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slicers/slicer4.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user\OneDrive\Desktop\"/>
    </mc:Choice>
  </mc:AlternateContent>
  <xr:revisionPtr revIDLastSave="0" documentId="13_ncr:1_{77DC81BD-DBB5-4B26-A12C-034168CA5EDF}" xr6:coauthVersionLast="47" xr6:coauthVersionMax="47" xr10:uidLastSave="{00000000-0000-0000-0000-000000000000}"/>
  <bookViews>
    <workbookView xWindow="-120" yWindow="-120" windowWidth="29040" windowHeight="15720" activeTab="3" xr2:uid="{AA29F3CD-B1DE-489C-A2A9-CB3FF9420CC7}"/>
  </bookViews>
  <sheets>
    <sheet name="Final Dashboard 2016&amp;2018" sheetId="18" r:id="rId1"/>
    <sheet name="Final Dashboard 2017&amp;2018" sheetId="17" r:id="rId2"/>
    <sheet name="Final Dashboard 2016&amp;2017" sheetId="16" r:id="rId3"/>
    <sheet name="Final Dashboard 2015&amp;2016" sheetId="11" r:id="rId4"/>
    <sheet name="Working" sheetId="10" r:id="rId5"/>
    <sheet name="Lamborgini" sheetId="14" r:id="rId6"/>
    <sheet name="Aston Martin" sheetId="13" r:id="rId7"/>
    <sheet name="Ferarri" sheetId="12" r:id="rId8"/>
    <sheet name="Data SalesDetails" sheetId="3" r:id="rId9"/>
  </sheets>
  <definedNames>
    <definedName name="ExternalData_2" localSheetId="8" hidden="1">'Data SalesDetails'!$A$1:$AD$352</definedName>
    <definedName name="Slicer_CountryName">#N/A</definedName>
    <definedName name="Slicer_MakeCountry">#N/A</definedName>
    <definedName name="Slicer_MakeCountry1">#N/A</definedName>
    <definedName name="Slicer_MakeName">#N/A</definedName>
    <definedName name="Slicer_Years__SaleDat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8" i="10" l="1"/>
  <c r="G98" i="10"/>
  <c r="D98" i="10"/>
  <c r="G88" i="10"/>
  <c r="G101" i="10"/>
  <c r="D101" i="10"/>
  <c r="G91" i="10"/>
  <c r="D91" i="10"/>
  <c r="V2" i="3" l="1"/>
  <c r="V3" i="3"/>
  <c r="V4" i="3"/>
  <c r="V5" i="3"/>
  <c r="V6" i="3"/>
  <c r="V7" i="3"/>
  <c r="W7" i="3" s="1"/>
  <c r="V8" i="3"/>
  <c r="V9" i="3"/>
  <c r="V10" i="3"/>
  <c r="V11" i="3"/>
  <c r="X11" i="3" s="1"/>
  <c r="V12" i="3"/>
  <c r="W12" i="3" s="1"/>
  <c r="V13" i="3"/>
  <c r="V14" i="3"/>
  <c r="V15" i="3"/>
  <c r="V16" i="3"/>
  <c r="V17" i="3"/>
  <c r="V18" i="3"/>
  <c r="V19" i="3"/>
  <c r="W19" i="3" s="1"/>
  <c r="V20" i="3"/>
  <c r="V21" i="3"/>
  <c r="V22" i="3"/>
  <c r="V23" i="3"/>
  <c r="X23" i="3" s="1"/>
  <c r="V24" i="3"/>
  <c r="W24" i="3" s="1"/>
  <c r="V25" i="3"/>
  <c r="V26" i="3"/>
  <c r="V27" i="3"/>
  <c r="V28" i="3"/>
  <c r="V29" i="3"/>
  <c r="V30" i="3"/>
  <c r="V31" i="3"/>
  <c r="W31" i="3" s="1"/>
  <c r="V32" i="3"/>
  <c r="V33" i="3"/>
  <c r="V34" i="3"/>
  <c r="V35" i="3"/>
  <c r="W35" i="3" s="1"/>
  <c r="V36" i="3"/>
  <c r="W36" i="3" s="1"/>
  <c r="V37" i="3"/>
  <c r="V38" i="3"/>
  <c r="V39" i="3"/>
  <c r="V40" i="3"/>
  <c r="V41" i="3"/>
  <c r="V42" i="3"/>
  <c r="V43" i="3"/>
  <c r="W43" i="3" s="1"/>
  <c r="V44" i="3"/>
  <c r="V45" i="3"/>
  <c r="V46" i="3"/>
  <c r="V47" i="3"/>
  <c r="W47" i="3" s="1"/>
  <c r="V48" i="3"/>
  <c r="W48" i="3" s="1"/>
  <c r="V49" i="3"/>
  <c r="V50" i="3"/>
  <c r="V51" i="3"/>
  <c r="V52" i="3"/>
  <c r="V53" i="3"/>
  <c r="V54" i="3"/>
  <c r="V55" i="3"/>
  <c r="W55" i="3" s="1"/>
  <c r="V56" i="3"/>
  <c r="V57" i="3"/>
  <c r="V58" i="3"/>
  <c r="V59" i="3"/>
  <c r="W59" i="3" s="1"/>
  <c r="V60" i="3"/>
  <c r="W60" i="3" s="1"/>
  <c r="V61" i="3"/>
  <c r="V62" i="3"/>
  <c r="V63" i="3"/>
  <c r="V64" i="3"/>
  <c r="V65" i="3"/>
  <c r="V66" i="3"/>
  <c r="V67" i="3"/>
  <c r="W67" i="3" s="1"/>
  <c r="V68" i="3"/>
  <c r="V69" i="3"/>
  <c r="V70" i="3"/>
  <c r="V71" i="3"/>
  <c r="W71" i="3" s="1"/>
  <c r="V72" i="3"/>
  <c r="W72" i="3" s="1"/>
  <c r="V73" i="3"/>
  <c r="V74" i="3"/>
  <c r="V75" i="3"/>
  <c r="V76" i="3"/>
  <c r="V77" i="3"/>
  <c r="V78" i="3"/>
  <c r="V79" i="3"/>
  <c r="W79" i="3" s="1"/>
  <c r="V80" i="3"/>
  <c r="V81" i="3"/>
  <c r="V82" i="3"/>
  <c r="V83" i="3"/>
  <c r="X83" i="3" s="1"/>
  <c r="V84" i="3"/>
  <c r="W84" i="3" s="1"/>
  <c r="V85" i="3"/>
  <c r="V86" i="3"/>
  <c r="V87" i="3"/>
  <c r="V88" i="3"/>
  <c r="V89" i="3"/>
  <c r="V90" i="3"/>
  <c r="V91" i="3"/>
  <c r="W91" i="3" s="1"/>
  <c r="V92" i="3"/>
  <c r="V93" i="3"/>
  <c r="V94" i="3"/>
  <c r="V95" i="3"/>
  <c r="X95" i="3" s="1"/>
  <c r="V96" i="3"/>
  <c r="W96" i="3" s="1"/>
  <c r="V97" i="3"/>
  <c r="V98" i="3"/>
  <c r="V99" i="3"/>
  <c r="V100" i="3"/>
  <c r="V101" i="3"/>
  <c r="V102" i="3"/>
  <c r="V103" i="3"/>
  <c r="W103" i="3" s="1"/>
  <c r="V104" i="3"/>
  <c r="V105" i="3"/>
  <c r="V106" i="3"/>
  <c r="V107" i="3"/>
  <c r="W107" i="3" s="1"/>
  <c r="V108" i="3"/>
  <c r="W108" i="3" s="1"/>
  <c r="V109" i="3"/>
  <c r="V110" i="3"/>
  <c r="V111" i="3"/>
  <c r="V112" i="3"/>
  <c r="V113" i="3"/>
  <c r="V114" i="3"/>
  <c r="V115" i="3"/>
  <c r="W115" i="3" s="1"/>
  <c r="V116" i="3"/>
  <c r="V117" i="3"/>
  <c r="V118" i="3"/>
  <c r="V119" i="3"/>
  <c r="W119" i="3" s="1"/>
  <c r="V120" i="3"/>
  <c r="W120" i="3" s="1"/>
  <c r="V121" i="3"/>
  <c r="V122" i="3"/>
  <c r="V123" i="3"/>
  <c r="V124" i="3"/>
  <c r="V125" i="3"/>
  <c r="V126" i="3"/>
  <c r="V127" i="3"/>
  <c r="W127" i="3" s="1"/>
  <c r="V128" i="3"/>
  <c r="V129" i="3"/>
  <c r="V130" i="3"/>
  <c r="V131" i="3"/>
  <c r="W131" i="3" s="1"/>
  <c r="V132" i="3"/>
  <c r="W132" i="3" s="1"/>
  <c r="V133" i="3"/>
  <c r="V134" i="3"/>
  <c r="V135" i="3"/>
  <c r="V136" i="3"/>
  <c r="V137" i="3"/>
  <c r="V138" i="3"/>
  <c r="V139" i="3"/>
  <c r="W139" i="3" s="1"/>
  <c r="V140" i="3"/>
  <c r="V141" i="3"/>
  <c r="V142" i="3"/>
  <c r="V143" i="3"/>
  <c r="W143" i="3" s="1"/>
  <c r="V144" i="3"/>
  <c r="W144" i="3" s="1"/>
  <c r="V145" i="3"/>
  <c r="V146" i="3"/>
  <c r="V147" i="3"/>
  <c r="V148" i="3"/>
  <c r="V149" i="3"/>
  <c r="V150" i="3"/>
  <c r="V151" i="3"/>
  <c r="W151" i="3" s="1"/>
  <c r="V152" i="3"/>
  <c r="V153" i="3"/>
  <c r="V154" i="3"/>
  <c r="V155" i="3"/>
  <c r="X155" i="3" s="1"/>
  <c r="V156" i="3"/>
  <c r="W156" i="3" s="1"/>
  <c r="V157" i="3"/>
  <c r="V158" i="3"/>
  <c r="V159" i="3"/>
  <c r="V160" i="3"/>
  <c r="V161" i="3"/>
  <c r="V162" i="3"/>
  <c r="V163" i="3"/>
  <c r="W163" i="3" s="1"/>
  <c r="V164" i="3"/>
  <c r="V165" i="3"/>
  <c r="V166" i="3"/>
  <c r="V167" i="3"/>
  <c r="X167" i="3" s="1"/>
  <c r="V168" i="3"/>
  <c r="W168" i="3" s="1"/>
  <c r="V169" i="3"/>
  <c r="V170" i="3"/>
  <c r="V171" i="3"/>
  <c r="V172" i="3"/>
  <c r="V173" i="3"/>
  <c r="V174" i="3"/>
  <c r="V175" i="3"/>
  <c r="W175" i="3" s="1"/>
  <c r="V176" i="3"/>
  <c r="V177" i="3"/>
  <c r="V178" i="3"/>
  <c r="V179" i="3"/>
  <c r="W179" i="3" s="1"/>
  <c r="V180" i="3"/>
  <c r="W180" i="3" s="1"/>
  <c r="V181" i="3"/>
  <c r="V182" i="3"/>
  <c r="V183" i="3"/>
  <c r="V184" i="3"/>
  <c r="V185" i="3"/>
  <c r="V186" i="3"/>
  <c r="V187" i="3"/>
  <c r="W187" i="3" s="1"/>
  <c r="V188" i="3"/>
  <c r="V189" i="3"/>
  <c r="V190" i="3"/>
  <c r="V191" i="3"/>
  <c r="W191" i="3" s="1"/>
  <c r="V192" i="3"/>
  <c r="W192" i="3" s="1"/>
  <c r="V193" i="3"/>
  <c r="V194" i="3"/>
  <c r="V195" i="3"/>
  <c r="V196" i="3"/>
  <c r="V197" i="3"/>
  <c r="V198" i="3"/>
  <c r="V199" i="3"/>
  <c r="W199" i="3" s="1"/>
  <c r="V200" i="3"/>
  <c r="V201" i="3"/>
  <c r="V202" i="3"/>
  <c r="V203" i="3"/>
  <c r="W203" i="3" s="1"/>
  <c r="V204" i="3"/>
  <c r="W204" i="3" s="1"/>
  <c r="V205" i="3"/>
  <c r="V206" i="3"/>
  <c r="V207" i="3"/>
  <c r="V208" i="3"/>
  <c r="V209" i="3"/>
  <c r="V210" i="3"/>
  <c r="V211" i="3"/>
  <c r="W211" i="3" s="1"/>
  <c r="V212" i="3"/>
  <c r="V213" i="3"/>
  <c r="V214" i="3"/>
  <c r="V215" i="3"/>
  <c r="W215" i="3" s="1"/>
  <c r="V216" i="3"/>
  <c r="W216" i="3" s="1"/>
  <c r="V217" i="3"/>
  <c r="V218" i="3"/>
  <c r="V219" i="3"/>
  <c r="V220" i="3"/>
  <c r="V221" i="3"/>
  <c r="V222" i="3"/>
  <c r="V223" i="3"/>
  <c r="W223" i="3" s="1"/>
  <c r="V224" i="3"/>
  <c r="V225" i="3"/>
  <c r="V226" i="3"/>
  <c r="V227" i="3"/>
  <c r="X227" i="3" s="1"/>
  <c r="V228" i="3"/>
  <c r="W228" i="3" s="1"/>
  <c r="V229" i="3"/>
  <c r="V230" i="3"/>
  <c r="V231" i="3"/>
  <c r="V232" i="3"/>
  <c r="V233" i="3"/>
  <c r="V234" i="3"/>
  <c r="V235" i="3"/>
  <c r="W235" i="3" s="1"/>
  <c r="V236" i="3"/>
  <c r="V237" i="3"/>
  <c r="V238" i="3"/>
  <c r="V239" i="3"/>
  <c r="X239" i="3" s="1"/>
  <c r="V240" i="3"/>
  <c r="W240" i="3" s="1"/>
  <c r="V241" i="3"/>
  <c r="V242" i="3"/>
  <c r="V243" i="3"/>
  <c r="V244" i="3"/>
  <c r="V245" i="3"/>
  <c r="V246" i="3"/>
  <c r="V247" i="3"/>
  <c r="W247" i="3" s="1"/>
  <c r="V248" i="3"/>
  <c r="V249" i="3"/>
  <c r="V250" i="3"/>
  <c r="V251" i="3"/>
  <c r="W251" i="3" s="1"/>
  <c r="V252" i="3"/>
  <c r="W252" i="3" s="1"/>
  <c r="V253" i="3"/>
  <c r="V254" i="3"/>
  <c r="V255" i="3"/>
  <c r="V256" i="3"/>
  <c r="V257" i="3"/>
  <c r="V258" i="3"/>
  <c r="V259" i="3"/>
  <c r="W259" i="3" s="1"/>
  <c r="V260" i="3"/>
  <c r="V261" i="3"/>
  <c r="V262" i="3"/>
  <c r="V263" i="3"/>
  <c r="W263" i="3" s="1"/>
  <c r="V264" i="3"/>
  <c r="W264" i="3" s="1"/>
  <c r="V265" i="3"/>
  <c r="V266" i="3"/>
  <c r="V267" i="3"/>
  <c r="V268" i="3"/>
  <c r="V269" i="3"/>
  <c r="V270" i="3"/>
  <c r="V271" i="3"/>
  <c r="W271" i="3" s="1"/>
  <c r="V272" i="3"/>
  <c r="V273" i="3"/>
  <c r="V274" i="3"/>
  <c r="V275" i="3"/>
  <c r="W275" i="3" s="1"/>
  <c r="V276" i="3"/>
  <c r="W276" i="3" s="1"/>
  <c r="V277" i="3"/>
  <c r="V278" i="3"/>
  <c r="V279" i="3"/>
  <c r="V280" i="3"/>
  <c r="V281" i="3"/>
  <c r="V282" i="3"/>
  <c r="V283" i="3"/>
  <c r="W283" i="3" s="1"/>
  <c r="V284" i="3"/>
  <c r="V285" i="3"/>
  <c r="V286" i="3"/>
  <c r="V287" i="3"/>
  <c r="W287" i="3" s="1"/>
  <c r="V288" i="3"/>
  <c r="W288" i="3" s="1"/>
  <c r="V289" i="3"/>
  <c r="V290" i="3"/>
  <c r="V291" i="3"/>
  <c r="V292" i="3"/>
  <c r="V293" i="3"/>
  <c r="V294" i="3"/>
  <c r="V295" i="3"/>
  <c r="W295" i="3" s="1"/>
  <c r="V296" i="3"/>
  <c r="V297" i="3"/>
  <c r="V298" i="3"/>
  <c r="V299" i="3"/>
  <c r="X299" i="3" s="1"/>
  <c r="V300" i="3"/>
  <c r="W300" i="3" s="1"/>
  <c r="V301" i="3"/>
  <c r="V302" i="3"/>
  <c r="V303" i="3"/>
  <c r="V304" i="3"/>
  <c r="V305" i="3"/>
  <c r="V306" i="3"/>
  <c r="V307" i="3"/>
  <c r="W307" i="3" s="1"/>
  <c r="V308" i="3"/>
  <c r="V309" i="3"/>
  <c r="V310" i="3"/>
  <c r="V311" i="3"/>
  <c r="W311" i="3" s="1"/>
  <c r="V312" i="3"/>
  <c r="W312" i="3" s="1"/>
  <c r="V313" i="3"/>
  <c r="V314" i="3"/>
  <c r="V315" i="3"/>
  <c r="V316" i="3"/>
  <c r="V317" i="3"/>
  <c r="V318" i="3"/>
  <c r="V319" i="3"/>
  <c r="W319" i="3" s="1"/>
  <c r="V320" i="3"/>
  <c r="V321" i="3"/>
  <c r="V322" i="3"/>
  <c r="V323" i="3"/>
  <c r="W323" i="3" s="1"/>
  <c r="V324" i="3"/>
  <c r="W324" i="3" s="1"/>
  <c r="V325" i="3"/>
  <c r="V326" i="3"/>
  <c r="V327" i="3"/>
  <c r="V328" i="3"/>
  <c r="V329" i="3"/>
  <c r="V330" i="3"/>
  <c r="V331" i="3"/>
  <c r="W331" i="3" s="1"/>
  <c r="V332" i="3"/>
  <c r="V333" i="3"/>
  <c r="V334" i="3"/>
  <c r="V335" i="3"/>
  <c r="W335" i="3" s="1"/>
  <c r="V336" i="3"/>
  <c r="W336" i="3" s="1"/>
  <c r="V337" i="3"/>
  <c r="V338" i="3"/>
  <c r="V339" i="3"/>
  <c r="V340" i="3"/>
  <c r="V341" i="3"/>
  <c r="V342" i="3"/>
  <c r="V343" i="3"/>
  <c r="W343" i="3" s="1"/>
  <c r="V344" i="3"/>
  <c r="V345" i="3"/>
  <c r="V346" i="3"/>
  <c r="V347" i="3"/>
  <c r="W347" i="3" s="1"/>
  <c r="V348" i="3"/>
  <c r="W348" i="3" s="1"/>
  <c r="V349" i="3"/>
  <c r="V350" i="3"/>
  <c r="V351" i="3"/>
  <c r="V352" i="3"/>
  <c r="W2" i="3"/>
  <c r="W3" i="3"/>
  <c r="W4" i="3"/>
  <c r="W5" i="3"/>
  <c r="W6" i="3"/>
  <c r="W8" i="3"/>
  <c r="W9" i="3"/>
  <c r="W10" i="3"/>
  <c r="W13" i="3"/>
  <c r="W14" i="3"/>
  <c r="W15" i="3"/>
  <c r="W16" i="3"/>
  <c r="W17" i="3"/>
  <c r="W18" i="3"/>
  <c r="W20" i="3"/>
  <c r="W21" i="3"/>
  <c r="W22" i="3"/>
  <c r="W23" i="3"/>
  <c r="W25" i="3"/>
  <c r="W26" i="3"/>
  <c r="W27" i="3"/>
  <c r="W28" i="3"/>
  <c r="W29" i="3"/>
  <c r="W30" i="3"/>
  <c r="W32" i="3"/>
  <c r="W33" i="3"/>
  <c r="W34" i="3"/>
  <c r="W37" i="3"/>
  <c r="W38" i="3"/>
  <c r="W39" i="3"/>
  <c r="W40" i="3"/>
  <c r="W41" i="3"/>
  <c r="W42" i="3"/>
  <c r="W44" i="3"/>
  <c r="W45" i="3"/>
  <c r="W46" i="3"/>
  <c r="W49" i="3"/>
  <c r="W50" i="3"/>
  <c r="W51" i="3"/>
  <c r="W52" i="3"/>
  <c r="W53" i="3"/>
  <c r="W54" i="3"/>
  <c r="W56" i="3"/>
  <c r="W57" i="3"/>
  <c r="W58" i="3"/>
  <c r="W61" i="3"/>
  <c r="W62" i="3"/>
  <c r="W63" i="3"/>
  <c r="W64" i="3"/>
  <c r="W65" i="3"/>
  <c r="W66" i="3"/>
  <c r="W68" i="3"/>
  <c r="W69" i="3"/>
  <c r="W70" i="3"/>
  <c r="W73" i="3"/>
  <c r="W74" i="3"/>
  <c r="W75" i="3"/>
  <c r="W76" i="3"/>
  <c r="W77" i="3"/>
  <c r="W78" i="3"/>
  <c r="W80" i="3"/>
  <c r="W81" i="3"/>
  <c r="W82" i="3"/>
  <c r="W85" i="3"/>
  <c r="W86" i="3"/>
  <c r="W87" i="3"/>
  <c r="W88" i="3"/>
  <c r="W89" i="3"/>
  <c r="W90" i="3"/>
  <c r="W92" i="3"/>
  <c r="W93" i="3"/>
  <c r="W94" i="3"/>
  <c r="W95" i="3"/>
  <c r="W97" i="3"/>
  <c r="W98" i="3"/>
  <c r="W99" i="3"/>
  <c r="W100" i="3"/>
  <c r="W101" i="3"/>
  <c r="W102" i="3"/>
  <c r="W104" i="3"/>
  <c r="W105" i="3"/>
  <c r="W106" i="3"/>
  <c r="W109" i="3"/>
  <c r="W110" i="3"/>
  <c r="W111" i="3"/>
  <c r="W112" i="3"/>
  <c r="W113" i="3"/>
  <c r="W114" i="3"/>
  <c r="W116" i="3"/>
  <c r="W117" i="3"/>
  <c r="W118" i="3"/>
  <c r="W121" i="3"/>
  <c r="W122" i="3"/>
  <c r="W123" i="3"/>
  <c r="W124" i="3"/>
  <c r="W125" i="3"/>
  <c r="W126" i="3"/>
  <c r="W128" i="3"/>
  <c r="W129" i="3"/>
  <c r="W130" i="3"/>
  <c r="W133" i="3"/>
  <c r="W134" i="3"/>
  <c r="W135" i="3"/>
  <c r="W136" i="3"/>
  <c r="W137" i="3"/>
  <c r="W138" i="3"/>
  <c r="W140" i="3"/>
  <c r="W141" i="3"/>
  <c r="W142" i="3"/>
  <c r="W145" i="3"/>
  <c r="W146" i="3"/>
  <c r="W147" i="3"/>
  <c r="W148" i="3"/>
  <c r="W149" i="3"/>
  <c r="W150" i="3"/>
  <c r="W152" i="3"/>
  <c r="W153" i="3"/>
  <c r="W154" i="3"/>
  <c r="W157" i="3"/>
  <c r="W158" i="3"/>
  <c r="W159" i="3"/>
  <c r="W160" i="3"/>
  <c r="W161" i="3"/>
  <c r="W162" i="3"/>
  <c r="W164" i="3"/>
  <c r="W165" i="3"/>
  <c r="W166" i="3"/>
  <c r="W167" i="3"/>
  <c r="W169" i="3"/>
  <c r="W170" i="3"/>
  <c r="W171" i="3"/>
  <c r="W172" i="3"/>
  <c r="W173" i="3"/>
  <c r="W174" i="3"/>
  <c r="W176" i="3"/>
  <c r="W177" i="3"/>
  <c r="W178" i="3"/>
  <c r="W181" i="3"/>
  <c r="W182" i="3"/>
  <c r="W183" i="3"/>
  <c r="W184" i="3"/>
  <c r="W185" i="3"/>
  <c r="W186" i="3"/>
  <c r="W188" i="3"/>
  <c r="W189" i="3"/>
  <c r="W190" i="3"/>
  <c r="W193" i="3"/>
  <c r="W194" i="3"/>
  <c r="W195" i="3"/>
  <c r="W196" i="3"/>
  <c r="W197" i="3"/>
  <c r="W198" i="3"/>
  <c r="W200" i="3"/>
  <c r="W201" i="3"/>
  <c r="W202" i="3"/>
  <c r="W205" i="3"/>
  <c r="W206" i="3"/>
  <c r="W207" i="3"/>
  <c r="W208" i="3"/>
  <c r="W209" i="3"/>
  <c r="W210" i="3"/>
  <c r="W212" i="3"/>
  <c r="W213" i="3"/>
  <c r="W214" i="3"/>
  <c r="W217" i="3"/>
  <c r="W218" i="3"/>
  <c r="W219" i="3"/>
  <c r="W220" i="3"/>
  <c r="W221" i="3"/>
  <c r="W222" i="3"/>
  <c r="W224" i="3"/>
  <c r="W225" i="3"/>
  <c r="W226" i="3"/>
  <c r="W229" i="3"/>
  <c r="W230" i="3"/>
  <c r="W231" i="3"/>
  <c r="W232" i="3"/>
  <c r="W233" i="3"/>
  <c r="W234" i="3"/>
  <c r="W236" i="3"/>
  <c r="W237" i="3"/>
  <c r="W238" i="3"/>
  <c r="W239" i="3"/>
  <c r="W241" i="3"/>
  <c r="W242" i="3"/>
  <c r="W243" i="3"/>
  <c r="W244" i="3"/>
  <c r="W245" i="3"/>
  <c r="W246" i="3"/>
  <c r="W248" i="3"/>
  <c r="W249" i="3"/>
  <c r="W250" i="3"/>
  <c r="W253" i="3"/>
  <c r="W254" i="3"/>
  <c r="W255" i="3"/>
  <c r="W256" i="3"/>
  <c r="W257" i="3"/>
  <c r="W258" i="3"/>
  <c r="W260" i="3"/>
  <c r="W261" i="3"/>
  <c r="W262" i="3"/>
  <c r="W265" i="3"/>
  <c r="W266" i="3"/>
  <c r="W267" i="3"/>
  <c r="W268" i="3"/>
  <c r="W269" i="3"/>
  <c r="W270" i="3"/>
  <c r="W272" i="3"/>
  <c r="W273" i="3"/>
  <c r="W274" i="3"/>
  <c r="W277" i="3"/>
  <c r="W278" i="3"/>
  <c r="W279" i="3"/>
  <c r="W280" i="3"/>
  <c r="W281" i="3"/>
  <c r="W282" i="3"/>
  <c r="W284" i="3"/>
  <c r="W285" i="3"/>
  <c r="W286" i="3"/>
  <c r="W289" i="3"/>
  <c r="W290" i="3"/>
  <c r="W291" i="3"/>
  <c r="W292" i="3"/>
  <c r="W293" i="3"/>
  <c r="W294" i="3"/>
  <c r="W296" i="3"/>
  <c r="W297" i="3"/>
  <c r="W298" i="3"/>
  <c r="W301" i="3"/>
  <c r="W302" i="3"/>
  <c r="W303" i="3"/>
  <c r="W304" i="3"/>
  <c r="W305" i="3"/>
  <c r="W306" i="3"/>
  <c r="W308" i="3"/>
  <c r="W309" i="3"/>
  <c r="W310" i="3"/>
  <c r="W313" i="3"/>
  <c r="W314" i="3"/>
  <c r="W315" i="3"/>
  <c r="W316" i="3"/>
  <c r="W317" i="3"/>
  <c r="W318" i="3"/>
  <c r="W320" i="3"/>
  <c r="W321" i="3"/>
  <c r="W322" i="3"/>
  <c r="W325" i="3"/>
  <c r="W326" i="3"/>
  <c r="W327" i="3"/>
  <c r="W328" i="3"/>
  <c r="W329" i="3"/>
  <c r="W330" i="3"/>
  <c r="W332" i="3"/>
  <c r="W333" i="3"/>
  <c r="W334" i="3"/>
  <c r="W337" i="3"/>
  <c r="W338" i="3"/>
  <c r="W339" i="3"/>
  <c r="W340" i="3"/>
  <c r="W341" i="3"/>
  <c r="W342" i="3"/>
  <c r="W344" i="3"/>
  <c r="W345" i="3"/>
  <c r="W346" i="3"/>
  <c r="W349" i="3"/>
  <c r="W350" i="3"/>
  <c r="W351" i="3"/>
  <c r="W352" i="3"/>
  <c r="X2" i="3"/>
  <c r="X3" i="3"/>
  <c r="X4" i="3"/>
  <c r="X5" i="3"/>
  <c r="X6" i="3"/>
  <c r="X8" i="3"/>
  <c r="X9" i="3"/>
  <c r="X10" i="3"/>
  <c r="X13" i="3"/>
  <c r="X14" i="3"/>
  <c r="X15" i="3"/>
  <c r="X16" i="3"/>
  <c r="X17" i="3"/>
  <c r="X18" i="3"/>
  <c r="X20" i="3"/>
  <c r="X21" i="3"/>
  <c r="X22" i="3"/>
  <c r="X25" i="3"/>
  <c r="X26" i="3"/>
  <c r="X27" i="3"/>
  <c r="X28" i="3"/>
  <c r="X29" i="3"/>
  <c r="X30" i="3"/>
  <c r="X32" i="3"/>
  <c r="X33" i="3"/>
  <c r="X34" i="3"/>
  <c r="X37" i="3"/>
  <c r="X38" i="3"/>
  <c r="X39" i="3"/>
  <c r="X40" i="3"/>
  <c r="X41" i="3"/>
  <c r="X42" i="3"/>
  <c r="X44" i="3"/>
  <c r="X45" i="3"/>
  <c r="X46" i="3"/>
  <c r="X47" i="3"/>
  <c r="X49" i="3"/>
  <c r="X50" i="3"/>
  <c r="X51" i="3"/>
  <c r="X52" i="3"/>
  <c r="X53" i="3"/>
  <c r="X54" i="3"/>
  <c r="X56" i="3"/>
  <c r="X57" i="3"/>
  <c r="X58" i="3"/>
  <c r="X61" i="3"/>
  <c r="X62" i="3"/>
  <c r="X63" i="3"/>
  <c r="X64" i="3"/>
  <c r="X65" i="3"/>
  <c r="X66" i="3"/>
  <c r="X68" i="3"/>
  <c r="X69" i="3"/>
  <c r="X70" i="3"/>
  <c r="X73" i="3"/>
  <c r="X74" i="3"/>
  <c r="X75" i="3"/>
  <c r="X76" i="3"/>
  <c r="X77" i="3"/>
  <c r="X78" i="3"/>
  <c r="X80" i="3"/>
  <c r="X81" i="3"/>
  <c r="X82" i="3"/>
  <c r="X85" i="3"/>
  <c r="X86" i="3"/>
  <c r="X87" i="3"/>
  <c r="X88" i="3"/>
  <c r="X89" i="3"/>
  <c r="X90" i="3"/>
  <c r="X92" i="3"/>
  <c r="X93" i="3"/>
  <c r="X94" i="3"/>
  <c r="X97" i="3"/>
  <c r="X98" i="3"/>
  <c r="X99" i="3"/>
  <c r="X100" i="3"/>
  <c r="X101" i="3"/>
  <c r="X102" i="3"/>
  <c r="X104" i="3"/>
  <c r="X105" i="3"/>
  <c r="X106" i="3"/>
  <c r="X109" i="3"/>
  <c r="X110" i="3"/>
  <c r="X111" i="3"/>
  <c r="X112" i="3"/>
  <c r="X113" i="3"/>
  <c r="X114" i="3"/>
  <c r="X116" i="3"/>
  <c r="X117" i="3"/>
  <c r="X118" i="3"/>
  <c r="X119" i="3"/>
  <c r="X121" i="3"/>
  <c r="X122" i="3"/>
  <c r="X123" i="3"/>
  <c r="X124" i="3"/>
  <c r="X125" i="3"/>
  <c r="X126" i="3"/>
  <c r="X128" i="3"/>
  <c r="X129" i="3"/>
  <c r="X130" i="3"/>
  <c r="X133" i="3"/>
  <c r="X134" i="3"/>
  <c r="X135" i="3"/>
  <c r="X136" i="3"/>
  <c r="X137" i="3"/>
  <c r="X138" i="3"/>
  <c r="X140" i="3"/>
  <c r="X141" i="3"/>
  <c r="X142" i="3"/>
  <c r="X145" i="3"/>
  <c r="X146" i="3"/>
  <c r="X147" i="3"/>
  <c r="X148" i="3"/>
  <c r="X149" i="3"/>
  <c r="X150" i="3"/>
  <c r="X152" i="3"/>
  <c r="X153" i="3"/>
  <c r="X154" i="3"/>
  <c r="X157" i="3"/>
  <c r="X158" i="3"/>
  <c r="X159" i="3"/>
  <c r="X160" i="3"/>
  <c r="X161" i="3"/>
  <c r="X162" i="3"/>
  <c r="X164" i="3"/>
  <c r="X165" i="3"/>
  <c r="X166" i="3"/>
  <c r="X169" i="3"/>
  <c r="X170" i="3"/>
  <c r="X171" i="3"/>
  <c r="X172" i="3"/>
  <c r="X173" i="3"/>
  <c r="X174" i="3"/>
  <c r="X176" i="3"/>
  <c r="X177" i="3"/>
  <c r="X178" i="3"/>
  <c r="X181" i="3"/>
  <c r="X182" i="3"/>
  <c r="X183" i="3"/>
  <c r="X184" i="3"/>
  <c r="X185" i="3"/>
  <c r="X186" i="3"/>
  <c r="X188" i="3"/>
  <c r="X189" i="3"/>
  <c r="X190" i="3"/>
  <c r="X191" i="3"/>
  <c r="X193" i="3"/>
  <c r="X194" i="3"/>
  <c r="X195" i="3"/>
  <c r="X196" i="3"/>
  <c r="X197" i="3"/>
  <c r="X198" i="3"/>
  <c r="X200" i="3"/>
  <c r="X201" i="3"/>
  <c r="X202" i="3"/>
  <c r="X205" i="3"/>
  <c r="X206" i="3"/>
  <c r="X207" i="3"/>
  <c r="X208" i="3"/>
  <c r="X209" i="3"/>
  <c r="X210" i="3"/>
  <c r="X212" i="3"/>
  <c r="X213" i="3"/>
  <c r="X214" i="3"/>
  <c r="X217" i="3"/>
  <c r="X218" i="3"/>
  <c r="X219" i="3"/>
  <c r="X220" i="3"/>
  <c r="X221" i="3"/>
  <c r="X222" i="3"/>
  <c r="X224" i="3"/>
  <c r="X225" i="3"/>
  <c r="X226" i="3"/>
  <c r="X229" i="3"/>
  <c r="X230" i="3"/>
  <c r="X231" i="3"/>
  <c r="X232" i="3"/>
  <c r="X233" i="3"/>
  <c r="X234" i="3"/>
  <c r="X236" i="3"/>
  <c r="X237" i="3"/>
  <c r="X238" i="3"/>
  <c r="X241" i="3"/>
  <c r="X242" i="3"/>
  <c r="X243" i="3"/>
  <c r="X244" i="3"/>
  <c r="X245" i="3"/>
  <c r="X246" i="3"/>
  <c r="X248" i="3"/>
  <c r="X249" i="3"/>
  <c r="X250" i="3"/>
  <c r="X253" i="3"/>
  <c r="X254" i="3"/>
  <c r="X255" i="3"/>
  <c r="X256" i="3"/>
  <c r="X257" i="3"/>
  <c r="X258" i="3"/>
  <c r="X260" i="3"/>
  <c r="X261" i="3"/>
  <c r="X262" i="3"/>
  <c r="X263" i="3"/>
  <c r="X265" i="3"/>
  <c r="X266" i="3"/>
  <c r="X267" i="3"/>
  <c r="X268" i="3"/>
  <c r="X269" i="3"/>
  <c r="X270" i="3"/>
  <c r="X272" i="3"/>
  <c r="X273" i="3"/>
  <c r="X274" i="3"/>
  <c r="X277" i="3"/>
  <c r="X278" i="3"/>
  <c r="X279" i="3"/>
  <c r="X280" i="3"/>
  <c r="X281" i="3"/>
  <c r="X282" i="3"/>
  <c r="X284" i="3"/>
  <c r="X285" i="3"/>
  <c r="X286" i="3"/>
  <c r="X289" i="3"/>
  <c r="X290" i="3"/>
  <c r="X291" i="3"/>
  <c r="X292" i="3"/>
  <c r="X293" i="3"/>
  <c r="X294" i="3"/>
  <c r="X296" i="3"/>
  <c r="X297" i="3"/>
  <c r="X298" i="3"/>
  <c r="X301" i="3"/>
  <c r="X302" i="3"/>
  <c r="X303" i="3"/>
  <c r="X304" i="3"/>
  <c r="X305" i="3"/>
  <c r="X306" i="3"/>
  <c r="X308" i="3"/>
  <c r="X309" i="3"/>
  <c r="X310" i="3"/>
  <c r="X313" i="3"/>
  <c r="X314" i="3"/>
  <c r="X315" i="3"/>
  <c r="X316" i="3"/>
  <c r="X317" i="3"/>
  <c r="X318" i="3"/>
  <c r="X320" i="3"/>
  <c r="X321" i="3"/>
  <c r="X322" i="3"/>
  <c r="X325" i="3"/>
  <c r="X326" i="3"/>
  <c r="X327" i="3"/>
  <c r="X328" i="3"/>
  <c r="X329" i="3"/>
  <c r="X330" i="3"/>
  <c r="X332" i="3"/>
  <c r="X333" i="3"/>
  <c r="X334" i="3"/>
  <c r="X335" i="3"/>
  <c r="X337" i="3"/>
  <c r="X338" i="3"/>
  <c r="X339" i="3"/>
  <c r="X340" i="3"/>
  <c r="X341" i="3"/>
  <c r="X342" i="3"/>
  <c r="X344" i="3"/>
  <c r="X345" i="3"/>
  <c r="X346" i="3"/>
  <c r="X349" i="3"/>
  <c r="X350" i="3"/>
  <c r="X351" i="3"/>
  <c r="X352" i="3"/>
  <c r="X323" i="3" l="1"/>
  <c r="X251" i="3"/>
  <c r="X179" i="3"/>
  <c r="X107" i="3"/>
  <c r="X35" i="3"/>
  <c r="W299" i="3"/>
  <c r="W227" i="3"/>
  <c r="W155" i="3"/>
  <c r="W83" i="3"/>
  <c r="W11" i="3"/>
  <c r="X347" i="3"/>
  <c r="X275" i="3"/>
  <c r="X203" i="3"/>
  <c r="X131" i="3"/>
  <c r="X59" i="3"/>
  <c r="X215" i="3"/>
  <c r="X143" i="3"/>
  <c r="X71" i="3"/>
  <c r="X287" i="3"/>
  <c r="X311" i="3"/>
  <c r="X343" i="3"/>
  <c r="X331" i="3"/>
  <c r="X319" i="3"/>
  <c r="X307" i="3"/>
  <c r="X295" i="3"/>
  <c r="X283" i="3"/>
  <c r="X271" i="3"/>
  <c r="X259" i="3"/>
  <c r="X247" i="3"/>
  <c r="X235" i="3"/>
  <c r="X223" i="3"/>
  <c r="X211" i="3"/>
  <c r="X199" i="3"/>
  <c r="X187" i="3"/>
  <c r="X175" i="3"/>
  <c r="X163" i="3"/>
  <c r="X151" i="3"/>
  <c r="X139" i="3"/>
  <c r="X127" i="3"/>
  <c r="X115" i="3"/>
  <c r="X103" i="3"/>
  <c r="X91" i="3"/>
  <c r="X79" i="3"/>
  <c r="X67" i="3"/>
  <c r="X55" i="3"/>
  <c r="X43" i="3"/>
  <c r="X31" i="3"/>
  <c r="X19" i="3"/>
  <c r="X7" i="3"/>
  <c r="X348" i="3"/>
  <c r="X336" i="3"/>
  <c r="X324" i="3"/>
  <c r="X312" i="3"/>
  <c r="X300" i="3"/>
  <c r="X288" i="3"/>
  <c r="X276" i="3"/>
  <c r="X264" i="3"/>
  <c r="X252" i="3"/>
  <c r="X240" i="3"/>
  <c r="X228" i="3"/>
  <c r="X216" i="3"/>
  <c r="X204" i="3"/>
  <c r="X192" i="3"/>
  <c r="X180" i="3"/>
  <c r="X168" i="3"/>
  <c r="X156" i="3"/>
  <c r="X144" i="3"/>
  <c r="X132" i="3"/>
  <c r="X120" i="3"/>
  <c r="X108" i="3"/>
  <c r="X96" i="3"/>
  <c r="X84" i="3"/>
  <c r="X72" i="3"/>
  <c r="X60" i="3"/>
  <c r="X48" i="3"/>
  <c r="X36" i="3"/>
  <c r="X24" i="3"/>
  <c r="X1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945B20-2982-43DA-B8ED-97512CE442F1}" keepAlive="1" name="Query - Data Country" description="Connection to the 'Data Country' query in the workbook." type="5" refreshedVersion="8" background="1" saveData="1">
    <dbPr connection="Provider=Microsoft.Mashup.OleDb.1;Data Source=$Workbook$;Location=&quot;Data Country&quot;;Extended Properties=&quot;&quot;" command="SELECT * FROM [Data Country]"/>
  </connection>
  <connection id="2" xr16:uid="{679BE0C4-F895-43A6-B37A-BD8C0D38B949}" keepAlive="1" name="Query - Data Customer" description="Connection to the 'Data Customer' query in the workbook." type="5" refreshedVersion="8" background="1" saveData="1">
    <dbPr connection="Provider=Microsoft.Mashup.OleDb.1;Data Source=$Workbook$;Location=&quot;Data Customer&quot;;Extended Properties=&quot;&quot;" command="SELECT * FROM [Data Customer]"/>
  </connection>
  <connection id="3" xr16:uid="{1C33C252-8547-4009-A5E8-9B2691DF5A65}" keepAlive="1" name="Query - Data Make" description="Connection to the 'Data Make' query in the workbook." type="5" refreshedVersion="8" background="1" saveData="1">
    <dbPr connection="Provider=Microsoft.Mashup.OleDb.1;Data Source=$Workbook$;Location=&quot;Data Make&quot;;Extended Properties=&quot;&quot;" command="SELECT * FROM [Data Make]"/>
  </connection>
  <connection id="4" xr16:uid="{9264AF13-040C-4EDE-A7F5-F421FE3E9FFC}" keepAlive="1" name="Query - Data Model" description="Connection to the 'Data Model' query in the workbook." type="5" refreshedVersion="8" background="1" saveData="1">
    <dbPr connection="Provider=Microsoft.Mashup.OleDb.1;Data Source=$Workbook$;Location=&quot;Data Model&quot;;Extended Properties=&quot;&quot;" command="SELECT * FROM [Data Model]"/>
  </connection>
  <connection id="5" xr16:uid="{83DDF795-7680-40AF-9933-4851DEE2DA72}" keepAlive="1" name="Query - Data Sales" description="Connection to the 'Data Sales' query in the workbook." type="5" refreshedVersion="0" background="1">
    <dbPr connection="Provider=Microsoft.Mashup.OleDb.1;Data Source=$Workbook$;Location=&quot;Data Sales&quot;;Extended Properties=&quot;&quot;" command="SELECT * FROM [Data Sales]"/>
  </connection>
  <connection id="6" xr16:uid="{4CDD1D21-1AAB-49E3-BD3E-833934789550}" keepAlive="1" name="Query - Data SalesDetails" description="Connection to the 'Data SalesDetails' query in the workbook." type="5" refreshedVersion="8" background="1" saveData="1">
    <dbPr connection="Provider=Microsoft.Mashup.OleDb.1;Data Source=$Workbook$;Location=&quot;Data SalesDetails&quot;;Extended Properties=&quot;&quot;" command="SELECT * FROM [Data SalesDetails]"/>
  </connection>
  <connection id="7" xr16:uid="{CA647887-9C05-416D-803E-80E29AE1DD9D}" keepAlive="1" name="Query - Data Stock" description="Connection to the 'Data Stock' query in the workbook." type="5" refreshedVersion="8" background="1" saveData="1">
    <dbPr connection="Provider=Microsoft.Mashup.OleDb.1;Data Source=$Workbook$;Location=&quot;Data Stock&quot;;Extended Properties=&quot;&quot;" command="SELECT * FROM [Data Stock]"/>
  </connection>
</connections>
</file>

<file path=xl/sharedStrings.xml><?xml version="1.0" encoding="utf-8"?>
<sst xmlns="http://schemas.openxmlformats.org/spreadsheetml/2006/main" count="4324" uniqueCount="821">
  <si>
    <t>SalesID</t>
  </si>
  <si>
    <t>CustomerID</t>
  </si>
  <si>
    <t>TotalSalePrice</t>
  </si>
  <si>
    <t>SaleDate</t>
  </si>
  <si>
    <t>0001</t>
  </si>
  <si>
    <t>0002</t>
  </si>
  <si>
    <t>0003</t>
  </si>
  <si>
    <t>0004</t>
  </si>
  <si>
    <t>0005</t>
  </si>
  <si>
    <t>0007</t>
  </si>
  <si>
    <t>0008</t>
  </si>
  <si>
    <t>0009</t>
  </si>
  <si>
    <t>0010</t>
  </si>
  <si>
    <t>0011</t>
  </si>
  <si>
    <t>0012</t>
  </si>
  <si>
    <t>0013</t>
  </si>
  <si>
    <t>0014</t>
  </si>
  <si>
    <t>0015</t>
  </si>
  <si>
    <t>0016</t>
  </si>
  <si>
    <t>0017</t>
  </si>
  <si>
    <t>0018</t>
  </si>
  <si>
    <t>0019</t>
  </si>
  <si>
    <t>0006</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</si>
  <si>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</si>
  <si>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</si>
  <si>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</si>
  <si>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</si>
  <si>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</si>
  <si>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</si>
  <si>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</si>
  <si>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</si>
  <si>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</si>
  <si>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</si>
  <si>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</si>
  <si>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</si>
  <si>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</si>
  <si>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</si>
  <si>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</si>
  <si>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</si>
  <si>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</si>
  <si>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</si>
  <si>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</si>
  <si>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</si>
  <si>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</si>
  <si>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</si>
  <si>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</si>
  <si>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</si>
  <si>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</si>
  <si>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</si>
  <si>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</si>
  <si>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</si>
  <si>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</si>
  <si>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</si>
  <si>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</si>
  <si>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</si>
  <si>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</si>
  <si>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</si>
  <si>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</si>
  <si>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</si>
  <si>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</si>
  <si>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</si>
  <si>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</si>
  <si>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</si>
  <si>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</si>
  <si>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</si>
  <si>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</si>
  <si>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</si>
  <si>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</si>
  <si>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</si>
  <si>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</si>
  <si>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</si>
  <si>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</si>
  <si>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</si>
  <si>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</si>
  <si>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</si>
  <si>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</si>
  <si>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</si>
  <si>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</si>
  <si>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</si>
  <si>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</si>
  <si>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</si>
  <si>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</si>
  <si>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</si>
  <si>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</si>
  <si>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</si>
  <si>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</si>
  <si>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</si>
  <si>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</si>
  <si>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</si>
  <si>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</si>
  <si>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</si>
  <si>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CountryName</t>
  </si>
  <si>
    <t>Belgium</t>
  </si>
  <si>
    <t xml:space="preserve">BE        </t>
  </si>
  <si>
    <t>EMEA</t>
  </si>
  <si>
    <t>France</t>
  </si>
  <si>
    <t xml:space="preserve">FR        </t>
  </si>
  <si>
    <t>Germany</t>
  </si>
  <si>
    <t xml:space="preserve">DE        </t>
  </si>
  <si>
    <t>Italy</t>
  </si>
  <si>
    <t xml:space="preserve">IT        </t>
  </si>
  <si>
    <t>Spain</t>
  </si>
  <si>
    <t xml:space="preserve">ES        </t>
  </si>
  <si>
    <t>United Kingdom</t>
  </si>
  <si>
    <t xml:space="preserve">GB        </t>
  </si>
  <si>
    <t>United States</t>
  </si>
  <si>
    <t xml:space="preserve">US        </t>
  </si>
  <si>
    <t>North America</t>
  </si>
  <si>
    <t>Switzerland</t>
  </si>
  <si>
    <t xml:space="preserve">CH        </t>
  </si>
  <si>
    <t>CustomerName</t>
  </si>
  <si>
    <t>Magic Motors</t>
  </si>
  <si>
    <t>27, Handsworth Road</t>
  </si>
  <si>
    <t>Birmingham</t>
  </si>
  <si>
    <t>Snazzy Roadsters</t>
  </si>
  <si>
    <t>102, Bleak Street</t>
  </si>
  <si>
    <t>Birmingham Executive Prestige Vehicles</t>
  </si>
  <si>
    <t>96, Aardvark Avenue</t>
  </si>
  <si>
    <t>WunderKar</t>
  </si>
  <si>
    <t>AlexanderPlatz 205</t>
  </si>
  <si>
    <t>Berlin</t>
  </si>
  <si>
    <t>Casseroles Chromes</t>
  </si>
  <si>
    <t>29, Rue Gigondas</t>
  </si>
  <si>
    <t>Lyon</t>
  </si>
  <si>
    <t>Le Luxe en Motion</t>
  </si>
  <si>
    <t>Avenue des Indes, 26</t>
  </si>
  <si>
    <t>Geneva</t>
  </si>
  <si>
    <t>Eat My Exhaust Ltd</t>
  </si>
  <si>
    <t>29, Kop Hill</t>
  </si>
  <si>
    <t>Liverpool</t>
  </si>
  <si>
    <t>M. Pierre Dubois</t>
  </si>
  <si>
    <t>14, Rue De La Hutte</t>
  </si>
  <si>
    <t>Marseille</t>
  </si>
  <si>
    <t>Sondra Horowitz</t>
  </si>
  <si>
    <t>10040 Great Western Road</t>
  </si>
  <si>
    <t>Los Angeles</t>
  </si>
  <si>
    <t>Wonderland Wheels</t>
  </si>
  <si>
    <t>57, Grosvenor Estate Avenue</t>
  </si>
  <si>
    <t>London</t>
  </si>
  <si>
    <t>London Executive Prestige Vehicles</t>
  </si>
  <si>
    <t>199, Park Lane</t>
  </si>
  <si>
    <t>Glittering Prize Cars Ltd</t>
  </si>
  <si>
    <t>46, Golders Green Road</t>
  </si>
  <si>
    <t>La Bagnole de Luxe</t>
  </si>
  <si>
    <t>890 Place de la Concorde</t>
  </si>
  <si>
    <t>Paris</t>
  </si>
  <si>
    <t>Convertible Dreams</t>
  </si>
  <si>
    <t>31, Archbishop Ave</t>
  </si>
  <si>
    <t>Alexei Tolstoi</t>
  </si>
  <si>
    <t>83, Abbey Road</t>
  </si>
  <si>
    <t>SuperSport S.A.R.L.</t>
  </si>
  <si>
    <t>210 Place de la Republique</t>
  </si>
  <si>
    <t>Theo Kowalski</t>
  </si>
  <si>
    <t>1000 East 51st Street</t>
  </si>
  <si>
    <t>New York</t>
  </si>
  <si>
    <t>Peter McLuckie</t>
  </si>
  <si>
    <t>73, Entwhistle Street</t>
  </si>
  <si>
    <t>Posh Vehicles Ltd</t>
  </si>
  <si>
    <t>82, Millar Close</t>
  </si>
  <si>
    <t>Manchester</t>
  </si>
  <si>
    <t>Jason B. Wight</t>
  </si>
  <si>
    <t>5300 Star Boulevard</t>
  </si>
  <si>
    <t>Washington</t>
  </si>
  <si>
    <t>Silver HubCaps</t>
  </si>
  <si>
    <t>54, Didsbury Lane</t>
  </si>
  <si>
    <t>Stan Collywobble</t>
  </si>
  <si>
    <t>65, Townsend Road</t>
  </si>
  <si>
    <t>Glitz</t>
  </si>
  <si>
    <t>FriedrichStrasse 579</t>
  </si>
  <si>
    <t>Stuttgart</t>
  </si>
  <si>
    <t>Matterhorn Motors</t>
  </si>
  <si>
    <t>1, Rue de la Colline</t>
  </si>
  <si>
    <t>Lausanne</t>
  </si>
  <si>
    <t>King Leer Cars</t>
  </si>
  <si>
    <t>87, Lindisfarne Road</t>
  </si>
  <si>
    <t>Newcastle</t>
  </si>
  <si>
    <t>Honest Pete Motors</t>
  </si>
  <si>
    <t>76, Williams Street</t>
  </si>
  <si>
    <t>Stoke</t>
  </si>
  <si>
    <t>Peter Smith</t>
  </si>
  <si>
    <t>82, Ell Pie Lane</t>
  </si>
  <si>
    <t>Vive La Vitesse</t>
  </si>
  <si>
    <t>56, Rue Noiratre</t>
  </si>
  <si>
    <t>Liverpool Executive Prestige Vehicles</t>
  </si>
  <si>
    <t>8, Everton Avenue</t>
  </si>
  <si>
    <t>Mrs. Ivana Telford</t>
  </si>
  <si>
    <t>52, Gerrard Mansions</t>
  </si>
  <si>
    <t>Kieran O'Harris</t>
  </si>
  <si>
    <t>71, Askwith Ave</t>
  </si>
  <si>
    <t>Prestige Imports</t>
  </si>
  <si>
    <t>Gran Via 26</t>
  </si>
  <si>
    <t>Barcelona</t>
  </si>
  <si>
    <t>Prestissimo!</t>
  </si>
  <si>
    <t>Via Appia 239</t>
  </si>
  <si>
    <t>Milan</t>
  </si>
  <si>
    <t>Diplomatic Cars</t>
  </si>
  <si>
    <t>Rue Des Coteaux, 39</t>
  </si>
  <si>
    <t>Brussels</t>
  </si>
  <si>
    <t>Laurent Saint Yves</t>
  </si>
  <si>
    <t>49, Rue Quicampoix</t>
  </si>
  <si>
    <t>Screamin' Wheels</t>
  </si>
  <si>
    <t>1090 Reagan Road</t>
  </si>
  <si>
    <t>4, Churchill Close</t>
  </si>
  <si>
    <t>Executive Motor Delight</t>
  </si>
  <si>
    <t>17, The Brambles</t>
  </si>
  <si>
    <t>Alicia Almodovar</t>
  </si>
  <si>
    <t>Palacia Del Sol</t>
  </si>
  <si>
    <t>Ronaldo Bianco</t>
  </si>
  <si>
    <t>Palazzo Medusa 2000</t>
  </si>
  <si>
    <t>Sport.Car</t>
  </si>
  <si>
    <t>Via Barberini 59</t>
  </si>
  <si>
    <t>Rome</t>
  </si>
  <si>
    <t>Autos Sportivos</t>
  </si>
  <si>
    <t>Paseo del Prado, 270</t>
  </si>
  <si>
    <t>Madrid</t>
  </si>
  <si>
    <t>32, Allee de la Paix</t>
  </si>
  <si>
    <t>Screamin' Wheels Corp</t>
  </si>
  <si>
    <t>50000 Fifth Avenue</t>
  </si>
  <si>
    <t>Pierre Blanc</t>
  </si>
  <si>
    <t>52 Deirdre Lane</t>
  </si>
  <si>
    <t>Capots Reluisants S.A.</t>
  </si>
  <si>
    <t>567 rue Lafayette</t>
  </si>
  <si>
    <t>Stefano DiLonghi</t>
  </si>
  <si>
    <t>Piazza Verona</t>
  </si>
  <si>
    <t>Antonio Maura</t>
  </si>
  <si>
    <t>Puerta del Sol, 45</t>
  </si>
  <si>
    <t>Stefan Van Helsing</t>
  </si>
  <si>
    <t>Nieuwstraat 5</t>
  </si>
  <si>
    <t>Mme Anne Duport</t>
  </si>
  <si>
    <t>90, Place de la Victoire 1945</t>
  </si>
  <si>
    <t>10500 The Potomac</t>
  </si>
  <si>
    <t>Clubbing Cars</t>
  </si>
  <si>
    <t>91, Acid Avenue</t>
  </si>
  <si>
    <t>Jean-Yves Truffaut</t>
  </si>
  <si>
    <t>87 Rue du Combat</t>
  </si>
  <si>
    <t>Mr. Evan Telford</t>
  </si>
  <si>
    <t>7, Godzilla Street</t>
  </si>
  <si>
    <t>Ralph Obermann</t>
  </si>
  <si>
    <t>BerolinaStrasse 210</t>
  </si>
  <si>
    <t>ImpressTheNeighbours.Com</t>
  </si>
  <si>
    <t>47, Edgbaston Row</t>
  </si>
  <si>
    <t>Wladimir Lacroix</t>
  </si>
  <si>
    <t>3, Rue de la Vie en Rose</t>
  </si>
  <si>
    <t>Raimondo Delattre</t>
  </si>
  <si>
    <t>9, Place de Chatelet</t>
  </si>
  <si>
    <t>Boris Spry</t>
  </si>
  <si>
    <t>53, Odeon Way</t>
  </si>
  <si>
    <t>Andrea Tarbuck</t>
  </si>
  <si>
    <t>2,Newcastle Lane</t>
  </si>
  <si>
    <t>Beltway Prestige Driving</t>
  </si>
  <si>
    <t>1, Smithy Close</t>
  </si>
  <si>
    <t>Bling Motors</t>
  </si>
  <si>
    <t>2, Arndale Lane</t>
  </si>
  <si>
    <t>Smooth Rocking Chrome</t>
  </si>
  <si>
    <t>Via Stromboli 2</t>
  </si>
  <si>
    <t>YO! Speed!</t>
  </si>
  <si>
    <t>Plaza Mayor</t>
  </si>
  <si>
    <t>Stephany Rousso</t>
  </si>
  <si>
    <t>10180 Orange County Place</t>
  </si>
  <si>
    <t>My Shiny Sports Car Ltd.</t>
  </si>
  <si>
    <t>1091, Cambride Street</t>
  </si>
  <si>
    <t>Flash Voitures</t>
  </si>
  <si>
    <t>Place Anspach 85</t>
  </si>
  <si>
    <t>Paul Blasio</t>
  </si>
  <si>
    <t>50500 JFK Square</t>
  </si>
  <si>
    <t>Mary Blackhouse</t>
  </si>
  <si>
    <t>260, Oxford Avenue</t>
  </si>
  <si>
    <t>Maurice Dujardin</t>
  </si>
  <si>
    <t>10, Daltrey Lane</t>
  </si>
  <si>
    <t>Leslie Whittington</t>
  </si>
  <si>
    <t>17, Mercury Street</t>
  </si>
  <si>
    <t>Mike Beeton</t>
  </si>
  <si>
    <t>Green Plaza Place</t>
  </si>
  <si>
    <t>Melissa Bertrand</t>
  </si>
  <si>
    <t>7, Westlands Street</t>
  </si>
  <si>
    <t>El Sport</t>
  </si>
  <si>
    <t>Plaza San Andres</t>
  </si>
  <si>
    <t>Bling Bling S.A.</t>
  </si>
  <si>
    <t>7, Place de la Richesse</t>
  </si>
  <si>
    <t>Bravissima!</t>
  </si>
  <si>
    <t>Via Rosso, 34</t>
  </si>
  <si>
    <t>Jayden Jones</t>
  </si>
  <si>
    <t>10500 Lincoln Square</t>
  </si>
  <si>
    <t>Expensive Shine</t>
  </si>
  <si>
    <t>89, Abbots Lane</t>
  </si>
  <si>
    <t>Steve Docherty</t>
  </si>
  <si>
    <t>5, Albermarle Avenue</t>
  </si>
  <si>
    <t>Rodolph Legler</t>
  </si>
  <si>
    <t>SingerStrasse 89</t>
  </si>
  <si>
    <t>Pete Spring</t>
  </si>
  <si>
    <t>53, Pimlico Square</t>
  </si>
  <si>
    <t>Khader El Ghannam</t>
  </si>
  <si>
    <t>10, rue de Jemappes</t>
  </si>
  <si>
    <t>Jacques Mitterand</t>
  </si>
  <si>
    <t>1 Quai des Pertes</t>
  </si>
  <si>
    <t>Francoise LeBrun</t>
  </si>
  <si>
    <t>56, Rue Verte</t>
  </si>
  <si>
    <t>Alex McWhirter</t>
  </si>
  <si>
    <t>89, Harlequin Road</t>
  </si>
  <si>
    <t>Francois Chirac</t>
  </si>
  <si>
    <t>2, Quai de l'Enfer</t>
  </si>
  <si>
    <t>Andy Cheshire</t>
  </si>
  <si>
    <t>7, Wedgewood Steet</t>
  </si>
  <si>
    <t>MakeID</t>
  </si>
  <si>
    <t>MakeName</t>
  </si>
  <si>
    <t>MakeCountry</t>
  </si>
  <si>
    <t>Ferrari</t>
  </si>
  <si>
    <t>ITA</t>
  </si>
  <si>
    <t>Porsche</t>
  </si>
  <si>
    <t>GER</t>
  </si>
  <si>
    <t>Lamborghini</t>
  </si>
  <si>
    <t>Aston Martin</t>
  </si>
  <si>
    <t>GBR</t>
  </si>
  <si>
    <t>Bentley</t>
  </si>
  <si>
    <t>Rolls Royce</t>
  </si>
  <si>
    <t>Mercedes</t>
  </si>
  <si>
    <t>Alfa Romeo</t>
  </si>
  <si>
    <t>Austin</t>
  </si>
  <si>
    <t>BMW</t>
  </si>
  <si>
    <t>Bugatti</t>
  </si>
  <si>
    <t>FRA</t>
  </si>
  <si>
    <t>Citroen</t>
  </si>
  <si>
    <t>Delahaye</t>
  </si>
  <si>
    <t>Delorean</t>
  </si>
  <si>
    <t>USA</t>
  </si>
  <si>
    <t>Jaguar</t>
  </si>
  <si>
    <t>Lagonda</t>
  </si>
  <si>
    <t>McLaren</t>
  </si>
  <si>
    <t>Morgan</t>
  </si>
  <si>
    <t>Noble</t>
  </si>
  <si>
    <t>Triumph</t>
  </si>
  <si>
    <t>Trabant</t>
  </si>
  <si>
    <t>Peugeot</t>
  </si>
  <si>
    <t>Reliant</t>
  </si>
  <si>
    <t>ModelID</t>
  </si>
  <si>
    <t>ModelName</t>
  </si>
  <si>
    <t>Daytona</t>
  </si>
  <si>
    <t>Testarossa</t>
  </si>
  <si>
    <t>355</t>
  </si>
  <si>
    <t>Dino</t>
  </si>
  <si>
    <t>Mondial</t>
  </si>
  <si>
    <t>F40</t>
  </si>
  <si>
    <t>F50</t>
  </si>
  <si>
    <t>360</t>
  </si>
  <si>
    <t>Enzo</t>
  </si>
  <si>
    <t>911</t>
  </si>
  <si>
    <t>924</t>
  </si>
  <si>
    <t>944</t>
  </si>
  <si>
    <t>959</t>
  </si>
  <si>
    <t>928</t>
  </si>
  <si>
    <t>Boxster</t>
  </si>
  <si>
    <t>Countach</t>
  </si>
  <si>
    <t>Diabolo</t>
  </si>
  <si>
    <t>Jarama</t>
  </si>
  <si>
    <t>400GT</t>
  </si>
  <si>
    <t>DB2</t>
  </si>
  <si>
    <t>DB4</t>
  </si>
  <si>
    <t>DB5</t>
  </si>
  <si>
    <t>DB6</t>
  </si>
  <si>
    <t>DB9</t>
  </si>
  <si>
    <t>Virage</t>
  </si>
  <si>
    <t>Vantage</t>
  </si>
  <si>
    <t>Vanquish</t>
  </si>
  <si>
    <t>Rapide</t>
  </si>
  <si>
    <t>Mulsanne</t>
  </si>
  <si>
    <t>Continental</t>
  </si>
  <si>
    <t>Flying Spur</t>
  </si>
  <si>
    <t>Arnage</t>
  </si>
  <si>
    <t>Brooklands</t>
  </si>
  <si>
    <t>Phantom</t>
  </si>
  <si>
    <t>Ghost</t>
  </si>
  <si>
    <t>Wraith</t>
  </si>
  <si>
    <t>Silver Shadow</t>
  </si>
  <si>
    <t>Corniche</t>
  </si>
  <si>
    <t>Silver Seraph</t>
  </si>
  <si>
    <t>280SL</t>
  </si>
  <si>
    <t>350SL</t>
  </si>
  <si>
    <t>500SL</t>
  </si>
  <si>
    <t>250SL</t>
  </si>
  <si>
    <t>Giulia</t>
  </si>
  <si>
    <t>Spider</t>
  </si>
  <si>
    <t>1750</t>
  </si>
  <si>
    <t>Giulietta</t>
  </si>
  <si>
    <t>Lichfield</t>
  </si>
  <si>
    <t>Princess</t>
  </si>
  <si>
    <t>Cambridge</t>
  </si>
  <si>
    <t>Isetta</t>
  </si>
  <si>
    <t>Alpina</t>
  </si>
  <si>
    <t>E30</t>
  </si>
  <si>
    <t>Veyron</t>
  </si>
  <si>
    <t>57C</t>
  </si>
  <si>
    <t>Torpedo</t>
  </si>
  <si>
    <t>Rosalie</t>
  </si>
  <si>
    <t>Traaction Avant</t>
  </si>
  <si>
    <t>135</t>
  </si>
  <si>
    <t>145</t>
  </si>
  <si>
    <t>175</t>
  </si>
  <si>
    <t>DMC 12</t>
  </si>
  <si>
    <t>Mark V</t>
  </si>
  <si>
    <t>Mark X</t>
  </si>
  <si>
    <t>XJ12</t>
  </si>
  <si>
    <t>XK120</t>
  </si>
  <si>
    <t>XK150</t>
  </si>
  <si>
    <t>XJS</t>
  </si>
  <si>
    <t>E-Type</t>
  </si>
  <si>
    <t>V12</t>
  </si>
  <si>
    <t>P1</t>
  </si>
  <si>
    <t>Plus 4</t>
  </si>
  <si>
    <t>M14</t>
  </si>
  <si>
    <t>M600</t>
  </si>
  <si>
    <t>TR4</t>
  </si>
  <si>
    <t>TR5</t>
  </si>
  <si>
    <t>TR6</t>
  </si>
  <si>
    <t>TR7</t>
  </si>
  <si>
    <t>GT6</t>
  </si>
  <si>
    <t>Roadster</t>
  </si>
  <si>
    <t>TR3A</t>
  </si>
  <si>
    <t>500</t>
  </si>
  <si>
    <t>600</t>
  </si>
  <si>
    <t>205</t>
  </si>
  <si>
    <t>404</t>
  </si>
  <si>
    <t>203</t>
  </si>
  <si>
    <t>Robin</t>
  </si>
  <si>
    <t>B1C3B95E-3005-4840-8CE3-A7BC5F9CFB3F</t>
  </si>
  <si>
    <t>Red</t>
  </si>
  <si>
    <t>A2C3B95E-3005-4840-8CE3-A7BC5F9CFB5F</t>
  </si>
  <si>
    <t>Blue</t>
  </si>
  <si>
    <t>558620F5-B9E8-4FFF-8F73-A83FA9559C41</t>
  </si>
  <si>
    <t>British Racing Green</t>
  </si>
  <si>
    <t>72443561-FAC4-4C25-B8FF-0C47361DDE2D</t>
  </si>
  <si>
    <t>2189D556-D1C4-4BC1-B0C8-4053319E8E9D</t>
  </si>
  <si>
    <t>Black</t>
  </si>
  <si>
    <t>C1459308-7EA5-4A2D-82BC-38079BB4049B</t>
  </si>
  <si>
    <t>Night Blue</t>
  </si>
  <si>
    <t>E6E6270A-60B0-4817-AA57-17F26B2B8DAF</t>
  </si>
  <si>
    <t>CEDFB8D2-BD98-4A08-BC46-406D23940527</t>
  </si>
  <si>
    <t>Canary Yellow</t>
  </si>
  <si>
    <t>6081DBE7-9AD6-4C64-A676-61D919E64979</t>
  </si>
  <si>
    <t>D63C8CC9-DB19-4B9C-9C8E-6C6370812041</t>
  </si>
  <si>
    <t>F3A2712D-20CA-495D-9F6A-8A4CA195248D</t>
  </si>
  <si>
    <t>EDCCE461-5DA8-4E2E-8F08-798431841575</t>
  </si>
  <si>
    <t>4C57F13A-E21B-4AAC-9E9D-A219D4C691C6</t>
  </si>
  <si>
    <t>98C1E31A-4258-4F78-95D4-2365167E6F3F</t>
  </si>
  <si>
    <t>951195C4-7B69-418B-9AC2-61CCB7FE7C09</t>
  </si>
  <si>
    <t>Green</t>
  </si>
  <si>
    <t>91CF8133-EF19-4C92-BEFB-6A24FD85EF3A</t>
  </si>
  <si>
    <t>BCCB9C13-AEDA-4467-A014-48F0C7A0D6A4</t>
  </si>
  <si>
    <t>94FF5451-471C-4F17-BE27-BA55D3ECF5DC</t>
  </si>
  <si>
    <t>325F4D73-D44A-44BD-B109-AD25D924D38F</t>
  </si>
  <si>
    <t>FDCDF3F0-F0AD-4E7F-8793-8B146700D035</t>
  </si>
  <si>
    <t>Silver</t>
  </si>
  <si>
    <t>34CEE6C8-985B-4005-AB2F-AD3235C6A16D</t>
  </si>
  <si>
    <t>CE0A56A6-8218-4F4C-A0E2-63F3DC9E4AE6</t>
  </si>
  <si>
    <t>BEECAE2C-0A38-473D-893F-7C8917A779C2</t>
  </si>
  <si>
    <t>5672C4AF-78E1-4BA4-B1D1-19383DCBE43C</t>
  </si>
  <si>
    <t>C001858B-0B5D-4648-8F0D-80269964C921</t>
  </si>
  <si>
    <t>F95052DB-3E09-4070-ADA4-5114CCAD96C0</t>
  </si>
  <si>
    <t>A6FCB276-6311-4B3E-9C99-23F197952F1C</t>
  </si>
  <si>
    <t>646C802F-C868-40F0-AF81-1BF387AFB82B</t>
  </si>
  <si>
    <t>1BB4B941-79F4-4E98-9E13-46875CA7EB67</t>
  </si>
  <si>
    <t>18E980AB-452D-42EF-8728-12822AD20C60</t>
  </si>
  <si>
    <t>F2DE934E-62C3-45F6-AFA8-2FFA963F5360</t>
  </si>
  <si>
    <t>0CC75388-9A95-4F14-8D9A-8373E3B44D8A</t>
  </si>
  <si>
    <t>5CCF4F6B-43B3-4C7F-B674-6CAFD056E52A</t>
  </si>
  <si>
    <t>E264504D-3451-4670-AAB8-E4C66F2387B0</t>
  </si>
  <si>
    <t>A926BB6C-FC26-4EBB-997E-2DF7EDC48E92</t>
  </si>
  <si>
    <t>202B3C90-188F-413E-A44A-B99F16F03464</t>
  </si>
  <si>
    <t>486C65E8-5CB9-4A33-9507-E2E5E3CB91CC</t>
  </si>
  <si>
    <t>3F3BED8D-1203-4D3E-8AC0-3ACAC73BDE17</t>
  </si>
  <si>
    <t>281946B6-D061-455A-801B-A0EDF3E37530</t>
  </si>
  <si>
    <t>98A92DA3-2B99-4625-998B-2BB2FBB8F167</t>
  </si>
  <si>
    <t>Pink</t>
  </si>
  <si>
    <t>A9D335E7-2389-4DE1-9484-DC4EC6BA81D4</t>
  </si>
  <si>
    <t>53C088BA-6E14-4758-826A-56FC57D3EEDA</t>
  </si>
  <si>
    <t>6C76FDEC-683F-45E1-B027-20ACFD2F501C</t>
  </si>
  <si>
    <t>A7A80CA3-06D6-40AF-A558-09146A650340</t>
  </si>
  <si>
    <t>A2112C27-FE1F-48C5-A3BE-A019EE17DDD6</t>
  </si>
  <si>
    <t>88AFBF67-13A6-4BC5-AE50-8C64F0F25453</t>
  </si>
  <si>
    <t>11790E1E-859C-4E05-B6B3-6D72DDCC8DAE</t>
  </si>
  <si>
    <t>B165CAEF-FF77-4E63-98C1-59D97F97E7C9</t>
  </si>
  <si>
    <t>23E7F9FA-67D4-47C1-8D66-F1CFBC33540F</t>
  </si>
  <si>
    <t>07F0D746-085B-4FB9-9F82-6CEAC851FBC3</t>
  </si>
  <si>
    <t>7BABE805-CE07-4C06-AAF1-6B5D83645CD8</t>
  </si>
  <si>
    <t>D7BF8DD9-1841-4FDE-8469-66B09FA30A74</t>
  </si>
  <si>
    <t>8F278478-CA0B-4CDB-8F02-1A054AAE88A9</t>
  </si>
  <si>
    <t>4FFB74AD-C031-4BD9-9589-A87F462E6842</t>
  </si>
  <si>
    <t>055F7639-30EA-4975-A8CB-29F5C1C1C48E</t>
  </si>
  <si>
    <t>518125AE-9A67-45A6-B3FD-557C785796FC</t>
  </si>
  <si>
    <t>Dark Purple</t>
  </si>
  <si>
    <t>65F89D52-9B2D-4363-8A07-4A5CE90197DB</t>
  </si>
  <si>
    <t>54A66D7C-9E0B-40E9-B1B1-CA655F060CDE</t>
  </si>
  <si>
    <t>D93AF620-4F69-475A-98ED-829E0F8A3A40</t>
  </si>
  <si>
    <t>0BE222D6-9254-4FC8-892D-76563CA81F9B</t>
  </si>
  <si>
    <t>521659A4-8FF2-441A-8D2E-C584D561301F</t>
  </si>
  <si>
    <t>1A210C04-C981-4EA4-83B9-A6E76B5B9BDB</t>
  </si>
  <si>
    <t>66CCEBEA-00EA-44B3-BBFE-AC5EC2DE456D</t>
  </si>
  <si>
    <t>B36188E4-3684-4337-91FE-84BB33736476</t>
  </si>
  <si>
    <t>66C9034C-23A3-44F1-B946-2DDA65E684D8</t>
  </si>
  <si>
    <t>E00D10E9-7F7F-49A9-BDC0-4C2611580B4E</t>
  </si>
  <si>
    <t>AAF61ECC-0BAC-4EAF-9E50-01749253329A</t>
  </si>
  <si>
    <t>A1A4180E-B929-467D-91A6-73D2D0F34C65</t>
  </si>
  <si>
    <t>B5E7DD25-9D69-464C-9327-A8C5E706F534</t>
  </si>
  <si>
    <t>0B0E0FC2-E72B-4BD4-9C46-1AF98F17BEC4</t>
  </si>
  <si>
    <t>7F08368D-B6EA-4DFC-A1EC-B1A1B0221F04</t>
  </si>
  <si>
    <t>356EE84B-F4FD-4923-9423-D58E2863E9A1</t>
  </si>
  <si>
    <t>92D7DE8E-0BA7-4221-B2B1-A01F7FAFDD3E</t>
  </si>
  <si>
    <t>5BE0098D-511F-4CF1-B87C-2CE2532F1B31</t>
  </si>
  <si>
    <t>BDC5E621-D976-478D-A620-A0751FCBEF96</t>
  </si>
  <si>
    <t>72EF5AA5-997C-4AC0-A32E-591D1E009818</t>
  </si>
  <si>
    <t>4BFD3782-0B79-4F4E-981A-96CEF827497F</t>
  </si>
  <si>
    <t>E6E23C74-39AF-4A44-BAAE-7CD48B0F6161</t>
  </si>
  <si>
    <t>420701D6-5F66-4885-8A72-8B54541965A6</t>
  </si>
  <si>
    <t>870C2B0A-A6AE-4F84-91EF-806C985A02E5</t>
  </si>
  <si>
    <t>6BF8C577-E615-4667-A48C-25E8D825AAC6</t>
  </si>
  <si>
    <t>98C3863B-7A70-4FAD-B3C7-2B5702956E18</t>
  </si>
  <si>
    <t>8C1E8506-711C-442A-89A4-EDA28EB5B788</t>
  </si>
  <si>
    <t>BC4D491E-764B-48AE-BEDC-07DE123B7200</t>
  </si>
  <si>
    <t>4C00023A-47C5-4F98-A9B1-F222EDE2F563</t>
  </si>
  <si>
    <t>170FAF32-4223-4806-B483-D89F4D38AC16</t>
  </si>
  <si>
    <t>9CFAF367-ED4B-4A3E-8CB2-394F1F7A58C1</t>
  </si>
  <si>
    <t>126C36BB-9C33-4BC5-9127-F941731DD0C8</t>
  </si>
  <si>
    <t>98B3C1C2-7AE2-4A88-A3C9-484483C6EC66</t>
  </si>
  <si>
    <t>4A40B2AA-A76B-4C08-A59B-19CDE0ED868C</t>
  </si>
  <si>
    <t>100EE806-DFE5-4C5E-9AB4-8F881615F8BD</t>
  </si>
  <si>
    <t>00DDC5C0-E266-49E4-A785-E4F8BC3C9B24</t>
  </si>
  <si>
    <t>97AFC7D5-91BF-47E3-8568-01B704E956C2</t>
  </si>
  <si>
    <t>6A2699A6-ED27-42A9-B811-06D19EB5FA3C</t>
  </si>
  <si>
    <t>70C9BE5C-3CCA-4FB2-B4DE-E5F0A61BB84D</t>
  </si>
  <si>
    <t>B76D6985-E106-4213-AACC-288088795C92</t>
  </si>
  <si>
    <t>955E8BC5-C31B-4EE5-A48D-76517063C334</t>
  </si>
  <si>
    <t>2FCD3EBC-CBA7-4B3C-B6A0-A3A011D3A47B</t>
  </si>
  <si>
    <t>155E940E-7AA7-47EA-B83F-B3521F0B5718</t>
  </si>
  <si>
    <t>B25CB659-C0A2-451E-AADB-7A006414D6E1</t>
  </si>
  <si>
    <t>19D1000C-178F-4BBA-9B19-C93804D047AC</t>
  </si>
  <si>
    <t>DD6A0129-40CF-449F-8427-1C97BF14B2BD</t>
  </si>
  <si>
    <t>66D70810-1EE2-4BCA-B1B4-1E5B86C75002</t>
  </si>
  <si>
    <t>384778FF-C28D-4FE6-9BEF-D787EFDC23CF</t>
  </si>
  <si>
    <t>B760CF74-6468-4A0D-9485-36C7F7710EB0</t>
  </si>
  <si>
    <t>E1350CBE-B916-4F18-B5BF-F7D53A31205A</t>
  </si>
  <si>
    <t>9D74A1A9-7342-4FEA-9C21-6AC4EFE92018</t>
  </si>
  <si>
    <t>6943ADF3-01A4-4281-B0CE-93384FE60418</t>
  </si>
  <si>
    <t>BB4B9483-7AE3-47B4-A788-7EB5D12A7516</t>
  </si>
  <si>
    <t>2319EA77-F4D9-4E34-9771-C42DCA3E210C</t>
  </si>
  <si>
    <t>6120D922-6703-4267-969B-A9A9D3CAE787</t>
  </si>
  <si>
    <t>30DC26F7-E98B-4FE8-B834-D625EC7E12F3</t>
  </si>
  <si>
    <t>34A69512-CDC3-4BEB-ADCB-AAE360CA7CF4</t>
  </si>
  <si>
    <t>3EDC8773-9603-4D38-9DC9-64E1C4768F7D</t>
  </si>
  <si>
    <t>9FF62C70-89E4-4815-912F-C5DFBF8BDF0F</t>
  </si>
  <si>
    <t>EC25FA02-2692-42E1-85A0-71F0775C8F8A</t>
  </si>
  <si>
    <t>E368D03E-239C-499F-A41A-CC4D2AE1AFF8</t>
  </si>
  <si>
    <t>4C1762AE-F7FD-4F2C-875B-CAC022B0DF63</t>
  </si>
  <si>
    <t>DB8869B2-1EC0-48D5-9DA6-FDF1665155F0</t>
  </si>
  <si>
    <t>DD651733-FE5C-46B9-AC97-727F8CD170A6</t>
  </si>
  <si>
    <t>F810FAB0-6BAE-4AC0-BDBC-F14A71AC35B9</t>
  </si>
  <si>
    <t>3CF2C0F8-21E1-4ADE-AE72-AB9DFE3790DD</t>
  </si>
  <si>
    <t>A017241D-3A92-4EA7-A3EE-22FC119542F8</t>
  </si>
  <si>
    <t>4537B83B-2444-4389-B2DE-F30E15608163</t>
  </si>
  <si>
    <t>7CEA62B1-9CBE-4E13-BECC-54E7EED128EF</t>
  </si>
  <si>
    <t>102A734C-3212-4708-85A5-A96FE8E14641</t>
  </si>
  <si>
    <t>9B8B87E1-7770-4136-8EB4-B7173C8783A6</t>
  </si>
  <si>
    <t>C0E2E06D-AE60-4223-9E7C-B8387F2A4335</t>
  </si>
  <si>
    <t>3EEC687A-759C-4D8A-8776-E257E8230376</t>
  </si>
  <si>
    <t>09FA3947-726D-4987-B9DD-2F4CF7CD7C45</t>
  </si>
  <si>
    <t>52CE8210-53B8-4C09-B821-6389A09733C5</t>
  </si>
  <si>
    <t>DE44149E-1225-4B7C-97E5-8089A4F21C1C</t>
  </si>
  <si>
    <t>CF9A23D7-6F8A-4CA6-A037-95EA7385B539</t>
  </si>
  <si>
    <t>98299E86-0B98-42D8-A549-37D89435B4E3</t>
  </si>
  <si>
    <t>DD8D9340-29B0-4E0D-89B3-BD33B70E087D</t>
  </si>
  <si>
    <t>BBDFB7CF-FBA6-4463-BC1E-FE79522431EE</t>
  </si>
  <si>
    <t>47077B33-09BC-4FF2-B71B-58E243952BAA</t>
  </si>
  <si>
    <t>A48E5430-ACA4-41FD-BC6F-446BE2B46DF8</t>
  </si>
  <si>
    <t>E869D5E4-CAC0-48ED-8961-03D0405EA2FD</t>
  </si>
  <si>
    <t>74DD8FE1-B205-4400-A951-1E54E7C22E40</t>
  </si>
  <si>
    <t>7392B5F6-783C-4D4B-B687-74A98411A7CB</t>
  </si>
  <si>
    <t>01B087C6-00D1-40B2-808F-B4B5BC1E344D</t>
  </si>
  <si>
    <t>11BCE306-33ED-4C8D-9198-2A4B653D9F8A</t>
  </si>
  <si>
    <t>A08FCF25-5B27-4215-BF50-E94D0F7C8CD6</t>
  </si>
  <si>
    <t>8F100F91-FE3C-4338-AA52-7BF61A540199</t>
  </si>
  <si>
    <t>84BE4607-F8D7-49DA-8C27-D87FE529DF96</t>
  </si>
  <si>
    <t>EB59DB36-5E67-4AF1-AE8A-46E8999EEF45</t>
  </si>
  <si>
    <t>7372D1C7-800F-4DE4-B3BC-FFA46CE77099</t>
  </si>
  <si>
    <t>E267042F-449B-4CA9-8BDE-5C197DC8A647</t>
  </si>
  <si>
    <t>2C377634-90F1-4BC1-A366-0F0EBD26910D</t>
  </si>
  <si>
    <t>49D19AE8-FBBF-496C-BC1E-9450544DD193</t>
  </si>
  <si>
    <t>0B3AEBF5-0997-447D-B0E8-B399B7343742</t>
  </si>
  <si>
    <t>643800B3-AD63-4B67-8ACF-672B91F04C57</t>
  </si>
  <si>
    <t>0588AA57-B6B5-47F5-910F-5A1099B0476D</t>
  </si>
  <si>
    <t>32C41EC9-CB3C-4D0F-9C85-2500CE2E4813</t>
  </si>
  <si>
    <t>1909CD9B-9C06-4CFB-B8AD-292967E55E2F</t>
  </si>
  <si>
    <t>1B77D0BA-45C9-4C76-952E-B2FA2859B7AB</t>
  </si>
  <si>
    <t>CD06C0DF-D3A2-4593-BF40-7DAE6B73F58C</t>
  </si>
  <si>
    <t>08B3555E-47A2-4365-AED8-2DF054FF73E2</t>
  </si>
  <si>
    <t>C1A812F1-5FA1-48BA-8787-16F2F0A704BC</t>
  </si>
  <si>
    <t>05AB94D5-2F8D-4B06-878D-615956C94EC2</t>
  </si>
  <si>
    <t>B607E8E1-5ECA-4DE2-BC46-909DBF9371D3</t>
  </si>
  <si>
    <t>7A12CA8A-DC67-4A4F-B6F4-8B150873523A</t>
  </si>
  <si>
    <t>4A4A1D5E-1682-4ACA-A60D-0072693FE190</t>
  </si>
  <si>
    <t>C4ACB04E-C8D4-465E-8D66-8BA033443D61</t>
  </si>
  <si>
    <t>5D11974B-326C-44C5-BA1D-57968CAB0DEE</t>
  </si>
  <si>
    <t>F8B48177-FB78-4245-935F-FB6FBCE8D870</t>
  </si>
  <si>
    <t>6AEAC4F1-4C81-4FAA-A97C-3DCC0E6CB5DE</t>
  </si>
  <si>
    <t>A5BDB4E0-1544-449F-8596-D63D70548675</t>
  </si>
  <si>
    <t>06FD2864-8415-44A5-B022-B98BEFB7E490</t>
  </si>
  <si>
    <t>ECC534C7-B2DD-425C-98D3-98D2332B373C</t>
  </si>
  <si>
    <t>589E8DB1-B2D4-4921-A11B-9A2A80EA73D9</t>
  </si>
  <si>
    <t>BD15948E-42F0-41BC-920C-343E0816B0AB</t>
  </si>
  <si>
    <t>E0760EF4-3939-4063-821F-5923EF8760B4</t>
  </si>
  <si>
    <t>D3C15454-EF60-415F-860D-99D41F0A485F</t>
  </si>
  <si>
    <t>DF5411FC-24C5-4CAB-89DF-54741054D8DD</t>
  </si>
  <si>
    <t>8BB5BBD3-E03C-457C-86E2-67199FCB302A</t>
  </si>
  <si>
    <t>3A0070F8-C340-4B6F-9F36-4A1CBDB39FE9</t>
  </si>
  <si>
    <t>638FCDD5-AFFF-4DCA-AAEC-17F527FB9D02</t>
  </si>
  <si>
    <t>0C3EBD09-B9DF-414D-AD00-90F5819812D0</t>
  </si>
  <si>
    <t>A0098927-0C7D-4CC8-8022-57A24433EF61</t>
  </si>
  <si>
    <t>8BB7FF86-2D80-40B7-B216-254C16843529</t>
  </si>
  <si>
    <t>9743A284-D059-4EEB-98AB-ACDE88C1E9F5</t>
  </si>
  <si>
    <t>57E2BA34-6397-448F-8A8C-1306CC922231</t>
  </si>
  <si>
    <t>2EE943CB-2473-4333-8626-FC94FCD0947E</t>
  </si>
  <si>
    <t>1A80A54C-D98D-41D6-87EE-8F67F3B06FA8</t>
  </si>
  <si>
    <t>D32D55B7-3546-4CCA-B4C0-DBA976572CA2</t>
  </si>
  <si>
    <t>D05D6642-FABF-4F56-8A7E-D8C47A8AAB70</t>
  </si>
  <si>
    <t>658F0B06-2357-4DAA-803C-4DD7F569F270</t>
  </si>
  <si>
    <t>760F5558-3C9E-4B70-A412-0448B90B0D89</t>
  </si>
  <si>
    <t>B09E4DDD-C2DD-45BE-B5F1-19FBF5970352</t>
  </si>
  <si>
    <t>B4CC6E9A-8473-4A84-A811-73EABAFDC582</t>
  </si>
  <si>
    <t>2595D5C0-5002-464B-8F2B-C873FB29B4F9</t>
  </si>
  <si>
    <t>D69ABA72-1B0D-4073-8B7D-D6CA65C4DDF7</t>
  </si>
  <si>
    <t>332CE8D2-E19F-4656-BCC6-E3E45AD09D85</t>
  </si>
  <si>
    <t>306507B9-D2E1-4C5D-8F01-C93C90C93B6E</t>
  </si>
  <si>
    <t>2B0FC8E5-82CB-4804-8691-0586F2255E9E</t>
  </si>
  <si>
    <t>ACB85DBA-4914-4222-8D24-6D87B0DAE10A</t>
  </si>
  <si>
    <t>23E43063-5402-4946-8830-0723F6B3CE1C</t>
  </si>
  <si>
    <t>E59BFE04-E70B-4BAC-9269-ADC311ED0032</t>
  </si>
  <si>
    <t>8979136A-B34A-4CD3-B119-A6B158D15FFF</t>
  </si>
  <si>
    <t>34A4BB21-60B3-4B0D-8DDB-8189C471A581</t>
  </si>
  <si>
    <t>AFAF5C3E-80C9-4C5A-9D2A-CDD238E40264</t>
  </si>
  <si>
    <t>7FCABEE5-E116-4AE3-B7B1-483C2F0D18CA</t>
  </si>
  <si>
    <t>B84575EE-2E61-482C-8B72-5A6A90ADC3FE</t>
  </si>
  <si>
    <t>DB2AF439-6293-4925-B905-1A57A0118B1A</t>
  </si>
  <si>
    <t>15108517-AD0C-4FF2-A7D4-57679C374A68</t>
  </si>
  <si>
    <t>10AD713C-C997-48BB-A5FB-F0B5FD26479B</t>
  </si>
  <si>
    <t>C1C9D15D-9E57-4D22-8997-D1333EEC6B13</t>
  </si>
  <si>
    <t>8A275CE2-D116-49F7-8571-FD91F21ADAAA</t>
  </si>
  <si>
    <t>009A5323-23E5-48BE-95DB-BA94E1897419</t>
  </si>
  <si>
    <t>EBE7AD85-117F-4781-A5E5-13920EE2B546</t>
  </si>
  <si>
    <t>B822FA7C-5FA5-4F17-A3A6-7199CB00F7F8</t>
  </si>
  <si>
    <t>ECD53BA8-3C63-4938-92C4-C955AEA6C4BC</t>
  </si>
  <si>
    <t>26199C63-95B5-419B-A827-C0EEAF594A5B</t>
  </si>
  <si>
    <t>C9D8FCFE-4A88-479C-A2CA-E2474AF4D8DF</t>
  </si>
  <si>
    <t>43195E1A-46B2-4554-B1A9-C849B1C0B53B</t>
  </si>
  <si>
    <t>05D4115C-3F27-4059-BDC8-C0C3FFC85E8B</t>
  </si>
  <si>
    <t>B503DD91-24FA-4F4A-AF49-1EB15347A33D</t>
  </si>
  <si>
    <t>896B39D5-8040-4947-94D0-0234B4E78B23</t>
  </si>
  <si>
    <t>38264675-F235-412B-9B67-8F8CD86CF40D</t>
  </si>
  <si>
    <t>2657F22B-5D29-4A7A-B3F9-3A04C14D7C93</t>
  </si>
  <si>
    <t>9BFDC1FA-8416-4F58-BE6C-3CCFA7A51860</t>
  </si>
  <si>
    <t>A88F114F-3808-4B2D-92BE-BD43EEA71742</t>
  </si>
  <si>
    <t>1860F37A-EBC7-42E9-B339-3F6D6048322F</t>
  </si>
  <si>
    <t>00E07EB4-4A3A-434F-B3FC-76A312BEEF5D</t>
  </si>
  <si>
    <t>C72ABA1C-D1FA-4A4B-9E16-9FE066D509BA</t>
  </si>
  <si>
    <t>B8F3827A-5689-42B9-A1DE-26AFE7E2343E</t>
  </si>
  <si>
    <t>A21CAFB1-7242-42D1-80AC-E5D26941E2BE</t>
  </si>
  <si>
    <t>76D2E902-DF33-4BE5-8181-B9DA01869131</t>
  </si>
  <si>
    <t>2CE57C5E-98DE-402F-884A-A6227FD7FB5F</t>
  </si>
  <si>
    <t>61B73BA2-9EA0-4DB9-8D89-6E8D2A5D32DA</t>
  </si>
  <si>
    <t>8BED3FBE-29EA-48AF-A8CE-7770F51A548F</t>
  </si>
  <si>
    <t>B0559A26-5CE0-4C70-89EC-C73C0837B1E8</t>
  </si>
  <si>
    <t>99DF9E69-9DAF-4D81-8334-D7058F1030E2</t>
  </si>
  <si>
    <t>D231E90A-140A-4623-AA79-16970966DDF3</t>
  </si>
  <si>
    <t>26122425-FE14-4318-8713-15C8F9EED630</t>
  </si>
  <si>
    <t>80B21E0F-66E3-4582-838A-D7EC560C7C0B</t>
  </si>
  <si>
    <t>8D9BF815-FAE4-47CE-ADBB-33339D382319</t>
  </si>
  <si>
    <t>F6C384B6-B768-4031-AC12-81C8CE37049E</t>
  </si>
  <si>
    <t>F9EF8BCC-5744-4EBC-91AD-739775C597D9</t>
  </si>
  <si>
    <t>457046F9-68AC-468E-9C5E-9C1B957FE9B9</t>
  </si>
  <si>
    <t>3DCFE242-5286-404C-A37E-5207E6F51BB1</t>
  </si>
  <si>
    <t>BF9128E0-D61A-4214-8128-44A9880E20C2</t>
  </si>
  <si>
    <t>808F1237-9F5C-484F-8E14-63FF713A864D</t>
  </si>
  <si>
    <t>790E96BC-2F59-4B8F-9DE2-6BB65F92216B</t>
  </si>
  <si>
    <t>88975E00-70FD-44B6-9A1F-9E3B9CCE4382</t>
  </si>
  <si>
    <t>6218BE0E-185B-4B12-8696-AA976EA81B29</t>
  </si>
  <si>
    <t>03AC7842-CA66-4AC0-92AD-F538494D1FAE</t>
  </si>
  <si>
    <t>7FF88424-96A2-4149-ABF3-21AC9FBCDD4C</t>
  </si>
  <si>
    <t>48437CA9-988E-42EA-94F8-DC2D6DA48BA7</t>
  </si>
  <si>
    <t>89C3293F-F665-4E93-9929-315CBA3DD498</t>
  </si>
  <si>
    <t>59650ADF-0886-43B4-B360-3A79E0CA327E</t>
  </si>
  <si>
    <t>4BA7F44F-422D-4AD2-84B3-2AE4F0028DB8</t>
  </si>
  <si>
    <t>1DDF23D7-3CB8-49C7-A19B-2A9C5AB23ADF</t>
  </si>
  <si>
    <t>A2201698-CA26-428A-988F-ABB4A8893E21</t>
  </si>
  <si>
    <t>F556C096-7EFE-4827-9AFF-2FD0416B1C9B</t>
  </si>
  <si>
    <t>9868BF47-F113-4721-BF95-26FEF8DD51D2</t>
  </si>
  <si>
    <t>C7086D43-16DA-444F-A461-76DA9C479425</t>
  </si>
  <si>
    <t>20041639-9549-415A-AEC2-7159352E8CB7</t>
  </si>
  <si>
    <t>AF51E444-D0BE-477F-8834-615824E0A89C</t>
  </si>
  <si>
    <t>FAB39B43-A811-4410-A69A-707C35C767E7</t>
  </si>
  <si>
    <t>A23F2E70-66D3-44A1-982C-ADE1ECA9CC30</t>
  </si>
  <si>
    <t>BFC6861C-8D2E-40C8-A4F7-07F9E41056DC</t>
  </si>
  <si>
    <t>07E4BA14-7B78-4B11-9A11-1520460A5631</t>
  </si>
  <si>
    <t>9E98DDEF-D2A3-4BEC-99DD-BEFEFC11E5EE</t>
  </si>
  <si>
    <t>7808CA65-E449-4280-A128-F5B581F47B8F</t>
  </si>
  <si>
    <t>B2D76C72-FA30-40AE-9AB9-DFB47560348C</t>
  </si>
  <si>
    <t>C19B3F44-9EA7-49FF-953A-86BF48B55615</t>
  </si>
  <si>
    <t>A0F4D013-88EB-4692-B5EE-6BA800593036</t>
  </si>
  <si>
    <t>9CD9439F-E15F-4469-BE82-7A4041633A50</t>
  </si>
  <si>
    <t>87A6B5EF-1E2B-49CA-85D7-263BC7E32189</t>
  </si>
  <si>
    <t>361E0EFF-56B8-4E0A-A1DD-41D4A51BF704</t>
  </si>
  <si>
    <t>B89AF48B-4BB9-409B-876B-941E51D19381</t>
  </si>
  <si>
    <t>A326183E-7D45-4CF2-A353-7177A3EAB71F</t>
  </si>
  <si>
    <t>266404D4-FBC5-4DC6-BB7C-A2ED7246D6D7</t>
  </si>
  <si>
    <t>798C76AF-985B-4B9F-B24A-4B4311AE2A08</t>
  </si>
  <si>
    <t>71C9EDC5-7897-4CCE-9B2F-5B04BEDC36D0</t>
  </si>
  <si>
    <t>61F8CF9A-F53C-4386-9BF8-578F54547CD2</t>
  </si>
  <si>
    <t>FF62897D-E06C-4BC1-B5EA-E6BE415B0CD1</t>
  </si>
  <si>
    <t>9555FF33-EE29-4A81-854A-69F6485BB216</t>
  </si>
  <si>
    <t>EA1B19C6-631A-4683-9E29-1BC601FC850E</t>
  </si>
  <si>
    <t>27C180A1-7C39-4E88-B5DE-ACD0C9594F3C</t>
  </si>
  <si>
    <t>BEC34DF7-3E37-4322-A406-04BB5DF2A0FE</t>
  </si>
  <si>
    <t>F075AC9E-1124-4194-A05F-683F9D553335</t>
  </si>
  <si>
    <t>05F6C06A-9CD8-448B-9F67-FDBC0A7CEDCE</t>
  </si>
  <si>
    <t>B1ABF9BD-1FBC-4E9A-BCCC-0B9AFEE5CFF1</t>
  </si>
  <si>
    <t>607CA291-F642-4CBD-967B-7A36DF45D150</t>
  </si>
  <si>
    <t>695E6D94-12E6-49BC-8E23-29AC3EB38D93</t>
  </si>
  <si>
    <t>614ED49B-6DA9-4BFE-9560-3DB52A6593CD</t>
  </si>
  <si>
    <t>740A7CB4-BF3F-46FD-98F3-D85748E5B9BA</t>
  </si>
  <si>
    <t>D0B8D738-B33D-4F7F-BA25-46EC06DEB8E2</t>
  </si>
  <si>
    <t>23FDFA0D-C905-41A6-B95A-D5A3517293D8</t>
  </si>
  <si>
    <t>6A140D65-C354-48F6-A92E-40FF36CF1216</t>
  </si>
  <si>
    <t>4AFC6EDF-49EA-4D57-85AF-D60734328922</t>
  </si>
  <si>
    <t>EF8621F7-41EB-4C2D-ADBD-D4287083D41F</t>
  </si>
  <si>
    <t>E66B3E09-F02D-484A-8B9F-A8CD7833CD6B</t>
  </si>
  <si>
    <t>13F9FBD7-9342-4A2D-A249-E3AD6AE9A9CB</t>
  </si>
  <si>
    <t>E68BB825-0487-44CA-AE6C-7C650F81E22B</t>
  </si>
  <si>
    <t>519C0ED1-7611-4CDC-8153-5C4B81A7FD0F</t>
  </si>
  <si>
    <t>3CD0AFE8-9909-4A5D-BA9F-5C1F71B0DEE3</t>
  </si>
  <si>
    <t>114760E3-FC54-4C31-B323-BC4B83AB80D0</t>
  </si>
  <si>
    <t>757E7DB7-3688-41FD-AFB6-E49CC56BCCD8</t>
  </si>
  <si>
    <t>BA123B46-B5DF-439B-9326-82174419FC14</t>
  </si>
  <si>
    <t>FCB80D65-7D65-41E4-9081-6C92D0C7F1F5</t>
  </si>
  <si>
    <t>0318C525-58CA-438E-A5A5-BA854855A664</t>
  </si>
  <si>
    <t>17FA511D-1C85-4F74-A164-B4EE39F48565</t>
  </si>
  <si>
    <t>4B47A26E-2723-4E06-A661-21271A6759D0</t>
  </si>
  <si>
    <t>47572651-C884-4C1D-A433-E8641A1A1172</t>
  </si>
  <si>
    <t>2A27FF01-DC3C-4FE2-AC8C-9145C29F651C</t>
  </si>
  <si>
    <t>F4443E46-3EAC-4C10-902C-71257DEEE229</t>
  </si>
  <si>
    <t>4EE854BF-A9DD-453B-815E-E0692A75A969</t>
  </si>
  <si>
    <t>3D2E9AD0-972B-4A09-895F-1833655CFB21</t>
  </si>
  <si>
    <t>480D88A9-B1E5-4A79-9D2C-C1050C6DA00A</t>
  </si>
  <si>
    <t>EE92EE4A-977E-4BC6-BEFF-512CC468944C</t>
  </si>
  <si>
    <t>B8498BEE-D1C5-4D93-981F-640031A3AE6C</t>
  </si>
  <si>
    <t>A44EE0A0-B924-4B29-9C05-BA4BFADE084B</t>
  </si>
  <si>
    <t>C8C871B4-F08D-445A-BCD1-ACFEC616A113</t>
  </si>
  <si>
    <t>47693731-F213-4E60-97D6-115A7BD83259</t>
  </si>
  <si>
    <t>73FB2744-5AD9-42DC-A29C-B9B2FEF8353C</t>
  </si>
  <si>
    <t>DB742D0B-E562-41F4-AC94-8C58C2B0B69C</t>
  </si>
  <si>
    <t>51784E0D-09DB-4A40-8E92-CB09A0DE4444</t>
  </si>
  <si>
    <t>1A861C29-F198-4D34-BDAF-B35E8080320A</t>
  </si>
  <si>
    <t>D0F51768-8924-4EF5-A3E9-B31AC7129BFB</t>
  </si>
  <si>
    <t>E8FF8444-2B18-45A0-84AC-F776755E06ED</t>
  </si>
  <si>
    <t>A3E788F8-889C-45E1-A610-881983869F6B</t>
  </si>
  <si>
    <t>C8F49B5E-EDDB-42D0-BE0F-8C4181A6C81D</t>
  </si>
  <si>
    <t>1D5C9493-4BA2-415A-B4D6-7079278CA2DC</t>
  </si>
  <si>
    <t>0A059F54-46DE-4A25-8B5D-D7373AEE6F91</t>
  </si>
  <si>
    <t>6AE8BA09-AE75-4CA4-81EE-6CD2B3947120</t>
  </si>
  <si>
    <t>3BDD9316-9359-464B-B98E-308494AD3056</t>
  </si>
  <si>
    <t>3C17F01C-25FF-463B-86AA-1A34FEA02FF2</t>
  </si>
  <si>
    <t>0E2AECED-5A41-412A-9414-DE7217C0B6EB</t>
  </si>
  <si>
    <t>91B4067A-EBDE-4C1E-9370-3E894FD2FD7D</t>
  </si>
  <si>
    <t>436E43FB-E015-48E4-B549-33F4A0EE8D3F</t>
  </si>
  <si>
    <t>E166158C-F3BA-47DE-A499-A703210CF128</t>
  </si>
  <si>
    <t>1C9E6944-A890-4D7B-8F98-32B7276A78B3</t>
  </si>
  <si>
    <t>7461FB42-ECE2-4C8C-BDBB-EF26AF3069F9</t>
  </si>
  <si>
    <t>98828061-0C7A-42C2-95D0-3095AD2EF0E4</t>
  </si>
  <si>
    <t>E519F3CF-BE4B-44CF-98D5-80EC33EC6CE1</t>
  </si>
  <si>
    <t>E6923E8C-C07A-430F-B80D-7D5F329055AB</t>
  </si>
  <si>
    <t>0487C263-79B7-4F2B-8D0E-B0BAA41D7F24</t>
  </si>
  <si>
    <t>92FDF39E-6565-4B68-80BA-02ED30F00A7E</t>
  </si>
  <si>
    <t>5D7C9AA9-F0C7-4F8E-8524-6481BE3CC62E</t>
  </si>
  <si>
    <t>CD2E20D3-1A10-4460-AC3B-FAC658F5F6F4</t>
  </si>
  <si>
    <t>3C384AE3-7F59-4CD6-BAFE-5E6EFFD25FAD</t>
  </si>
  <si>
    <t>6556A473-CE18-428F-8F33-955E80FBA888</t>
  </si>
  <si>
    <t>F166C930-3101-42E9-8AE8-189F47FA0014</t>
  </si>
  <si>
    <t>2E0E8003-F9CC-486D-9D08-D4DAC688C800</t>
  </si>
  <si>
    <t>C2623FF4-88AA-40E9-AF3B-8D009C25027B</t>
  </si>
  <si>
    <t>C7569243-BDDB-4250-901E-EA6034824106</t>
  </si>
  <si>
    <t>SalesDetailsID</t>
  </si>
  <si>
    <t>LineItemNumber</t>
  </si>
  <si>
    <t>StockID</t>
  </si>
  <si>
    <t>SalePrice</t>
  </si>
  <si>
    <t>LineItemDiscount</t>
  </si>
  <si>
    <t>Data Sales.ID</t>
  </si>
  <si>
    <t>Customer.Address1</t>
  </si>
  <si>
    <t>Customer.Town</t>
  </si>
  <si>
    <t>Customer.Country</t>
  </si>
  <si>
    <t>Country.SalesRegion</t>
  </si>
  <si>
    <t>Stock.Cost</t>
  </si>
  <si>
    <t>Stock.RepairsCost</t>
  </si>
  <si>
    <t>Stock.PartsCost</t>
  </si>
  <si>
    <t>Stock.TransportInCost</t>
  </si>
  <si>
    <t>Stock.Color</t>
  </si>
  <si>
    <t>Stock.DateBought</t>
  </si>
  <si>
    <t>Total Cost</t>
  </si>
  <si>
    <t>Sum of TotalSalePrice</t>
  </si>
  <si>
    <t>Grand Total</t>
  </si>
  <si>
    <t>Column Labels</t>
  </si>
  <si>
    <t>Row Labels</t>
  </si>
  <si>
    <t>2015</t>
  </si>
  <si>
    <t>2016</t>
  </si>
  <si>
    <t>2017</t>
  </si>
  <si>
    <t>2018</t>
  </si>
  <si>
    <t>2015 - 2016 sales growth</t>
  </si>
  <si>
    <t>2016 - 2017 sales growth</t>
  </si>
  <si>
    <t>Sum of Profit</t>
  </si>
  <si>
    <t>Profit Percentege</t>
  </si>
  <si>
    <t>PROFIT</t>
  </si>
  <si>
    <t xml:space="preserve">2015 - 2016 profit growth </t>
  </si>
  <si>
    <t xml:space="preserve">2016 - 2017 profit growth </t>
  </si>
  <si>
    <t>(blank)</t>
  </si>
  <si>
    <t>2017 - 2018 Sales growth</t>
  </si>
  <si>
    <t>2016 - 2018 sales growth</t>
  </si>
  <si>
    <t>2017 - 2018 profit growth</t>
  </si>
  <si>
    <t>2016 - 2018 profit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</si>
</sst>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
    <numFmt numFmtId="165" formatCode="[$-F800]dddd\,\ mmmm\ dd\,\ yyyy"/>
    <numFmt numFmtId="166" formatCode="&quot;$&quot;#,##0.00"/>
  </numFmts>
  <fonts count="1" x14ac:knownFonts="1">
    <font>
      <sz val="11"/>
      <color theme="1"/>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10" fontId="0" fillId="0" borderId="0" xfId="0" applyNumberFormat="1"/>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165" fontId="0" fillId="0" borderId="0" xfId="0" applyNumberFormat="1"/>
    <xf numFmtId="164" fontId="0" fillId="0" borderId="0" xfId="0" applyNumberFormat="1" applyAlignment="1">
      <alignment horizontal="left"/>
    </xf>
    <xf numFmtId="164" fontId="0" fillId="0" borderId="0" xfId="0" pivotButton="1" applyNumberFormat="1"/>
    <xf numFmtId="166" fontId="0" fillId="2" borderId="0" xfId="0" applyNumberFormat="1" applyFill="1"/>
    <xf numFmtId="0" fontId="0" fillId="2" borderId="0" xfId="0" applyFill="1"/>
    <xf numFmtId="0" fontId="0" fillId="0" borderId="0" xfId="0" applyNumberFormat="1"/>
  </cellXfs>
  <cellStyles count="1">
    <cellStyle name="Normal" xfId="0" builtinId="0"/>
  </cellStyles>
  <dxfs count="65">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font>
        <b/>
        <color theme="1"/>
      </font>
      <fill>
        <patternFill>
          <bgColor theme="0"/>
        </patternFill>
      </fill>
      <border>
        <bottom style="thin">
          <color theme="6"/>
        </bottom>
        <vertical/>
        <horizontal/>
      </border>
    </dxf>
    <dxf>
      <font>
        <color theme="1"/>
      </font>
      <fill>
        <patternFill>
          <bgColor theme="1" tint="0.499984740745262"/>
        </patternFill>
      </fill>
      <border diagonalUp="0" diagonalDown="0">
        <left/>
        <right/>
        <top/>
        <bottom/>
        <vertical/>
        <horizontal/>
      </border>
    </dxf>
    <dxf>
      <numFmt numFmtId="0" formatCode="General"/>
    </dxf>
    <dxf>
      <numFmt numFmtId="0" formatCode="General"/>
    </dxf>
    <dxf>
      <numFmt numFmtId="0" formatCode="General"/>
    </dxf>
    <dxf>
      <numFmt numFmtId="19" formatCode="m/d/yyyy"/>
    </dxf>
    <dxf>
      <numFmt numFmtId="0" formatCode="General"/>
    </dxf>
    <dxf>
      <numFmt numFmtId="2" formatCode="0.0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F800]dddd\,\ mmmm\ dd\,\ yyyy"/>
    </dxf>
    <dxf>
      <numFmt numFmtId="0" formatCode="General"/>
    </dxf>
    <dxf>
      <numFmt numFmtId="0" formatCode="General"/>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font>
        <b/>
        <i val="0"/>
        <sz val="11"/>
        <color theme="0"/>
        <name val="Calibri"/>
        <family val="2"/>
        <scheme val="minor"/>
      </font>
      <fill>
        <patternFill patternType="none">
          <bgColor auto="1"/>
        </patternFill>
      </fill>
      <border diagonalUp="0" diagonalDown="0">
        <left/>
        <right/>
        <top/>
        <bottom/>
        <vertical/>
        <horizontal/>
      </border>
    </dxf>
    <dxf>
      <font>
        <b/>
        <i val="0"/>
        <sz val="11"/>
        <color theme="2" tint="-0.499984740745262"/>
        <name val="Calibri"/>
        <family val="2"/>
        <scheme val="minor"/>
      </font>
      <fill>
        <patternFill patternType="solid">
          <bgColor theme="2" tint="-0.499984740745262"/>
        </patternFill>
      </fill>
      <border diagonalUp="0" diagonalDown="0">
        <left/>
        <right/>
        <top/>
        <bottom/>
        <vertical/>
        <horizontal/>
      </border>
    </dxf>
    <dxf>
      <font>
        <b/>
        <color theme="1"/>
      </font>
      <border>
        <bottom style="thin">
          <color theme="0" tint="-0.34998626667073579"/>
        </bottom>
        <vertical/>
        <horizontal/>
      </border>
    </dxf>
    <dxf>
      <font>
        <color theme="1"/>
      </font>
      <fill>
        <patternFill>
          <bgColor theme="2" tint="-0.49998474074526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3" defaultTableStyle="TableStyleMedium2" defaultPivotStyle="PivotStyleLight16">
    <tableStyle name="Grey" pivot="0" table="0" count="10" xr9:uid="{731B9DD5-925B-48E2-9A43-2A5B796C8176}">
      <tableStyleElement type="wholeTable" dxfId="64"/>
      <tableStyleElement type="headerRow" dxfId="63"/>
    </tableStyle>
    <tableStyle name="Grey&amp;Gold" pivot="0" table="0" count="4" xr9:uid="{5B53EC84-FFEB-4494-9544-A31FB68913FC}">
      <tableStyleElement type="wholeTable" dxfId="62"/>
      <tableStyleElement type="headerRow" dxfId="61"/>
    </tableStyle>
    <tableStyle name="SlicerStyleLight3 2" pivot="0" table="0" count="10" xr9:uid="{FA4E4D33-D6A0-482F-B0C4-C07E40EECFA7}">
      <tableStyleElement type="wholeTable" dxfId="9"/>
      <tableStyleElement type="headerRow" dxfId="8"/>
    </tableStyle>
  </tableStyles>
  <extLst>
    <ext xmlns:x14="http://schemas.microsoft.com/office/spreadsheetml/2009/9/main" uri="{46F421CA-312F-682f-3DD2-61675219B42D}">
      <x14:dxfs count="1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b/>
            <i val="0"/>
            <color theme="7" tint="0.39994506668294322"/>
            <name val="Calibri"/>
            <family val="2"/>
            <scheme val="minor"/>
          </font>
        </dxf>
        <dxf>
          <font>
            <b/>
            <i val="0"/>
            <color theme="0"/>
            <name val="Calibri"/>
            <family val="2"/>
            <scheme val="minor"/>
          </font>
          <fill>
            <patternFill>
              <bgColor theme="2" tint="-0.749961851863155"/>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2" tint="-0.49998474074526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Grey">
          <x14:slicerStyleElements>
            <x14:slicerStyleElement type="unselectedItemWithData" dxfId="17"/>
            <x14:slicerStyleElement type="unselectedItemWithNoData" dxfId="16"/>
            <x14:slicerStyleElement type="selectedItemWithData" dxfId="15"/>
            <x14:slicerStyleElement type="selectedItemWithNoData" dxfId="14"/>
            <x14:slicerStyleElement type="hoveredUnselectedItemWithData" dxfId="13"/>
            <x14:slicerStyleElement type="hoveredSelectedItemWithData" dxfId="12"/>
            <x14:slicerStyleElement type="hoveredUnselectedItemWithNoData" dxfId="11"/>
            <x14:slicerStyleElement type="hoveredSelectedItemWithNoData" dxfId="10"/>
          </x14:slicerStyleElements>
        </x14:slicerStyle>
        <x14:slicerStyle name="Grey&amp;Gold">
          <x14:slicerStyleElements>
            <x14:slicerStyleElement type="selectedItemWithData" dxfId="9"/>
            <x14:slicerStyleElement type="hoveredSelectedItemWithData" dxfId="8"/>
          </x14:slicerStyleElements>
        </x14:slicerStyle>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(2).xlsx]Ferarri!Ferrari</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3"/>
        <c:spPr>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Ferarri!$B$1:$B$2</c:f>
              <c:strCache>
                <c:ptCount val="1"/>
                <c:pt idx="0">
                  <c:v>Ferrari</c:v>
                </c:pt>
              </c:strCache>
            </c:strRef>
          </c:tx>
          <c:spPr>
            <a:ln w="28575" cap="rnd">
              <a:solidFill>
                <a:srgbClr val="FF0000"/>
              </a:solidFill>
              <a:round/>
            </a:ln>
            <a:effectLst/>
          </c:spPr>
          <c:marker>
            <c:symbol val="circle"/>
            <c:size val="5"/>
            <c:spPr>
              <a:solidFill>
                <a:schemeClr val="tx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Ferarri!$A$3:$A$7</c:f>
              <c:strCache>
                <c:ptCount val="4"/>
                <c:pt idx="0">
                  <c:v>2015</c:v>
                </c:pt>
                <c:pt idx="1">
                  <c:v>2016</c:v>
                </c:pt>
                <c:pt idx="2">
                  <c:v>2017</c:v>
                </c:pt>
                <c:pt idx="3">
                  <c:v>2018</c:v>
                </c:pt>
              </c:strCache>
            </c:strRef>
          </c:cat>
          <c:val>
            <c:numRef>
              <c:f>Ferarri!$B$3:$B$7</c:f>
              <c:numCache>
                <c:formatCode>"$"#,##0</c:formatCode>
                <c:ptCount val="4"/>
                <c:pt idx="0">
                  <c:v>649500.1</c:v>
                </c:pt>
                <c:pt idx="1">
                  <c:v>1090000</c:v>
                </c:pt>
                <c:pt idx="2">
                  <c:v>2051900</c:v>
                </c:pt>
                <c:pt idx="3">
                  <c:v>2269000</c:v>
                </c:pt>
              </c:numCache>
            </c:numRef>
          </c:val>
          <c:smooth val="0"/>
          <c:extLst>
            <c:ext xmlns:c16="http://schemas.microsoft.com/office/drawing/2014/chart" uri="{C3380CC4-5D6E-409C-BE32-E72D297353CC}">
              <c16:uniqueId val="{00000000-0864-4F14-8D61-70F51636B6BB}"/>
            </c:ext>
          </c:extLst>
        </c:ser>
        <c:dLbls>
          <c:showLegendKey val="0"/>
          <c:showVal val="0"/>
          <c:showCatName val="0"/>
          <c:showSerName val="0"/>
          <c:showPercent val="0"/>
          <c:showBubbleSize val="0"/>
        </c:dLbls>
        <c:marker val="1"/>
        <c:smooth val="0"/>
        <c:axId val="1619117919"/>
        <c:axId val="1252349887"/>
      </c:lineChart>
      <c:catAx>
        <c:axId val="161911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349887"/>
        <c:crosses val="autoZero"/>
        <c:auto val="1"/>
        <c:lblAlgn val="ctr"/>
        <c:lblOffset val="100"/>
        <c:noMultiLvlLbl val="0"/>
      </c:catAx>
      <c:valAx>
        <c:axId val="1252349887"/>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11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a:outerShdw blurRad="50800" dist="38100" dir="2700000" algn="tl" rotWithShape="0">
        <a:schemeClr val="tx1">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(2).xlsx]Working!Models</c:name>
    <c:fmtId val="19"/>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solidFill>
                  <a:schemeClr val="bg1"/>
                </a:solidFill>
              </a:rPr>
              <a:t>Top 10 Models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a:outerShdw blurRad="50800" dist="38100" dir="2700000" algn="tl" rotWithShape="0">
              <a:schemeClr val="tx1">
                <a:lumMod val="65000"/>
                <a:lumOff val="3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a:outerShdw blurRad="50800" dist="38100" dir="2700000" algn="tl" rotWithShape="0">
              <a:schemeClr val="tx1">
                <a:lumMod val="65000"/>
                <a:lumOff val="3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a:outerShdw blurRad="50800" dist="38100" dir="2700000" algn="tl" rotWithShape="0">
              <a:schemeClr val="tx1">
                <a:lumMod val="65000"/>
                <a:lumOff val="3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a:outerShdw blurRad="50800" dist="38100" dir="2700000" algn="tl" rotWithShape="0">
              <a:schemeClr val="tx1">
                <a:lumMod val="65000"/>
                <a:lumOff val="3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a:outerShdw blurRad="50800" dist="38100" dir="2700000" algn="tl" rotWithShape="0">
              <a:schemeClr val="tx1">
                <a:lumMod val="65000"/>
                <a:lumOff val="3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a:outerShdw blurRad="50800" dist="38100" dir="2700000" algn="tl" rotWithShape="0">
              <a:schemeClr val="tx1">
                <a:lumMod val="65000"/>
                <a:lumOff val="3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pivotFmt>
      <c:pivotFmt>
        <c:idx val="298"/>
        <c:spPr>
          <a:solidFill>
            <a:schemeClr val="accent1"/>
          </a:solidFill>
          <a:ln>
            <a:noFill/>
          </a:ln>
          <a:effectLst/>
        </c:spPr>
        <c:marker>
          <c:symbol val="none"/>
        </c:marker>
      </c:pivotFmt>
      <c:pivotFmt>
        <c:idx val="299"/>
        <c:spPr>
          <a:solidFill>
            <a:schemeClr val="accent1"/>
          </a:solidFill>
          <a:ln>
            <a:noFill/>
          </a:ln>
          <a:effectLst/>
        </c:spPr>
        <c:marker>
          <c:symbol val="none"/>
        </c:marker>
      </c:pivotFmt>
      <c:pivotFmt>
        <c:idx val="300"/>
        <c:spPr>
          <a:solidFill>
            <a:schemeClr val="accent1"/>
          </a:solidFill>
          <a:ln>
            <a:noFill/>
          </a:ln>
          <a:effectLst/>
        </c:spPr>
        <c:marker>
          <c:symbol val="none"/>
        </c:marker>
      </c:pivotFmt>
      <c:pivotFmt>
        <c:idx val="301"/>
        <c:spPr>
          <a:solidFill>
            <a:schemeClr val="accent1"/>
          </a:solidFill>
          <a:ln>
            <a:noFill/>
          </a:ln>
          <a:effectLst/>
        </c:spPr>
        <c:marker>
          <c:symbol val="none"/>
        </c:marker>
      </c:pivotFmt>
      <c:pivotFmt>
        <c:idx val="302"/>
        <c:spPr>
          <a:solidFill>
            <a:schemeClr val="accent1"/>
          </a:solidFill>
          <a:ln>
            <a:noFill/>
          </a:ln>
          <a:effectLst/>
        </c:spPr>
        <c:marker>
          <c:symbol val="none"/>
        </c:marker>
      </c:pivotFmt>
      <c:pivotFmt>
        <c:idx val="303"/>
        <c:spPr>
          <a:solidFill>
            <a:schemeClr val="accent1"/>
          </a:solidFill>
          <a:ln>
            <a:noFill/>
          </a:ln>
          <a:effectLst/>
        </c:spPr>
        <c:marker>
          <c:symbol val="none"/>
        </c:marker>
      </c:pivotFmt>
    </c:pivotFmts>
    <c:plotArea>
      <c:layout/>
      <c:barChart>
        <c:barDir val="bar"/>
        <c:grouping val="clustered"/>
        <c:varyColors val="0"/>
        <c:ser>
          <c:idx val="0"/>
          <c:order val="0"/>
          <c:tx>
            <c:strRef>
              <c:f>Working!$B$72:$B$73</c:f>
              <c:strCache>
                <c:ptCount val="1"/>
                <c:pt idx="0">
                  <c:v>F50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Working!$B$74</c:f>
              <c:numCache>
                <c:formatCode>"$"#,##0</c:formatCode>
                <c:ptCount val="1"/>
                <c:pt idx="0">
                  <c:v>760950</c:v>
                </c:pt>
              </c:numCache>
            </c:numRef>
          </c:val>
          <c:extLst>
            <c:ext xmlns:c16="http://schemas.microsoft.com/office/drawing/2014/chart" uri="{C3380CC4-5D6E-409C-BE32-E72D297353CC}">
              <c16:uniqueId val="{00000000-E359-4038-B867-C62223424B63}"/>
            </c:ext>
          </c:extLst>
        </c:ser>
        <c:ser>
          <c:idx val="1"/>
          <c:order val="1"/>
          <c:tx>
            <c:strRef>
              <c:f>Working!$C$72:$C$73</c:f>
              <c:strCache>
                <c:ptCount val="1"/>
                <c:pt idx="0">
                  <c:v>Flying Spur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Working!$C$74</c:f>
              <c:numCache>
                <c:formatCode>"$"#,##0</c:formatCode>
                <c:ptCount val="1"/>
                <c:pt idx="0">
                  <c:v>768590</c:v>
                </c:pt>
              </c:numCache>
            </c:numRef>
          </c:val>
          <c:extLst>
            <c:ext xmlns:c16="http://schemas.microsoft.com/office/drawing/2014/chart" uri="{C3380CC4-5D6E-409C-BE32-E72D297353CC}">
              <c16:uniqueId val="{00000001-E359-4038-B867-C62223424B63}"/>
            </c:ext>
          </c:extLst>
        </c:ser>
        <c:ser>
          <c:idx val="2"/>
          <c:order val="2"/>
          <c:tx>
            <c:strRef>
              <c:f>Working!$D$72:$D$73</c:f>
              <c:strCache>
                <c:ptCount val="1"/>
                <c:pt idx="0">
                  <c:v>Testarossa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Working!$D$74</c:f>
              <c:numCache>
                <c:formatCode>"$"#,##0</c:formatCode>
                <c:ptCount val="1"/>
                <c:pt idx="0">
                  <c:v>870000</c:v>
                </c:pt>
              </c:numCache>
            </c:numRef>
          </c:val>
          <c:extLst>
            <c:ext xmlns:c16="http://schemas.microsoft.com/office/drawing/2014/chart" uri="{C3380CC4-5D6E-409C-BE32-E72D297353CC}">
              <c16:uniqueId val="{00000002-E359-4038-B867-C62223424B63}"/>
            </c:ext>
          </c:extLst>
        </c:ser>
        <c:ser>
          <c:idx val="3"/>
          <c:order val="3"/>
          <c:tx>
            <c:strRef>
              <c:f>Working!$E$72:$E$73</c:f>
              <c:strCache>
                <c:ptCount val="1"/>
                <c:pt idx="0">
                  <c:v>Diabolo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Working!$E$74</c:f>
              <c:numCache>
                <c:formatCode>"$"#,##0</c:formatCode>
                <c:ptCount val="1"/>
                <c:pt idx="0">
                  <c:v>917950</c:v>
                </c:pt>
              </c:numCache>
            </c:numRef>
          </c:val>
          <c:extLst>
            <c:ext xmlns:c16="http://schemas.microsoft.com/office/drawing/2014/chart" uri="{C3380CC4-5D6E-409C-BE32-E72D297353CC}">
              <c16:uniqueId val="{00000003-E359-4038-B867-C62223424B63}"/>
            </c:ext>
          </c:extLst>
        </c:ser>
        <c:ser>
          <c:idx val="4"/>
          <c:order val="4"/>
          <c:tx>
            <c:strRef>
              <c:f>Working!$F$72:$F$73</c:f>
              <c:strCache>
                <c:ptCount val="1"/>
                <c:pt idx="0">
                  <c:v>Enzo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Working!$F$74</c:f>
              <c:numCache>
                <c:formatCode>"$"#,##0</c:formatCode>
                <c:ptCount val="1"/>
                <c:pt idx="0">
                  <c:v>1015000</c:v>
                </c:pt>
              </c:numCache>
            </c:numRef>
          </c:val>
          <c:extLst>
            <c:ext xmlns:c16="http://schemas.microsoft.com/office/drawing/2014/chart" uri="{C3380CC4-5D6E-409C-BE32-E72D297353CC}">
              <c16:uniqueId val="{00000004-E359-4038-B867-C62223424B63}"/>
            </c:ext>
          </c:extLst>
        </c:ser>
        <c:ser>
          <c:idx val="5"/>
          <c:order val="5"/>
          <c:tx>
            <c:strRef>
              <c:f>Working!$G$72:$G$73</c:f>
              <c:strCache>
                <c:ptCount val="1"/>
                <c:pt idx="0">
                  <c:v>DB9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Working!$G$74</c:f>
              <c:numCache>
                <c:formatCode>"$"#,##0</c:formatCode>
                <c:ptCount val="1"/>
                <c:pt idx="0">
                  <c:v>1140990</c:v>
                </c:pt>
              </c:numCache>
            </c:numRef>
          </c:val>
          <c:extLst>
            <c:ext xmlns:c16="http://schemas.microsoft.com/office/drawing/2014/chart" uri="{C3380CC4-5D6E-409C-BE32-E72D297353CC}">
              <c16:uniqueId val="{00000005-E359-4038-B867-C62223424B63}"/>
            </c:ext>
          </c:extLst>
        </c:ser>
        <c:ser>
          <c:idx val="6"/>
          <c:order val="6"/>
          <c:tx>
            <c:strRef>
              <c:f>Working!$H$72:$H$73</c:f>
              <c:strCache>
                <c:ptCount val="1"/>
                <c:pt idx="0">
                  <c:v>Virage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Working!$H$74</c:f>
              <c:numCache>
                <c:formatCode>"$"#,##0</c:formatCode>
                <c:ptCount val="1"/>
                <c:pt idx="0">
                  <c:v>1162480</c:v>
                </c:pt>
              </c:numCache>
            </c:numRef>
          </c:val>
          <c:extLst>
            <c:ext xmlns:c16="http://schemas.microsoft.com/office/drawing/2014/chart" uri="{C3380CC4-5D6E-409C-BE32-E72D297353CC}">
              <c16:uniqueId val="{00000006-E359-4038-B867-C62223424B63}"/>
            </c:ext>
          </c:extLst>
        </c:ser>
        <c:ser>
          <c:idx val="7"/>
          <c:order val="7"/>
          <c:tx>
            <c:strRef>
              <c:f>Working!$I$72:$I$73</c:f>
              <c:strCache>
                <c:ptCount val="1"/>
                <c:pt idx="0">
                  <c:v>DB6</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Working!$I$74</c:f>
              <c:numCache>
                <c:formatCode>"$"#,##0</c:formatCode>
                <c:ptCount val="1"/>
                <c:pt idx="0">
                  <c:v>1169335.8999999999</c:v>
                </c:pt>
              </c:numCache>
            </c:numRef>
          </c:val>
          <c:extLst>
            <c:ext xmlns:c16="http://schemas.microsoft.com/office/drawing/2014/chart" uri="{C3380CC4-5D6E-409C-BE32-E72D297353CC}">
              <c16:uniqueId val="{00000007-E359-4038-B867-C62223424B63}"/>
            </c:ext>
          </c:extLst>
        </c:ser>
        <c:ser>
          <c:idx val="8"/>
          <c:order val="8"/>
          <c:tx>
            <c:strRef>
              <c:f>Working!$J$72:$J$73</c:f>
              <c:strCache>
                <c:ptCount val="1"/>
                <c:pt idx="0">
                  <c:v>355</c:v>
                </c:pt>
              </c:strCache>
            </c:strRef>
          </c:tx>
          <c:spPr>
            <a:solidFill>
              <a:schemeClr val="accent3">
                <a:lumMod val="60000"/>
              </a:schemeClr>
            </a:solidFill>
            <a:ln>
              <a:noFill/>
            </a:ln>
            <a:effectLst>
              <a:outerShdw blurRad="50800" dist="38100" dir="2700000" algn="tl" rotWithShape="0">
                <a:schemeClr val="tx1">
                  <a:lumMod val="65000"/>
                  <a:lumOff val="35000"/>
                  <a:alpha val="4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Working!$J$74</c:f>
              <c:numCache>
                <c:formatCode>"$"#,##0</c:formatCode>
                <c:ptCount val="1"/>
                <c:pt idx="0">
                  <c:v>1198000.1000000001</c:v>
                </c:pt>
              </c:numCache>
            </c:numRef>
          </c:val>
          <c:extLst>
            <c:ext xmlns:c16="http://schemas.microsoft.com/office/drawing/2014/chart" uri="{C3380CC4-5D6E-409C-BE32-E72D297353CC}">
              <c16:uniqueId val="{00000008-E359-4038-B867-C62223424B63}"/>
            </c:ext>
          </c:extLst>
        </c:ser>
        <c:ser>
          <c:idx val="9"/>
          <c:order val="9"/>
          <c:tx>
            <c:strRef>
              <c:f>Working!$K$72:$K$73</c:f>
              <c:strCache>
                <c:ptCount val="1"/>
                <c:pt idx="0">
                  <c:v>57C</c:v>
                </c:pt>
              </c:strCache>
            </c:strRef>
          </c:tx>
          <c:spPr>
            <a:solidFill>
              <a:schemeClr val="accent4">
                <a:lumMod val="60000"/>
              </a:schemeClr>
            </a:solidFill>
            <a:ln>
              <a:noFill/>
            </a:ln>
            <a:effectLst>
              <a:outerShdw blurRad="50800" dist="38100" dir="2700000" algn="tl" rotWithShape="0">
                <a:schemeClr val="tx1">
                  <a:lumMod val="65000"/>
                  <a:lumOff val="35000"/>
                  <a:alpha val="4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Working!$K$74</c:f>
              <c:numCache>
                <c:formatCode>"$"#,##0</c:formatCode>
                <c:ptCount val="1"/>
                <c:pt idx="0">
                  <c:v>1685000</c:v>
                </c:pt>
              </c:numCache>
            </c:numRef>
          </c:val>
          <c:extLst>
            <c:ext xmlns:c16="http://schemas.microsoft.com/office/drawing/2014/chart" uri="{C3380CC4-5D6E-409C-BE32-E72D297353CC}">
              <c16:uniqueId val="{00000009-E359-4038-B867-C62223424B63}"/>
            </c:ext>
          </c:extLst>
        </c:ser>
        <c:dLbls>
          <c:dLblPos val="outEnd"/>
          <c:showLegendKey val="0"/>
          <c:showVal val="1"/>
          <c:showCatName val="0"/>
          <c:showSerName val="0"/>
          <c:showPercent val="0"/>
          <c:showBubbleSize val="0"/>
        </c:dLbls>
        <c:gapWidth val="166"/>
        <c:overlap val="-30"/>
        <c:axId val="326289184"/>
        <c:axId val="876513552"/>
      </c:barChart>
      <c:catAx>
        <c:axId val="326289184"/>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76513552"/>
        <c:crosses val="autoZero"/>
        <c:auto val="1"/>
        <c:lblAlgn val="ctr"/>
        <c:lblOffset val="100"/>
        <c:noMultiLvlLbl val="0"/>
      </c:catAx>
      <c:valAx>
        <c:axId val="876513552"/>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2628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noFill/>
      <a:round/>
    </a:ln>
    <a:effectLst>
      <a:outerShdw blurRad="50800" dist="38100" dir="2700000" algn="tl" rotWithShape="0">
        <a:schemeClr val="tx1">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(2).xlsx]Ferarri!Ferrari</c:name>
    <c:fmtId val="19"/>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9"/>
        <c:spPr>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Ferarri!$B$1:$B$2</c:f>
              <c:strCache>
                <c:ptCount val="1"/>
                <c:pt idx="0">
                  <c:v>Ferrari</c:v>
                </c:pt>
              </c:strCache>
            </c:strRef>
          </c:tx>
          <c:spPr>
            <a:ln w="28575" cap="rnd">
              <a:solidFill>
                <a:srgbClr val="FF0000"/>
              </a:solidFill>
              <a:round/>
            </a:ln>
            <a:effectLst/>
          </c:spPr>
          <c:marker>
            <c:symbol val="circle"/>
            <c:size val="5"/>
            <c:spPr>
              <a:solidFill>
                <a:schemeClr val="tx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Ferarri!$A$3:$A$7</c:f>
              <c:strCache>
                <c:ptCount val="4"/>
                <c:pt idx="0">
                  <c:v>2015</c:v>
                </c:pt>
                <c:pt idx="1">
                  <c:v>2016</c:v>
                </c:pt>
                <c:pt idx="2">
                  <c:v>2017</c:v>
                </c:pt>
                <c:pt idx="3">
                  <c:v>2018</c:v>
                </c:pt>
              </c:strCache>
            </c:strRef>
          </c:cat>
          <c:val>
            <c:numRef>
              <c:f>Ferarri!$B$3:$B$7</c:f>
              <c:numCache>
                <c:formatCode>"$"#,##0</c:formatCode>
                <c:ptCount val="4"/>
                <c:pt idx="0">
                  <c:v>649500.1</c:v>
                </c:pt>
                <c:pt idx="1">
                  <c:v>1090000</c:v>
                </c:pt>
                <c:pt idx="2">
                  <c:v>2051900</c:v>
                </c:pt>
                <c:pt idx="3">
                  <c:v>2269000</c:v>
                </c:pt>
              </c:numCache>
            </c:numRef>
          </c:val>
          <c:smooth val="0"/>
          <c:extLst>
            <c:ext xmlns:c16="http://schemas.microsoft.com/office/drawing/2014/chart" uri="{C3380CC4-5D6E-409C-BE32-E72D297353CC}">
              <c16:uniqueId val="{00000000-9004-4958-9FDB-EF786DA709EA}"/>
            </c:ext>
          </c:extLst>
        </c:ser>
        <c:dLbls>
          <c:showLegendKey val="0"/>
          <c:showVal val="0"/>
          <c:showCatName val="0"/>
          <c:showSerName val="0"/>
          <c:showPercent val="0"/>
          <c:showBubbleSize val="0"/>
        </c:dLbls>
        <c:marker val="1"/>
        <c:smooth val="0"/>
        <c:axId val="1619117919"/>
        <c:axId val="1252349887"/>
      </c:lineChart>
      <c:catAx>
        <c:axId val="161911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252349887"/>
        <c:crosses val="autoZero"/>
        <c:auto val="1"/>
        <c:lblAlgn val="ctr"/>
        <c:lblOffset val="100"/>
        <c:noMultiLvlLbl val="0"/>
      </c:catAx>
      <c:valAx>
        <c:axId val="1252349887"/>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1911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a:outerShdw blurRad="50800" dist="38100" dir="2700000" algn="tl" rotWithShape="0">
        <a:schemeClr val="tx1">
          <a:alpha val="50000"/>
        </a:scheme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(2).xlsx]Aston Martin!Aston martin</c:name>
    <c:fmtId val="16"/>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1"/>
        <c:spPr>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'Aston Martin'!$B$1:$B$2</c:f>
              <c:strCache>
                <c:ptCount val="1"/>
                <c:pt idx="0">
                  <c:v>Aston Martin</c:v>
                </c:pt>
              </c:strCache>
            </c:strRef>
          </c:tx>
          <c:spPr>
            <a:ln w="28575" cap="rnd">
              <a:solidFill>
                <a:schemeClr val="accent4"/>
              </a:solidFill>
              <a:round/>
            </a:ln>
            <a:effectLst/>
          </c:spPr>
          <c:marker>
            <c:symbol val="circle"/>
            <c:size val="5"/>
            <c:spPr>
              <a:solidFill>
                <a:schemeClr val="tx1"/>
              </a:solidFill>
              <a:ln w="9525">
                <a:solidFill>
                  <a:schemeClr val="accent1"/>
                </a:solidFill>
              </a:ln>
              <a:effectLst/>
            </c:spPr>
          </c:marker>
          <c:dLbls>
            <c:numFmt formatCode="&quot;$&quot;#,##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'Aston Martin'!$A$3:$A$7</c:f>
              <c:strCache>
                <c:ptCount val="4"/>
                <c:pt idx="0">
                  <c:v>2015</c:v>
                </c:pt>
                <c:pt idx="1">
                  <c:v>2016</c:v>
                </c:pt>
                <c:pt idx="2">
                  <c:v>2017</c:v>
                </c:pt>
                <c:pt idx="3">
                  <c:v>2018</c:v>
                </c:pt>
              </c:strCache>
            </c:strRef>
          </c:cat>
          <c:val>
            <c:numRef>
              <c:f>'Aston Martin'!$B$3:$B$7</c:f>
              <c:numCache>
                <c:formatCode>"$"#,##0</c:formatCode>
                <c:ptCount val="4"/>
                <c:pt idx="0">
                  <c:v>460091.1</c:v>
                </c:pt>
                <c:pt idx="1">
                  <c:v>1531600</c:v>
                </c:pt>
                <c:pt idx="2">
                  <c:v>1548250</c:v>
                </c:pt>
                <c:pt idx="3">
                  <c:v>2055885</c:v>
                </c:pt>
              </c:numCache>
            </c:numRef>
          </c:val>
          <c:smooth val="0"/>
          <c:extLst>
            <c:ext xmlns:c16="http://schemas.microsoft.com/office/drawing/2014/chart" uri="{C3380CC4-5D6E-409C-BE32-E72D297353CC}">
              <c16:uniqueId val="{00000000-8453-4524-B2BF-C25D838B16FD}"/>
            </c:ext>
          </c:extLst>
        </c:ser>
        <c:dLbls>
          <c:showLegendKey val="0"/>
          <c:showVal val="0"/>
          <c:showCatName val="0"/>
          <c:showSerName val="0"/>
          <c:showPercent val="0"/>
          <c:showBubbleSize val="0"/>
        </c:dLbls>
        <c:marker val="1"/>
        <c:smooth val="0"/>
        <c:axId val="1686515487"/>
        <c:axId val="974436351"/>
      </c:lineChart>
      <c:catAx>
        <c:axId val="168651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74436351"/>
        <c:crosses val="autoZero"/>
        <c:auto val="1"/>
        <c:lblAlgn val="ctr"/>
        <c:lblOffset val="100"/>
        <c:noMultiLvlLbl val="0"/>
      </c:catAx>
      <c:valAx>
        <c:axId val="974436351"/>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8651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a:outerShdw blurRad="50800" dist="38100" dir="2700000" algn="tl" rotWithShape="0">
        <a:schemeClr val="tx1">
          <a:alpha val="50000"/>
        </a:scheme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(2).xlsx]Lamborgini!Lambo'</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1"/>
        <c:spPr>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Lamborgini!$B$1:$B$2</c:f>
              <c:strCache>
                <c:ptCount val="1"/>
                <c:pt idx="0">
                  <c:v>Lamborghini</c:v>
                </c:pt>
              </c:strCache>
            </c:strRef>
          </c:tx>
          <c:spPr>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Lamborgini!$A$3:$A$6</c:f>
              <c:strCache>
                <c:ptCount val="3"/>
                <c:pt idx="0">
                  <c:v>2016</c:v>
                </c:pt>
                <c:pt idx="1">
                  <c:v>2017</c:v>
                </c:pt>
                <c:pt idx="2">
                  <c:v>2018</c:v>
                </c:pt>
              </c:strCache>
            </c:strRef>
          </c:cat>
          <c:val>
            <c:numRef>
              <c:f>Lamborgini!$B$3:$B$6</c:f>
              <c:numCache>
                <c:formatCode>"$"#,##0</c:formatCode>
                <c:ptCount val="3"/>
                <c:pt idx="0">
                  <c:v>542150</c:v>
                </c:pt>
                <c:pt idx="1">
                  <c:v>785000</c:v>
                </c:pt>
                <c:pt idx="2">
                  <c:v>635950</c:v>
                </c:pt>
              </c:numCache>
            </c:numRef>
          </c:val>
          <c:smooth val="0"/>
          <c:extLst>
            <c:ext xmlns:c16="http://schemas.microsoft.com/office/drawing/2014/chart" uri="{C3380CC4-5D6E-409C-BE32-E72D297353CC}">
              <c16:uniqueId val="{00000000-CE7C-42DC-AE09-1A2FD92819D5}"/>
            </c:ext>
          </c:extLst>
        </c:ser>
        <c:dLbls>
          <c:showLegendKey val="0"/>
          <c:showVal val="0"/>
          <c:showCatName val="0"/>
          <c:showSerName val="0"/>
          <c:showPercent val="0"/>
          <c:showBubbleSize val="0"/>
        </c:dLbls>
        <c:marker val="1"/>
        <c:smooth val="0"/>
        <c:axId val="1668097679"/>
        <c:axId val="1627744847"/>
      </c:lineChart>
      <c:catAx>
        <c:axId val="166809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744847"/>
        <c:crosses val="autoZero"/>
        <c:auto val="1"/>
        <c:lblAlgn val="ctr"/>
        <c:lblOffset val="100"/>
        <c:noMultiLvlLbl val="0"/>
      </c:catAx>
      <c:valAx>
        <c:axId val="1627744847"/>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09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a:outerShdw blurRad="50800" dist="38100" dir="2700000" algn="tl" rotWithShape="0">
        <a:schemeClr val="tx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(2).xlsx]Working!Brands</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kern="1200" spc="0" baseline="0">
                <a:solidFill>
                  <a:schemeClr val="bg1"/>
                </a:solidFill>
              </a:rPr>
              <a:t>Top 10 Brandes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Working!$B$58:$B$59</c:f>
              <c:strCache>
                <c:ptCount val="1"/>
                <c:pt idx="0">
                  <c:v>Ferrari</c:v>
                </c:pt>
              </c:strCache>
            </c:strRef>
          </c:tx>
          <c:spPr>
            <a:solidFill>
              <a:schemeClr val="bg2">
                <a:lumMod val="50000"/>
              </a:schemeClr>
            </a:solidFill>
            <a:ln>
              <a:noFill/>
            </a:ln>
            <a:effectLst/>
          </c:spPr>
          <c:invertIfNegative val="0"/>
          <c:cat>
            <c:strRef>
              <c:f>Working!$A$60</c:f>
              <c:strCache>
                <c:ptCount val="1"/>
                <c:pt idx="0">
                  <c:v>Total</c:v>
                </c:pt>
              </c:strCache>
            </c:strRef>
          </c:cat>
          <c:val>
            <c:numRef>
              <c:f>Working!$B$60</c:f>
              <c:numCache>
                <c:formatCode>"$"#,##0</c:formatCode>
                <c:ptCount val="1"/>
                <c:pt idx="0">
                  <c:v>6060400.0999999996</c:v>
                </c:pt>
              </c:numCache>
            </c:numRef>
          </c:val>
          <c:extLst>
            <c:ext xmlns:c16="http://schemas.microsoft.com/office/drawing/2014/chart" uri="{C3380CC4-5D6E-409C-BE32-E72D297353CC}">
              <c16:uniqueId val="{00000000-D6BF-4FA8-A29A-67EB3EC08049}"/>
            </c:ext>
          </c:extLst>
        </c:ser>
        <c:ser>
          <c:idx val="1"/>
          <c:order val="1"/>
          <c:tx>
            <c:strRef>
              <c:f>Working!$C$58:$C$59</c:f>
              <c:strCache>
                <c:ptCount val="1"/>
                <c:pt idx="0">
                  <c:v>Aston Martin</c:v>
                </c:pt>
              </c:strCache>
            </c:strRef>
          </c:tx>
          <c:spPr>
            <a:solidFill>
              <a:schemeClr val="accent2"/>
            </a:solidFill>
            <a:ln>
              <a:noFill/>
            </a:ln>
            <a:effectLst/>
          </c:spPr>
          <c:invertIfNegative val="0"/>
          <c:cat>
            <c:strRef>
              <c:f>Working!$A$60</c:f>
              <c:strCache>
                <c:ptCount val="1"/>
                <c:pt idx="0">
                  <c:v>Total</c:v>
                </c:pt>
              </c:strCache>
            </c:strRef>
          </c:cat>
          <c:val>
            <c:numRef>
              <c:f>Working!$C$60</c:f>
              <c:numCache>
                <c:formatCode>"$"#,##0</c:formatCode>
                <c:ptCount val="1"/>
                <c:pt idx="0">
                  <c:v>5595826.0999999996</c:v>
                </c:pt>
              </c:numCache>
            </c:numRef>
          </c:val>
          <c:extLst>
            <c:ext xmlns:c16="http://schemas.microsoft.com/office/drawing/2014/chart" uri="{C3380CC4-5D6E-409C-BE32-E72D297353CC}">
              <c16:uniqueId val="{00000001-D6BF-4FA8-A29A-67EB3EC08049}"/>
            </c:ext>
          </c:extLst>
        </c:ser>
        <c:ser>
          <c:idx val="2"/>
          <c:order val="2"/>
          <c:tx>
            <c:strRef>
              <c:f>Working!$D$58:$D$59</c:f>
              <c:strCache>
                <c:ptCount val="1"/>
                <c:pt idx="0">
                  <c:v>Lamborghini</c:v>
                </c:pt>
              </c:strCache>
            </c:strRef>
          </c:tx>
          <c:spPr>
            <a:solidFill>
              <a:schemeClr val="accent3"/>
            </a:solidFill>
            <a:ln>
              <a:noFill/>
            </a:ln>
            <a:effectLst/>
          </c:spPr>
          <c:invertIfNegative val="0"/>
          <c:cat>
            <c:strRef>
              <c:f>Working!$A$60</c:f>
              <c:strCache>
                <c:ptCount val="1"/>
                <c:pt idx="0">
                  <c:v>Total</c:v>
                </c:pt>
              </c:strCache>
            </c:strRef>
          </c:cat>
          <c:val>
            <c:numRef>
              <c:f>Working!$D$60</c:f>
              <c:numCache>
                <c:formatCode>"$"#,##0</c:formatCode>
                <c:ptCount val="1"/>
                <c:pt idx="0">
                  <c:v>1963100</c:v>
                </c:pt>
              </c:numCache>
            </c:numRef>
          </c:val>
          <c:extLst>
            <c:ext xmlns:c16="http://schemas.microsoft.com/office/drawing/2014/chart" uri="{C3380CC4-5D6E-409C-BE32-E72D297353CC}">
              <c16:uniqueId val="{00000002-D6BF-4FA8-A29A-67EB3EC08049}"/>
            </c:ext>
          </c:extLst>
        </c:ser>
        <c:ser>
          <c:idx val="3"/>
          <c:order val="3"/>
          <c:tx>
            <c:strRef>
              <c:f>Working!$E$58:$E$59</c:f>
              <c:strCache>
                <c:ptCount val="1"/>
                <c:pt idx="0">
                  <c:v>Bugatti</c:v>
                </c:pt>
              </c:strCache>
            </c:strRef>
          </c:tx>
          <c:spPr>
            <a:solidFill>
              <a:schemeClr val="accent4"/>
            </a:solidFill>
            <a:ln>
              <a:noFill/>
            </a:ln>
            <a:effectLst/>
          </c:spPr>
          <c:invertIfNegative val="0"/>
          <c:cat>
            <c:strRef>
              <c:f>Working!$A$60</c:f>
              <c:strCache>
                <c:ptCount val="1"/>
                <c:pt idx="0">
                  <c:v>Total</c:v>
                </c:pt>
              </c:strCache>
            </c:strRef>
          </c:cat>
          <c:val>
            <c:numRef>
              <c:f>Working!$E$60</c:f>
              <c:numCache>
                <c:formatCode>"$"#,##0</c:formatCode>
                <c:ptCount val="1"/>
                <c:pt idx="0">
                  <c:v>1905500</c:v>
                </c:pt>
              </c:numCache>
            </c:numRef>
          </c:val>
          <c:extLst>
            <c:ext xmlns:c16="http://schemas.microsoft.com/office/drawing/2014/chart" uri="{C3380CC4-5D6E-409C-BE32-E72D297353CC}">
              <c16:uniqueId val="{00000003-D6BF-4FA8-A29A-67EB3EC08049}"/>
            </c:ext>
          </c:extLst>
        </c:ser>
        <c:ser>
          <c:idx val="4"/>
          <c:order val="4"/>
          <c:tx>
            <c:strRef>
              <c:f>Working!$F$58:$F$59</c:f>
              <c:strCache>
                <c:ptCount val="1"/>
                <c:pt idx="0">
                  <c:v>Bentley</c:v>
                </c:pt>
              </c:strCache>
            </c:strRef>
          </c:tx>
          <c:spPr>
            <a:solidFill>
              <a:schemeClr val="accent5"/>
            </a:solidFill>
            <a:ln>
              <a:noFill/>
            </a:ln>
            <a:effectLst/>
          </c:spPr>
          <c:invertIfNegative val="0"/>
          <c:cat>
            <c:strRef>
              <c:f>Working!$A$60</c:f>
              <c:strCache>
                <c:ptCount val="1"/>
                <c:pt idx="0">
                  <c:v>Total</c:v>
                </c:pt>
              </c:strCache>
            </c:strRef>
          </c:cat>
          <c:val>
            <c:numRef>
              <c:f>Working!$F$60</c:f>
              <c:numCache>
                <c:formatCode>"$"#,##0</c:formatCode>
                <c:ptCount val="1"/>
                <c:pt idx="0">
                  <c:v>1788840</c:v>
                </c:pt>
              </c:numCache>
            </c:numRef>
          </c:val>
          <c:extLst>
            <c:ext xmlns:c16="http://schemas.microsoft.com/office/drawing/2014/chart" uri="{C3380CC4-5D6E-409C-BE32-E72D297353CC}">
              <c16:uniqueId val="{00000004-D6BF-4FA8-A29A-67EB3EC08049}"/>
            </c:ext>
          </c:extLst>
        </c:ser>
        <c:ser>
          <c:idx val="5"/>
          <c:order val="5"/>
          <c:tx>
            <c:strRef>
              <c:f>Working!$G$58:$G$59</c:f>
              <c:strCache>
                <c:ptCount val="1"/>
                <c:pt idx="0">
                  <c:v>Rolls Royce</c:v>
                </c:pt>
              </c:strCache>
            </c:strRef>
          </c:tx>
          <c:spPr>
            <a:solidFill>
              <a:schemeClr val="accent6"/>
            </a:solidFill>
            <a:ln>
              <a:noFill/>
            </a:ln>
            <a:effectLst/>
          </c:spPr>
          <c:invertIfNegative val="0"/>
          <c:cat>
            <c:strRef>
              <c:f>Working!$A$60</c:f>
              <c:strCache>
                <c:ptCount val="1"/>
                <c:pt idx="0">
                  <c:v>Total</c:v>
                </c:pt>
              </c:strCache>
            </c:strRef>
          </c:cat>
          <c:val>
            <c:numRef>
              <c:f>Working!$G$60</c:f>
              <c:numCache>
                <c:formatCode>"$"#,##0</c:formatCode>
                <c:ptCount val="1"/>
                <c:pt idx="0">
                  <c:v>1637000</c:v>
                </c:pt>
              </c:numCache>
            </c:numRef>
          </c:val>
          <c:extLst>
            <c:ext xmlns:c16="http://schemas.microsoft.com/office/drawing/2014/chart" uri="{C3380CC4-5D6E-409C-BE32-E72D297353CC}">
              <c16:uniqueId val="{00000005-D6BF-4FA8-A29A-67EB3EC08049}"/>
            </c:ext>
          </c:extLst>
        </c:ser>
        <c:ser>
          <c:idx val="6"/>
          <c:order val="6"/>
          <c:tx>
            <c:strRef>
              <c:f>Working!$H$58:$H$59</c:f>
              <c:strCache>
                <c:ptCount val="1"/>
                <c:pt idx="0">
                  <c:v>Porsche</c:v>
                </c:pt>
              </c:strCache>
            </c:strRef>
          </c:tx>
          <c:spPr>
            <a:solidFill>
              <a:schemeClr val="accent1">
                <a:lumMod val="60000"/>
              </a:schemeClr>
            </a:solidFill>
            <a:ln>
              <a:noFill/>
            </a:ln>
            <a:effectLst/>
          </c:spPr>
          <c:invertIfNegative val="0"/>
          <c:cat>
            <c:strRef>
              <c:f>Working!$A$60</c:f>
              <c:strCache>
                <c:ptCount val="1"/>
                <c:pt idx="0">
                  <c:v>Total</c:v>
                </c:pt>
              </c:strCache>
            </c:strRef>
          </c:cat>
          <c:val>
            <c:numRef>
              <c:f>Working!$H$60</c:f>
              <c:numCache>
                <c:formatCode>"$"#,##0</c:formatCode>
                <c:ptCount val="1"/>
                <c:pt idx="0">
                  <c:v>1454440</c:v>
                </c:pt>
              </c:numCache>
            </c:numRef>
          </c:val>
          <c:extLst>
            <c:ext xmlns:c16="http://schemas.microsoft.com/office/drawing/2014/chart" uri="{C3380CC4-5D6E-409C-BE32-E72D297353CC}">
              <c16:uniqueId val="{00000006-D6BF-4FA8-A29A-67EB3EC08049}"/>
            </c:ext>
          </c:extLst>
        </c:ser>
        <c:ser>
          <c:idx val="7"/>
          <c:order val="7"/>
          <c:tx>
            <c:strRef>
              <c:f>Working!$I$58:$I$59</c:f>
              <c:strCache>
                <c:ptCount val="1"/>
                <c:pt idx="0">
                  <c:v>Jaguar</c:v>
                </c:pt>
              </c:strCache>
            </c:strRef>
          </c:tx>
          <c:spPr>
            <a:solidFill>
              <a:schemeClr val="accent2">
                <a:lumMod val="60000"/>
              </a:schemeClr>
            </a:solidFill>
            <a:ln>
              <a:noFill/>
            </a:ln>
            <a:effectLst/>
          </c:spPr>
          <c:invertIfNegative val="0"/>
          <c:cat>
            <c:strRef>
              <c:f>Working!$A$60</c:f>
              <c:strCache>
                <c:ptCount val="1"/>
                <c:pt idx="0">
                  <c:v>Total</c:v>
                </c:pt>
              </c:strCache>
            </c:strRef>
          </c:cat>
          <c:val>
            <c:numRef>
              <c:f>Working!$I$60</c:f>
              <c:numCache>
                <c:formatCode>"$"#,##0</c:formatCode>
                <c:ptCount val="1"/>
                <c:pt idx="0">
                  <c:v>1180895</c:v>
                </c:pt>
              </c:numCache>
            </c:numRef>
          </c:val>
          <c:extLst>
            <c:ext xmlns:c16="http://schemas.microsoft.com/office/drawing/2014/chart" uri="{C3380CC4-5D6E-409C-BE32-E72D297353CC}">
              <c16:uniqueId val="{00000007-D6BF-4FA8-A29A-67EB3EC08049}"/>
            </c:ext>
          </c:extLst>
        </c:ser>
        <c:ser>
          <c:idx val="8"/>
          <c:order val="8"/>
          <c:tx>
            <c:strRef>
              <c:f>Working!$J$58:$J$59</c:f>
              <c:strCache>
                <c:ptCount val="1"/>
                <c:pt idx="0">
                  <c:v>Triumph</c:v>
                </c:pt>
              </c:strCache>
            </c:strRef>
          </c:tx>
          <c:spPr>
            <a:solidFill>
              <a:schemeClr val="accent3">
                <a:lumMod val="60000"/>
              </a:schemeClr>
            </a:solidFill>
            <a:ln>
              <a:noFill/>
            </a:ln>
            <a:effectLst/>
          </c:spPr>
          <c:invertIfNegative val="0"/>
          <c:cat>
            <c:strRef>
              <c:f>Working!$A$60</c:f>
              <c:strCache>
                <c:ptCount val="1"/>
                <c:pt idx="0">
                  <c:v>Total</c:v>
                </c:pt>
              </c:strCache>
            </c:strRef>
          </c:cat>
          <c:val>
            <c:numRef>
              <c:f>Working!$J$60</c:f>
              <c:numCache>
                <c:formatCode>"$"#,##0</c:formatCode>
                <c:ptCount val="1"/>
                <c:pt idx="0">
                  <c:v>1061910</c:v>
                </c:pt>
              </c:numCache>
            </c:numRef>
          </c:val>
          <c:extLst>
            <c:ext xmlns:c16="http://schemas.microsoft.com/office/drawing/2014/chart" uri="{C3380CC4-5D6E-409C-BE32-E72D297353CC}">
              <c16:uniqueId val="{00000000-2C02-45C0-9585-9231BC7EA386}"/>
            </c:ext>
          </c:extLst>
        </c:ser>
        <c:ser>
          <c:idx val="9"/>
          <c:order val="9"/>
          <c:tx>
            <c:strRef>
              <c:f>Working!$K$58:$K$59</c:f>
              <c:strCache>
                <c:ptCount val="1"/>
                <c:pt idx="0">
                  <c:v>Mercedes</c:v>
                </c:pt>
              </c:strCache>
            </c:strRef>
          </c:tx>
          <c:spPr>
            <a:solidFill>
              <a:schemeClr val="accent4">
                <a:lumMod val="60000"/>
              </a:schemeClr>
            </a:solidFill>
            <a:ln>
              <a:noFill/>
            </a:ln>
            <a:effectLst/>
          </c:spPr>
          <c:invertIfNegative val="0"/>
          <c:cat>
            <c:strRef>
              <c:f>Working!$A$60</c:f>
              <c:strCache>
                <c:ptCount val="1"/>
                <c:pt idx="0">
                  <c:v>Total</c:v>
                </c:pt>
              </c:strCache>
            </c:strRef>
          </c:cat>
          <c:val>
            <c:numRef>
              <c:f>Working!$K$60</c:f>
              <c:numCache>
                <c:formatCode>"$"#,##0</c:formatCode>
                <c:ptCount val="1"/>
                <c:pt idx="0">
                  <c:v>726115</c:v>
                </c:pt>
              </c:numCache>
            </c:numRef>
          </c:val>
          <c:extLst>
            <c:ext xmlns:c16="http://schemas.microsoft.com/office/drawing/2014/chart" uri="{C3380CC4-5D6E-409C-BE32-E72D297353CC}">
              <c16:uniqueId val="{00000017-2C02-45C0-9585-9231BC7EA386}"/>
            </c:ext>
          </c:extLst>
        </c:ser>
        <c:ser>
          <c:idx val="10"/>
          <c:order val="10"/>
          <c:tx>
            <c:strRef>
              <c:f>Working!$L$58:$L$59</c:f>
              <c:strCache>
                <c:ptCount val="1"/>
                <c:pt idx="0">
                  <c:v>Alfa Romeo</c:v>
                </c:pt>
              </c:strCache>
            </c:strRef>
          </c:tx>
          <c:spPr>
            <a:solidFill>
              <a:schemeClr val="accent5">
                <a:lumMod val="60000"/>
              </a:schemeClr>
            </a:solidFill>
            <a:ln>
              <a:noFill/>
            </a:ln>
            <a:effectLst/>
          </c:spPr>
          <c:invertIfNegative val="0"/>
          <c:cat>
            <c:strRef>
              <c:f>Working!$A$60</c:f>
              <c:strCache>
                <c:ptCount val="1"/>
                <c:pt idx="0">
                  <c:v>Total</c:v>
                </c:pt>
              </c:strCache>
            </c:strRef>
          </c:cat>
          <c:val>
            <c:numRef>
              <c:f>Working!$L$60</c:f>
              <c:numCache>
                <c:formatCode>"$"#,##0</c:formatCode>
                <c:ptCount val="1"/>
                <c:pt idx="0">
                  <c:v>417550</c:v>
                </c:pt>
              </c:numCache>
            </c:numRef>
          </c:val>
          <c:extLst>
            <c:ext xmlns:c16="http://schemas.microsoft.com/office/drawing/2014/chart" uri="{C3380CC4-5D6E-409C-BE32-E72D297353CC}">
              <c16:uniqueId val="{00000018-2C02-45C0-9585-9231BC7EA386}"/>
            </c:ext>
          </c:extLst>
        </c:ser>
        <c:ser>
          <c:idx val="11"/>
          <c:order val="11"/>
          <c:tx>
            <c:strRef>
              <c:f>Working!$M$58:$M$59</c:f>
              <c:strCache>
                <c:ptCount val="1"/>
                <c:pt idx="0">
                  <c:v>McLaren</c:v>
                </c:pt>
              </c:strCache>
            </c:strRef>
          </c:tx>
          <c:spPr>
            <a:solidFill>
              <a:schemeClr val="accent6">
                <a:lumMod val="60000"/>
              </a:schemeClr>
            </a:solidFill>
            <a:ln>
              <a:noFill/>
            </a:ln>
            <a:effectLst/>
          </c:spPr>
          <c:invertIfNegative val="0"/>
          <c:cat>
            <c:strRef>
              <c:f>Working!$A$60</c:f>
              <c:strCache>
                <c:ptCount val="1"/>
                <c:pt idx="0">
                  <c:v>Total</c:v>
                </c:pt>
              </c:strCache>
            </c:strRef>
          </c:cat>
          <c:val>
            <c:numRef>
              <c:f>Working!$M$60</c:f>
              <c:numCache>
                <c:formatCode>"$"#,##0</c:formatCode>
                <c:ptCount val="1"/>
                <c:pt idx="0">
                  <c:v>295000</c:v>
                </c:pt>
              </c:numCache>
            </c:numRef>
          </c:val>
          <c:extLst>
            <c:ext xmlns:c16="http://schemas.microsoft.com/office/drawing/2014/chart" uri="{C3380CC4-5D6E-409C-BE32-E72D297353CC}">
              <c16:uniqueId val="{00000019-2C02-45C0-9585-9231BC7EA386}"/>
            </c:ext>
          </c:extLst>
        </c:ser>
        <c:ser>
          <c:idx val="12"/>
          <c:order val="12"/>
          <c:tx>
            <c:strRef>
              <c:f>Working!$N$58:$N$59</c:f>
              <c:strCache>
                <c:ptCount val="1"/>
                <c:pt idx="0">
                  <c:v>Noble</c:v>
                </c:pt>
              </c:strCache>
            </c:strRef>
          </c:tx>
          <c:spPr>
            <a:solidFill>
              <a:schemeClr val="accent1">
                <a:lumMod val="80000"/>
                <a:lumOff val="20000"/>
              </a:schemeClr>
            </a:solidFill>
            <a:ln>
              <a:noFill/>
            </a:ln>
            <a:effectLst/>
          </c:spPr>
          <c:invertIfNegative val="0"/>
          <c:cat>
            <c:strRef>
              <c:f>Working!$A$60</c:f>
              <c:strCache>
                <c:ptCount val="1"/>
                <c:pt idx="0">
                  <c:v>Total</c:v>
                </c:pt>
              </c:strCache>
            </c:strRef>
          </c:cat>
          <c:val>
            <c:numRef>
              <c:f>Working!$N$60</c:f>
              <c:numCache>
                <c:formatCode>"$"#,##0</c:formatCode>
                <c:ptCount val="1"/>
                <c:pt idx="0">
                  <c:v>223350</c:v>
                </c:pt>
              </c:numCache>
            </c:numRef>
          </c:val>
          <c:extLst>
            <c:ext xmlns:c16="http://schemas.microsoft.com/office/drawing/2014/chart" uri="{C3380CC4-5D6E-409C-BE32-E72D297353CC}">
              <c16:uniqueId val="{0000001A-2C02-45C0-9585-9231BC7EA386}"/>
            </c:ext>
          </c:extLst>
        </c:ser>
        <c:ser>
          <c:idx val="13"/>
          <c:order val="13"/>
          <c:tx>
            <c:strRef>
              <c:f>Working!$O$58:$O$59</c:f>
              <c:strCache>
                <c:ptCount val="1"/>
                <c:pt idx="0">
                  <c:v>Lagonda</c:v>
                </c:pt>
              </c:strCache>
            </c:strRef>
          </c:tx>
          <c:spPr>
            <a:solidFill>
              <a:schemeClr val="accent2">
                <a:lumMod val="80000"/>
                <a:lumOff val="20000"/>
              </a:schemeClr>
            </a:solidFill>
            <a:ln>
              <a:noFill/>
            </a:ln>
            <a:effectLst/>
          </c:spPr>
          <c:invertIfNegative val="0"/>
          <c:cat>
            <c:strRef>
              <c:f>Working!$A$60</c:f>
              <c:strCache>
                <c:ptCount val="1"/>
                <c:pt idx="0">
                  <c:v>Total</c:v>
                </c:pt>
              </c:strCache>
            </c:strRef>
          </c:cat>
          <c:val>
            <c:numRef>
              <c:f>Working!$O$60</c:f>
              <c:numCache>
                <c:formatCode>"$"#,##0</c:formatCode>
                <c:ptCount val="1"/>
                <c:pt idx="0">
                  <c:v>218000</c:v>
                </c:pt>
              </c:numCache>
            </c:numRef>
          </c:val>
          <c:extLst>
            <c:ext xmlns:c16="http://schemas.microsoft.com/office/drawing/2014/chart" uri="{C3380CC4-5D6E-409C-BE32-E72D297353CC}">
              <c16:uniqueId val="{0000001B-2C02-45C0-9585-9231BC7EA386}"/>
            </c:ext>
          </c:extLst>
        </c:ser>
        <c:ser>
          <c:idx val="14"/>
          <c:order val="14"/>
          <c:tx>
            <c:strRef>
              <c:f>Working!$P$58:$P$59</c:f>
              <c:strCache>
                <c:ptCount val="1"/>
                <c:pt idx="0">
                  <c:v>Delahaye</c:v>
                </c:pt>
              </c:strCache>
            </c:strRef>
          </c:tx>
          <c:spPr>
            <a:solidFill>
              <a:schemeClr val="accent3">
                <a:lumMod val="80000"/>
                <a:lumOff val="20000"/>
              </a:schemeClr>
            </a:solidFill>
            <a:ln>
              <a:noFill/>
            </a:ln>
            <a:effectLst/>
          </c:spPr>
          <c:invertIfNegative val="0"/>
          <c:cat>
            <c:strRef>
              <c:f>Working!$A$60</c:f>
              <c:strCache>
                <c:ptCount val="1"/>
                <c:pt idx="0">
                  <c:v>Total</c:v>
                </c:pt>
              </c:strCache>
            </c:strRef>
          </c:cat>
          <c:val>
            <c:numRef>
              <c:f>Working!$P$60</c:f>
              <c:numCache>
                <c:formatCode>"$"#,##0</c:formatCode>
                <c:ptCount val="1"/>
                <c:pt idx="0">
                  <c:v>132000</c:v>
                </c:pt>
              </c:numCache>
            </c:numRef>
          </c:val>
          <c:extLst>
            <c:ext xmlns:c16="http://schemas.microsoft.com/office/drawing/2014/chart" uri="{C3380CC4-5D6E-409C-BE32-E72D297353CC}">
              <c16:uniqueId val="{0000001C-2C02-45C0-9585-9231BC7EA386}"/>
            </c:ext>
          </c:extLst>
        </c:ser>
        <c:ser>
          <c:idx val="15"/>
          <c:order val="15"/>
          <c:tx>
            <c:strRef>
              <c:f>Working!$Q$58:$Q$59</c:f>
              <c:strCache>
                <c:ptCount val="1"/>
                <c:pt idx="0">
                  <c:v>Citroen</c:v>
                </c:pt>
              </c:strCache>
            </c:strRef>
          </c:tx>
          <c:spPr>
            <a:solidFill>
              <a:schemeClr val="accent4">
                <a:lumMod val="80000"/>
                <a:lumOff val="20000"/>
              </a:schemeClr>
            </a:solidFill>
            <a:ln>
              <a:noFill/>
            </a:ln>
            <a:effectLst/>
          </c:spPr>
          <c:invertIfNegative val="0"/>
          <c:cat>
            <c:strRef>
              <c:f>Working!$A$60</c:f>
              <c:strCache>
                <c:ptCount val="1"/>
                <c:pt idx="0">
                  <c:v>Total</c:v>
                </c:pt>
              </c:strCache>
            </c:strRef>
          </c:cat>
          <c:val>
            <c:numRef>
              <c:f>Working!$Q$60</c:f>
              <c:numCache>
                <c:formatCode>"$"#,##0</c:formatCode>
                <c:ptCount val="1"/>
                <c:pt idx="0">
                  <c:v>126580</c:v>
                </c:pt>
              </c:numCache>
            </c:numRef>
          </c:val>
          <c:extLst>
            <c:ext xmlns:c16="http://schemas.microsoft.com/office/drawing/2014/chart" uri="{C3380CC4-5D6E-409C-BE32-E72D297353CC}">
              <c16:uniqueId val="{0000001D-2C02-45C0-9585-9231BC7EA386}"/>
            </c:ext>
          </c:extLst>
        </c:ser>
        <c:ser>
          <c:idx val="16"/>
          <c:order val="16"/>
          <c:tx>
            <c:strRef>
              <c:f>Working!$R$58:$R$59</c:f>
              <c:strCache>
                <c:ptCount val="1"/>
                <c:pt idx="0">
                  <c:v>Delorean</c:v>
                </c:pt>
              </c:strCache>
            </c:strRef>
          </c:tx>
          <c:spPr>
            <a:solidFill>
              <a:schemeClr val="accent5">
                <a:lumMod val="80000"/>
                <a:lumOff val="20000"/>
              </a:schemeClr>
            </a:solidFill>
            <a:ln>
              <a:noFill/>
            </a:ln>
            <a:effectLst/>
          </c:spPr>
          <c:invertIfNegative val="0"/>
          <c:cat>
            <c:strRef>
              <c:f>Working!$A$60</c:f>
              <c:strCache>
                <c:ptCount val="1"/>
                <c:pt idx="0">
                  <c:v>Total</c:v>
                </c:pt>
              </c:strCache>
            </c:strRef>
          </c:cat>
          <c:val>
            <c:numRef>
              <c:f>Working!$R$60</c:f>
              <c:numCache>
                <c:formatCode>"$"#,##0</c:formatCode>
                <c:ptCount val="1"/>
                <c:pt idx="0">
                  <c:v>99500</c:v>
                </c:pt>
              </c:numCache>
            </c:numRef>
          </c:val>
          <c:extLst>
            <c:ext xmlns:c16="http://schemas.microsoft.com/office/drawing/2014/chart" uri="{C3380CC4-5D6E-409C-BE32-E72D297353CC}">
              <c16:uniqueId val="{0000001E-2C02-45C0-9585-9231BC7EA386}"/>
            </c:ext>
          </c:extLst>
        </c:ser>
        <c:ser>
          <c:idx val="17"/>
          <c:order val="17"/>
          <c:tx>
            <c:strRef>
              <c:f>Working!$S$58:$S$59</c:f>
              <c:strCache>
                <c:ptCount val="1"/>
                <c:pt idx="0">
                  <c:v>Trabant</c:v>
                </c:pt>
              </c:strCache>
            </c:strRef>
          </c:tx>
          <c:spPr>
            <a:solidFill>
              <a:schemeClr val="accent6">
                <a:lumMod val="80000"/>
                <a:lumOff val="20000"/>
              </a:schemeClr>
            </a:solidFill>
            <a:ln>
              <a:noFill/>
            </a:ln>
            <a:effectLst/>
          </c:spPr>
          <c:invertIfNegative val="0"/>
          <c:cat>
            <c:strRef>
              <c:f>Working!$A$60</c:f>
              <c:strCache>
                <c:ptCount val="1"/>
                <c:pt idx="0">
                  <c:v>Total</c:v>
                </c:pt>
              </c:strCache>
            </c:strRef>
          </c:cat>
          <c:val>
            <c:numRef>
              <c:f>Working!$S$60</c:f>
              <c:numCache>
                <c:formatCode>"$"#,##0</c:formatCode>
                <c:ptCount val="1"/>
                <c:pt idx="0">
                  <c:v>74140</c:v>
                </c:pt>
              </c:numCache>
            </c:numRef>
          </c:val>
          <c:extLst>
            <c:ext xmlns:c16="http://schemas.microsoft.com/office/drawing/2014/chart" uri="{C3380CC4-5D6E-409C-BE32-E72D297353CC}">
              <c16:uniqueId val="{0000001F-2C02-45C0-9585-9231BC7EA386}"/>
            </c:ext>
          </c:extLst>
        </c:ser>
        <c:ser>
          <c:idx val="18"/>
          <c:order val="18"/>
          <c:tx>
            <c:strRef>
              <c:f>Working!$T$58:$T$59</c:f>
              <c:strCache>
                <c:ptCount val="1"/>
                <c:pt idx="0">
                  <c:v>Austin</c:v>
                </c:pt>
              </c:strCache>
            </c:strRef>
          </c:tx>
          <c:spPr>
            <a:solidFill>
              <a:schemeClr val="accent1">
                <a:lumMod val="80000"/>
              </a:schemeClr>
            </a:solidFill>
            <a:ln>
              <a:noFill/>
            </a:ln>
            <a:effectLst/>
          </c:spPr>
          <c:invertIfNegative val="0"/>
          <c:cat>
            <c:strRef>
              <c:f>Working!$A$60</c:f>
              <c:strCache>
                <c:ptCount val="1"/>
                <c:pt idx="0">
                  <c:v>Total</c:v>
                </c:pt>
              </c:strCache>
            </c:strRef>
          </c:cat>
          <c:val>
            <c:numRef>
              <c:f>Working!$T$60</c:f>
              <c:numCache>
                <c:formatCode>"$"#,##0</c:formatCode>
                <c:ptCount val="1"/>
                <c:pt idx="0">
                  <c:v>64500</c:v>
                </c:pt>
              </c:numCache>
            </c:numRef>
          </c:val>
          <c:extLst>
            <c:ext xmlns:c16="http://schemas.microsoft.com/office/drawing/2014/chart" uri="{C3380CC4-5D6E-409C-BE32-E72D297353CC}">
              <c16:uniqueId val="{00000020-2C02-45C0-9585-9231BC7EA386}"/>
            </c:ext>
          </c:extLst>
        </c:ser>
        <c:ser>
          <c:idx val="19"/>
          <c:order val="19"/>
          <c:tx>
            <c:strRef>
              <c:f>Working!$U$58:$U$59</c:f>
              <c:strCache>
                <c:ptCount val="1"/>
                <c:pt idx="0">
                  <c:v>Peugeot</c:v>
                </c:pt>
              </c:strCache>
            </c:strRef>
          </c:tx>
          <c:spPr>
            <a:solidFill>
              <a:schemeClr val="accent2">
                <a:lumMod val="80000"/>
              </a:schemeClr>
            </a:solidFill>
            <a:ln>
              <a:noFill/>
            </a:ln>
            <a:effectLst/>
          </c:spPr>
          <c:invertIfNegative val="0"/>
          <c:cat>
            <c:strRef>
              <c:f>Working!$A$60</c:f>
              <c:strCache>
                <c:ptCount val="1"/>
                <c:pt idx="0">
                  <c:v>Total</c:v>
                </c:pt>
              </c:strCache>
            </c:strRef>
          </c:cat>
          <c:val>
            <c:numRef>
              <c:f>Working!$U$60</c:f>
              <c:numCache>
                <c:formatCode>"$"#,##0</c:formatCode>
                <c:ptCount val="1"/>
                <c:pt idx="0">
                  <c:v>63045</c:v>
                </c:pt>
              </c:numCache>
            </c:numRef>
          </c:val>
          <c:extLst>
            <c:ext xmlns:c16="http://schemas.microsoft.com/office/drawing/2014/chart" uri="{C3380CC4-5D6E-409C-BE32-E72D297353CC}">
              <c16:uniqueId val="{00000021-2C02-45C0-9585-9231BC7EA386}"/>
            </c:ext>
          </c:extLst>
        </c:ser>
        <c:ser>
          <c:idx val="20"/>
          <c:order val="20"/>
          <c:tx>
            <c:strRef>
              <c:f>Working!$V$58:$V$59</c:f>
              <c:strCache>
                <c:ptCount val="1"/>
                <c:pt idx="0">
                  <c:v>BMW</c:v>
                </c:pt>
              </c:strCache>
            </c:strRef>
          </c:tx>
          <c:spPr>
            <a:solidFill>
              <a:schemeClr val="accent3">
                <a:lumMod val="80000"/>
              </a:schemeClr>
            </a:solidFill>
            <a:ln>
              <a:noFill/>
            </a:ln>
            <a:effectLst/>
          </c:spPr>
          <c:invertIfNegative val="0"/>
          <c:cat>
            <c:strRef>
              <c:f>Working!$A$60</c:f>
              <c:strCache>
                <c:ptCount val="1"/>
                <c:pt idx="0">
                  <c:v>Total</c:v>
                </c:pt>
              </c:strCache>
            </c:strRef>
          </c:cat>
          <c:val>
            <c:numRef>
              <c:f>Working!$V$60</c:f>
              <c:numCache>
                <c:formatCode>"$"#,##0</c:formatCode>
                <c:ptCount val="1"/>
                <c:pt idx="0">
                  <c:v>60500</c:v>
                </c:pt>
              </c:numCache>
            </c:numRef>
          </c:val>
          <c:extLst>
            <c:ext xmlns:c16="http://schemas.microsoft.com/office/drawing/2014/chart" uri="{C3380CC4-5D6E-409C-BE32-E72D297353CC}">
              <c16:uniqueId val="{00000022-2C02-45C0-9585-9231BC7EA386}"/>
            </c:ext>
          </c:extLst>
        </c:ser>
        <c:ser>
          <c:idx val="21"/>
          <c:order val="21"/>
          <c:tx>
            <c:strRef>
              <c:f>Working!$W$58:$W$59</c:f>
              <c:strCache>
                <c:ptCount val="1"/>
                <c:pt idx="0">
                  <c:v>Morgan</c:v>
                </c:pt>
              </c:strCache>
            </c:strRef>
          </c:tx>
          <c:spPr>
            <a:solidFill>
              <a:schemeClr val="accent4">
                <a:lumMod val="80000"/>
              </a:schemeClr>
            </a:solidFill>
            <a:ln>
              <a:noFill/>
            </a:ln>
            <a:effectLst/>
          </c:spPr>
          <c:invertIfNegative val="0"/>
          <c:cat>
            <c:strRef>
              <c:f>Working!$A$60</c:f>
              <c:strCache>
                <c:ptCount val="1"/>
                <c:pt idx="0">
                  <c:v>Total</c:v>
                </c:pt>
              </c:strCache>
            </c:strRef>
          </c:cat>
          <c:val>
            <c:numRef>
              <c:f>Working!$W$60</c:f>
              <c:numCache>
                <c:formatCode>"$"#,##0</c:formatCode>
                <c:ptCount val="1"/>
                <c:pt idx="0">
                  <c:v>18500</c:v>
                </c:pt>
              </c:numCache>
            </c:numRef>
          </c:val>
          <c:extLst>
            <c:ext xmlns:c16="http://schemas.microsoft.com/office/drawing/2014/chart" uri="{C3380CC4-5D6E-409C-BE32-E72D297353CC}">
              <c16:uniqueId val="{00000023-2C02-45C0-9585-9231BC7EA386}"/>
            </c:ext>
          </c:extLst>
        </c:ser>
        <c:ser>
          <c:idx val="22"/>
          <c:order val="22"/>
          <c:tx>
            <c:strRef>
              <c:f>Working!$X$58:$X$59</c:f>
              <c:strCache>
                <c:ptCount val="1"/>
                <c:pt idx="0">
                  <c:v>Reliant</c:v>
                </c:pt>
              </c:strCache>
            </c:strRef>
          </c:tx>
          <c:spPr>
            <a:solidFill>
              <a:schemeClr val="accent5">
                <a:lumMod val="80000"/>
              </a:schemeClr>
            </a:solidFill>
            <a:ln>
              <a:noFill/>
            </a:ln>
            <a:effectLst/>
          </c:spPr>
          <c:invertIfNegative val="0"/>
          <c:cat>
            <c:strRef>
              <c:f>Working!$A$60</c:f>
              <c:strCache>
                <c:ptCount val="1"/>
                <c:pt idx="0">
                  <c:v>Total</c:v>
                </c:pt>
              </c:strCache>
            </c:strRef>
          </c:cat>
          <c:val>
            <c:numRef>
              <c:f>Working!$X$60</c:f>
              <c:numCache>
                <c:formatCode>"$"#,##0</c:formatCode>
                <c:ptCount val="1"/>
                <c:pt idx="0">
                  <c:v>1900</c:v>
                </c:pt>
              </c:numCache>
            </c:numRef>
          </c:val>
          <c:extLst>
            <c:ext xmlns:c16="http://schemas.microsoft.com/office/drawing/2014/chart" uri="{C3380CC4-5D6E-409C-BE32-E72D297353CC}">
              <c16:uniqueId val="{00000024-2C02-45C0-9585-9231BC7EA386}"/>
            </c:ext>
          </c:extLst>
        </c:ser>
        <c:ser>
          <c:idx val="23"/>
          <c:order val="23"/>
          <c:tx>
            <c:strRef>
              <c:f>Working!$Y$58:$Y$59</c:f>
              <c:strCache>
                <c:ptCount val="1"/>
                <c:pt idx="0">
                  <c:v>(blank)</c:v>
                </c:pt>
              </c:strCache>
            </c:strRef>
          </c:tx>
          <c:spPr>
            <a:solidFill>
              <a:schemeClr val="accent6">
                <a:lumMod val="80000"/>
              </a:schemeClr>
            </a:solidFill>
            <a:ln>
              <a:noFill/>
            </a:ln>
            <a:effectLst/>
          </c:spPr>
          <c:invertIfNegative val="0"/>
          <c:cat>
            <c:strRef>
              <c:f>Working!$A$60</c:f>
              <c:strCache>
                <c:ptCount val="1"/>
                <c:pt idx="0">
                  <c:v>Total</c:v>
                </c:pt>
              </c:strCache>
            </c:strRef>
          </c:cat>
          <c:val>
            <c:numRef>
              <c:f>Working!$Y$60</c:f>
              <c:numCache>
                <c:formatCode>"$"#,##0</c:formatCode>
                <c:ptCount val="1"/>
              </c:numCache>
            </c:numRef>
          </c:val>
          <c:extLst>
            <c:ext xmlns:c16="http://schemas.microsoft.com/office/drawing/2014/chart" uri="{C3380CC4-5D6E-409C-BE32-E72D297353CC}">
              <c16:uniqueId val="{00000025-2C02-45C0-9585-9231BC7EA386}"/>
            </c:ext>
          </c:extLst>
        </c:ser>
        <c:dLbls>
          <c:showLegendKey val="0"/>
          <c:showVal val="0"/>
          <c:showCatName val="0"/>
          <c:showSerName val="0"/>
          <c:showPercent val="0"/>
          <c:showBubbleSize val="0"/>
        </c:dLbls>
        <c:gapWidth val="219"/>
        <c:overlap val="-27"/>
        <c:axId val="1766180463"/>
        <c:axId val="1649807535"/>
      </c:barChart>
      <c:catAx>
        <c:axId val="176618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807535"/>
        <c:crosses val="autoZero"/>
        <c:auto val="1"/>
        <c:lblAlgn val="ctr"/>
        <c:lblOffset val="100"/>
        <c:noMultiLvlLbl val="0"/>
      </c:catAx>
      <c:valAx>
        <c:axId val="1649807535"/>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6618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noFill/>
      <a:round/>
    </a:ln>
    <a:effectLst>
      <a:outerShdw blurRad="50800" dist="38100" dir="2700000" algn="tl" rotWithShape="0">
        <a:schemeClr val="tx1">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(2).xlsx]Working!Models</c:name>
    <c:fmtId val="17"/>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solidFill>
                  <a:schemeClr val="bg1"/>
                </a:solidFill>
              </a:rPr>
              <a:t>Top 10 Models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a:outerShdw blurRad="50800" dist="38100" dir="2700000" algn="tl" rotWithShape="0">
              <a:schemeClr val="tx1">
                <a:lumMod val="65000"/>
                <a:lumOff val="3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a:outerShdw blurRad="50800" dist="38100" dir="2700000" algn="tl" rotWithShape="0">
              <a:schemeClr val="tx1">
                <a:lumMod val="65000"/>
                <a:lumOff val="3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a:outerShdw blurRad="50800" dist="38100" dir="2700000" algn="tl" rotWithShape="0">
              <a:schemeClr val="tx1">
                <a:lumMod val="65000"/>
                <a:lumOff val="3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a:outerShdw blurRad="50800" dist="38100" dir="2700000" algn="tl" rotWithShape="0">
              <a:schemeClr val="tx1">
                <a:lumMod val="65000"/>
                <a:lumOff val="3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pivotFmt>
      <c:pivotFmt>
        <c:idx val="273"/>
        <c:spPr>
          <a:solidFill>
            <a:schemeClr val="accent1"/>
          </a:solidFill>
          <a:ln>
            <a:noFill/>
          </a:ln>
          <a:effectLst/>
        </c:spPr>
        <c:marker>
          <c:symbol val="none"/>
        </c:marker>
      </c:pivotFmt>
      <c:pivotFmt>
        <c:idx val="274"/>
        <c:spPr>
          <a:solidFill>
            <a:schemeClr val="accent1"/>
          </a:solidFill>
          <a:ln>
            <a:noFill/>
          </a:ln>
          <a:effectLst/>
        </c:spPr>
        <c:marker>
          <c:symbol val="none"/>
        </c:marker>
      </c:pivotFmt>
      <c:pivotFmt>
        <c:idx val="275"/>
        <c:spPr>
          <a:solidFill>
            <a:schemeClr val="accent1"/>
          </a:solidFill>
          <a:ln>
            <a:noFill/>
          </a:ln>
          <a:effectLst/>
        </c:spPr>
        <c:marker>
          <c:symbol val="none"/>
        </c:marker>
      </c:pivotFmt>
      <c:pivotFmt>
        <c:idx val="276"/>
        <c:spPr>
          <a:solidFill>
            <a:schemeClr val="accent1"/>
          </a:solidFill>
          <a:ln>
            <a:noFill/>
          </a:ln>
          <a:effectLst/>
        </c:spPr>
        <c:marker>
          <c:symbol val="none"/>
        </c:marker>
      </c:pivotFmt>
      <c:pivotFmt>
        <c:idx val="277"/>
        <c:spPr>
          <a:solidFill>
            <a:schemeClr val="accent1"/>
          </a:solidFill>
          <a:ln>
            <a:noFill/>
          </a:ln>
          <a:effectLst/>
        </c:spPr>
        <c:marker>
          <c:symbol val="none"/>
        </c:marker>
      </c:pivotFmt>
      <c:pivotFmt>
        <c:idx val="278"/>
        <c:spPr>
          <a:solidFill>
            <a:schemeClr val="accent1"/>
          </a:solidFill>
          <a:ln>
            <a:noFill/>
          </a:ln>
          <a:effectLst/>
        </c:spPr>
        <c:marker>
          <c:symbol val="none"/>
        </c:marker>
      </c:pivotFmt>
    </c:pivotFmts>
    <c:plotArea>
      <c:layout/>
      <c:barChart>
        <c:barDir val="bar"/>
        <c:grouping val="clustered"/>
        <c:varyColors val="0"/>
        <c:ser>
          <c:idx val="0"/>
          <c:order val="0"/>
          <c:tx>
            <c:strRef>
              <c:f>Working!$B$72:$B$73</c:f>
              <c:strCache>
                <c:ptCount val="1"/>
                <c:pt idx="0">
                  <c:v>F50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Working!$B$74</c:f>
              <c:numCache>
                <c:formatCode>"$"#,##0</c:formatCode>
                <c:ptCount val="1"/>
                <c:pt idx="0">
                  <c:v>760950</c:v>
                </c:pt>
              </c:numCache>
            </c:numRef>
          </c:val>
          <c:extLst>
            <c:ext xmlns:c16="http://schemas.microsoft.com/office/drawing/2014/chart" uri="{C3380CC4-5D6E-409C-BE32-E72D297353CC}">
              <c16:uniqueId val="{00000000-BF1A-4844-A410-605414EDF194}"/>
            </c:ext>
          </c:extLst>
        </c:ser>
        <c:ser>
          <c:idx val="1"/>
          <c:order val="1"/>
          <c:tx>
            <c:strRef>
              <c:f>Working!$C$72:$C$73</c:f>
              <c:strCache>
                <c:ptCount val="1"/>
                <c:pt idx="0">
                  <c:v>Flying Spur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Working!$C$74</c:f>
              <c:numCache>
                <c:formatCode>"$"#,##0</c:formatCode>
                <c:ptCount val="1"/>
                <c:pt idx="0">
                  <c:v>768590</c:v>
                </c:pt>
              </c:numCache>
            </c:numRef>
          </c:val>
          <c:extLst>
            <c:ext xmlns:c16="http://schemas.microsoft.com/office/drawing/2014/chart" uri="{C3380CC4-5D6E-409C-BE32-E72D297353CC}">
              <c16:uniqueId val="{00000001-BF1A-4844-A410-605414EDF194}"/>
            </c:ext>
          </c:extLst>
        </c:ser>
        <c:ser>
          <c:idx val="2"/>
          <c:order val="2"/>
          <c:tx>
            <c:strRef>
              <c:f>Working!$D$72:$D$73</c:f>
              <c:strCache>
                <c:ptCount val="1"/>
                <c:pt idx="0">
                  <c:v>Testarossa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Working!$D$74</c:f>
              <c:numCache>
                <c:formatCode>"$"#,##0</c:formatCode>
                <c:ptCount val="1"/>
                <c:pt idx="0">
                  <c:v>870000</c:v>
                </c:pt>
              </c:numCache>
            </c:numRef>
          </c:val>
          <c:extLst>
            <c:ext xmlns:c16="http://schemas.microsoft.com/office/drawing/2014/chart" uri="{C3380CC4-5D6E-409C-BE32-E72D297353CC}">
              <c16:uniqueId val="{00000002-BF1A-4844-A410-605414EDF194}"/>
            </c:ext>
          </c:extLst>
        </c:ser>
        <c:ser>
          <c:idx val="3"/>
          <c:order val="3"/>
          <c:tx>
            <c:strRef>
              <c:f>Working!$E$72:$E$73</c:f>
              <c:strCache>
                <c:ptCount val="1"/>
                <c:pt idx="0">
                  <c:v>Diabolo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Working!$E$74</c:f>
              <c:numCache>
                <c:formatCode>"$"#,##0</c:formatCode>
                <c:ptCount val="1"/>
                <c:pt idx="0">
                  <c:v>917950</c:v>
                </c:pt>
              </c:numCache>
            </c:numRef>
          </c:val>
          <c:extLst>
            <c:ext xmlns:c16="http://schemas.microsoft.com/office/drawing/2014/chart" uri="{C3380CC4-5D6E-409C-BE32-E72D297353CC}">
              <c16:uniqueId val="{00000003-BF1A-4844-A410-605414EDF194}"/>
            </c:ext>
          </c:extLst>
        </c:ser>
        <c:ser>
          <c:idx val="4"/>
          <c:order val="4"/>
          <c:tx>
            <c:strRef>
              <c:f>Working!$F$72:$F$73</c:f>
              <c:strCache>
                <c:ptCount val="1"/>
                <c:pt idx="0">
                  <c:v>Enzo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Working!$F$74</c:f>
              <c:numCache>
                <c:formatCode>"$"#,##0</c:formatCode>
                <c:ptCount val="1"/>
                <c:pt idx="0">
                  <c:v>1015000</c:v>
                </c:pt>
              </c:numCache>
            </c:numRef>
          </c:val>
          <c:extLst>
            <c:ext xmlns:c16="http://schemas.microsoft.com/office/drawing/2014/chart" uri="{C3380CC4-5D6E-409C-BE32-E72D297353CC}">
              <c16:uniqueId val="{00000004-BF1A-4844-A410-605414EDF194}"/>
            </c:ext>
          </c:extLst>
        </c:ser>
        <c:ser>
          <c:idx val="5"/>
          <c:order val="5"/>
          <c:tx>
            <c:strRef>
              <c:f>Working!$G$72:$G$73</c:f>
              <c:strCache>
                <c:ptCount val="1"/>
                <c:pt idx="0">
                  <c:v>DB9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Working!$G$74</c:f>
              <c:numCache>
                <c:formatCode>"$"#,##0</c:formatCode>
                <c:ptCount val="1"/>
                <c:pt idx="0">
                  <c:v>1140990</c:v>
                </c:pt>
              </c:numCache>
            </c:numRef>
          </c:val>
          <c:extLst>
            <c:ext xmlns:c16="http://schemas.microsoft.com/office/drawing/2014/chart" uri="{C3380CC4-5D6E-409C-BE32-E72D297353CC}">
              <c16:uniqueId val="{00000005-BF1A-4844-A410-605414EDF194}"/>
            </c:ext>
          </c:extLst>
        </c:ser>
        <c:ser>
          <c:idx val="6"/>
          <c:order val="6"/>
          <c:tx>
            <c:strRef>
              <c:f>Working!$H$72:$H$73</c:f>
              <c:strCache>
                <c:ptCount val="1"/>
                <c:pt idx="0">
                  <c:v>Virage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Working!$H$74</c:f>
              <c:numCache>
                <c:formatCode>"$"#,##0</c:formatCode>
                <c:ptCount val="1"/>
                <c:pt idx="0">
                  <c:v>1162480</c:v>
                </c:pt>
              </c:numCache>
            </c:numRef>
          </c:val>
          <c:extLst>
            <c:ext xmlns:c16="http://schemas.microsoft.com/office/drawing/2014/chart" uri="{C3380CC4-5D6E-409C-BE32-E72D297353CC}">
              <c16:uniqueId val="{00000006-BF1A-4844-A410-605414EDF194}"/>
            </c:ext>
          </c:extLst>
        </c:ser>
        <c:ser>
          <c:idx val="7"/>
          <c:order val="7"/>
          <c:tx>
            <c:strRef>
              <c:f>Working!$I$72:$I$73</c:f>
              <c:strCache>
                <c:ptCount val="1"/>
                <c:pt idx="0">
                  <c:v>DB6</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Working!$I$74</c:f>
              <c:numCache>
                <c:formatCode>"$"#,##0</c:formatCode>
                <c:ptCount val="1"/>
                <c:pt idx="0">
                  <c:v>1169335.8999999999</c:v>
                </c:pt>
              </c:numCache>
            </c:numRef>
          </c:val>
          <c:extLst>
            <c:ext xmlns:c16="http://schemas.microsoft.com/office/drawing/2014/chart" uri="{C3380CC4-5D6E-409C-BE32-E72D297353CC}">
              <c16:uniqueId val="{00000007-BF1A-4844-A410-605414EDF194}"/>
            </c:ext>
          </c:extLst>
        </c:ser>
        <c:ser>
          <c:idx val="8"/>
          <c:order val="8"/>
          <c:tx>
            <c:strRef>
              <c:f>Working!$J$72:$J$73</c:f>
              <c:strCache>
                <c:ptCount val="1"/>
                <c:pt idx="0">
                  <c:v>355</c:v>
                </c:pt>
              </c:strCache>
            </c:strRef>
          </c:tx>
          <c:spPr>
            <a:solidFill>
              <a:schemeClr val="accent3">
                <a:lumMod val="60000"/>
              </a:schemeClr>
            </a:solidFill>
            <a:ln>
              <a:noFill/>
            </a:ln>
            <a:effectLst>
              <a:outerShdw blurRad="50800" dist="38100" dir="2700000" algn="tl" rotWithShape="0">
                <a:schemeClr val="tx1">
                  <a:lumMod val="65000"/>
                  <a:lumOff val="35000"/>
                  <a:alpha val="4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Working!$J$74</c:f>
              <c:numCache>
                <c:formatCode>"$"#,##0</c:formatCode>
                <c:ptCount val="1"/>
                <c:pt idx="0">
                  <c:v>1198000.1000000001</c:v>
                </c:pt>
              </c:numCache>
            </c:numRef>
          </c:val>
          <c:extLst>
            <c:ext xmlns:c16="http://schemas.microsoft.com/office/drawing/2014/chart" uri="{C3380CC4-5D6E-409C-BE32-E72D297353CC}">
              <c16:uniqueId val="{00000008-BF1A-4844-A410-605414EDF194}"/>
            </c:ext>
          </c:extLst>
        </c:ser>
        <c:ser>
          <c:idx val="9"/>
          <c:order val="9"/>
          <c:tx>
            <c:strRef>
              <c:f>Working!$K$72:$K$73</c:f>
              <c:strCache>
                <c:ptCount val="1"/>
                <c:pt idx="0">
                  <c:v>57C</c:v>
                </c:pt>
              </c:strCache>
            </c:strRef>
          </c:tx>
          <c:spPr>
            <a:solidFill>
              <a:schemeClr val="accent4">
                <a:lumMod val="60000"/>
              </a:schemeClr>
            </a:solidFill>
            <a:ln>
              <a:noFill/>
            </a:ln>
            <a:effectLst>
              <a:outerShdw blurRad="50800" dist="38100" dir="2700000" algn="tl" rotWithShape="0">
                <a:schemeClr val="tx1">
                  <a:lumMod val="65000"/>
                  <a:lumOff val="35000"/>
                  <a:alpha val="4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Working!$K$74</c:f>
              <c:numCache>
                <c:formatCode>"$"#,##0</c:formatCode>
                <c:ptCount val="1"/>
                <c:pt idx="0">
                  <c:v>1685000</c:v>
                </c:pt>
              </c:numCache>
            </c:numRef>
          </c:val>
          <c:extLst>
            <c:ext xmlns:c16="http://schemas.microsoft.com/office/drawing/2014/chart" uri="{C3380CC4-5D6E-409C-BE32-E72D297353CC}">
              <c16:uniqueId val="{00000009-BF1A-4844-A410-605414EDF194}"/>
            </c:ext>
          </c:extLst>
        </c:ser>
        <c:dLbls>
          <c:dLblPos val="outEnd"/>
          <c:showLegendKey val="0"/>
          <c:showVal val="1"/>
          <c:showCatName val="0"/>
          <c:showSerName val="0"/>
          <c:showPercent val="0"/>
          <c:showBubbleSize val="0"/>
        </c:dLbls>
        <c:gapWidth val="166"/>
        <c:overlap val="-30"/>
        <c:axId val="326289184"/>
        <c:axId val="876513552"/>
      </c:barChart>
      <c:catAx>
        <c:axId val="326289184"/>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76513552"/>
        <c:crosses val="autoZero"/>
        <c:auto val="1"/>
        <c:lblAlgn val="ctr"/>
        <c:lblOffset val="100"/>
        <c:noMultiLvlLbl val="0"/>
      </c:catAx>
      <c:valAx>
        <c:axId val="876513552"/>
        <c:scaling>
          <c:orientation val="minMax"/>
        </c:scaling>
        <c:delete val="0"/>
        <c:axPos val="b"/>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2628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noFill/>
      <a:round/>
    </a:ln>
    <a:effectLst>
      <a:outerShdw blurRad="50800" dist="38100" dir="2700000" algn="tl" rotWithShape="0">
        <a:schemeClr val="tx1">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(2).xlsx]Ferarri!Ferrari</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Ferarri!$B$1:$B$2</c:f>
              <c:strCache>
                <c:ptCount val="1"/>
                <c:pt idx="0">
                  <c:v>Ferrari</c:v>
                </c:pt>
              </c:strCache>
            </c:strRef>
          </c:tx>
          <c:spPr>
            <a:ln w="28575" cap="rnd">
              <a:solidFill>
                <a:srgbClr val="FF0000"/>
              </a:solidFill>
              <a:round/>
            </a:ln>
            <a:effectLst/>
          </c:spPr>
          <c:marker>
            <c:symbol val="circle"/>
            <c:size val="5"/>
            <c:spPr>
              <a:solidFill>
                <a:schemeClr val="tx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Ferarri!$A$3:$A$7</c:f>
              <c:strCache>
                <c:ptCount val="4"/>
                <c:pt idx="0">
                  <c:v>2015</c:v>
                </c:pt>
                <c:pt idx="1">
                  <c:v>2016</c:v>
                </c:pt>
                <c:pt idx="2">
                  <c:v>2017</c:v>
                </c:pt>
                <c:pt idx="3">
                  <c:v>2018</c:v>
                </c:pt>
              </c:strCache>
            </c:strRef>
          </c:cat>
          <c:val>
            <c:numRef>
              <c:f>Ferarri!$B$3:$B$7</c:f>
              <c:numCache>
                <c:formatCode>"$"#,##0</c:formatCode>
                <c:ptCount val="4"/>
                <c:pt idx="0">
                  <c:v>649500.1</c:v>
                </c:pt>
                <c:pt idx="1">
                  <c:v>1090000</c:v>
                </c:pt>
                <c:pt idx="2">
                  <c:v>2051900</c:v>
                </c:pt>
                <c:pt idx="3">
                  <c:v>2269000</c:v>
                </c:pt>
              </c:numCache>
            </c:numRef>
          </c:val>
          <c:smooth val="0"/>
          <c:extLst>
            <c:ext xmlns:c16="http://schemas.microsoft.com/office/drawing/2014/chart" uri="{C3380CC4-5D6E-409C-BE32-E72D297353CC}">
              <c16:uniqueId val="{00000000-3A62-40D9-8B6D-210266F7A028}"/>
            </c:ext>
          </c:extLst>
        </c:ser>
        <c:dLbls>
          <c:showLegendKey val="0"/>
          <c:showVal val="0"/>
          <c:showCatName val="0"/>
          <c:showSerName val="0"/>
          <c:showPercent val="0"/>
          <c:showBubbleSize val="0"/>
        </c:dLbls>
        <c:marker val="1"/>
        <c:smooth val="0"/>
        <c:axId val="1619117919"/>
        <c:axId val="1252349887"/>
      </c:lineChart>
      <c:catAx>
        <c:axId val="161911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349887"/>
        <c:crosses val="autoZero"/>
        <c:auto val="1"/>
        <c:lblAlgn val="ctr"/>
        <c:lblOffset val="100"/>
        <c:noMultiLvlLbl val="0"/>
      </c:catAx>
      <c:valAx>
        <c:axId val="1252349887"/>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11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a:outerShdw blurRad="50800" dist="38100" dir="2700000" algn="tl" rotWithShape="0">
        <a:schemeClr val="tx1">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(2).xlsx]Aston Martin!Aston martin</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'Aston Martin'!$B$1:$B$2</c:f>
              <c:strCache>
                <c:ptCount val="1"/>
                <c:pt idx="0">
                  <c:v>Aston Martin</c:v>
                </c:pt>
              </c:strCache>
            </c:strRef>
          </c:tx>
          <c:spPr>
            <a:ln w="28575" cap="rnd">
              <a:solidFill>
                <a:schemeClr val="accent4"/>
              </a:solidFill>
              <a:round/>
            </a:ln>
            <a:effectLst/>
          </c:spPr>
          <c:marker>
            <c:symbol val="circle"/>
            <c:size val="5"/>
            <c:spPr>
              <a:solidFill>
                <a:schemeClr val="tx1"/>
              </a:solidFill>
              <a:ln w="9525">
                <a:solidFill>
                  <a:schemeClr val="accent1"/>
                </a:solidFill>
              </a:ln>
              <a:effectLst/>
            </c:spPr>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'Aston Martin'!$A$3:$A$7</c:f>
              <c:strCache>
                <c:ptCount val="4"/>
                <c:pt idx="0">
                  <c:v>2015</c:v>
                </c:pt>
                <c:pt idx="1">
                  <c:v>2016</c:v>
                </c:pt>
                <c:pt idx="2">
                  <c:v>2017</c:v>
                </c:pt>
                <c:pt idx="3">
                  <c:v>2018</c:v>
                </c:pt>
              </c:strCache>
            </c:strRef>
          </c:cat>
          <c:val>
            <c:numRef>
              <c:f>'Aston Martin'!$B$3:$B$7</c:f>
              <c:numCache>
                <c:formatCode>"$"#,##0</c:formatCode>
                <c:ptCount val="4"/>
                <c:pt idx="0">
                  <c:v>460091.1</c:v>
                </c:pt>
                <c:pt idx="1">
                  <c:v>1531600</c:v>
                </c:pt>
                <c:pt idx="2">
                  <c:v>1548250</c:v>
                </c:pt>
                <c:pt idx="3">
                  <c:v>2055885</c:v>
                </c:pt>
              </c:numCache>
            </c:numRef>
          </c:val>
          <c:smooth val="0"/>
          <c:extLst>
            <c:ext xmlns:c16="http://schemas.microsoft.com/office/drawing/2014/chart" uri="{C3380CC4-5D6E-409C-BE32-E72D297353CC}">
              <c16:uniqueId val="{00000000-FD2E-44A7-835F-AA6C5D09CD7D}"/>
            </c:ext>
          </c:extLst>
        </c:ser>
        <c:dLbls>
          <c:showLegendKey val="0"/>
          <c:showVal val="0"/>
          <c:showCatName val="0"/>
          <c:showSerName val="0"/>
          <c:showPercent val="0"/>
          <c:showBubbleSize val="0"/>
        </c:dLbls>
        <c:marker val="1"/>
        <c:smooth val="0"/>
        <c:axId val="1686515487"/>
        <c:axId val="974436351"/>
      </c:lineChart>
      <c:catAx>
        <c:axId val="168651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436351"/>
        <c:crosses val="autoZero"/>
        <c:auto val="1"/>
        <c:lblAlgn val="ctr"/>
        <c:lblOffset val="100"/>
        <c:noMultiLvlLbl val="0"/>
      </c:catAx>
      <c:valAx>
        <c:axId val="974436351"/>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51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a:outerShdw blurRad="50800" dist="38100" dir="2700000" algn="tl" rotWithShape="0">
        <a:schemeClr val="tx1">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(2).xlsx]Lamborgini!Lambo'</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Lamborgini!$B$1:$B$2</c:f>
              <c:strCache>
                <c:ptCount val="1"/>
                <c:pt idx="0">
                  <c:v>Lamborghini</c:v>
                </c:pt>
              </c:strCache>
            </c:strRef>
          </c:tx>
          <c:spPr>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Lamborgini!$A$3:$A$6</c:f>
              <c:strCache>
                <c:ptCount val="3"/>
                <c:pt idx="0">
                  <c:v>2016</c:v>
                </c:pt>
                <c:pt idx="1">
                  <c:v>2017</c:v>
                </c:pt>
                <c:pt idx="2">
                  <c:v>2018</c:v>
                </c:pt>
              </c:strCache>
            </c:strRef>
          </c:cat>
          <c:val>
            <c:numRef>
              <c:f>Lamborgini!$B$3:$B$6</c:f>
              <c:numCache>
                <c:formatCode>"$"#,##0</c:formatCode>
                <c:ptCount val="3"/>
                <c:pt idx="0">
                  <c:v>542150</c:v>
                </c:pt>
                <c:pt idx="1">
                  <c:v>785000</c:v>
                </c:pt>
                <c:pt idx="2">
                  <c:v>635950</c:v>
                </c:pt>
              </c:numCache>
            </c:numRef>
          </c:val>
          <c:smooth val="0"/>
          <c:extLst>
            <c:ext xmlns:c16="http://schemas.microsoft.com/office/drawing/2014/chart" uri="{C3380CC4-5D6E-409C-BE32-E72D297353CC}">
              <c16:uniqueId val="{00000000-DF2A-464A-BCD7-7DB1C230F5E4}"/>
            </c:ext>
          </c:extLst>
        </c:ser>
        <c:dLbls>
          <c:showLegendKey val="0"/>
          <c:showVal val="0"/>
          <c:showCatName val="0"/>
          <c:showSerName val="0"/>
          <c:showPercent val="0"/>
          <c:showBubbleSize val="0"/>
        </c:dLbls>
        <c:marker val="1"/>
        <c:smooth val="0"/>
        <c:axId val="1668097679"/>
        <c:axId val="1627744847"/>
      </c:lineChart>
      <c:catAx>
        <c:axId val="166809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744847"/>
        <c:crosses val="autoZero"/>
        <c:auto val="1"/>
        <c:lblAlgn val="ctr"/>
        <c:lblOffset val="100"/>
        <c:noMultiLvlLbl val="0"/>
      </c:catAx>
      <c:valAx>
        <c:axId val="1627744847"/>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09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a:outerShdw blurRad="50800" dist="38100" dir="2700000" algn="tl" rotWithShape="0">
        <a:schemeClr val="tx1">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(2).xlsx]Working!Brands</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kern="1200" spc="0" baseline="0">
                <a:solidFill>
                  <a:schemeClr val="bg1"/>
                </a:solidFill>
              </a:rPr>
              <a:t>Top 10 Brandes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Working!$B$58:$B$59</c:f>
              <c:strCache>
                <c:ptCount val="1"/>
                <c:pt idx="0">
                  <c:v>Ferrari</c:v>
                </c:pt>
              </c:strCache>
            </c:strRef>
          </c:tx>
          <c:spPr>
            <a:solidFill>
              <a:schemeClr val="bg2">
                <a:lumMod val="50000"/>
              </a:schemeClr>
            </a:solidFill>
            <a:ln>
              <a:noFill/>
            </a:ln>
            <a:effectLst/>
          </c:spPr>
          <c:invertIfNegative val="0"/>
          <c:cat>
            <c:strRef>
              <c:f>Working!$A$60</c:f>
              <c:strCache>
                <c:ptCount val="1"/>
                <c:pt idx="0">
                  <c:v>Total</c:v>
                </c:pt>
              </c:strCache>
            </c:strRef>
          </c:cat>
          <c:val>
            <c:numRef>
              <c:f>Working!$B$60</c:f>
              <c:numCache>
                <c:formatCode>"$"#,##0</c:formatCode>
                <c:ptCount val="1"/>
                <c:pt idx="0">
                  <c:v>6060400.0999999996</c:v>
                </c:pt>
              </c:numCache>
            </c:numRef>
          </c:val>
          <c:extLst>
            <c:ext xmlns:c16="http://schemas.microsoft.com/office/drawing/2014/chart" uri="{C3380CC4-5D6E-409C-BE32-E72D297353CC}">
              <c16:uniqueId val="{00000000-6903-4ABC-B5A0-B95CBEDE2637}"/>
            </c:ext>
          </c:extLst>
        </c:ser>
        <c:ser>
          <c:idx val="1"/>
          <c:order val="1"/>
          <c:tx>
            <c:strRef>
              <c:f>Working!$C$58:$C$59</c:f>
              <c:strCache>
                <c:ptCount val="1"/>
                <c:pt idx="0">
                  <c:v>Aston Martin</c:v>
                </c:pt>
              </c:strCache>
            </c:strRef>
          </c:tx>
          <c:spPr>
            <a:solidFill>
              <a:schemeClr val="accent2"/>
            </a:solidFill>
            <a:ln>
              <a:noFill/>
            </a:ln>
            <a:effectLst/>
          </c:spPr>
          <c:invertIfNegative val="0"/>
          <c:cat>
            <c:strRef>
              <c:f>Working!$A$60</c:f>
              <c:strCache>
                <c:ptCount val="1"/>
                <c:pt idx="0">
                  <c:v>Total</c:v>
                </c:pt>
              </c:strCache>
            </c:strRef>
          </c:cat>
          <c:val>
            <c:numRef>
              <c:f>Working!$C$60</c:f>
              <c:numCache>
                <c:formatCode>"$"#,##0</c:formatCode>
                <c:ptCount val="1"/>
                <c:pt idx="0">
                  <c:v>5595826.0999999996</c:v>
                </c:pt>
              </c:numCache>
            </c:numRef>
          </c:val>
          <c:extLst>
            <c:ext xmlns:c16="http://schemas.microsoft.com/office/drawing/2014/chart" uri="{C3380CC4-5D6E-409C-BE32-E72D297353CC}">
              <c16:uniqueId val="{0000002C-F2E3-421C-8B46-7D5A3D90D679}"/>
            </c:ext>
          </c:extLst>
        </c:ser>
        <c:ser>
          <c:idx val="2"/>
          <c:order val="2"/>
          <c:tx>
            <c:strRef>
              <c:f>Working!$D$58:$D$59</c:f>
              <c:strCache>
                <c:ptCount val="1"/>
                <c:pt idx="0">
                  <c:v>Lamborghini</c:v>
                </c:pt>
              </c:strCache>
            </c:strRef>
          </c:tx>
          <c:spPr>
            <a:solidFill>
              <a:schemeClr val="accent3"/>
            </a:solidFill>
            <a:ln>
              <a:noFill/>
            </a:ln>
            <a:effectLst/>
          </c:spPr>
          <c:invertIfNegative val="0"/>
          <c:cat>
            <c:strRef>
              <c:f>Working!$A$60</c:f>
              <c:strCache>
                <c:ptCount val="1"/>
                <c:pt idx="0">
                  <c:v>Total</c:v>
                </c:pt>
              </c:strCache>
            </c:strRef>
          </c:cat>
          <c:val>
            <c:numRef>
              <c:f>Working!$D$60</c:f>
              <c:numCache>
                <c:formatCode>"$"#,##0</c:formatCode>
                <c:ptCount val="1"/>
                <c:pt idx="0">
                  <c:v>1963100</c:v>
                </c:pt>
              </c:numCache>
            </c:numRef>
          </c:val>
          <c:extLst>
            <c:ext xmlns:c16="http://schemas.microsoft.com/office/drawing/2014/chart" uri="{C3380CC4-5D6E-409C-BE32-E72D297353CC}">
              <c16:uniqueId val="{0000002D-F2E3-421C-8B46-7D5A3D90D679}"/>
            </c:ext>
          </c:extLst>
        </c:ser>
        <c:ser>
          <c:idx val="3"/>
          <c:order val="3"/>
          <c:tx>
            <c:strRef>
              <c:f>Working!$E$58:$E$59</c:f>
              <c:strCache>
                <c:ptCount val="1"/>
                <c:pt idx="0">
                  <c:v>Bugatti</c:v>
                </c:pt>
              </c:strCache>
            </c:strRef>
          </c:tx>
          <c:spPr>
            <a:solidFill>
              <a:schemeClr val="accent4"/>
            </a:solidFill>
            <a:ln>
              <a:noFill/>
            </a:ln>
            <a:effectLst/>
          </c:spPr>
          <c:invertIfNegative val="0"/>
          <c:cat>
            <c:strRef>
              <c:f>Working!$A$60</c:f>
              <c:strCache>
                <c:ptCount val="1"/>
                <c:pt idx="0">
                  <c:v>Total</c:v>
                </c:pt>
              </c:strCache>
            </c:strRef>
          </c:cat>
          <c:val>
            <c:numRef>
              <c:f>Working!$E$60</c:f>
              <c:numCache>
                <c:formatCode>"$"#,##0</c:formatCode>
                <c:ptCount val="1"/>
                <c:pt idx="0">
                  <c:v>1905500</c:v>
                </c:pt>
              </c:numCache>
            </c:numRef>
          </c:val>
          <c:extLst>
            <c:ext xmlns:c16="http://schemas.microsoft.com/office/drawing/2014/chart" uri="{C3380CC4-5D6E-409C-BE32-E72D297353CC}">
              <c16:uniqueId val="{0000002E-F2E3-421C-8B46-7D5A3D90D679}"/>
            </c:ext>
          </c:extLst>
        </c:ser>
        <c:ser>
          <c:idx val="4"/>
          <c:order val="4"/>
          <c:tx>
            <c:strRef>
              <c:f>Working!$F$58:$F$59</c:f>
              <c:strCache>
                <c:ptCount val="1"/>
                <c:pt idx="0">
                  <c:v>Bentley</c:v>
                </c:pt>
              </c:strCache>
            </c:strRef>
          </c:tx>
          <c:spPr>
            <a:solidFill>
              <a:schemeClr val="accent5"/>
            </a:solidFill>
            <a:ln>
              <a:noFill/>
            </a:ln>
            <a:effectLst/>
          </c:spPr>
          <c:invertIfNegative val="0"/>
          <c:cat>
            <c:strRef>
              <c:f>Working!$A$60</c:f>
              <c:strCache>
                <c:ptCount val="1"/>
                <c:pt idx="0">
                  <c:v>Total</c:v>
                </c:pt>
              </c:strCache>
            </c:strRef>
          </c:cat>
          <c:val>
            <c:numRef>
              <c:f>Working!$F$60</c:f>
              <c:numCache>
                <c:formatCode>"$"#,##0</c:formatCode>
                <c:ptCount val="1"/>
                <c:pt idx="0">
                  <c:v>1788840</c:v>
                </c:pt>
              </c:numCache>
            </c:numRef>
          </c:val>
          <c:extLst>
            <c:ext xmlns:c16="http://schemas.microsoft.com/office/drawing/2014/chart" uri="{C3380CC4-5D6E-409C-BE32-E72D297353CC}">
              <c16:uniqueId val="{0000003D-B677-4AE8-BBE0-7B62AB2CC463}"/>
            </c:ext>
          </c:extLst>
        </c:ser>
        <c:ser>
          <c:idx val="5"/>
          <c:order val="5"/>
          <c:tx>
            <c:strRef>
              <c:f>Working!$G$58:$G$59</c:f>
              <c:strCache>
                <c:ptCount val="1"/>
                <c:pt idx="0">
                  <c:v>Rolls Royce</c:v>
                </c:pt>
              </c:strCache>
            </c:strRef>
          </c:tx>
          <c:spPr>
            <a:solidFill>
              <a:schemeClr val="accent6"/>
            </a:solidFill>
            <a:ln>
              <a:noFill/>
            </a:ln>
            <a:effectLst/>
          </c:spPr>
          <c:invertIfNegative val="0"/>
          <c:cat>
            <c:strRef>
              <c:f>Working!$A$60</c:f>
              <c:strCache>
                <c:ptCount val="1"/>
                <c:pt idx="0">
                  <c:v>Total</c:v>
                </c:pt>
              </c:strCache>
            </c:strRef>
          </c:cat>
          <c:val>
            <c:numRef>
              <c:f>Working!$G$60</c:f>
              <c:numCache>
                <c:formatCode>"$"#,##0</c:formatCode>
                <c:ptCount val="1"/>
                <c:pt idx="0">
                  <c:v>1637000</c:v>
                </c:pt>
              </c:numCache>
            </c:numRef>
          </c:val>
          <c:extLst>
            <c:ext xmlns:c16="http://schemas.microsoft.com/office/drawing/2014/chart" uri="{C3380CC4-5D6E-409C-BE32-E72D297353CC}">
              <c16:uniqueId val="{0000003E-B677-4AE8-BBE0-7B62AB2CC463}"/>
            </c:ext>
          </c:extLst>
        </c:ser>
        <c:ser>
          <c:idx val="6"/>
          <c:order val="6"/>
          <c:tx>
            <c:strRef>
              <c:f>Working!$H$58:$H$59</c:f>
              <c:strCache>
                <c:ptCount val="1"/>
                <c:pt idx="0">
                  <c:v>Porsche</c:v>
                </c:pt>
              </c:strCache>
            </c:strRef>
          </c:tx>
          <c:spPr>
            <a:solidFill>
              <a:schemeClr val="accent1">
                <a:lumMod val="60000"/>
              </a:schemeClr>
            </a:solidFill>
            <a:ln>
              <a:noFill/>
            </a:ln>
            <a:effectLst/>
          </c:spPr>
          <c:invertIfNegative val="0"/>
          <c:cat>
            <c:strRef>
              <c:f>Working!$A$60</c:f>
              <c:strCache>
                <c:ptCount val="1"/>
                <c:pt idx="0">
                  <c:v>Total</c:v>
                </c:pt>
              </c:strCache>
            </c:strRef>
          </c:cat>
          <c:val>
            <c:numRef>
              <c:f>Working!$H$60</c:f>
              <c:numCache>
                <c:formatCode>"$"#,##0</c:formatCode>
                <c:ptCount val="1"/>
                <c:pt idx="0">
                  <c:v>1454440</c:v>
                </c:pt>
              </c:numCache>
            </c:numRef>
          </c:val>
          <c:extLst>
            <c:ext xmlns:c16="http://schemas.microsoft.com/office/drawing/2014/chart" uri="{C3380CC4-5D6E-409C-BE32-E72D297353CC}">
              <c16:uniqueId val="{0000003F-B677-4AE8-BBE0-7B62AB2CC463}"/>
            </c:ext>
          </c:extLst>
        </c:ser>
        <c:ser>
          <c:idx val="7"/>
          <c:order val="7"/>
          <c:tx>
            <c:strRef>
              <c:f>Working!$I$58:$I$59</c:f>
              <c:strCache>
                <c:ptCount val="1"/>
                <c:pt idx="0">
                  <c:v>Jaguar</c:v>
                </c:pt>
              </c:strCache>
            </c:strRef>
          </c:tx>
          <c:spPr>
            <a:solidFill>
              <a:schemeClr val="accent2">
                <a:lumMod val="60000"/>
              </a:schemeClr>
            </a:solidFill>
            <a:ln>
              <a:noFill/>
            </a:ln>
            <a:effectLst/>
          </c:spPr>
          <c:invertIfNegative val="0"/>
          <c:cat>
            <c:strRef>
              <c:f>Working!$A$60</c:f>
              <c:strCache>
                <c:ptCount val="1"/>
                <c:pt idx="0">
                  <c:v>Total</c:v>
                </c:pt>
              </c:strCache>
            </c:strRef>
          </c:cat>
          <c:val>
            <c:numRef>
              <c:f>Working!$I$60</c:f>
              <c:numCache>
                <c:formatCode>"$"#,##0</c:formatCode>
                <c:ptCount val="1"/>
                <c:pt idx="0">
                  <c:v>1180895</c:v>
                </c:pt>
              </c:numCache>
            </c:numRef>
          </c:val>
          <c:extLst>
            <c:ext xmlns:c16="http://schemas.microsoft.com/office/drawing/2014/chart" uri="{C3380CC4-5D6E-409C-BE32-E72D297353CC}">
              <c16:uniqueId val="{00000040-B677-4AE8-BBE0-7B62AB2CC463}"/>
            </c:ext>
          </c:extLst>
        </c:ser>
        <c:ser>
          <c:idx val="8"/>
          <c:order val="8"/>
          <c:tx>
            <c:strRef>
              <c:f>Working!$J$58:$J$59</c:f>
              <c:strCache>
                <c:ptCount val="1"/>
                <c:pt idx="0">
                  <c:v>Triumph</c:v>
                </c:pt>
              </c:strCache>
            </c:strRef>
          </c:tx>
          <c:spPr>
            <a:solidFill>
              <a:schemeClr val="accent3">
                <a:lumMod val="60000"/>
              </a:schemeClr>
            </a:solidFill>
            <a:ln>
              <a:noFill/>
            </a:ln>
            <a:effectLst/>
          </c:spPr>
          <c:invertIfNegative val="0"/>
          <c:cat>
            <c:strRef>
              <c:f>Working!$A$60</c:f>
              <c:strCache>
                <c:ptCount val="1"/>
                <c:pt idx="0">
                  <c:v>Total</c:v>
                </c:pt>
              </c:strCache>
            </c:strRef>
          </c:cat>
          <c:val>
            <c:numRef>
              <c:f>Working!$J$60</c:f>
              <c:numCache>
                <c:formatCode>"$"#,##0</c:formatCode>
                <c:ptCount val="1"/>
                <c:pt idx="0">
                  <c:v>1061910</c:v>
                </c:pt>
              </c:numCache>
            </c:numRef>
          </c:val>
          <c:extLst>
            <c:ext xmlns:c16="http://schemas.microsoft.com/office/drawing/2014/chart" uri="{C3380CC4-5D6E-409C-BE32-E72D297353CC}">
              <c16:uniqueId val="{00000001-B9E4-48AD-8AD0-626BF2AB71B2}"/>
            </c:ext>
          </c:extLst>
        </c:ser>
        <c:ser>
          <c:idx val="9"/>
          <c:order val="9"/>
          <c:tx>
            <c:strRef>
              <c:f>Working!$K$58:$K$59</c:f>
              <c:strCache>
                <c:ptCount val="1"/>
                <c:pt idx="0">
                  <c:v>Mercedes</c:v>
                </c:pt>
              </c:strCache>
            </c:strRef>
          </c:tx>
          <c:spPr>
            <a:solidFill>
              <a:schemeClr val="accent4">
                <a:lumMod val="60000"/>
              </a:schemeClr>
            </a:solidFill>
            <a:ln>
              <a:noFill/>
            </a:ln>
            <a:effectLst/>
          </c:spPr>
          <c:invertIfNegative val="0"/>
          <c:cat>
            <c:strRef>
              <c:f>Working!$A$60</c:f>
              <c:strCache>
                <c:ptCount val="1"/>
                <c:pt idx="0">
                  <c:v>Total</c:v>
                </c:pt>
              </c:strCache>
            </c:strRef>
          </c:cat>
          <c:val>
            <c:numRef>
              <c:f>Working!$K$60</c:f>
              <c:numCache>
                <c:formatCode>"$"#,##0</c:formatCode>
                <c:ptCount val="1"/>
                <c:pt idx="0">
                  <c:v>726115</c:v>
                </c:pt>
              </c:numCache>
            </c:numRef>
          </c:val>
          <c:extLst>
            <c:ext xmlns:c16="http://schemas.microsoft.com/office/drawing/2014/chart" uri="{C3380CC4-5D6E-409C-BE32-E72D297353CC}">
              <c16:uniqueId val="{00000017-B9E4-48AD-8AD0-626BF2AB71B2}"/>
            </c:ext>
          </c:extLst>
        </c:ser>
        <c:ser>
          <c:idx val="10"/>
          <c:order val="10"/>
          <c:tx>
            <c:strRef>
              <c:f>Working!$L$58:$L$59</c:f>
              <c:strCache>
                <c:ptCount val="1"/>
                <c:pt idx="0">
                  <c:v>Alfa Romeo</c:v>
                </c:pt>
              </c:strCache>
            </c:strRef>
          </c:tx>
          <c:spPr>
            <a:solidFill>
              <a:schemeClr val="accent5">
                <a:lumMod val="60000"/>
              </a:schemeClr>
            </a:solidFill>
            <a:ln>
              <a:noFill/>
            </a:ln>
            <a:effectLst/>
          </c:spPr>
          <c:invertIfNegative val="0"/>
          <c:cat>
            <c:strRef>
              <c:f>Working!$A$60</c:f>
              <c:strCache>
                <c:ptCount val="1"/>
                <c:pt idx="0">
                  <c:v>Total</c:v>
                </c:pt>
              </c:strCache>
            </c:strRef>
          </c:cat>
          <c:val>
            <c:numRef>
              <c:f>Working!$L$60</c:f>
              <c:numCache>
                <c:formatCode>"$"#,##0</c:formatCode>
                <c:ptCount val="1"/>
                <c:pt idx="0">
                  <c:v>417550</c:v>
                </c:pt>
              </c:numCache>
            </c:numRef>
          </c:val>
          <c:extLst>
            <c:ext xmlns:c16="http://schemas.microsoft.com/office/drawing/2014/chart" uri="{C3380CC4-5D6E-409C-BE32-E72D297353CC}">
              <c16:uniqueId val="{00000018-B9E4-48AD-8AD0-626BF2AB71B2}"/>
            </c:ext>
          </c:extLst>
        </c:ser>
        <c:ser>
          <c:idx val="11"/>
          <c:order val="11"/>
          <c:tx>
            <c:strRef>
              <c:f>Working!$M$58:$M$59</c:f>
              <c:strCache>
                <c:ptCount val="1"/>
                <c:pt idx="0">
                  <c:v>McLaren</c:v>
                </c:pt>
              </c:strCache>
            </c:strRef>
          </c:tx>
          <c:spPr>
            <a:solidFill>
              <a:schemeClr val="accent6">
                <a:lumMod val="60000"/>
              </a:schemeClr>
            </a:solidFill>
            <a:ln>
              <a:noFill/>
            </a:ln>
            <a:effectLst/>
          </c:spPr>
          <c:invertIfNegative val="0"/>
          <c:cat>
            <c:strRef>
              <c:f>Working!$A$60</c:f>
              <c:strCache>
                <c:ptCount val="1"/>
                <c:pt idx="0">
                  <c:v>Total</c:v>
                </c:pt>
              </c:strCache>
            </c:strRef>
          </c:cat>
          <c:val>
            <c:numRef>
              <c:f>Working!$M$60</c:f>
              <c:numCache>
                <c:formatCode>"$"#,##0</c:formatCode>
                <c:ptCount val="1"/>
                <c:pt idx="0">
                  <c:v>295000</c:v>
                </c:pt>
              </c:numCache>
            </c:numRef>
          </c:val>
          <c:extLst>
            <c:ext xmlns:c16="http://schemas.microsoft.com/office/drawing/2014/chart" uri="{C3380CC4-5D6E-409C-BE32-E72D297353CC}">
              <c16:uniqueId val="{00000019-B9E4-48AD-8AD0-626BF2AB71B2}"/>
            </c:ext>
          </c:extLst>
        </c:ser>
        <c:ser>
          <c:idx val="12"/>
          <c:order val="12"/>
          <c:tx>
            <c:strRef>
              <c:f>Working!$N$58:$N$59</c:f>
              <c:strCache>
                <c:ptCount val="1"/>
                <c:pt idx="0">
                  <c:v>Noble</c:v>
                </c:pt>
              </c:strCache>
            </c:strRef>
          </c:tx>
          <c:spPr>
            <a:solidFill>
              <a:schemeClr val="accent1">
                <a:lumMod val="80000"/>
                <a:lumOff val="20000"/>
              </a:schemeClr>
            </a:solidFill>
            <a:ln>
              <a:noFill/>
            </a:ln>
            <a:effectLst/>
          </c:spPr>
          <c:invertIfNegative val="0"/>
          <c:cat>
            <c:strRef>
              <c:f>Working!$A$60</c:f>
              <c:strCache>
                <c:ptCount val="1"/>
                <c:pt idx="0">
                  <c:v>Total</c:v>
                </c:pt>
              </c:strCache>
            </c:strRef>
          </c:cat>
          <c:val>
            <c:numRef>
              <c:f>Working!$N$60</c:f>
              <c:numCache>
                <c:formatCode>"$"#,##0</c:formatCode>
                <c:ptCount val="1"/>
                <c:pt idx="0">
                  <c:v>223350</c:v>
                </c:pt>
              </c:numCache>
            </c:numRef>
          </c:val>
          <c:extLst>
            <c:ext xmlns:c16="http://schemas.microsoft.com/office/drawing/2014/chart" uri="{C3380CC4-5D6E-409C-BE32-E72D297353CC}">
              <c16:uniqueId val="{0000001A-B9E4-48AD-8AD0-626BF2AB71B2}"/>
            </c:ext>
          </c:extLst>
        </c:ser>
        <c:ser>
          <c:idx val="13"/>
          <c:order val="13"/>
          <c:tx>
            <c:strRef>
              <c:f>Working!$O$58:$O$59</c:f>
              <c:strCache>
                <c:ptCount val="1"/>
                <c:pt idx="0">
                  <c:v>Lagonda</c:v>
                </c:pt>
              </c:strCache>
            </c:strRef>
          </c:tx>
          <c:spPr>
            <a:solidFill>
              <a:schemeClr val="accent2">
                <a:lumMod val="80000"/>
                <a:lumOff val="20000"/>
              </a:schemeClr>
            </a:solidFill>
            <a:ln>
              <a:noFill/>
            </a:ln>
            <a:effectLst/>
          </c:spPr>
          <c:invertIfNegative val="0"/>
          <c:cat>
            <c:strRef>
              <c:f>Working!$A$60</c:f>
              <c:strCache>
                <c:ptCount val="1"/>
                <c:pt idx="0">
                  <c:v>Total</c:v>
                </c:pt>
              </c:strCache>
            </c:strRef>
          </c:cat>
          <c:val>
            <c:numRef>
              <c:f>Working!$O$60</c:f>
              <c:numCache>
                <c:formatCode>"$"#,##0</c:formatCode>
                <c:ptCount val="1"/>
                <c:pt idx="0">
                  <c:v>218000</c:v>
                </c:pt>
              </c:numCache>
            </c:numRef>
          </c:val>
          <c:extLst>
            <c:ext xmlns:c16="http://schemas.microsoft.com/office/drawing/2014/chart" uri="{C3380CC4-5D6E-409C-BE32-E72D297353CC}">
              <c16:uniqueId val="{0000001B-B9E4-48AD-8AD0-626BF2AB71B2}"/>
            </c:ext>
          </c:extLst>
        </c:ser>
        <c:ser>
          <c:idx val="14"/>
          <c:order val="14"/>
          <c:tx>
            <c:strRef>
              <c:f>Working!$P$58:$P$59</c:f>
              <c:strCache>
                <c:ptCount val="1"/>
                <c:pt idx="0">
                  <c:v>Delahaye</c:v>
                </c:pt>
              </c:strCache>
            </c:strRef>
          </c:tx>
          <c:spPr>
            <a:solidFill>
              <a:schemeClr val="accent3">
                <a:lumMod val="80000"/>
                <a:lumOff val="20000"/>
              </a:schemeClr>
            </a:solidFill>
            <a:ln>
              <a:noFill/>
            </a:ln>
            <a:effectLst/>
          </c:spPr>
          <c:invertIfNegative val="0"/>
          <c:cat>
            <c:strRef>
              <c:f>Working!$A$60</c:f>
              <c:strCache>
                <c:ptCount val="1"/>
                <c:pt idx="0">
                  <c:v>Total</c:v>
                </c:pt>
              </c:strCache>
            </c:strRef>
          </c:cat>
          <c:val>
            <c:numRef>
              <c:f>Working!$P$60</c:f>
              <c:numCache>
                <c:formatCode>"$"#,##0</c:formatCode>
                <c:ptCount val="1"/>
                <c:pt idx="0">
                  <c:v>132000</c:v>
                </c:pt>
              </c:numCache>
            </c:numRef>
          </c:val>
          <c:extLst>
            <c:ext xmlns:c16="http://schemas.microsoft.com/office/drawing/2014/chart" uri="{C3380CC4-5D6E-409C-BE32-E72D297353CC}">
              <c16:uniqueId val="{0000001C-B9E4-48AD-8AD0-626BF2AB71B2}"/>
            </c:ext>
          </c:extLst>
        </c:ser>
        <c:ser>
          <c:idx val="15"/>
          <c:order val="15"/>
          <c:tx>
            <c:strRef>
              <c:f>Working!$Q$58:$Q$59</c:f>
              <c:strCache>
                <c:ptCount val="1"/>
                <c:pt idx="0">
                  <c:v>Citroen</c:v>
                </c:pt>
              </c:strCache>
            </c:strRef>
          </c:tx>
          <c:spPr>
            <a:solidFill>
              <a:schemeClr val="accent4">
                <a:lumMod val="80000"/>
                <a:lumOff val="20000"/>
              </a:schemeClr>
            </a:solidFill>
            <a:ln>
              <a:noFill/>
            </a:ln>
            <a:effectLst/>
          </c:spPr>
          <c:invertIfNegative val="0"/>
          <c:cat>
            <c:strRef>
              <c:f>Working!$A$60</c:f>
              <c:strCache>
                <c:ptCount val="1"/>
                <c:pt idx="0">
                  <c:v>Total</c:v>
                </c:pt>
              </c:strCache>
            </c:strRef>
          </c:cat>
          <c:val>
            <c:numRef>
              <c:f>Working!$Q$60</c:f>
              <c:numCache>
                <c:formatCode>"$"#,##0</c:formatCode>
                <c:ptCount val="1"/>
                <c:pt idx="0">
                  <c:v>126580</c:v>
                </c:pt>
              </c:numCache>
            </c:numRef>
          </c:val>
          <c:extLst>
            <c:ext xmlns:c16="http://schemas.microsoft.com/office/drawing/2014/chart" uri="{C3380CC4-5D6E-409C-BE32-E72D297353CC}">
              <c16:uniqueId val="{0000001D-B9E4-48AD-8AD0-626BF2AB71B2}"/>
            </c:ext>
          </c:extLst>
        </c:ser>
        <c:ser>
          <c:idx val="16"/>
          <c:order val="16"/>
          <c:tx>
            <c:strRef>
              <c:f>Working!$R$58:$R$59</c:f>
              <c:strCache>
                <c:ptCount val="1"/>
                <c:pt idx="0">
                  <c:v>Delorean</c:v>
                </c:pt>
              </c:strCache>
            </c:strRef>
          </c:tx>
          <c:spPr>
            <a:solidFill>
              <a:schemeClr val="accent5">
                <a:lumMod val="80000"/>
                <a:lumOff val="20000"/>
              </a:schemeClr>
            </a:solidFill>
            <a:ln>
              <a:noFill/>
            </a:ln>
            <a:effectLst/>
          </c:spPr>
          <c:invertIfNegative val="0"/>
          <c:cat>
            <c:strRef>
              <c:f>Working!$A$60</c:f>
              <c:strCache>
                <c:ptCount val="1"/>
                <c:pt idx="0">
                  <c:v>Total</c:v>
                </c:pt>
              </c:strCache>
            </c:strRef>
          </c:cat>
          <c:val>
            <c:numRef>
              <c:f>Working!$R$60</c:f>
              <c:numCache>
                <c:formatCode>"$"#,##0</c:formatCode>
                <c:ptCount val="1"/>
                <c:pt idx="0">
                  <c:v>99500</c:v>
                </c:pt>
              </c:numCache>
            </c:numRef>
          </c:val>
          <c:extLst>
            <c:ext xmlns:c16="http://schemas.microsoft.com/office/drawing/2014/chart" uri="{C3380CC4-5D6E-409C-BE32-E72D297353CC}">
              <c16:uniqueId val="{0000001E-B9E4-48AD-8AD0-626BF2AB71B2}"/>
            </c:ext>
          </c:extLst>
        </c:ser>
        <c:ser>
          <c:idx val="17"/>
          <c:order val="17"/>
          <c:tx>
            <c:strRef>
              <c:f>Working!$S$58:$S$59</c:f>
              <c:strCache>
                <c:ptCount val="1"/>
                <c:pt idx="0">
                  <c:v>Trabant</c:v>
                </c:pt>
              </c:strCache>
            </c:strRef>
          </c:tx>
          <c:spPr>
            <a:solidFill>
              <a:schemeClr val="accent6">
                <a:lumMod val="80000"/>
                <a:lumOff val="20000"/>
              </a:schemeClr>
            </a:solidFill>
            <a:ln>
              <a:noFill/>
            </a:ln>
            <a:effectLst/>
          </c:spPr>
          <c:invertIfNegative val="0"/>
          <c:cat>
            <c:strRef>
              <c:f>Working!$A$60</c:f>
              <c:strCache>
                <c:ptCount val="1"/>
                <c:pt idx="0">
                  <c:v>Total</c:v>
                </c:pt>
              </c:strCache>
            </c:strRef>
          </c:cat>
          <c:val>
            <c:numRef>
              <c:f>Working!$S$60</c:f>
              <c:numCache>
                <c:formatCode>"$"#,##0</c:formatCode>
                <c:ptCount val="1"/>
                <c:pt idx="0">
                  <c:v>74140</c:v>
                </c:pt>
              </c:numCache>
            </c:numRef>
          </c:val>
          <c:extLst>
            <c:ext xmlns:c16="http://schemas.microsoft.com/office/drawing/2014/chart" uri="{C3380CC4-5D6E-409C-BE32-E72D297353CC}">
              <c16:uniqueId val="{0000001F-B9E4-48AD-8AD0-626BF2AB71B2}"/>
            </c:ext>
          </c:extLst>
        </c:ser>
        <c:ser>
          <c:idx val="18"/>
          <c:order val="18"/>
          <c:tx>
            <c:strRef>
              <c:f>Working!$T$58:$T$59</c:f>
              <c:strCache>
                <c:ptCount val="1"/>
                <c:pt idx="0">
                  <c:v>Austin</c:v>
                </c:pt>
              </c:strCache>
            </c:strRef>
          </c:tx>
          <c:spPr>
            <a:solidFill>
              <a:schemeClr val="accent1">
                <a:lumMod val="80000"/>
              </a:schemeClr>
            </a:solidFill>
            <a:ln>
              <a:noFill/>
            </a:ln>
            <a:effectLst/>
          </c:spPr>
          <c:invertIfNegative val="0"/>
          <c:cat>
            <c:strRef>
              <c:f>Working!$A$60</c:f>
              <c:strCache>
                <c:ptCount val="1"/>
                <c:pt idx="0">
                  <c:v>Total</c:v>
                </c:pt>
              </c:strCache>
            </c:strRef>
          </c:cat>
          <c:val>
            <c:numRef>
              <c:f>Working!$T$60</c:f>
              <c:numCache>
                <c:formatCode>"$"#,##0</c:formatCode>
                <c:ptCount val="1"/>
                <c:pt idx="0">
                  <c:v>64500</c:v>
                </c:pt>
              </c:numCache>
            </c:numRef>
          </c:val>
          <c:extLst>
            <c:ext xmlns:c16="http://schemas.microsoft.com/office/drawing/2014/chart" uri="{C3380CC4-5D6E-409C-BE32-E72D297353CC}">
              <c16:uniqueId val="{00000020-B9E4-48AD-8AD0-626BF2AB71B2}"/>
            </c:ext>
          </c:extLst>
        </c:ser>
        <c:ser>
          <c:idx val="19"/>
          <c:order val="19"/>
          <c:tx>
            <c:strRef>
              <c:f>Working!$U$58:$U$59</c:f>
              <c:strCache>
                <c:ptCount val="1"/>
                <c:pt idx="0">
                  <c:v>Peugeot</c:v>
                </c:pt>
              </c:strCache>
            </c:strRef>
          </c:tx>
          <c:spPr>
            <a:solidFill>
              <a:schemeClr val="accent2">
                <a:lumMod val="80000"/>
              </a:schemeClr>
            </a:solidFill>
            <a:ln>
              <a:noFill/>
            </a:ln>
            <a:effectLst/>
          </c:spPr>
          <c:invertIfNegative val="0"/>
          <c:cat>
            <c:strRef>
              <c:f>Working!$A$60</c:f>
              <c:strCache>
                <c:ptCount val="1"/>
                <c:pt idx="0">
                  <c:v>Total</c:v>
                </c:pt>
              </c:strCache>
            </c:strRef>
          </c:cat>
          <c:val>
            <c:numRef>
              <c:f>Working!$U$60</c:f>
              <c:numCache>
                <c:formatCode>"$"#,##0</c:formatCode>
                <c:ptCount val="1"/>
                <c:pt idx="0">
                  <c:v>63045</c:v>
                </c:pt>
              </c:numCache>
            </c:numRef>
          </c:val>
          <c:extLst>
            <c:ext xmlns:c16="http://schemas.microsoft.com/office/drawing/2014/chart" uri="{C3380CC4-5D6E-409C-BE32-E72D297353CC}">
              <c16:uniqueId val="{00000021-B9E4-48AD-8AD0-626BF2AB71B2}"/>
            </c:ext>
          </c:extLst>
        </c:ser>
        <c:ser>
          <c:idx val="20"/>
          <c:order val="20"/>
          <c:tx>
            <c:strRef>
              <c:f>Working!$V$58:$V$59</c:f>
              <c:strCache>
                <c:ptCount val="1"/>
                <c:pt idx="0">
                  <c:v>BMW</c:v>
                </c:pt>
              </c:strCache>
            </c:strRef>
          </c:tx>
          <c:spPr>
            <a:solidFill>
              <a:schemeClr val="accent3">
                <a:lumMod val="80000"/>
              </a:schemeClr>
            </a:solidFill>
            <a:ln>
              <a:noFill/>
            </a:ln>
            <a:effectLst/>
          </c:spPr>
          <c:invertIfNegative val="0"/>
          <c:cat>
            <c:strRef>
              <c:f>Working!$A$60</c:f>
              <c:strCache>
                <c:ptCount val="1"/>
                <c:pt idx="0">
                  <c:v>Total</c:v>
                </c:pt>
              </c:strCache>
            </c:strRef>
          </c:cat>
          <c:val>
            <c:numRef>
              <c:f>Working!$V$60</c:f>
              <c:numCache>
                <c:formatCode>"$"#,##0</c:formatCode>
                <c:ptCount val="1"/>
                <c:pt idx="0">
                  <c:v>60500</c:v>
                </c:pt>
              </c:numCache>
            </c:numRef>
          </c:val>
          <c:extLst>
            <c:ext xmlns:c16="http://schemas.microsoft.com/office/drawing/2014/chart" uri="{C3380CC4-5D6E-409C-BE32-E72D297353CC}">
              <c16:uniqueId val="{00000022-B9E4-48AD-8AD0-626BF2AB71B2}"/>
            </c:ext>
          </c:extLst>
        </c:ser>
        <c:ser>
          <c:idx val="21"/>
          <c:order val="21"/>
          <c:tx>
            <c:strRef>
              <c:f>Working!$W$58:$W$59</c:f>
              <c:strCache>
                <c:ptCount val="1"/>
                <c:pt idx="0">
                  <c:v>Morgan</c:v>
                </c:pt>
              </c:strCache>
            </c:strRef>
          </c:tx>
          <c:spPr>
            <a:solidFill>
              <a:schemeClr val="accent4">
                <a:lumMod val="80000"/>
              </a:schemeClr>
            </a:solidFill>
            <a:ln>
              <a:noFill/>
            </a:ln>
            <a:effectLst/>
          </c:spPr>
          <c:invertIfNegative val="0"/>
          <c:cat>
            <c:strRef>
              <c:f>Working!$A$60</c:f>
              <c:strCache>
                <c:ptCount val="1"/>
                <c:pt idx="0">
                  <c:v>Total</c:v>
                </c:pt>
              </c:strCache>
            </c:strRef>
          </c:cat>
          <c:val>
            <c:numRef>
              <c:f>Working!$W$60</c:f>
              <c:numCache>
                <c:formatCode>"$"#,##0</c:formatCode>
                <c:ptCount val="1"/>
                <c:pt idx="0">
                  <c:v>18500</c:v>
                </c:pt>
              </c:numCache>
            </c:numRef>
          </c:val>
          <c:extLst>
            <c:ext xmlns:c16="http://schemas.microsoft.com/office/drawing/2014/chart" uri="{C3380CC4-5D6E-409C-BE32-E72D297353CC}">
              <c16:uniqueId val="{00000023-B9E4-48AD-8AD0-626BF2AB71B2}"/>
            </c:ext>
          </c:extLst>
        </c:ser>
        <c:ser>
          <c:idx val="22"/>
          <c:order val="22"/>
          <c:tx>
            <c:strRef>
              <c:f>Working!$X$58:$X$59</c:f>
              <c:strCache>
                <c:ptCount val="1"/>
                <c:pt idx="0">
                  <c:v>Reliant</c:v>
                </c:pt>
              </c:strCache>
            </c:strRef>
          </c:tx>
          <c:spPr>
            <a:solidFill>
              <a:schemeClr val="accent5">
                <a:lumMod val="80000"/>
              </a:schemeClr>
            </a:solidFill>
            <a:ln>
              <a:noFill/>
            </a:ln>
            <a:effectLst/>
          </c:spPr>
          <c:invertIfNegative val="0"/>
          <c:cat>
            <c:strRef>
              <c:f>Working!$A$60</c:f>
              <c:strCache>
                <c:ptCount val="1"/>
                <c:pt idx="0">
                  <c:v>Total</c:v>
                </c:pt>
              </c:strCache>
            </c:strRef>
          </c:cat>
          <c:val>
            <c:numRef>
              <c:f>Working!$X$60</c:f>
              <c:numCache>
                <c:formatCode>"$"#,##0</c:formatCode>
                <c:ptCount val="1"/>
                <c:pt idx="0">
                  <c:v>1900</c:v>
                </c:pt>
              </c:numCache>
            </c:numRef>
          </c:val>
          <c:extLst>
            <c:ext xmlns:c16="http://schemas.microsoft.com/office/drawing/2014/chart" uri="{C3380CC4-5D6E-409C-BE32-E72D297353CC}">
              <c16:uniqueId val="{00000024-B9E4-48AD-8AD0-626BF2AB71B2}"/>
            </c:ext>
          </c:extLst>
        </c:ser>
        <c:ser>
          <c:idx val="23"/>
          <c:order val="23"/>
          <c:tx>
            <c:strRef>
              <c:f>Working!$Y$58:$Y$59</c:f>
              <c:strCache>
                <c:ptCount val="1"/>
                <c:pt idx="0">
                  <c:v>(blank)</c:v>
                </c:pt>
              </c:strCache>
            </c:strRef>
          </c:tx>
          <c:spPr>
            <a:solidFill>
              <a:schemeClr val="accent6">
                <a:lumMod val="80000"/>
              </a:schemeClr>
            </a:solidFill>
            <a:ln>
              <a:noFill/>
            </a:ln>
            <a:effectLst/>
          </c:spPr>
          <c:invertIfNegative val="0"/>
          <c:cat>
            <c:strRef>
              <c:f>Working!$A$60</c:f>
              <c:strCache>
                <c:ptCount val="1"/>
                <c:pt idx="0">
                  <c:v>Total</c:v>
                </c:pt>
              </c:strCache>
            </c:strRef>
          </c:cat>
          <c:val>
            <c:numRef>
              <c:f>Working!$Y$60</c:f>
              <c:numCache>
                <c:formatCode>"$"#,##0</c:formatCode>
                <c:ptCount val="1"/>
              </c:numCache>
            </c:numRef>
          </c:val>
          <c:extLst>
            <c:ext xmlns:c16="http://schemas.microsoft.com/office/drawing/2014/chart" uri="{C3380CC4-5D6E-409C-BE32-E72D297353CC}">
              <c16:uniqueId val="{00000025-B9E4-48AD-8AD0-626BF2AB71B2}"/>
            </c:ext>
          </c:extLst>
        </c:ser>
        <c:dLbls>
          <c:showLegendKey val="0"/>
          <c:showVal val="0"/>
          <c:showCatName val="0"/>
          <c:showSerName val="0"/>
          <c:showPercent val="0"/>
          <c:showBubbleSize val="0"/>
        </c:dLbls>
        <c:gapWidth val="219"/>
        <c:overlap val="-27"/>
        <c:axId val="1766180463"/>
        <c:axId val="1649807535"/>
      </c:barChart>
      <c:catAx>
        <c:axId val="176618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807535"/>
        <c:crosses val="autoZero"/>
        <c:auto val="1"/>
        <c:lblAlgn val="ctr"/>
        <c:lblOffset val="100"/>
        <c:noMultiLvlLbl val="0"/>
      </c:catAx>
      <c:valAx>
        <c:axId val="1649807535"/>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618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noFill/>
      <a:round/>
    </a:ln>
    <a:effectLst>
      <a:outerShdw blurRad="50800" dist="38100" dir="2700000" algn="tl" rotWithShape="0">
        <a:schemeClr val="tx1">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(2).xlsx]Aston Martin!Aston martin</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5"/>
        <c:spPr>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'Aston Martin'!$B$1:$B$2</c:f>
              <c:strCache>
                <c:ptCount val="1"/>
                <c:pt idx="0">
                  <c:v>Aston Martin</c:v>
                </c:pt>
              </c:strCache>
            </c:strRef>
          </c:tx>
          <c:spPr>
            <a:ln w="28575" cap="rnd">
              <a:solidFill>
                <a:schemeClr val="accent4"/>
              </a:solidFill>
              <a:round/>
            </a:ln>
            <a:effectLst/>
          </c:spPr>
          <c:marker>
            <c:symbol val="circle"/>
            <c:size val="5"/>
            <c:spPr>
              <a:solidFill>
                <a:schemeClr val="tx1"/>
              </a:solidFill>
              <a:ln w="9525">
                <a:solidFill>
                  <a:schemeClr val="accent1"/>
                </a:solidFill>
              </a:ln>
              <a:effectLst/>
            </c:spPr>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'Aston Martin'!$A$3:$A$7</c:f>
              <c:strCache>
                <c:ptCount val="4"/>
                <c:pt idx="0">
                  <c:v>2015</c:v>
                </c:pt>
                <c:pt idx="1">
                  <c:v>2016</c:v>
                </c:pt>
                <c:pt idx="2">
                  <c:v>2017</c:v>
                </c:pt>
                <c:pt idx="3">
                  <c:v>2018</c:v>
                </c:pt>
              </c:strCache>
            </c:strRef>
          </c:cat>
          <c:val>
            <c:numRef>
              <c:f>'Aston Martin'!$B$3:$B$7</c:f>
              <c:numCache>
                <c:formatCode>"$"#,##0</c:formatCode>
                <c:ptCount val="4"/>
                <c:pt idx="0">
                  <c:v>460091.1</c:v>
                </c:pt>
                <c:pt idx="1">
                  <c:v>1531600</c:v>
                </c:pt>
                <c:pt idx="2">
                  <c:v>1548250</c:v>
                </c:pt>
                <c:pt idx="3">
                  <c:v>2055885</c:v>
                </c:pt>
              </c:numCache>
            </c:numRef>
          </c:val>
          <c:smooth val="0"/>
          <c:extLst>
            <c:ext xmlns:c16="http://schemas.microsoft.com/office/drawing/2014/chart" uri="{C3380CC4-5D6E-409C-BE32-E72D297353CC}">
              <c16:uniqueId val="{00000000-D341-47F5-9CF6-E1E7FC75B6CB}"/>
            </c:ext>
          </c:extLst>
        </c:ser>
        <c:dLbls>
          <c:showLegendKey val="0"/>
          <c:showVal val="0"/>
          <c:showCatName val="0"/>
          <c:showSerName val="0"/>
          <c:showPercent val="0"/>
          <c:showBubbleSize val="0"/>
        </c:dLbls>
        <c:marker val="1"/>
        <c:smooth val="0"/>
        <c:axId val="1686515487"/>
        <c:axId val="974436351"/>
      </c:lineChart>
      <c:catAx>
        <c:axId val="168651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436351"/>
        <c:crosses val="autoZero"/>
        <c:auto val="1"/>
        <c:lblAlgn val="ctr"/>
        <c:lblOffset val="100"/>
        <c:noMultiLvlLbl val="0"/>
      </c:catAx>
      <c:valAx>
        <c:axId val="974436351"/>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51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a:outerShdw blurRad="50800" dist="38100" dir="2700000" algn="tl" rotWithShape="0">
        <a:schemeClr val="tx1">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(2).xlsx]Working!Models</c:name>
    <c:fmtId val="1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solidFill>
                  <a:schemeClr val="bg1"/>
                </a:solidFill>
              </a:rPr>
              <a:t>Top 10 Models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a:outerShdw blurRad="50800" dist="38100" dir="2700000" algn="tl" rotWithShape="0">
              <a:schemeClr val="tx1">
                <a:lumMod val="65000"/>
                <a:lumOff val="3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Working!$B$72:$B$73</c:f>
              <c:strCache>
                <c:ptCount val="1"/>
                <c:pt idx="0">
                  <c:v>F50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Working!$B$74</c:f>
              <c:numCache>
                <c:formatCode>"$"#,##0</c:formatCode>
                <c:ptCount val="1"/>
                <c:pt idx="0">
                  <c:v>760950</c:v>
                </c:pt>
              </c:numCache>
            </c:numRef>
          </c:val>
          <c:extLst>
            <c:ext xmlns:c16="http://schemas.microsoft.com/office/drawing/2014/chart" uri="{C3380CC4-5D6E-409C-BE32-E72D297353CC}">
              <c16:uniqueId val="{00000000-9F69-4DA2-9666-FF9DE83CB2A2}"/>
            </c:ext>
          </c:extLst>
        </c:ser>
        <c:ser>
          <c:idx val="1"/>
          <c:order val="1"/>
          <c:tx>
            <c:strRef>
              <c:f>Working!$C$72:$C$73</c:f>
              <c:strCache>
                <c:ptCount val="1"/>
                <c:pt idx="0">
                  <c:v>Flying Spur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Working!$C$74</c:f>
              <c:numCache>
                <c:formatCode>"$"#,##0</c:formatCode>
                <c:ptCount val="1"/>
                <c:pt idx="0">
                  <c:v>768590</c:v>
                </c:pt>
              </c:numCache>
            </c:numRef>
          </c:val>
          <c:extLst>
            <c:ext xmlns:c16="http://schemas.microsoft.com/office/drawing/2014/chart" uri="{C3380CC4-5D6E-409C-BE32-E72D297353CC}">
              <c16:uniqueId val="{00000016-5C07-4BB8-A227-BB3038F81504}"/>
            </c:ext>
          </c:extLst>
        </c:ser>
        <c:ser>
          <c:idx val="2"/>
          <c:order val="2"/>
          <c:tx>
            <c:strRef>
              <c:f>Working!$D$72:$D$73</c:f>
              <c:strCache>
                <c:ptCount val="1"/>
                <c:pt idx="0">
                  <c:v>Testarossa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Working!$D$74</c:f>
              <c:numCache>
                <c:formatCode>"$"#,##0</c:formatCode>
                <c:ptCount val="1"/>
                <c:pt idx="0">
                  <c:v>870000</c:v>
                </c:pt>
              </c:numCache>
            </c:numRef>
          </c:val>
          <c:extLst>
            <c:ext xmlns:c16="http://schemas.microsoft.com/office/drawing/2014/chart" uri="{C3380CC4-5D6E-409C-BE32-E72D297353CC}">
              <c16:uniqueId val="{00000017-5C07-4BB8-A227-BB3038F81504}"/>
            </c:ext>
          </c:extLst>
        </c:ser>
        <c:ser>
          <c:idx val="3"/>
          <c:order val="3"/>
          <c:tx>
            <c:strRef>
              <c:f>Working!$E$72:$E$73</c:f>
              <c:strCache>
                <c:ptCount val="1"/>
                <c:pt idx="0">
                  <c:v>Diabolo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Working!$E$74</c:f>
              <c:numCache>
                <c:formatCode>"$"#,##0</c:formatCode>
                <c:ptCount val="1"/>
                <c:pt idx="0">
                  <c:v>917950</c:v>
                </c:pt>
              </c:numCache>
            </c:numRef>
          </c:val>
          <c:extLst>
            <c:ext xmlns:c16="http://schemas.microsoft.com/office/drawing/2014/chart" uri="{C3380CC4-5D6E-409C-BE32-E72D297353CC}">
              <c16:uniqueId val="{00000018-5C07-4BB8-A227-BB3038F81504}"/>
            </c:ext>
          </c:extLst>
        </c:ser>
        <c:ser>
          <c:idx val="4"/>
          <c:order val="4"/>
          <c:tx>
            <c:strRef>
              <c:f>Working!$F$72:$F$73</c:f>
              <c:strCache>
                <c:ptCount val="1"/>
                <c:pt idx="0">
                  <c:v>Enzo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Working!$F$74</c:f>
              <c:numCache>
                <c:formatCode>"$"#,##0</c:formatCode>
                <c:ptCount val="1"/>
                <c:pt idx="0">
                  <c:v>1015000</c:v>
                </c:pt>
              </c:numCache>
            </c:numRef>
          </c:val>
          <c:extLst>
            <c:ext xmlns:c16="http://schemas.microsoft.com/office/drawing/2014/chart" uri="{C3380CC4-5D6E-409C-BE32-E72D297353CC}">
              <c16:uniqueId val="{00000019-5C07-4BB8-A227-BB3038F81504}"/>
            </c:ext>
          </c:extLst>
        </c:ser>
        <c:ser>
          <c:idx val="5"/>
          <c:order val="5"/>
          <c:tx>
            <c:strRef>
              <c:f>Working!$G$72:$G$73</c:f>
              <c:strCache>
                <c:ptCount val="1"/>
                <c:pt idx="0">
                  <c:v>DB9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Working!$G$74</c:f>
              <c:numCache>
                <c:formatCode>"$"#,##0</c:formatCode>
                <c:ptCount val="1"/>
                <c:pt idx="0">
                  <c:v>1140990</c:v>
                </c:pt>
              </c:numCache>
            </c:numRef>
          </c:val>
          <c:extLst>
            <c:ext xmlns:c16="http://schemas.microsoft.com/office/drawing/2014/chart" uri="{C3380CC4-5D6E-409C-BE32-E72D297353CC}">
              <c16:uniqueId val="{0000001A-5C07-4BB8-A227-BB3038F81504}"/>
            </c:ext>
          </c:extLst>
        </c:ser>
        <c:ser>
          <c:idx val="6"/>
          <c:order val="6"/>
          <c:tx>
            <c:strRef>
              <c:f>Working!$H$72:$H$73</c:f>
              <c:strCache>
                <c:ptCount val="1"/>
                <c:pt idx="0">
                  <c:v>Virage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Working!$H$74</c:f>
              <c:numCache>
                <c:formatCode>"$"#,##0</c:formatCode>
                <c:ptCount val="1"/>
                <c:pt idx="0">
                  <c:v>1162480</c:v>
                </c:pt>
              </c:numCache>
            </c:numRef>
          </c:val>
          <c:extLst>
            <c:ext xmlns:c16="http://schemas.microsoft.com/office/drawing/2014/chart" uri="{C3380CC4-5D6E-409C-BE32-E72D297353CC}">
              <c16:uniqueId val="{0000001B-5C07-4BB8-A227-BB3038F81504}"/>
            </c:ext>
          </c:extLst>
        </c:ser>
        <c:ser>
          <c:idx val="7"/>
          <c:order val="7"/>
          <c:tx>
            <c:strRef>
              <c:f>Working!$I$72:$I$73</c:f>
              <c:strCache>
                <c:ptCount val="1"/>
                <c:pt idx="0">
                  <c:v>DB6</c:v>
                </c:pt>
              </c:strCache>
            </c:strRef>
          </c:tx>
          <c:spPr>
            <a:solidFill>
              <a:schemeClr val="accent2">
                <a:lumMod val="60000"/>
              </a:schemeClr>
            </a:solidFill>
            <a:ln>
              <a:noFill/>
            </a:ln>
            <a:effectLst/>
          </c:spPr>
          <c:invertIfNegative val="0"/>
          <c:dLbls>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Working!$I$74</c:f>
              <c:numCache>
                <c:formatCode>"$"#,##0</c:formatCode>
                <c:ptCount val="1"/>
                <c:pt idx="0">
                  <c:v>1169335.8999999999</c:v>
                </c:pt>
              </c:numCache>
            </c:numRef>
          </c:val>
          <c:extLst>
            <c:ext xmlns:c16="http://schemas.microsoft.com/office/drawing/2014/chart" uri="{C3380CC4-5D6E-409C-BE32-E72D297353CC}">
              <c16:uniqueId val="{0000001C-5C07-4BB8-A227-BB3038F81504}"/>
            </c:ext>
          </c:extLst>
        </c:ser>
        <c:ser>
          <c:idx val="8"/>
          <c:order val="8"/>
          <c:tx>
            <c:strRef>
              <c:f>Working!$J$72:$J$73</c:f>
              <c:strCache>
                <c:ptCount val="1"/>
                <c:pt idx="0">
                  <c:v>355</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Working!$J$74</c:f>
              <c:numCache>
                <c:formatCode>"$"#,##0</c:formatCode>
                <c:ptCount val="1"/>
                <c:pt idx="0">
                  <c:v>1198000.1000000001</c:v>
                </c:pt>
              </c:numCache>
            </c:numRef>
          </c:val>
          <c:extLst>
            <c:ext xmlns:c16="http://schemas.microsoft.com/office/drawing/2014/chart" uri="{C3380CC4-5D6E-409C-BE32-E72D297353CC}">
              <c16:uniqueId val="{0000001D-5C07-4BB8-A227-BB3038F81504}"/>
            </c:ext>
          </c:extLst>
        </c:ser>
        <c:ser>
          <c:idx val="9"/>
          <c:order val="9"/>
          <c:tx>
            <c:strRef>
              <c:f>Working!$K$72:$K$73</c:f>
              <c:strCache>
                <c:ptCount val="1"/>
                <c:pt idx="0">
                  <c:v>57C</c:v>
                </c:pt>
              </c:strCache>
            </c:strRef>
          </c:tx>
          <c:spPr>
            <a:solidFill>
              <a:schemeClr val="accent4">
                <a:lumMod val="60000"/>
              </a:schemeClr>
            </a:solidFill>
            <a:ln>
              <a:noFill/>
            </a:ln>
            <a:effectLst>
              <a:outerShdw blurRad="50800" dist="38100" dir="2700000" algn="tl" rotWithShape="0">
                <a:schemeClr val="tx1">
                  <a:lumMod val="65000"/>
                  <a:lumOff val="35000"/>
                  <a:alpha val="4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Working!$K$74</c:f>
              <c:numCache>
                <c:formatCode>"$"#,##0</c:formatCode>
                <c:ptCount val="1"/>
                <c:pt idx="0">
                  <c:v>1685000</c:v>
                </c:pt>
              </c:numCache>
            </c:numRef>
          </c:val>
          <c:extLst>
            <c:ext xmlns:c16="http://schemas.microsoft.com/office/drawing/2014/chart" uri="{C3380CC4-5D6E-409C-BE32-E72D297353CC}">
              <c16:uniqueId val="{00000005-013D-481B-B91D-6D547F08155F}"/>
            </c:ext>
          </c:extLst>
        </c:ser>
        <c:dLbls>
          <c:dLblPos val="outEnd"/>
          <c:showLegendKey val="0"/>
          <c:showVal val="1"/>
          <c:showCatName val="0"/>
          <c:showSerName val="0"/>
          <c:showPercent val="0"/>
          <c:showBubbleSize val="0"/>
        </c:dLbls>
        <c:gapWidth val="166"/>
        <c:overlap val="-30"/>
        <c:axId val="326289184"/>
        <c:axId val="876513552"/>
      </c:barChart>
      <c:catAx>
        <c:axId val="326289184"/>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76513552"/>
        <c:crosses val="autoZero"/>
        <c:auto val="1"/>
        <c:lblAlgn val="ctr"/>
        <c:lblOffset val="100"/>
        <c:noMultiLvlLbl val="0"/>
      </c:catAx>
      <c:valAx>
        <c:axId val="876513552"/>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2628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noFill/>
      <a:round/>
    </a:ln>
    <a:effectLst>
      <a:outerShdw blurRad="50800" dist="38100" dir="2700000" algn="tl" rotWithShape="0">
        <a:schemeClr val="tx1">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(2).xlsx]Aston Martin!Aston martin</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'Aston Martin'!$B$1:$B$2</c:f>
              <c:strCache>
                <c:ptCount val="1"/>
                <c:pt idx="0">
                  <c:v>Aston Martin</c:v>
                </c:pt>
              </c:strCache>
            </c:strRef>
          </c:tx>
          <c:spPr>
            <a:ln w="28575" cap="rnd">
              <a:solidFill>
                <a:schemeClr val="accent4"/>
              </a:solidFill>
              <a:round/>
            </a:ln>
            <a:effectLst/>
          </c:spPr>
          <c:marker>
            <c:symbol val="circle"/>
            <c:size val="5"/>
            <c:spPr>
              <a:solidFill>
                <a:schemeClr val="tx1"/>
              </a:solidFill>
              <a:ln w="9525">
                <a:solidFill>
                  <a:schemeClr val="accent1"/>
                </a:solidFill>
              </a:ln>
              <a:effectLst/>
            </c:spPr>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'Aston Martin'!$A$3:$A$7</c:f>
              <c:strCache>
                <c:ptCount val="4"/>
                <c:pt idx="0">
                  <c:v>2015</c:v>
                </c:pt>
                <c:pt idx="1">
                  <c:v>2016</c:v>
                </c:pt>
                <c:pt idx="2">
                  <c:v>2017</c:v>
                </c:pt>
                <c:pt idx="3">
                  <c:v>2018</c:v>
                </c:pt>
              </c:strCache>
            </c:strRef>
          </c:cat>
          <c:val>
            <c:numRef>
              <c:f>'Aston Martin'!$B$3:$B$7</c:f>
              <c:numCache>
                <c:formatCode>"$"#,##0</c:formatCode>
                <c:ptCount val="4"/>
                <c:pt idx="0">
                  <c:v>460091.1</c:v>
                </c:pt>
                <c:pt idx="1">
                  <c:v>1531600</c:v>
                </c:pt>
                <c:pt idx="2">
                  <c:v>1548250</c:v>
                </c:pt>
                <c:pt idx="3">
                  <c:v>2055885</c:v>
                </c:pt>
              </c:numCache>
            </c:numRef>
          </c:val>
          <c:smooth val="0"/>
          <c:extLst>
            <c:ext xmlns:c16="http://schemas.microsoft.com/office/drawing/2014/chart" uri="{C3380CC4-5D6E-409C-BE32-E72D297353CC}">
              <c16:uniqueId val="{00000000-732F-4279-9130-3B29BD472424}"/>
            </c:ext>
          </c:extLst>
        </c:ser>
        <c:dLbls>
          <c:showLegendKey val="0"/>
          <c:showVal val="0"/>
          <c:showCatName val="0"/>
          <c:showSerName val="0"/>
          <c:showPercent val="0"/>
          <c:showBubbleSize val="0"/>
        </c:dLbls>
        <c:marker val="1"/>
        <c:smooth val="0"/>
        <c:axId val="1686515487"/>
        <c:axId val="974436351"/>
      </c:lineChart>
      <c:catAx>
        <c:axId val="168651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436351"/>
        <c:crosses val="autoZero"/>
        <c:auto val="1"/>
        <c:lblAlgn val="ctr"/>
        <c:lblOffset val="100"/>
        <c:noMultiLvlLbl val="0"/>
      </c:catAx>
      <c:valAx>
        <c:axId val="974436351"/>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51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(2).xlsx]Lamborgini!Lambo'</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Lamborgini!$B$1:$B$2</c:f>
              <c:strCache>
                <c:ptCount val="1"/>
                <c:pt idx="0">
                  <c:v>Lamborghini</c:v>
                </c:pt>
              </c:strCache>
            </c:strRef>
          </c:tx>
          <c:spPr>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Lamborgini!$A$3:$A$6</c:f>
              <c:strCache>
                <c:ptCount val="3"/>
                <c:pt idx="0">
                  <c:v>2016</c:v>
                </c:pt>
                <c:pt idx="1">
                  <c:v>2017</c:v>
                </c:pt>
                <c:pt idx="2">
                  <c:v>2018</c:v>
                </c:pt>
              </c:strCache>
            </c:strRef>
          </c:cat>
          <c:val>
            <c:numRef>
              <c:f>Lamborgini!$B$3:$B$6</c:f>
              <c:numCache>
                <c:formatCode>"$"#,##0</c:formatCode>
                <c:ptCount val="3"/>
                <c:pt idx="0">
                  <c:v>542150</c:v>
                </c:pt>
                <c:pt idx="1">
                  <c:v>785000</c:v>
                </c:pt>
                <c:pt idx="2">
                  <c:v>635950</c:v>
                </c:pt>
              </c:numCache>
            </c:numRef>
          </c:val>
          <c:smooth val="0"/>
          <c:extLst>
            <c:ext xmlns:c16="http://schemas.microsoft.com/office/drawing/2014/chart" uri="{C3380CC4-5D6E-409C-BE32-E72D297353CC}">
              <c16:uniqueId val="{00000000-C2A6-4679-AFEF-0653F117D6A5}"/>
            </c:ext>
          </c:extLst>
        </c:ser>
        <c:dLbls>
          <c:showLegendKey val="0"/>
          <c:showVal val="0"/>
          <c:showCatName val="0"/>
          <c:showSerName val="0"/>
          <c:showPercent val="0"/>
          <c:showBubbleSize val="0"/>
        </c:dLbls>
        <c:marker val="1"/>
        <c:smooth val="0"/>
        <c:axId val="1668097679"/>
        <c:axId val="1627744847"/>
      </c:lineChart>
      <c:catAx>
        <c:axId val="166809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744847"/>
        <c:crosses val="autoZero"/>
        <c:auto val="1"/>
        <c:lblAlgn val="ctr"/>
        <c:lblOffset val="100"/>
        <c:noMultiLvlLbl val="0"/>
      </c:catAx>
      <c:valAx>
        <c:axId val="1627744847"/>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09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(2).xlsx]Working!Brands</c:name>
    <c:fmtId val="2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Working!$B$58:$B$59</c:f>
              <c:strCache>
                <c:ptCount val="1"/>
                <c:pt idx="0">
                  <c:v>Ferrari</c:v>
                </c:pt>
              </c:strCache>
            </c:strRef>
          </c:tx>
          <c:spPr>
            <a:solidFill>
              <a:schemeClr val="accent1"/>
            </a:solidFill>
            <a:ln>
              <a:noFill/>
            </a:ln>
            <a:effectLst/>
          </c:spPr>
          <c:invertIfNegative val="0"/>
          <c:cat>
            <c:strRef>
              <c:f>Working!$A$60</c:f>
              <c:strCache>
                <c:ptCount val="1"/>
                <c:pt idx="0">
                  <c:v>Total</c:v>
                </c:pt>
              </c:strCache>
            </c:strRef>
          </c:cat>
          <c:val>
            <c:numRef>
              <c:f>Working!$B$60</c:f>
              <c:numCache>
                <c:formatCode>"$"#,##0</c:formatCode>
                <c:ptCount val="1"/>
                <c:pt idx="0">
                  <c:v>6060400.0999999996</c:v>
                </c:pt>
              </c:numCache>
            </c:numRef>
          </c:val>
          <c:extLst>
            <c:ext xmlns:c16="http://schemas.microsoft.com/office/drawing/2014/chart" uri="{C3380CC4-5D6E-409C-BE32-E72D297353CC}">
              <c16:uniqueId val="{00000000-0AF3-4B0C-A814-104F87484B24}"/>
            </c:ext>
          </c:extLst>
        </c:ser>
        <c:ser>
          <c:idx val="1"/>
          <c:order val="1"/>
          <c:tx>
            <c:strRef>
              <c:f>Working!$C$58:$C$59</c:f>
              <c:strCache>
                <c:ptCount val="1"/>
                <c:pt idx="0">
                  <c:v>Aston Martin</c:v>
                </c:pt>
              </c:strCache>
            </c:strRef>
          </c:tx>
          <c:spPr>
            <a:solidFill>
              <a:schemeClr val="accent2"/>
            </a:solidFill>
            <a:ln>
              <a:noFill/>
            </a:ln>
            <a:effectLst/>
          </c:spPr>
          <c:invertIfNegative val="0"/>
          <c:cat>
            <c:strRef>
              <c:f>Working!$A$60</c:f>
              <c:strCache>
                <c:ptCount val="1"/>
                <c:pt idx="0">
                  <c:v>Total</c:v>
                </c:pt>
              </c:strCache>
            </c:strRef>
          </c:cat>
          <c:val>
            <c:numRef>
              <c:f>Working!$C$60</c:f>
              <c:numCache>
                <c:formatCode>"$"#,##0</c:formatCode>
                <c:ptCount val="1"/>
                <c:pt idx="0">
                  <c:v>5595826.0999999996</c:v>
                </c:pt>
              </c:numCache>
            </c:numRef>
          </c:val>
          <c:extLst>
            <c:ext xmlns:c16="http://schemas.microsoft.com/office/drawing/2014/chart" uri="{C3380CC4-5D6E-409C-BE32-E72D297353CC}">
              <c16:uniqueId val="{0000002B-18F3-4E07-9B03-F8DB8E644FC2}"/>
            </c:ext>
          </c:extLst>
        </c:ser>
        <c:ser>
          <c:idx val="2"/>
          <c:order val="2"/>
          <c:tx>
            <c:strRef>
              <c:f>Working!$D$58:$D$59</c:f>
              <c:strCache>
                <c:ptCount val="1"/>
                <c:pt idx="0">
                  <c:v>Lamborghini</c:v>
                </c:pt>
              </c:strCache>
            </c:strRef>
          </c:tx>
          <c:spPr>
            <a:solidFill>
              <a:schemeClr val="accent3"/>
            </a:solidFill>
            <a:ln>
              <a:noFill/>
            </a:ln>
            <a:effectLst/>
          </c:spPr>
          <c:invertIfNegative val="0"/>
          <c:cat>
            <c:strRef>
              <c:f>Working!$A$60</c:f>
              <c:strCache>
                <c:ptCount val="1"/>
                <c:pt idx="0">
                  <c:v>Total</c:v>
                </c:pt>
              </c:strCache>
            </c:strRef>
          </c:cat>
          <c:val>
            <c:numRef>
              <c:f>Working!$D$60</c:f>
              <c:numCache>
                <c:formatCode>"$"#,##0</c:formatCode>
                <c:ptCount val="1"/>
                <c:pt idx="0">
                  <c:v>1963100</c:v>
                </c:pt>
              </c:numCache>
            </c:numRef>
          </c:val>
          <c:extLst>
            <c:ext xmlns:c16="http://schemas.microsoft.com/office/drawing/2014/chart" uri="{C3380CC4-5D6E-409C-BE32-E72D297353CC}">
              <c16:uniqueId val="{0000002C-18F3-4E07-9B03-F8DB8E644FC2}"/>
            </c:ext>
          </c:extLst>
        </c:ser>
        <c:ser>
          <c:idx val="3"/>
          <c:order val="3"/>
          <c:tx>
            <c:strRef>
              <c:f>Working!$E$58:$E$59</c:f>
              <c:strCache>
                <c:ptCount val="1"/>
                <c:pt idx="0">
                  <c:v>Bugatti</c:v>
                </c:pt>
              </c:strCache>
            </c:strRef>
          </c:tx>
          <c:spPr>
            <a:solidFill>
              <a:schemeClr val="accent4"/>
            </a:solidFill>
            <a:ln>
              <a:noFill/>
            </a:ln>
            <a:effectLst/>
          </c:spPr>
          <c:invertIfNegative val="0"/>
          <c:cat>
            <c:strRef>
              <c:f>Working!$A$60</c:f>
              <c:strCache>
                <c:ptCount val="1"/>
                <c:pt idx="0">
                  <c:v>Total</c:v>
                </c:pt>
              </c:strCache>
            </c:strRef>
          </c:cat>
          <c:val>
            <c:numRef>
              <c:f>Working!$E$60</c:f>
              <c:numCache>
                <c:formatCode>"$"#,##0</c:formatCode>
                <c:ptCount val="1"/>
                <c:pt idx="0">
                  <c:v>1905500</c:v>
                </c:pt>
              </c:numCache>
            </c:numRef>
          </c:val>
          <c:extLst>
            <c:ext xmlns:c16="http://schemas.microsoft.com/office/drawing/2014/chart" uri="{C3380CC4-5D6E-409C-BE32-E72D297353CC}">
              <c16:uniqueId val="{0000002D-18F3-4E07-9B03-F8DB8E644FC2}"/>
            </c:ext>
          </c:extLst>
        </c:ser>
        <c:ser>
          <c:idx val="4"/>
          <c:order val="4"/>
          <c:tx>
            <c:strRef>
              <c:f>Working!$F$58:$F$59</c:f>
              <c:strCache>
                <c:ptCount val="1"/>
                <c:pt idx="0">
                  <c:v>Bentley</c:v>
                </c:pt>
              </c:strCache>
            </c:strRef>
          </c:tx>
          <c:spPr>
            <a:solidFill>
              <a:schemeClr val="accent5"/>
            </a:solidFill>
            <a:ln>
              <a:noFill/>
            </a:ln>
            <a:effectLst/>
          </c:spPr>
          <c:invertIfNegative val="0"/>
          <c:cat>
            <c:strRef>
              <c:f>Working!$A$60</c:f>
              <c:strCache>
                <c:ptCount val="1"/>
                <c:pt idx="0">
                  <c:v>Total</c:v>
                </c:pt>
              </c:strCache>
            </c:strRef>
          </c:cat>
          <c:val>
            <c:numRef>
              <c:f>Working!$F$60</c:f>
              <c:numCache>
                <c:formatCode>"$"#,##0</c:formatCode>
                <c:ptCount val="1"/>
                <c:pt idx="0">
                  <c:v>1788840</c:v>
                </c:pt>
              </c:numCache>
            </c:numRef>
          </c:val>
          <c:extLst>
            <c:ext xmlns:c16="http://schemas.microsoft.com/office/drawing/2014/chart" uri="{C3380CC4-5D6E-409C-BE32-E72D297353CC}">
              <c16:uniqueId val="{0000003C-6B48-44E9-A694-30D94AA23351}"/>
            </c:ext>
          </c:extLst>
        </c:ser>
        <c:ser>
          <c:idx val="5"/>
          <c:order val="5"/>
          <c:tx>
            <c:strRef>
              <c:f>Working!$G$58:$G$59</c:f>
              <c:strCache>
                <c:ptCount val="1"/>
                <c:pt idx="0">
                  <c:v>Rolls Royce</c:v>
                </c:pt>
              </c:strCache>
            </c:strRef>
          </c:tx>
          <c:spPr>
            <a:solidFill>
              <a:schemeClr val="accent6"/>
            </a:solidFill>
            <a:ln>
              <a:noFill/>
            </a:ln>
            <a:effectLst/>
          </c:spPr>
          <c:invertIfNegative val="0"/>
          <c:cat>
            <c:strRef>
              <c:f>Working!$A$60</c:f>
              <c:strCache>
                <c:ptCount val="1"/>
                <c:pt idx="0">
                  <c:v>Total</c:v>
                </c:pt>
              </c:strCache>
            </c:strRef>
          </c:cat>
          <c:val>
            <c:numRef>
              <c:f>Working!$G$60</c:f>
              <c:numCache>
                <c:formatCode>"$"#,##0</c:formatCode>
                <c:ptCount val="1"/>
                <c:pt idx="0">
                  <c:v>1637000</c:v>
                </c:pt>
              </c:numCache>
            </c:numRef>
          </c:val>
          <c:extLst>
            <c:ext xmlns:c16="http://schemas.microsoft.com/office/drawing/2014/chart" uri="{C3380CC4-5D6E-409C-BE32-E72D297353CC}">
              <c16:uniqueId val="{0000003D-6B48-44E9-A694-30D94AA23351}"/>
            </c:ext>
          </c:extLst>
        </c:ser>
        <c:ser>
          <c:idx val="6"/>
          <c:order val="6"/>
          <c:tx>
            <c:strRef>
              <c:f>Working!$H$58:$H$59</c:f>
              <c:strCache>
                <c:ptCount val="1"/>
                <c:pt idx="0">
                  <c:v>Porsche</c:v>
                </c:pt>
              </c:strCache>
            </c:strRef>
          </c:tx>
          <c:spPr>
            <a:solidFill>
              <a:schemeClr val="accent1">
                <a:lumMod val="60000"/>
              </a:schemeClr>
            </a:solidFill>
            <a:ln>
              <a:noFill/>
            </a:ln>
            <a:effectLst/>
          </c:spPr>
          <c:invertIfNegative val="0"/>
          <c:cat>
            <c:strRef>
              <c:f>Working!$A$60</c:f>
              <c:strCache>
                <c:ptCount val="1"/>
                <c:pt idx="0">
                  <c:v>Total</c:v>
                </c:pt>
              </c:strCache>
            </c:strRef>
          </c:cat>
          <c:val>
            <c:numRef>
              <c:f>Working!$H$60</c:f>
              <c:numCache>
                <c:formatCode>"$"#,##0</c:formatCode>
                <c:ptCount val="1"/>
                <c:pt idx="0">
                  <c:v>1454440</c:v>
                </c:pt>
              </c:numCache>
            </c:numRef>
          </c:val>
          <c:extLst>
            <c:ext xmlns:c16="http://schemas.microsoft.com/office/drawing/2014/chart" uri="{C3380CC4-5D6E-409C-BE32-E72D297353CC}">
              <c16:uniqueId val="{0000003E-6B48-44E9-A694-30D94AA23351}"/>
            </c:ext>
          </c:extLst>
        </c:ser>
        <c:ser>
          <c:idx val="7"/>
          <c:order val="7"/>
          <c:tx>
            <c:strRef>
              <c:f>Working!$I$58:$I$59</c:f>
              <c:strCache>
                <c:ptCount val="1"/>
                <c:pt idx="0">
                  <c:v>Jaguar</c:v>
                </c:pt>
              </c:strCache>
            </c:strRef>
          </c:tx>
          <c:spPr>
            <a:solidFill>
              <a:schemeClr val="accent2">
                <a:lumMod val="60000"/>
              </a:schemeClr>
            </a:solidFill>
            <a:ln>
              <a:noFill/>
            </a:ln>
            <a:effectLst/>
          </c:spPr>
          <c:invertIfNegative val="0"/>
          <c:cat>
            <c:strRef>
              <c:f>Working!$A$60</c:f>
              <c:strCache>
                <c:ptCount val="1"/>
                <c:pt idx="0">
                  <c:v>Total</c:v>
                </c:pt>
              </c:strCache>
            </c:strRef>
          </c:cat>
          <c:val>
            <c:numRef>
              <c:f>Working!$I$60</c:f>
              <c:numCache>
                <c:formatCode>"$"#,##0</c:formatCode>
                <c:ptCount val="1"/>
                <c:pt idx="0">
                  <c:v>1180895</c:v>
                </c:pt>
              </c:numCache>
            </c:numRef>
          </c:val>
          <c:extLst>
            <c:ext xmlns:c16="http://schemas.microsoft.com/office/drawing/2014/chart" uri="{C3380CC4-5D6E-409C-BE32-E72D297353CC}">
              <c16:uniqueId val="{0000003F-6B48-44E9-A694-30D94AA23351}"/>
            </c:ext>
          </c:extLst>
        </c:ser>
        <c:ser>
          <c:idx val="8"/>
          <c:order val="8"/>
          <c:tx>
            <c:strRef>
              <c:f>Working!$J$58:$J$59</c:f>
              <c:strCache>
                <c:ptCount val="1"/>
                <c:pt idx="0">
                  <c:v>Triumph</c:v>
                </c:pt>
              </c:strCache>
            </c:strRef>
          </c:tx>
          <c:spPr>
            <a:solidFill>
              <a:schemeClr val="accent3">
                <a:lumMod val="60000"/>
              </a:schemeClr>
            </a:solidFill>
            <a:ln>
              <a:noFill/>
            </a:ln>
            <a:effectLst/>
          </c:spPr>
          <c:invertIfNegative val="0"/>
          <c:cat>
            <c:strRef>
              <c:f>Working!$A$60</c:f>
              <c:strCache>
                <c:ptCount val="1"/>
                <c:pt idx="0">
                  <c:v>Total</c:v>
                </c:pt>
              </c:strCache>
            </c:strRef>
          </c:cat>
          <c:val>
            <c:numRef>
              <c:f>Working!$J$60</c:f>
              <c:numCache>
                <c:formatCode>"$"#,##0</c:formatCode>
                <c:ptCount val="1"/>
                <c:pt idx="0">
                  <c:v>1061910</c:v>
                </c:pt>
              </c:numCache>
            </c:numRef>
          </c:val>
          <c:extLst>
            <c:ext xmlns:c16="http://schemas.microsoft.com/office/drawing/2014/chart" uri="{C3380CC4-5D6E-409C-BE32-E72D297353CC}">
              <c16:uniqueId val="{00000000-CBC7-47F5-888E-E9FBF9A9DB3A}"/>
            </c:ext>
          </c:extLst>
        </c:ser>
        <c:ser>
          <c:idx val="9"/>
          <c:order val="9"/>
          <c:tx>
            <c:strRef>
              <c:f>Working!$K$58:$K$59</c:f>
              <c:strCache>
                <c:ptCount val="1"/>
                <c:pt idx="0">
                  <c:v>Mercedes</c:v>
                </c:pt>
              </c:strCache>
            </c:strRef>
          </c:tx>
          <c:spPr>
            <a:solidFill>
              <a:schemeClr val="accent4">
                <a:lumMod val="60000"/>
              </a:schemeClr>
            </a:solidFill>
            <a:ln>
              <a:noFill/>
            </a:ln>
            <a:effectLst/>
          </c:spPr>
          <c:invertIfNegative val="0"/>
          <c:cat>
            <c:strRef>
              <c:f>Working!$A$60</c:f>
              <c:strCache>
                <c:ptCount val="1"/>
                <c:pt idx="0">
                  <c:v>Total</c:v>
                </c:pt>
              </c:strCache>
            </c:strRef>
          </c:cat>
          <c:val>
            <c:numRef>
              <c:f>Working!$K$60</c:f>
              <c:numCache>
                <c:formatCode>"$"#,##0</c:formatCode>
                <c:ptCount val="1"/>
                <c:pt idx="0">
                  <c:v>726115</c:v>
                </c:pt>
              </c:numCache>
            </c:numRef>
          </c:val>
          <c:extLst>
            <c:ext xmlns:c16="http://schemas.microsoft.com/office/drawing/2014/chart" uri="{C3380CC4-5D6E-409C-BE32-E72D297353CC}">
              <c16:uniqueId val="{00000016-CBC7-47F5-888E-E9FBF9A9DB3A}"/>
            </c:ext>
          </c:extLst>
        </c:ser>
        <c:ser>
          <c:idx val="10"/>
          <c:order val="10"/>
          <c:tx>
            <c:strRef>
              <c:f>Working!$L$58:$L$59</c:f>
              <c:strCache>
                <c:ptCount val="1"/>
                <c:pt idx="0">
                  <c:v>Alfa Romeo</c:v>
                </c:pt>
              </c:strCache>
            </c:strRef>
          </c:tx>
          <c:spPr>
            <a:solidFill>
              <a:schemeClr val="accent5">
                <a:lumMod val="60000"/>
              </a:schemeClr>
            </a:solidFill>
            <a:ln>
              <a:noFill/>
            </a:ln>
            <a:effectLst/>
          </c:spPr>
          <c:invertIfNegative val="0"/>
          <c:cat>
            <c:strRef>
              <c:f>Working!$A$60</c:f>
              <c:strCache>
                <c:ptCount val="1"/>
                <c:pt idx="0">
                  <c:v>Total</c:v>
                </c:pt>
              </c:strCache>
            </c:strRef>
          </c:cat>
          <c:val>
            <c:numRef>
              <c:f>Working!$L$60</c:f>
              <c:numCache>
                <c:formatCode>"$"#,##0</c:formatCode>
                <c:ptCount val="1"/>
                <c:pt idx="0">
                  <c:v>417550</c:v>
                </c:pt>
              </c:numCache>
            </c:numRef>
          </c:val>
          <c:extLst>
            <c:ext xmlns:c16="http://schemas.microsoft.com/office/drawing/2014/chart" uri="{C3380CC4-5D6E-409C-BE32-E72D297353CC}">
              <c16:uniqueId val="{00000017-CBC7-47F5-888E-E9FBF9A9DB3A}"/>
            </c:ext>
          </c:extLst>
        </c:ser>
        <c:ser>
          <c:idx val="11"/>
          <c:order val="11"/>
          <c:tx>
            <c:strRef>
              <c:f>Working!$M$58:$M$59</c:f>
              <c:strCache>
                <c:ptCount val="1"/>
                <c:pt idx="0">
                  <c:v>McLaren</c:v>
                </c:pt>
              </c:strCache>
            </c:strRef>
          </c:tx>
          <c:spPr>
            <a:solidFill>
              <a:schemeClr val="accent6">
                <a:lumMod val="60000"/>
              </a:schemeClr>
            </a:solidFill>
            <a:ln>
              <a:noFill/>
            </a:ln>
            <a:effectLst/>
          </c:spPr>
          <c:invertIfNegative val="0"/>
          <c:cat>
            <c:strRef>
              <c:f>Working!$A$60</c:f>
              <c:strCache>
                <c:ptCount val="1"/>
                <c:pt idx="0">
                  <c:v>Total</c:v>
                </c:pt>
              </c:strCache>
            </c:strRef>
          </c:cat>
          <c:val>
            <c:numRef>
              <c:f>Working!$M$60</c:f>
              <c:numCache>
                <c:formatCode>"$"#,##0</c:formatCode>
                <c:ptCount val="1"/>
                <c:pt idx="0">
                  <c:v>295000</c:v>
                </c:pt>
              </c:numCache>
            </c:numRef>
          </c:val>
          <c:extLst>
            <c:ext xmlns:c16="http://schemas.microsoft.com/office/drawing/2014/chart" uri="{C3380CC4-5D6E-409C-BE32-E72D297353CC}">
              <c16:uniqueId val="{00000018-CBC7-47F5-888E-E9FBF9A9DB3A}"/>
            </c:ext>
          </c:extLst>
        </c:ser>
        <c:ser>
          <c:idx val="12"/>
          <c:order val="12"/>
          <c:tx>
            <c:strRef>
              <c:f>Working!$N$58:$N$59</c:f>
              <c:strCache>
                <c:ptCount val="1"/>
                <c:pt idx="0">
                  <c:v>Noble</c:v>
                </c:pt>
              </c:strCache>
            </c:strRef>
          </c:tx>
          <c:spPr>
            <a:solidFill>
              <a:schemeClr val="accent1">
                <a:lumMod val="80000"/>
                <a:lumOff val="20000"/>
              </a:schemeClr>
            </a:solidFill>
            <a:ln>
              <a:noFill/>
            </a:ln>
            <a:effectLst/>
          </c:spPr>
          <c:invertIfNegative val="0"/>
          <c:cat>
            <c:strRef>
              <c:f>Working!$A$60</c:f>
              <c:strCache>
                <c:ptCount val="1"/>
                <c:pt idx="0">
                  <c:v>Total</c:v>
                </c:pt>
              </c:strCache>
            </c:strRef>
          </c:cat>
          <c:val>
            <c:numRef>
              <c:f>Working!$N$60</c:f>
              <c:numCache>
                <c:formatCode>"$"#,##0</c:formatCode>
                <c:ptCount val="1"/>
                <c:pt idx="0">
                  <c:v>223350</c:v>
                </c:pt>
              </c:numCache>
            </c:numRef>
          </c:val>
          <c:extLst>
            <c:ext xmlns:c16="http://schemas.microsoft.com/office/drawing/2014/chart" uri="{C3380CC4-5D6E-409C-BE32-E72D297353CC}">
              <c16:uniqueId val="{00000019-CBC7-47F5-888E-E9FBF9A9DB3A}"/>
            </c:ext>
          </c:extLst>
        </c:ser>
        <c:ser>
          <c:idx val="13"/>
          <c:order val="13"/>
          <c:tx>
            <c:strRef>
              <c:f>Working!$O$58:$O$59</c:f>
              <c:strCache>
                <c:ptCount val="1"/>
                <c:pt idx="0">
                  <c:v>Lagonda</c:v>
                </c:pt>
              </c:strCache>
            </c:strRef>
          </c:tx>
          <c:spPr>
            <a:solidFill>
              <a:schemeClr val="accent2">
                <a:lumMod val="80000"/>
                <a:lumOff val="20000"/>
              </a:schemeClr>
            </a:solidFill>
            <a:ln>
              <a:noFill/>
            </a:ln>
            <a:effectLst/>
          </c:spPr>
          <c:invertIfNegative val="0"/>
          <c:cat>
            <c:strRef>
              <c:f>Working!$A$60</c:f>
              <c:strCache>
                <c:ptCount val="1"/>
                <c:pt idx="0">
                  <c:v>Total</c:v>
                </c:pt>
              </c:strCache>
            </c:strRef>
          </c:cat>
          <c:val>
            <c:numRef>
              <c:f>Working!$O$60</c:f>
              <c:numCache>
                <c:formatCode>"$"#,##0</c:formatCode>
                <c:ptCount val="1"/>
                <c:pt idx="0">
                  <c:v>218000</c:v>
                </c:pt>
              </c:numCache>
            </c:numRef>
          </c:val>
          <c:extLst>
            <c:ext xmlns:c16="http://schemas.microsoft.com/office/drawing/2014/chart" uri="{C3380CC4-5D6E-409C-BE32-E72D297353CC}">
              <c16:uniqueId val="{0000001A-CBC7-47F5-888E-E9FBF9A9DB3A}"/>
            </c:ext>
          </c:extLst>
        </c:ser>
        <c:ser>
          <c:idx val="14"/>
          <c:order val="14"/>
          <c:tx>
            <c:strRef>
              <c:f>Working!$P$58:$P$59</c:f>
              <c:strCache>
                <c:ptCount val="1"/>
                <c:pt idx="0">
                  <c:v>Delahaye</c:v>
                </c:pt>
              </c:strCache>
            </c:strRef>
          </c:tx>
          <c:spPr>
            <a:solidFill>
              <a:schemeClr val="accent3">
                <a:lumMod val="80000"/>
                <a:lumOff val="20000"/>
              </a:schemeClr>
            </a:solidFill>
            <a:ln>
              <a:noFill/>
            </a:ln>
            <a:effectLst/>
          </c:spPr>
          <c:invertIfNegative val="0"/>
          <c:cat>
            <c:strRef>
              <c:f>Working!$A$60</c:f>
              <c:strCache>
                <c:ptCount val="1"/>
                <c:pt idx="0">
                  <c:v>Total</c:v>
                </c:pt>
              </c:strCache>
            </c:strRef>
          </c:cat>
          <c:val>
            <c:numRef>
              <c:f>Working!$P$60</c:f>
              <c:numCache>
                <c:formatCode>"$"#,##0</c:formatCode>
                <c:ptCount val="1"/>
                <c:pt idx="0">
                  <c:v>132000</c:v>
                </c:pt>
              </c:numCache>
            </c:numRef>
          </c:val>
          <c:extLst>
            <c:ext xmlns:c16="http://schemas.microsoft.com/office/drawing/2014/chart" uri="{C3380CC4-5D6E-409C-BE32-E72D297353CC}">
              <c16:uniqueId val="{0000001B-CBC7-47F5-888E-E9FBF9A9DB3A}"/>
            </c:ext>
          </c:extLst>
        </c:ser>
        <c:ser>
          <c:idx val="15"/>
          <c:order val="15"/>
          <c:tx>
            <c:strRef>
              <c:f>Working!$Q$58:$Q$59</c:f>
              <c:strCache>
                <c:ptCount val="1"/>
                <c:pt idx="0">
                  <c:v>Citroen</c:v>
                </c:pt>
              </c:strCache>
            </c:strRef>
          </c:tx>
          <c:spPr>
            <a:solidFill>
              <a:schemeClr val="accent4">
                <a:lumMod val="80000"/>
                <a:lumOff val="20000"/>
              </a:schemeClr>
            </a:solidFill>
            <a:ln>
              <a:noFill/>
            </a:ln>
            <a:effectLst/>
          </c:spPr>
          <c:invertIfNegative val="0"/>
          <c:cat>
            <c:strRef>
              <c:f>Working!$A$60</c:f>
              <c:strCache>
                <c:ptCount val="1"/>
                <c:pt idx="0">
                  <c:v>Total</c:v>
                </c:pt>
              </c:strCache>
            </c:strRef>
          </c:cat>
          <c:val>
            <c:numRef>
              <c:f>Working!$Q$60</c:f>
              <c:numCache>
                <c:formatCode>"$"#,##0</c:formatCode>
                <c:ptCount val="1"/>
                <c:pt idx="0">
                  <c:v>126580</c:v>
                </c:pt>
              </c:numCache>
            </c:numRef>
          </c:val>
          <c:extLst>
            <c:ext xmlns:c16="http://schemas.microsoft.com/office/drawing/2014/chart" uri="{C3380CC4-5D6E-409C-BE32-E72D297353CC}">
              <c16:uniqueId val="{0000001C-CBC7-47F5-888E-E9FBF9A9DB3A}"/>
            </c:ext>
          </c:extLst>
        </c:ser>
        <c:ser>
          <c:idx val="16"/>
          <c:order val="16"/>
          <c:tx>
            <c:strRef>
              <c:f>Working!$R$58:$R$59</c:f>
              <c:strCache>
                <c:ptCount val="1"/>
                <c:pt idx="0">
                  <c:v>Delorean</c:v>
                </c:pt>
              </c:strCache>
            </c:strRef>
          </c:tx>
          <c:spPr>
            <a:solidFill>
              <a:schemeClr val="accent5">
                <a:lumMod val="80000"/>
                <a:lumOff val="20000"/>
              </a:schemeClr>
            </a:solidFill>
            <a:ln>
              <a:noFill/>
            </a:ln>
            <a:effectLst/>
          </c:spPr>
          <c:invertIfNegative val="0"/>
          <c:cat>
            <c:strRef>
              <c:f>Working!$A$60</c:f>
              <c:strCache>
                <c:ptCount val="1"/>
                <c:pt idx="0">
                  <c:v>Total</c:v>
                </c:pt>
              </c:strCache>
            </c:strRef>
          </c:cat>
          <c:val>
            <c:numRef>
              <c:f>Working!$R$60</c:f>
              <c:numCache>
                <c:formatCode>"$"#,##0</c:formatCode>
                <c:ptCount val="1"/>
                <c:pt idx="0">
                  <c:v>99500</c:v>
                </c:pt>
              </c:numCache>
            </c:numRef>
          </c:val>
          <c:extLst>
            <c:ext xmlns:c16="http://schemas.microsoft.com/office/drawing/2014/chart" uri="{C3380CC4-5D6E-409C-BE32-E72D297353CC}">
              <c16:uniqueId val="{0000001D-CBC7-47F5-888E-E9FBF9A9DB3A}"/>
            </c:ext>
          </c:extLst>
        </c:ser>
        <c:ser>
          <c:idx val="17"/>
          <c:order val="17"/>
          <c:tx>
            <c:strRef>
              <c:f>Working!$S$58:$S$59</c:f>
              <c:strCache>
                <c:ptCount val="1"/>
                <c:pt idx="0">
                  <c:v>Trabant</c:v>
                </c:pt>
              </c:strCache>
            </c:strRef>
          </c:tx>
          <c:spPr>
            <a:solidFill>
              <a:schemeClr val="accent6">
                <a:lumMod val="80000"/>
                <a:lumOff val="20000"/>
              </a:schemeClr>
            </a:solidFill>
            <a:ln>
              <a:noFill/>
            </a:ln>
            <a:effectLst/>
          </c:spPr>
          <c:invertIfNegative val="0"/>
          <c:cat>
            <c:strRef>
              <c:f>Working!$A$60</c:f>
              <c:strCache>
                <c:ptCount val="1"/>
                <c:pt idx="0">
                  <c:v>Total</c:v>
                </c:pt>
              </c:strCache>
            </c:strRef>
          </c:cat>
          <c:val>
            <c:numRef>
              <c:f>Working!$S$60</c:f>
              <c:numCache>
                <c:formatCode>"$"#,##0</c:formatCode>
                <c:ptCount val="1"/>
                <c:pt idx="0">
                  <c:v>74140</c:v>
                </c:pt>
              </c:numCache>
            </c:numRef>
          </c:val>
          <c:extLst>
            <c:ext xmlns:c16="http://schemas.microsoft.com/office/drawing/2014/chart" uri="{C3380CC4-5D6E-409C-BE32-E72D297353CC}">
              <c16:uniqueId val="{0000001E-CBC7-47F5-888E-E9FBF9A9DB3A}"/>
            </c:ext>
          </c:extLst>
        </c:ser>
        <c:ser>
          <c:idx val="18"/>
          <c:order val="18"/>
          <c:tx>
            <c:strRef>
              <c:f>Working!$T$58:$T$59</c:f>
              <c:strCache>
                <c:ptCount val="1"/>
                <c:pt idx="0">
                  <c:v>Austin</c:v>
                </c:pt>
              </c:strCache>
            </c:strRef>
          </c:tx>
          <c:spPr>
            <a:solidFill>
              <a:schemeClr val="accent1">
                <a:lumMod val="80000"/>
              </a:schemeClr>
            </a:solidFill>
            <a:ln>
              <a:noFill/>
            </a:ln>
            <a:effectLst/>
          </c:spPr>
          <c:invertIfNegative val="0"/>
          <c:cat>
            <c:strRef>
              <c:f>Working!$A$60</c:f>
              <c:strCache>
                <c:ptCount val="1"/>
                <c:pt idx="0">
                  <c:v>Total</c:v>
                </c:pt>
              </c:strCache>
            </c:strRef>
          </c:cat>
          <c:val>
            <c:numRef>
              <c:f>Working!$T$60</c:f>
              <c:numCache>
                <c:formatCode>"$"#,##0</c:formatCode>
                <c:ptCount val="1"/>
                <c:pt idx="0">
                  <c:v>64500</c:v>
                </c:pt>
              </c:numCache>
            </c:numRef>
          </c:val>
          <c:extLst>
            <c:ext xmlns:c16="http://schemas.microsoft.com/office/drawing/2014/chart" uri="{C3380CC4-5D6E-409C-BE32-E72D297353CC}">
              <c16:uniqueId val="{0000001F-CBC7-47F5-888E-E9FBF9A9DB3A}"/>
            </c:ext>
          </c:extLst>
        </c:ser>
        <c:ser>
          <c:idx val="19"/>
          <c:order val="19"/>
          <c:tx>
            <c:strRef>
              <c:f>Working!$U$58:$U$59</c:f>
              <c:strCache>
                <c:ptCount val="1"/>
                <c:pt idx="0">
                  <c:v>Peugeot</c:v>
                </c:pt>
              </c:strCache>
            </c:strRef>
          </c:tx>
          <c:spPr>
            <a:solidFill>
              <a:schemeClr val="accent2">
                <a:lumMod val="80000"/>
              </a:schemeClr>
            </a:solidFill>
            <a:ln>
              <a:noFill/>
            </a:ln>
            <a:effectLst/>
          </c:spPr>
          <c:invertIfNegative val="0"/>
          <c:cat>
            <c:strRef>
              <c:f>Working!$A$60</c:f>
              <c:strCache>
                <c:ptCount val="1"/>
                <c:pt idx="0">
                  <c:v>Total</c:v>
                </c:pt>
              </c:strCache>
            </c:strRef>
          </c:cat>
          <c:val>
            <c:numRef>
              <c:f>Working!$U$60</c:f>
              <c:numCache>
                <c:formatCode>"$"#,##0</c:formatCode>
                <c:ptCount val="1"/>
                <c:pt idx="0">
                  <c:v>63045</c:v>
                </c:pt>
              </c:numCache>
            </c:numRef>
          </c:val>
          <c:extLst>
            <c:ext xmlns:c16="http://schemas.microsoft.com/office/drawing/2014/chart" uri="{C3380CC4-5D6E-409C-BE32-E72D297353CC}">
              <c16:uniqueId val="{00000020-CBC7-47F5-888E-E9FBF9A9DB3A}"/>
            </c:ext>
          </c:extLst>
        </c:ser>
        <c:ser>
          <c:idx val="20"/>
          <c:order val="20"/>
          <c:tx>
            <c:strRef>
              <c:f>Working!$V$58:$V$59</c:f>
              <c:strCache>
                <c:ptCount val="1"/>
                <c:pt idx="0">
                  <c:v>BMW</c:v>
                </c:pt>
              </c:strCache>
            </c:strRef>
          </c:tx>
          <c:spPr>
            <a:solidFill>
              <a:schemeClr val="accent3">
                <a:lumMod val="80000"/>
              </a:schemeClr>
            </a:solidFill>
            <a:ln>
              <a:noFill/>
            </a:ln>
            <a:effectLst/>
          </c:spPr>
          <c:invertIfNegative val="0"/>
          <c:cat>
            <c:strRef>
              <c:f>Working!$A$60</c:f>
              <c:strCache>
                <c:ptCount val="1"/>
                <c:pt idx="0">
                  <c:v>Total</c:v>
                </c:pt>
              </c:strCache>
            </c:strRef>
          </c:cat>
          <c:val>
            <c:numRef>
              <c:f>Working!$V$60</c:f>
              <c:numCache>
                <c:formatCode>"$"#,##0</c:formatCode>
                <c:ptCount val="1"/>
                <c:pt idx="0">
                  <c:v>60500</c:v>
                </c:pt>
              </c:numCache>
            </c:numRef>
          </c:val>
          <c:extLst>
            <c:ext xmlns:c16="http://schemas.microsoft.com/office/drawing/2014/chart" uri="{C3380CC4-5D6E-409C-BE32-E72D297353CC}">
              <c16:uniqueId val="{00000021-CBC7-47F5-888E-E9FBF9A9DB3A}"/>
            </c:ext>
          </c:extLst>
        </c:ser>
        <c:ser>
          <c:idx val="21"/>
          <c:order val="21"/>
          <c:tx>
            <c:strRef>
              <c:f>Working!$W$58:$W$59</c:f>
              <c:strCache>
                <c:ptCount val="1"/>
                <c:pt idx="0">
                  <c:v>Morgan</c:v>
                </c:pt>
              </c:strCache>
            </c:strRef>
          </c:tx>
          <c:spPr>
            <a:solidFill>
              <a:schemeClr val="accent4">
                <a:lumMod val="80000"/>
              </a:schemeClr>
            </a:solidFill>
            <a:ln>
              <a:noFill/>
            </a:ln>
            <a:effectLst/>
          </c:spPr>
          <c:invertIfNegative val="0"/>
          <c:cat>
            <c:strRef>
              <c:f>Working!$A$60</c:f>
              <c:strCache>
                <c:ptCount val="1"/>
                <c:pt idx="0">
                  <c:v>Total</c:v>
                </c:pt>
              </c:strCache>
            </c:strRef>
          </c:cat>
          <c:val>
            <c:numRef>
              <c:f>Working!$W$60</c:f>
              <c:numCache>
                <c:formatCode>"$"#,##0</c:formatCode>
                <c:ptCount val="1"/>
                <c:pt idx="0">
                  <c:v>18500</c:v>
                </c:pt>
              </c:numCache>
            </c:numRef>
          </c:val>
          <c:extLst>
            <c:ext xmlns:c16="http://schemas.microsoft.com/office/drawing/2014/chart" uri="{C3380CC4-5D6E-409C-BE32-E72D297353CC}">
              <c16:uniqueId val="{00000022-CBC7-47F5-888E-E9FBF9A9DB3A}"/>
            </c:ext>
          </c:extLst>
        </c:ser>
        <c:ser>
          <c:idx val="22"/>
          <c:order val="22"/>
          <c:tx>
            <c:strRef>
              <c:f>Working!$X$58:$X$59</c:f>
              <c:strCache>
                <c:ptCount val="1"/>
                <c:pt idx="0">
                  <c:v>Reliant</c:v>
                </c:pt>
              </c:strCache>
            </c:strRef>
          </c:tx>
          <c:spPr>
            <a:solidFill>
              <a:schemeClr val="accent5">
                <a:lumMod val="80000"/>
              </a:schemeClr>
            </a:solidFill>
            <a:ln>
              <a:noFill/>
            </a:ln>
            <a:effectLst/>
          </c:spPr>
          <c:invertIfNegative val="0"/>
          <c:cat>
            <c:strRef>
              <c:f>Working!$A$60</c:f>
              <c:strCache>
                <c:ptCount val="1"/>
                <c:pt idx="0">
                  <c:v>Total</c:v>
                </c:pt>
              </c:strCache>
            </c:strRef>
          </c:cat>
          <c:val>
            <c:numRef>
              <c:f>Working!$X$60</c:f>
              <c:numCache>
                <c:formatCode>"$"#,##0</c:formatCode>
                <c:ptCount val="1"/>
                <c:pt idx="0">
                  <c:v>1900</c:v>
                </c:pt>
              </c:numCache>
            </c:numRef>
          </c:val>
          <c:extLst>
            <c:ext xmlns:c16="http://schemas.microsoft.com/office/drawing/2014/chart" uri="{C3380CC4-5D6E-409C-BE32-E72D297353CC}">
              <c16:uniqueId val="{00000023-CBC7-47F5-888E-E9FBF9A9DB3A}"/>
            </c:ext>
          </c:extLst>
        </c:ser>
        <c:ser>
          <c:idx val="23"/>
          <c:order val="23"/>
          <c:tx>
            <c:strRef>
              <c:f>Working!$Y$58:$Y$59</c:f>
              <c:strCache>
                <c:ptCount val="1"/>
                <c:pt idx="0">
                  <c:v>(blank)</c:v>
                </c:pt>
              </c:strCache>
            </c:strRef>
          </c:tx>
          <c:spPr>
            <a:solidFill>
              <a:schemeClr val="accent6">
                <a:lumMod val="80000"/>
              </a:schemeClr>
            </a:solidFill>
            <a:ln>
              <a:noFill/>
            </a:ln>
            <a:effectLst/>
          </c:spPr>
          <c:invertIfNegative val="0"/>
          <c:cat>
            <c:strRef>
              <c:f>Working!$A$60</c:f>
              <c:strCache>
                <c:ptCount val="1"/>
                <c:pt idx="0">
                  <c:v>Total</c:v>
                </c:pt>
              </c:strCache>
            </c:strRef>
          </c:cat>
          <c:val>
            <c:numRef>
              <c:f>Working!$Y$60</c:f>
              <c:numCache>
                <c:formatCode>"$"#,##0</c:formatCode>
                <c:ptCount val="1"/>
              </c:numCache>
            </c:numRef>
          </c:val>
          <c:extLst>
            <c:ext xmlns:c16="http://schemas.microsoft.com/office/drawing/2014/chart" uri="{C3380CC4-5D6E-409C-BE32-E72D297353CC}">
              <c16:uniqueId val="{00000024-CBC7-47F5-888E-E9FBF9A9DB3A}"/>
            </c:ext>
          </c:extLst>
        </c:ser>
        <c:dLbls>
          <c:showLegendKey val="0"/>
          <c:showVal val="0"/>
          <c:showCatName val="0"/>
          <c:showSerName val="0"/>
          <c:showPercent val="0"/>
          <c:showBubbleSize val="0"/>
        </c:dLbls>
        <c:gapWidth val="219"/>
        <c:overlap val="-27"/>
        <c:axId val="1766180463"/>
        <c:axId val="1649807535"/>
      </c:barChart>
      <c:catAx>
        <c:axId val="176618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807535"/>
        <c:crosses val="autoZero"/>
        <c:auto val="1"/>
        <c:lblAlgn val="ctr"/>
        <c:lblOffset val="100"/>
        <c:noMultiLvlLbl val="0"/>
      </c:catAx>
      <c:valAx>
        <c:axId val="16498075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18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(2).xlsx]Working!Models</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Working!$B$72:$B$73</c:f>
              <c:strCache>
                <c:ptCount val="1"/>
                <c:pt idx="0">
                  <c:v>F50</c:v>
                </c:pt>
              </c:strCache>
            </c:strRef>
          </c:tx>
          <c:spPr>
            <a:solidFill>
              <a:schemeClr val="accent1"/>
            </a:solidFill>
            <a:ln>
              <a:noFill/>
            </a:ln>
            <a:effectLst/>
          </c:spPr>
          <c:invertIfNegative val="0"/>
          <c:cat>
            <c:strRef>
              <c:f>Working!$A$74</c:f>
              <c:strCache>
                <c:ptCount val="1"/>
                <c:pt idx="0">
                  <c:v>Total</c:v>
                </c:pt>
              </c:strCache>
            </c:strRef>
          </c:cat>
          <c:val>
            <c:numRef>
              <c:f>Working!$B$74</c:f>
              <c:numCache>
                <c:formatCode>"$"#,##0</c:formatCode>
                <c:ptCount val="1"/>
                <c:pt idx="0">
                  <c:v>760950</c:v>
                </c:pt>
              </c:numCache>
            </c:numRef>
          </c:val>
          <c:extLst>
            <c:ext xmlns:c16="http://schemas.microsoft.com/office/drawing/2014/chart" uri="{C3380CC4-5D6E-409C-BE32-E72D297353CC}">
              <c16:uniqueId val="{00000000-DDEE-4E0D-87F9-A1712214BB0E}"/>
            </c:ext>
          </c:extLst>
        </c:ser>
        <c:ser>
          <c:idx val="1"/>
          <c:order val="1"/>
          <c:tx>
            <c:strRef>
              <c:f>Working!$C$72:$C$73</c:f>
              <c:strCache>
                <c:ptCount val="1"/>
                <c:pt idx="0">
                  <c:v>Flying Spur</c:v>
                </c:pt>
              </c:strCache>
            </c:strRef>
          </c:tx>
          <c:spPr>
            <a:solidFill>
              <a:schemeClr val="accent2"/>
            </a:solidFill>
            <a:ln>
              <a:noFill/>
            </a:ln>
            <a:effectLst/>
          </c:spPr>
          <c:invertIfNegative val="0"/>
          <c:cat>
            <c:strRef>
              <c:f>Working!$A$74</c:f>
              <c:strCache>
                <c:ptCount val="1"/>
                <c:pt idx="0">
                  <c:v>Total</c:v>
                </c:pt>
              </c:strCache>
            </c:strRef>
          </c:cat>
          <c:val>
            <c:numRef>
              <c:f>Working!$C$74</c:f>
              <c:numCache>
                <c:formatCode>"$"#,##0</c:formatCode>
                <c:ptCount val="1"/>
                <c:pt idx="0">
                  <c:v>768590</c:v>
                </c:pt>
              </c:numCache>
            </c:numRef>
          </c:val>
          <c:extLst>
            <c:ext xmlns:c16="http://schemas.microsoft.com/office/drawing/2014/chart" uri="{C3380CC4-5D6E-409C-BE32-E72D297353CC}">
              <c16:uniqueId val="{00000016-B02C-42B7-AEE9-2E109D358EDA}"/>
            </c:ext>
          </c:extLst>
        </c:ser>
        <c:ser>
          <c:idx val="2"/>
          <c:order val="2"/>
          <c:tx>
            <c:strRef>
              <c:f>Working!$D$72:$D$73</c:f>
              <c:strCache>
                <c:ptCount val="1"/>
                <c:pt idx="0">
                  <c:v>Testarossa</c:v>
                </c:pt>
              </c:strCache>
            </c:strRef>
          </c:tx>
          <c:spPr>
            <a:solidFill>
              <a:schemeClr val="accent3"/>
            </a:solidFill>
            <a:ln>
              <a:noFill/>
            </a:ln>
            <a:effectLst/>
          </c:spPr>
          <c:invertIfNegative val="0"/>
          <c:cat>
            <c:strRef>
              <c:f>Working!$A$74</c:f>
              <c:strCache>
                <c:ptCount val="1"/>
                <c:pt idx="0">
                  <c:v>Total</c:v>
                </c:pt>
              </c:strCache>
            </c:strRef>
          </c:cat>
          <c:val>
            <c:numRef>
              <c:f>Working!$D$74</c:f>
              <c:numCache>
                <c:formatCode>"$"#,##0</c:formatCode>
                <c:ptCount val="1"/>
                <c:pt idx="0">
                  <c:v>870000</c:v>
                </c:pt>
              </c:numCache>
            </c:numRef>
          </c:val>
          <c:extLst>
            <c:ext xmlns:c16="http://schemas.microsoft.com/office/drawing/2014/chart" uri="{C3380CC4-5D6E-409C-BE32-E72D297353CC}">
              <c16:uniqueId val="{00000017-B02C-42B7-AEE9-2E109D358EDA}"/>
            </c:ext>
          </c:extLst>
        </c:ser>
        <c:ser>
          <c:idx val="3"/>
          <c:order val="3"/>
          <c:tx>
            <c:strRef>
              <c:f>Working!$E$72:$E$73</c:f>
              <c:strCache>
                <c:ptCount val="1"/>
                <c:pt idx="0">
                  <c:v>Diabolo</c:v>
                </c:pt>
              </c:strCache>
            </c:strRef>
          </c:tx>
          <c:spPr>
            <a:solidFill>
              <a:schemeClr val="accent4"/>
            </a:solidFill>
            <a:ln>
              <a:noFill/>
            </a:ln>
            <a:effectLst/>
          </c:spPr>
          <c:invertIfNegative val="0"/>
          <c:cat>
            <c:strRef>
              <c:f>Working!$A$74</c:f>
              <c:strCache>
                <c:ptCount val="1"/>
                <c:pt idx="0">
                  <c:v>Total</c:v>
                </c:pt>
              </c:strCache>
            </c:strRef>
          </c:cat>
          <c:val>
            <c:numRef>
              <c:f>Working!$E$74</c:f>
              <c:numCache>
                <c:formatCode>"$"#,##0</c:formatCode>
                <c:ptCount val="1"/>
                <c:pt idx="0">
                  <c:v>917950</c:v>
                </c:pt>
              </c:numCache>
            </c:numRef>
          </c:val>
          <c:extLst>
            <c:ext xmlns:c16="http://schemas.microsoft.com/office/drawing/2014/chart" uri="{C3380CC4-5D6E-409C-BE32-E72D297353CC}">
              <c16:uniqueId val="{00000018-B02C-42B7-AEE9-2E109D358EDA}"/>
            </c:ext>
          </c:extLst>
        </c:ser>
        <c:ser>
          <c:idx val="4"/>
          <c:order val="4"/>
          <c:tx>
            <c:strRef>
              <c:f>Working!$F$72:$F$73</c:f>
              <c:strCache>
                <c:ptCount val="1"/>
                <c:pt idx="0">
                  <c:v>Enzo</c:v>
                </c:pt>
              </c:strCache>
            </c:strRef>
          </c:tx>
          <c:spPr>
            <a:solidFill>
              <a:schemeClr val="accent5"/>
            </a:solidFill>
            <a:ln>
              <a:noFill/>
            </a:ln>
            <a:effectLst/>
          </c:spPr>
          <c:invertIfNegative val="0"/>
          <c:cat>
            <c:strRef>
              <c:f>Working!$A$74</c:f>
              <c:strCache>
                <c:ptCount val="1"/>
                <c:pt idx="0">
                  <c:v>Total</c:v>
                </c:pt>
              </c:strCache>
            </c:strRef>
          </c:cat>
          <c:val>
            <c:numRef>
              <c:f>Working!$F$74</c:f>
              <c:numCache>
                <c:formatCode>"$"#,##0</c:formatCode>
                <c:ptCount val="1"/>
                <c:pt idx="0">
                  <c:v>1015000</c:v>
                </c:pt>
              </c:numCache>
            </c:numRef>
          </c:val>
          <c:extLst>
            <c:ext xmlns:c16="http://schemas.microsoft.com/office/drawing/2014/chart" uri="{C3380CC4-5D6E-409C-BE32-E72D297353CC}">
              <c16:uniqueId val="{00000019-B02C-42B7-AEE9-2E109D358EDA}"/>
            </c:ext>
          </c:extLst>
        </c:ser>
        <c:ser>
          <c:idx val="5"/>
          <c:order val="5"/>
          <c:tx>
            <c:strRef>
              <c:f>Working!$G$72:$G$73</c:f>
              <c:strCache>
                <c:ptCount val="1"/>
                <c:pt idx="0">
                  <c:v>DB9</c:v>
                </c:pt>
              </c:strCache>
            </c:strRef>
          </c:tx>
          <c:spPr>
            <a:solidFill>
              <a:schemeClr val="accent6"/>
            </a:solidFill>
            <a:ln>
              <a:noFill/>
            </a:ln>
            <a:effectLst/>
          </c:spPr>
          <c:invertIfNegative val="0"/>
          <c:cat>
            <c:strRef>
              <c:f>Working!$A$74</c:f>
              <c:strCache>
                <c:ptCount val="1"/>
                <c:pt idx="0">
                  <c:v>Total</c:v>
                </c:pt>
              </c:strCache>
            </c:strRef>
          </c:cat>
          <c:val>
            <c:numRef>
              <c:f>Working!$G$74</c:f>
              <c:numCache>
                <c:formatCode>"$"#,##0</c:formatCode>
                <c:ptCount val="1"/>
                <c:pt idx="0">
                  <c:v>1140990</c:v>
                </c:pt>
              </c:numCache>
            </c:numRef>
          </c:val>
          <c:extLst>
            <c:ext xmlns:c16="http://schemas.microsoft.com/office/drawing/2014/chart" uri="{C3380CC4-5D6E-409C-BE32-E72D297353CC}">
              <c16:uniqueId val="{0000001A-B02C-42B7-AEE9-2E109D358EDA}"/>
            </c:ext>
          </c:extLst>
        </c:ser>
        <c:ser>
          <c:idx val="6"/>
          <c:order val="6"/>
          <c:tx>
            <c:strRef>
              <c:f>Working!$H$72:$H$73</c:f>
              <c:strCache>
                <c:ptCount val="1"/>
                <c:pt idx="0">
                  <c:v>Virage</c:v>
                </c:pt>
              </c:strCache>
            </c:strRef>
          </c:tx>
          <c:spPr>
            <a:solidFill>
              <a:schemeClr val="accent1">
                <a:lumMod val="60000"/>
              </a:schemeClr>
            </a:solidFill>
            <a:ln>
              <a:noFill/>
            </a:ln>
            <a:effectLst/>
          </c:spPr>
          <c:invertIfNegative val="0"/>
          <c:cat>
            <c:strRef>
              <c:f>Working!$A$74</c:f>
              <c:strCache>
                <c:ptCount val="1"/>
                <c:pt idx="0">
                  <c:v>Total</c:v>
                </c:pt>
              </c:strCache>
            </c:strRef>
          </c:cat>
          <c:val>
            <c:numRef>
              <c:f>Working!$H$74</c:f>
              <c:numCache>
                <c:formatCode>"$"#,##0</c:formatCode>
                <c:ptCount val="1"/>
                <c:pt idx="0">
                  <c:v>1162480</c:v>
                </c:pt>
              </c:numCache>
            </c:numRef>
          </c:val>
          <c:extLst>
            <c:ext xmlns:c16="http://schemas.microsoft.com/office/drawing/2014/chart" uri="{C3380CC4-5D6E-409C-BE32-E72D297353CC}">
              <c16:uniqueId val="{0000001B-B02C-42B7-AEE9-2E109D358EDA}"/>
            </c:ext>
          </c:extLst>
        </c:ser>
        <c:ser>
          <c:idx val="7"/>
          <c:order val="7"/>
          <c:tx>
            <c:strRef>
              <c:f>Working!$I$72:$I$73</c:f>
              <c:strCache>
                <c:ptCount val="1"/>
                <c:pt idx="0">
                  <c:v>DB6</c:v>
                </c:pt>
              </c:strCache>
            </c:strRef>
          </c:tx>
          <c:spPr>
            <a:solidFill>
              <a:schemeClr val="accent2">
                <a:lumMod val="60000"/>
              </a:schemeClr>
            </a:solidFill>
            <a:ln>
              <a:noFill/>
            </a:ln>
            <a:effectLst/>
          </c:spPr>
          <c:invertIfNegative val="0"/>
          <c:cat>
            <c:strRef>
              <c:f>Working!$A$74</c:f>
              <c:strCache>
                <c:ptCount val="1"/>
                <c:pt idx="0">
                  <c:v>Total</c:v>
                </c:pt>
              </c:strCache>
            </c:strRef>
          </c:cat>
          <c:val>
            <c:numRef>
              <c:f>Working!$I$74</c:f>
              <c:numCache>
                <c:formatCode>"$"#,##0</c:formatCode>
                <c:ptCount val="1"/>
                <c:pt idx="0">
                  <c:v>1169335.8999999999</c:v>
                </c:pt>
              </c:numCache>
            </c:numRef>
          </c:val>
          <c:extLst>
            <c:ext xmlns:c16="http://schemas.microsoft.com/office/drawing/2014/chart" uri="{C3380CC4-5D6E-409C-BE32-E72D297353CC}">
              <c16:uniqueId val="{0000001C-B02C-42B7-AEE9-2E109D358EDA}"/>
            </c:ext>
          </c:extLst>
        </c:ser>
        <c:ser>
          <c:idx val="8"/>
          <c:order val="8"/>
          <c:tx>
            <c:strRef>
              <c:f>Working!$J$72:$J$73</c:f>
              <c:strCache>
                <c:ptCount val="1"/>
                <c:pt idx="0">
                  <c:v>355</c:v>
                </c:pt>
              </c:strCache>
            </c:strRef>
          </c:tx>
          <c:spPr>
            <a:solidFill>
              <a:schemeClr val="accent3">
                <a:lumMod val="60000"/>
              </a:schemeClr>
            </a:solidFill>
            <a:ln>
              <a:noFill/>
            </a:ln>
            <a:effectLst/>
          </c:spPr>
          <c:invertIfNegative val="0"/>
          <c:cat>
            <c:strRef>
              <c:f>Working!$A$74</c:f>
              <c:strCache>
                <c:ptCount val="1"/>
                <c:pt idx="0">
                  <c:v>Total</c:v>
                </c:pt>
              </c:strCache>
            </c:strRef>
          </c:cat>
          <c:val>
            <c:numRef>
              <c:f>Working!$J$74</c:f>
              <c:numCache>
                <c:formatCode>"$"#,##0</c:formatCode>
                <c:ptCount val="1"/>
                <c:pt idx="0">
                  <c:v>1198000.1000000001</c:v>
                </c:pt>
              </c:numCache>
            </c:numRef>
          </c:val>
          <c:extLst>
            <c:ext xmlns:c16="http://schemas.microsoft.com/office/drawing/2014/chart" uri="{C3380CC4-5D6E-409C-BE32-E72D297353CC}">
              <c16:uniqueId val="{0000001D-B02C-42B7-AEE9-2E109D358EDA}"/>
            </c:ext>
          </c:extLst>
        </c:ser>
        <c:ser>
          <c:idx val="9"/>
          <c:order val="9"/>
          <c:tx>
            <c:strRef>
              <c:f>Working!$K$72:$K$73</c:f>
              <c:strCache>
                <c:ptCount val="1"/>
                <c:pt idx="0">
                  <c:v>57C</c:v>
                </c:pt>
              </c:strCache>
            </c:strRef>
          </c:tx>
          <c:spPr>
            <a:solidFill>
              <a:schemeClr val="accent4">
                <a:lumMod val="60000"/>
              </a:schemeClr>
            </a:solidFill>
            <a:ln>
              <a:noFill/>
            </a:ln>
            <a:effectLst/>
          </c:spPr>
          <c:invertIfNegative val="0"/>
          <c:cat>
            <c:strRef>
              <c:f>Working!$A$74</c:f>
              <c:strCache>
                <c:ptCount val="1"/>
                <c:pt idx="0">
                  <c:v>Total</c:v>
                </c:pt>
              </c:strCache>
            </c:strRef>
          </c:cat>
          <c:val>
            <c:numRef>
              <c:f>Working!$K$74</c:f>
              <c:numCache>
                <c:formatCode>"$"#,##0</c:formatCode>
                <c:ptCount val="1"/>
                <c:pt idx="0">
                  <c:v>1685000</c:v>
                </c:pt>
              </c:numCache>
            </c:numRef>
          </c:val>
          <c:extLst>
            <c:ext xmlns:c16="http://schemas.microsoft.com/office/drawing/2014/chart" uri="{C3380CC4-5D6E-409C-BE32-E72D297353CC}">
              <c16:uniqueId val="{00000004-56F2-4C1F-8B2D-DF2261E44948}"/>
            </c:ext>
          </c:extLst>
        </c:ser>
        <c:dLbls>
          <c:showLegendKey val="0"/>
          <c:showVal val="0"/>
          <c:showCatName val="0"/>
          <c:showSerName val="0"/>
          <c:showPercent val="0"/>
          <c:showBubbleSize val="0"/>
        </c:dLbls>
        <c:gapWidth val="182"/>
        <c:axId val="326289184"/>
        <c:axId val="876513552"/>
      </c:barChart>
      <c:catAx>
        <c:axId val="32628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513552"/>
        <c:crosses val="autoZero"/>
        <c:auto val="1"/>
        <c:lblAlgn val="ctr"/>
        <c:lblOffset val="100"/>
        <c:noMultiLvlLbl val="0"/>
      </c:catAx>
      <c:valAx>
        <c:axId val="8765135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8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(2).xlsx]Lamborgini!Lambo'</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Lamborgini!$B$1:$B$2</c:f>
              <c:strCache>
                <c:ptCount val="1"/>
                <c:pt idx="0">
                  <c:v>Lamborghini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Lamborgini!$A$3:$A$6</c:f>
              <c:strCache>
                <c:ptCount val="3"/>
                <c:pt idx="0">
                  <c:v>2016</c:v>
                </c:pt>
                <c:pt idx="1">
                  <c:v>2017</c:v>
                </c:pt>
                <c:pt idx="2">
                  <c:v>2018</c:v>
                </c:pt>
              </c:strCache>
            </c:strRef>
          </c:cat>
          <c:val>
            <c:numRef>
              <c:f>Lamborgini!$B$3:$B$6</c:f>
              <c:numCache>
                <c:formatCode>"$"#,##0</c:formatCode>
                <c:ptCount val="3"/>
                <c:pt idx="0">
                  <c:v>542150</c:v>
                </c:pt>
                <c:pt idx="1">
                  <c:v>785000</c:v>
                </c:pt>
                <c:pt idx="2">
                  <c:v>635950</c:v>
                </c:pt>
              </c:numCache>
            </c:numRef>
          </c:val>
          <c:smooth val="0"/>
          <c:extLst>
            <c:ext xmlns:c16="http://schemas.microsoft.com/office/drawing/2014/chart" uri="{C3380CC4-5D6E-409C-BE32-E72D297353CC}">
              <c16:uniqueId val="{00000000-4781-43CD-A8CF-F132F20A9BB6}"/>
            </c:ext>
          </c:extLst>
        </c:ser>
        <c:dLbls>
          <c:showLegendKey val="0"/>
          <c:showVal val="0"/>
          <c:showCatName val="0"/>
          <c:showSerName val="0"/>
          <c:showPercent val="0"/>
          <c:showBubbleSize val="0"/>
        </c:dLbls>
        <c:marker val="1"/>
        <c:smooth val="0"/>
        <c:axId val="672142527"/>
        <c:axId val="1332893679"/>
      </c:lineChart>
      <c:catAx>
        <c:axId val="67214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893679"/>
        <c:crosses val="autoZero"/>
        <c:auto val="1"/>
        <c:lblAlgn val="ctr"/>
        <c:lblOffset val="100"/>
        <c:noMultiLvlLbl val="0"/>
      </c:catAx>
      <c:valAx>
        <c:axId val="13328936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4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(2).xlsx]Aston Martin!Aston martin</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'Aston Martin'!$B$1:$B$2</c:f>
              <c:strCache>
                <c:ptCount val="1"/>
                <c:pt idx="0">
                  <c:v>Aston Martin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'Aston Martin'!$A$3:$A$7</c:f>
              <c:strCache>
                <c:ptCount val="4"/>
                <c:pt idx="0">
                  <c:v>2015</c:v>
                </c:pt>
                <c:pt idx="1">
                  <c:v>2016</c:v>
                </c:pt>
                <c:pt idx="2">
                  <c:v>2017</c:v>
                </c:pt>
                <c:pt idx="3">
                  <c:v>2018</c:v>
                </c:pt>
              </c:strCache>
            </c:strRef>
          </c:cat>
          <c:val>
            <c:numRef>
              <c:f>'Aston Martin'!$B$3:$B$7</c:f>
              <c:numCache>
                <c:formatCode>"$"#,##0</c:formatCode>
                <c:ptCount val="4"/>
                <c:pt idx="0">
                  <c:v>460091.1</c:v>
                </c:pt>
                <c:pt idx="1">
                  <c:v>1531600</c:v>
                </c:pt>
                <c:pt idx="2">
                  <c:v>1548250</c:v>
                </c:pt>
                <c:pt idx="3">
                  <c:v>2055885</c:v>
                </c:pt>
              </c:numCache>
            </c:numRef>
          </c:val>
          <c:smooth val="0"/>
          <c:extLst>
            <c:ext xmlns:c16="http://schemas.microsoft.com/office/drawing/2014/chart" uri="{C3380CC4-5D6E-409C-BE32-E72D297353CC}">
              <c16:uniqueId val="{00000000-B19E-46D7-937E-6792D6F5257B}"/>
            </c:ext>
          </c:extLst>
        </c:ser>
        <c:dLbls>
          <c:showLegendKey val="0"/>
          <c:showVal val="0"/>
          <c:showCatName val="0"/>
          <c:showSerName val="0"/>
          <c:showPercent val="0"/>
          <c:showBubbleSize val="0"/>
        </c:dLbls>
        <c:marker val="1"/>
        <c:smooth val="0"/>
        <c:axId val="1251886031"/>
        <c:axId val="1424425007"/>
      </c:lineChart>
      <c:catAx>
        <c:axId val="125188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425007"/>
        <c:crosses val="autoZero"/>
        <c:auto val="1"/>
        <c:lblAlgn val="ctr"/>
        <c:lblOffset val="100"/>
        <c:noMultiLvlLbl val="0"/>
      </c:catAx>
      <c:valAx>
        <c:axId val="1424425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88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(2).xlsx]Ferarri!Ferrari</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Ferarri!$B$1:$B$2</c:f>
              <c:strCache>
                <c:ptCount val="1"/>
                <c:pt idx="0">
                  <c:v>Ferrari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Ferarri!$A$3:$A$7</c:f>
              <c:strCache>
                <c:ptCount val="4"/>
                <c:pt idx="0">
                  <c:v>2015</c:v>
                </c:pt>
                <c:pt idx="1">
                  <c:v>2016</c:v>
                </c:pt>
                <c:pt idx="2">
                  <c:v>2017</c:v>
                </c:pt>
                <c:pt idx="3">
                  <c:v>2018</c:v>
                </c:pt>
              </c:strCache>
            </c:strRef>
          </c:cat>
          <c:val>
            <c:numRef>
              <c:f>Ferarri!$B$3:$B$7</c:f>
              <c:numCache>
                <c:formatCode>"$"#,##0</c:formatCode>
                <c:ptCount val="4"/>
                <c:pt idx="0">
                  <c:v>649500.1</c:v>
                </c:pt>
                <c:pt idx="1">
                  <c:v>1090000</c:v>
                </c:pt>
                <c:pt idx="2">
                  <c:v>2051900</c:v>
                </c:pt>
                <c:pt idx="3">
                  <c:v>2269000</c:v>
                </c:pt>
              </c:numCache>
            </c:numRef>
          </c:val>
          <c:smooth val="0"/>
          <c:extLst>
            <c:ext xmlns:c16="http://schemas.microsoft.com/office/drawing/2014/chart" uri="{C3380CC4-5D6E-409C-BE32-E72D297353CC}">
              <c16:uniqueId val="{00000000-1B41-4099-A6AF-9590474FA071}"/>
            </c:ext>
          </c:extLst>
        </c:ser>
        <c:dLbls>
          <c:showLegendKey val="0"/>
          <c:showVal val="0"/>
          <c:showCatName val="0"/>
          <c:showSerName val="0"/>
          <c:showPercent val="0"/>
          <c:showBubbleSize val="0"/>
        </c:dLbls>
        <c:marker val="1"/>
        <c:smooth val="0"/>
        <c:axId val="676599327"/>
        <c:axId val="1265084543"/>
      </c:lineChart>
      <c:catAx>
        <c:axId val="67659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084543"/>
        <c:crosses val="autoZero"/>
        <c:auto val="1"/>
        <c:lblAlgn val="ctr"/>
        <c:lblOffset val="100"/>
        <c:noMultiLvlLbl val="0"/>
      </c:catAx>
      <c:valAx>
        <c:axId val="12650845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59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(2).xlsx]Lamborgini!Lambo'</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Lamborghini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5"/>
        <c:spPr>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Lamborgini!$B$1:$B$2</c:f>
              <c:strCache>
                <c:ptCount val="1"/>
                <c:pt idx="0">
                  <c:v>Lamborghini</c:v>
                </c:pt>
              </c:strCache>
            </c:strRef>
          </c:tx>
          <c:spPr>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Lamborgini!$A$3:$A$6</c:f>
              <c:strCache>
                <c:ptCount val="3"/>
                <c:pt idx="0">
                  <c:v>2016</c:v>
                </c:pt>
                <c:pt idx="1">
                  <c:v>2017</c:v>
                </c:pt>
                <c:pt idx="2">
                  <c:v>2018</c:v>
                </c:pt>
              </c:strCache>
            </c:strRef>
          </c:cat>
          <c:val>
            <c:numRef>
              <c:f>Lamborgini!$B$3:$B$6</c:f>
              <c:numCache>
                <c:formatCode>"$"#,##0</c:formatCode>
                <c:ptCount val="3"/>
                <c:pt idx="0">
                  <c:v>542150</c:v>
                </c:pt>
                <c:pt idx="1">
                  <c:v>785000</c:v>
                </c:pt>
                <c:pt idx="2">
                  <c:v>635950</c:v>
                </c:pt>
              </c:numCache>
            </c:numRef>
          </c:val>
          <c:smooth val="0"/>
          <c:extLst>
            <c:ext xmlns:c16="http://schemas.microsoft.com/office/drawing/2014/chart" uri="{C3380CC4-5D6E-409C-BE32-E72D297353CC}">
              <c16:uniqueId val="{00000000-AF87-4BD8-A349-1A59CA6CCB57}"/>
            </c:ext>
          </c:extLst>
        </c:ser>
        <c:dLbls>
          <c:showLegendKey val="0"/>
          <c:showVal val="0"/>
          <c:showCatName val="0"/>
          <c:showSerName val="0"/>
          <c:showPercent val="0"/>
          <c:showBubbleSize val="0"/>
        </c:dLbls>
        <c:marker val="1"/>
        <c:smooth val="0"/>
        <c:axId val="1668097679"/>
        <c:axId val="1627744847"/>
      </c:lineChart>
      <c:catAx>
        <c:axId val="166809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744847"/>
        <c:crosses val="autoZero"/>
        <c:auto val="1"/>
        <c:lblAlgn val="ctr"/>
        <c:lblOffset val="100"/>
        <c:noMultiLvlLbl val="0"/>
      </c:catAx>
      <c:valAx>
        <c:axId val="1627744847"/>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09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a:outerShdw blurRad="50800" dist="38100" dir="2700000" algn="tl" rotWithShape="0">
        <a:schemeClr val="tx1">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(2).xlsx]Working!Brands</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kern="1200" spc="0" baseline="0">
                <a:solidFill>
                  <a:schemeClr val="bg1"/>
                </a:solidFill>
              </a:rPr>
              <a:t>Top 10 Brandes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Working!$B$58:$B$59</c:f>
              <c:strCache>
                <c:ptCount val="1"/>
                <c:pt idx="0">
                  <c:v>Ferrari</c:v>
                </c:pt>
              </c:strCache>
            </c:strRef>
          </c:tx>
          <c:spPr>
            <a:solidFill>
              <a:schemeClr val="bg2">
                <a:lumMod val="50000"/>
              </a:schemeClr>
            </a:solidFill>
            <a:ln>
              <a:noFill/>
            </a:ln>
            <a:effectLst/>
          </c:spPr>
          <c:invertIfNegative val="0"/>
          <c:cat>
            <c:strRef>
              <c:f>Working!$A$60</c:f>
              <c:strCache>
                <c:ptCount val="1"/>
                <c:pt idx="0">
                  <c:v>Total</c:v>
                </c:pt>
              </c:strCache>
            </c:strRef>
          </c:cat>
          <c:val>
            <c:numRef>
              <c:f>Working!$B$60</c:f>
              <c:numCache>
                <c:formatCode>"$"#,##0</c:formatCode>
                <c:ptCount val="1"/>
                <c:pt idx="0">
                  <c:v>6060400.0999999996</c:v>
                </c:pt>
              </c:numCache>
            </c:numRef>
          </c:val>
          <c:extLst>
            <c:ext xmlns:c16="http://schemas.microsoft.com/office/drawing/2014/chart" uri="{C3380CC4-5D6E-409C-BE32-E72D297353CC}">
              <c16:uniqueId val="{00000000-43FB-4E85-BECB-E6EF3D075BC7}"/>
            </c:ext>
          </c:extLst>
        </c:ser>
        <c:ser>
          <c:idx val="1"/>
          <c:order val="1"/>
          <c:tx>
            <c:strRef>
              <c:f>Working!$C$58:$C$59</c:f>
              <c:strCache>
                <c:ptCount val="1"/>
                <c:pt idx="0">
                  <c:v>Aston Martin</c:v>
                </c:pt>
              </c:strCache>
            </c:strRef>
          </c:tx>
          <c:spPr>
            <a:solidFill>
              <a:schemeClr val="accent2"/>
            </a:solidFill>
            <a:ln>
              <a:noFill/>
            </a:ln>
            <a:effectLst/>
          </c:spPr>
          <c:invertIfNegative val="0"/>
          <c:cat>
            <c:strRef>
              <c:f>Working!$A$60</c:f>
              <c:strCache>
                <c:ptCount val="1"/>
                <c:pt idx="0">
                  <c:v>Total</c:v>
                </c:pt>
              </c:strCache>
            </c:strRef>
          </c:cat>
          <c:val>
            <c:numRef>
              <c:f>Working!$C$60</c:f>
              <c:numCache>
                <c:formatCode>"$"#,##0</c:formatCode>
                <c:ptCount val="1"/>
                <c:pt idx="0">
                  <c:v>5595826.0999999996</c:v>
                </c:pt>
              </c:numCache>
            </c:numRef>
          </c:val>
          <c:extLst>
            <c:ext xmlns:c16="http://schemas.microsoft.com/office/drawing/2014/chart" uri="{C3380CC4-5D6E-409C-BE32-E72D297353CC}">
              <c16:uniqueId val="{00000001-43FB-4E85-BECB-E6EF3D075BC7}"/>
            </c:ext>
          </c:extLst>
        </c:ser>
        <c:ser>
          <c:idx val="2"/>
          <c:order val="2"/>
          <c:tx>
            <c:strRef>
              <c:f>Working!$D$58:$D$59</c:f>
              <c:strCache>
                <c:ptCount val="1"/>
                <c:pt idx="0">
                  <c:v>Lamborghini</c:v>
                </c:pt>
              </c:strCache>
            </c:strRef>
          </c:tx>
          <c:spPr>
            <a:solidFill>
              <a:schemeClr val="accent3"/>
            </a:solidFill>
            <a:ln>
              <a:noFill/>
            </a:ln>
            <a:effectLst/>
          </c:spPr>
          <c:invertIfNegative val="0"/>
          <c:cat>
            <c:strRef>
              <c:f>Working!$A$60</c:f>
              <c:strCache>
                <c:ptCount val="1"/>
                <c:pt idx="0">
                  <c:v>Total</c:v>
                </c:pt>
              </c:strCache>
            </c:strRef>
          </c:cat>
          <c:val>
            <c:numRef>
              <c:f>Working!$D$60</c:f>
              <c:numCache>
                <c:formatCode>"$"#,##0</c:formatCode>
                <c:ptCount val="1"/>
                <c:pt idx="0">
                  <c:v>1963100</c:v>
                </c:pt>
              </c:numCache>
            </c:numRef>
          </c:val>
          <c:extLst>
            <c:ext xmlns:c16="http://schemas.microsoft.com/office/drawing/2014/chart" uri="{C3380CC4-5D6E-409C-BE32-E72D297353CC}">
              <c16:uniqueId val="{00000002-43FB-4E85-BECB-E6EF3D075BC7}"/>
            </c:ext>
          </c:extLst>
        </c:ser>
        <c:ser>
          <c:idx val="3"/>
          <c:order val="3"/>
          <c:tx>
            <c:strRef>
              <c:f>Working!$E$58:$E$59</c:f>
              <c:strCache>
                <c:ptCount val="1"/>
                <c:pt idx="0">
                  <c:v>Bugatti</c:v>
                </c:pt>
              </c:strCache>
            </c:strRef>
          </c:tx>
          <c:spPr>
            <a:solidFill>
              <a:schemeClr val="accent4"/>
            </a:solidFill>
            <a:ln>
              <a:noFill/>
            </a:ln>
            <a:effectLst/>
          </c:spPr>
          <c:invertIfNegative val="0"/>
          <c:cat>
            <c:strRef>
              <c:f>Working!$A$60</c:f>
              <c:strCache>
                <c:ptCount val="1"/>
                <c:pt idx="0">
                  <c:v>Total</c:v>
                </c:pt>
              </c:strCache>
            </c:strRef>
          </c:cat>
          <c:val>
            <c:numRef>
              <c:f>Working!$E$60</c:f>
              <c:numCache>
                <c:formatCode>"$"#,##0</c:formatCode>
                <c:ptCount val="1"/>
                <c:pt idx="0">
                  <c:v>1905500</c:v>
                </c:pt>
              </c:numCache>
            </c:numRef>
          </c:val>
          <c:extLst>
            <c:ext xmlns:c16="http://schemas.microsoft.com/office/drawing/2014/chart" uri="{C3380CC4-5D6E-409C-BE32-E72D297353CC}">
              <c16:uniqueId val="{00000003-43FB-4E85-BECB-E6EF3D075BC7}"/>
            </c:ext>
          </c:extLst>
        </c:ser>
        <c:ser>
          <c:idx val="4"/>
          <c:order val="4"/>
          <c:tx>
            <c:strRef>
              <c:f>Working!$F$58:$F$59</c:f>
              <c:strCache>
                <c:ptCount val="1"/>
                <c:pt idx="0">
                  <c:v>Bentley</c:v>
                </c:pt>
              </c:strCache>
            </c:strRef>
          </c:tx>
          <c:spPr>
            <a:solidFill>
              <a:schemeClr val="accent5"/>
            </a:solidFill>
            <a:ln>
              <a:noFill/>
            </a:ln>
            <a:effectLst/>
          </c:spPr>
          <c:invertIfNegative val="0"/>
          <c:cat>
            <c:strRef>
              <c:f>Working!$A$60</c:f>
              <c:strCache>
                <c:ptCount val="1"/>
                <c:pt idx="0">
                  <c:v>Total</c:v>
                </c:pt>
              </c:strCache>
            </c:strRef>
          </c:cat>
          <c:val>
            <c:numRef>
              <c:f>Working!$F$60</c:f>
              <c:numCache>
                <c:formatCode>"$"#,##0</c:formatCode>
                <c:ptCount val="1"/>
                <c:pt idx="0">
                  <c:v>1788840</c:v>
                </c:pt>
              </c:numCache>
            </c:numRef>
          </c:val>
          <c:extLst>
            <c:ext xmlns:c16="http://schemas.microsoft.com/office/drawing/2014/chart" uri="{C3380CC4-5D6E-409C-BE32-E72D297353CC}">
              <c16:uniqueId val="{00000004-43FB-4E85-BECB-E6EF3D075BC7}"/>
            </c:ext>
          </c:extLst>
        </c:ser>
        <c:ser>
          <c:idx val="5"/>
          <c:order val="5"/>
          <c:tx>
            <c:strRef>
              <c:f>Working!$G$58:$G$59</c:f>
              <c:strCache>
                <c:ptCount val="1"/>
                <c:pt idx="0">
                  <c:v>Rolls Royce</c:v>
                </c:pt>
              </c:strCache>
            </c:strRef>
          </c:tx>
          <c:spPr>
            <a:solidFill>
              <a:schemeClr val="accent6"/>
            </a:solidFill>
            <a:ln>
              <a:noFill/>
            </a:ln>
            <a:effectLst/>
          </c:spPr>
          <c:invertIfNegative val="0"/>
          <c:cat>
            <c:strRef>
              <c:f>Working!$A$60</c:f>
              <c:strCache>
                <c:ptCount val="1"/>
                <c:pt idx="0">
                  <c:v>Total</c:v>
                </c:pt>
              </c:strCache>
            </c:strRef>
          </c:cat>
          <c:val>
            <c:numRef>
              <c:f>Working!$G$60</c:f>
              <c:numCache>
                <c:formatCode>"$"#,##0</c:formatCode>
                <c:ptCount val="1"/>
                <c:pt idx="0">
                  <c:v>1637000</c:v>
                </c:pt>
              </c:numCache>
            </c:numRef>
          </c:val>
          <c:extLst>
            <c:ext xmlns:c16="http://schemas.microsoft.com/office/drawing/2014/chart" uri="{C3380CC4-5D6E-409C-BE32-E72D297353CC}">
              <c16:uniqueId val="{00000005-43FB-4E85-BECB-E6EF3D075BC7}"/>
            </c:ext>
          </c:extLst>
        </c:ser>
        <c:ser>
          <c:idx val="6"/>
          <c:order val="6"/>
          <c:tx>
            <c:strRef>
              <c:f>Working!$H$58:$H$59</c:f>
              <c:strCache>
                <c:ptCount val="1"/>
                <c:pt idx="0">
                  <c:v>Porsche</c:v>
                </c:pt>
              </c:strCache>
            </c:strRef>
          </c:tx>
          <c:spPr>
            <a:solidFill>
              <a:schemeClr val="accent1">
                <a:lumMod val="60000"/>
              </a:schemeClr>
            </a:solidFill>
            <a:ln>
              <a:noFill/>
            </a:ln>
            <a:effectLst/>
          </c:spPr>
          <c:invertIfNegative val="0"/>
          <c:cat>
            <c:strRef>
              <c:f>Working!$A$60</c:f>
              <c:strCache>
                <c:ptCount val="1"/>
                <c:pt idx="0">
                  <c:v>Total</c:v>
                </c:pt>
              </c:strCache>
            </c:strRef>
          </c:cat>
          <c:val>
            <c:numRef>
              <c:f>Working!$H$60</c:f>
              <c:numCache>
                <c:formatCode>"$"#,##0</c:formatCode>
                <c:ptCount val="1"/>
                <c:pt idx="0">
                  <c:v>1454440</c:v>
                </c:pt>
              </c:numCache>
            </c:numRef>
          </c:val>
          <c:extLst>
            <c:ext xmlns:c16="http://schemas.microsoft.com/office/drawing/2014/chart" uri="{C3380CC4-5D6E-409C-BE32-E72D297353CC}">
              <c16:uniqueId val="{00000006-43FB-4E85-BECB-E6EF3D075BC7}"/>
            </c:ext>
          </c:extLst>
        </c:ser>
        <c:ser>
          <c:idx val="7"/>
          <c:order val="7"/>
          <c:tx>
            <c:strRef>
              <c:f>Working!$I$58:$I$59</c:f>
              <c:strCache>
                <c:ptCount val="1"/>
                <c:pt idx="0">
                  <c:v>Jaguar</c:v>
                </c:pt>
              </c:strCache>
            </c:strRef>
          </c:tx>
          <c:spPr>
            <a:solidFill>
              <a:schemeClr val="accent2">
                <a:lumMod val="60000"/>
              </a:schemeClr>
            </a:solidFill>
            <a:ln>
              <a:noFill/>
            </a:ln>
            <a:effectLst/>
          </c:spPr>
          <c:invertIfNegative val="0"/>
          <c:cat>
            <c:strRef>
              <c:f>Working!$A$60</c:f>
              <c:strCache>
                <c:ptCount val="1"/>
                <c:pt idx="0">
                  <c:v>Total</c:v>
                </c:pt>
              </c:strCache>
            </c:strRef>
          </c:cat>
          <c:val>
            <c:numRef>
              <c:f>Working!$I$60</c:f>
              <c:numCache>
                <c:formatCode>"$"#,##0</c:formatCode>
                <c:ptCount val="1"/>
                <c:pt idx="0">
                  <c:v>1180895</c:v>
                </c:pt>
              </c:numCache>
            </c:numRef>
          </c:val>
          <c:extLst>
            <c:ext xmlns:c16="http://schemas.microsoft.com/office/drawing/2014/chart" uri="{C3380CC4-5D6E-409C-BE32-E72D297353CC}">
              <c16:uniqueId val="{00000007-43FB-4E85-BECB-E6EF3D075BC7}"/>
            </c:ext>
          </c:extLst>
        </c:ser>
        <c:ser>
          <c:idx val="8"/>
          <c:order val="8"/>
          <c:tx>
            <c:strRef>
              <c:f>Working!$J$58:$J$59</c:f>
              <c:strCache>
                <c:ptCount val="1"/>
                <c:pt idx="0">
                  <c:v>Triumph</c:v>
                </c:pt>
              </c:strCache>
            </c:strRef>
          </c:tx>
          <c:spPr>
            <a:solidFill>
              <a:schemeClr val="accent3">
                <a:lumMod val="60000"/>
              </a:schemeClr>
            </a:solidFill>
            <a:ln>
              <a:noFill/>
            </a:ln>
            <a:effectLst/>
          </c:spPr>
          <c:invertIfNegative val="0"/>
          <c:cat>
            <c:strRef>
              <c:f>Working!$A$60</c:f>
              <c:strCache>
                <c:ptCount val="1"/>
                <c:pt idx="0">
                  <c:v>Total</c:v>
                </c:pt>
              </c:strCache>
            </c:strRef>
          </c:cat>
          <c:val>
            <c:numRef>
              <c:f>Working!$J$60</c:f>
              <c:numCache>
                <c:formatCode>"$"#,##0</c:formatCode>
                <c:ptCount val="1"/>
                <c:pt idx="0">
                  <c:v>1061910</c:v>
                </c:pt>
              </c:numCache>
            </c:numRef>
          </c:val>
          <c:extLst>
            <c:ext xmlns:c16="http://schemas.microsoft.com/office/drawing/2014/chart" uri="{C3380CC4-5D6E-409C-BE32-E72D297353CC}">
              <c16:uniqueId val="{00000000-5DCB-434B-B7C5-038C5D346648}"/>
            </c:ext>
          </c:extLst>
        </c:ser>
        <c:ser>
          <c:idx val="9"/>
          <c:order val="9"/>
          <c:tx>
            <c:strRef>
              <c:f>Working!$K$58:$K$59</c:f>
              <c:strCache>
                <c:ptCount val="1"/>
                <c:pt idx="0">
                  <c:v>Mercedes</c:v>
                </c:pt>
              </c:strCache>
            </c:strRef>
          </c:tx>
          <c:spPr>
            <a:solidFill>
              <a:schemeClr val="accent4">
                <a:lumMod val="60000"/>
              </a:schemeClr>
            </a:solidFill>
            <a:ln>
              <a:noFill/>
            </a:ln>
            <a:effectLst/>
          </c:spPr>
          <c:invertIfNegative val="0"/>
          <c:cat>
            <c:strRef>
              <c:f>Working!$A$60</c:f>
              <c:strCache>
                <c:ptCount val="1"/>
                <c:pt idx="0">
                  <c:v>Total</c:v>
                </c:pt>
              </c:strCache>
            </c:strRef>
          </c:cat>
          <c:val>
            <c:numRef>
              <c:f>Working!$K$60</c:f>
              <c:numCache>
                <c:formatCode>"$"#,##0</c:formatCode>
                <c:ptCount val="1"/>
                <c:pt idx="0">
                  <c:v>726115</c:v>
                </c:pt>
              </c:numCache>
            </c:numRef>
          </c:val>
          <c:extLst>
            <c:ext xmlns:c16="http://schemas.microsoft.com/office/drawing/2014/chart" uri="{C3380CC4-5D6E-409C-BE32-E72D297353CC}">
              <c16:uniqueId val="{00000017-5DCB-434B-B7C5-038C5D346648}"/>
            </c:ext>
          </c:extLst>
        </c:ser>
        <c:ser>
          <c:idx val="10"/>
          <c:order val="10"/>
          <c:tx>
            <c:strRef>
              <c:f>Working!$L$58:$L$59</c:f>
              <c:strCache>
                <c:ptCount val="1"/>
                <c:pt idx="0">
                  <c:v>Alfa Romeo</c:v>
                </c:pt>
              </c:strCache>
            </c:strRef>
          </c:tx>
          <c:spPr>
            <a:solidFill>
              <a:schemeClr val="accent5">
                <a:lumMod val="60000"/>
              </a:schemeClr>
            </a:solidFill>
            <a:ln>
              <a:noFill/>
            </a:ln>
            <a:effectLst/>
          </c:spPr>
          <c:invertIfNegative val="0"/>
          <c:cat>
            <c:strRef>
              <c:f>Working!$A$60</c:f>
              <c:strCache>
                <c:ptCount val="1"/>
                <c:pt idx="0">
                  <c:v>Total</c:v>
                </c:pt>
              </c:strCache>
            </c:strRef>
          </c:cat>
          <c:val>
            <c:numRef>
              <c:f>Working!$L$60</c:f>
              <c:numCache>
                <c:formatCode>"$"#,##0</c:formatCode>
                <c:ptCount val="1"/>
                <c:pt idx="0">
                  <c:v>417550</c:v>
                </c:pt>
              </c:numCache>
            </c:numRef>
          </c:val>
          <c:extLst>
            <c:ext xmlns:c16="http://schemas.microsoft.com/office/drawing/2014/chart" uri="{C3380CC4-5D6E-409C-BE32-E72D297353CC}">
              <c16:uniqueId val="{00000018-5DCB-434B-B7C5-038C5D346648}"/>
            </c:ext>
          </c:extLst>
        </c:ser>
        <c:ser>
          <c:idx val="11"/>
          <c:order val="11"/>
          <c:tx>
            <c:strRef>
              <c:f>Working!$M$58:$M$59</c:f>
              <c:strCache>
                <c:ptCount val="1"/>
                <c:pt idx="0">
                  <c:v>McLaren</c:v>
                </c:pt>
              </c:strCache>
            </c:strRef>
          </c:tx>
          <c:spPr>
            <a:solidFill>
              <a:schemeClr val="accent6">
                <a:lumMod val="60000"/>
              </a:schemeClr>
            </a:solidFill>
            <a:ln>
              <a:noFill/>
            </a:ln>
            <a:effectLst/>
          </c:spPr>
          <c:invertIfNegative val="0"/>
          <c:cat>
            <c:strRef>
              <c:f>Working!$A$60</c:f>
              <c:strCache>
                <c:ptCount val="1"/>
                <c:pt idx="0">
                  <c:v>Total</c:v>
                </c:pt>
              </c:strCache>
            </c:strRef>
          </c:cat>
          <c:val>
            <c:numRef>
              <c:f>Working!$M$60</c:f>
              <c:numCache>
                <c:formatCode>"$"#,##0</c:formatCode>
                <c:ptCount val="1"/>
                <c:pt idx="0">
                  <c:v>295000</c:v>
                </c:pt>
              </c:numCache>
            </c:numRef>
          </c:val>
          <c:extLst>
            <c:ext xmlns:c16="http://schemas.microsoft.com/office/drawing/2014/chart" uri="{C3380CC4-5D6E-409C-BE32-E72D297353CC}">
              <c16:uniqueId val="{00000019-5DCB-434B-B7C5-038C5D346648}"/>
            </c:ext>
          </c:extLst>
        </c:ser>
        <c:ser>
          <c:idx val="12"/>
          <c:order val="12"/>
          <c:tx>
            <c:strRef>
              <c:f>Working!$N$58:$N$59</c:f>
              <c:strCache>
                <c:ptCount val="1"/>
                <c:pt idx="0">
                  <c:v>Noble</c:v>
                </c:pt>
              </c:strCache>
            </c:strRef>
          </c:tx>
          <c:spPr>
            <a:solidFill>
              <a:schemeClr val="accent1">
                <a:lumMod val="80000"/>
                <a:lumOff val="20000"/>
              </a:schemeClr>
            </a:solidFill>
            <a:ln>
              <a:noFill/>
            </a:ln>
            <a:effectLst/>
          </c:spPr>
          <c:invertIfNegative val="0"/>
          <c:cat>
            <c:strRef>
              <c:f>Working!$A$60</c:f>
              <c:strCache>
                <c:ptCount val="1"/>
                <c:pt idx="0">
                  <c:v>Total</c:v>
                </c:pt>
              </c:strCache>
            </c:strRef>
          </c:cat>
          <c:val>
            <c:numRef>
              <c:f>Working!$N$60</c:f>
              <c:numCache>
                <c:formatCode>"$"#,##0</c:formatCode>
                <c:ptCount val="1"/>
                <c:pt idx="0">
                  <c:v>223350</c:v>
                </c:pt>
              </c:numCache>
            </c:numRef>
          </c:val>
          <c:extLst>
            <c:ext xmlns:c16="http://schemas.microsoft.com/office/drawing/2014/chart" uri="{C3380CC4-5D6E-409C-BE32-E72D297353CC}">
              <c16:uniqueId val="{0000001A-5DCB-434B-B7C5-038C5D346648}"/>
            </c:ext>
          </c:extLst>
        </c:ser>
        <c:ser>
          <c:idx val="13"/>
          <c:order val="13"/>
          <c:tx>
            <c:strRef>
              <c:f>Working!$O$58:$O$59</c:f>
              <c:strCache>
                <c:ptCount val="1"/>
                <c:pt idx="0">
                  <c:v>Lagonda</c:v>
                </c:pt>
              </c:strCache>
            </c:strRef>
          </c:tx>
          <c:spPr>
            <a:solidFill>
              <a:schemeClr val="accent2">
                <a:lumMod val="80000"/>
                <a:lumOff val="20000"/>
              </a:schemeClr>
            </a:solidFill>
            <a:ln>
              <a:noFill/>
            </a:ln>
            <a:effectLst/>
          </c:spPr>
          <c:invertIfNegative val="0"/>
          <c:cat>
            <c:strRef>
              <c:f>Working!$A$60</c:f>
              <c:strCache>
                <c:ptCount val="1"/>
                <c:pt idx="0">
                  <c:v>Total</c:v>
                </c:pt>
              </c:strCache>
            </c:strRef>
          </c:cat>
          <c:val>
            <c:numRef>
              <c:f>Working!$O$60</c:f>
              <c:numCache>
                <c:formatCode>"$"#,##0</c:formatCode>
                <c:ptCount val="1"/>
                <c:pt idx="0">
                  <c:v>218000</c:v>
                </c:pt>
              </c:numCache>
            </c:numRef>
          </c:val>
          <c:extLst>
            <c:ext xmlns:c16="http://schemas.microsoft.com/office/drawing/2014/chart" uri="{C3380CC4-5D6E-409C-BE32-E72D297353CC}">
              <c16:uniqueId val="{0000001B-5DCB-434B-B7C5-038C5D346648}"/>
            </c:ext>
          </c:extLst>
        </c:ser>
        <c:ser>
          <c:idx val="14"/>
          <c:order val="14"/>
          <c:tx>
            <c:strRef>
              <c:f>Working!$P$58:$P$59</c:f>
              <c:strCache>
                <c:ptCount val="1"/>
                <c:pt idx="0">
                  <c:v>Delahaye</c:v>
                </c:pt>
              </c:strCache>
            </c:strRef>
          </c:tx>
          <c:spPr>
            <a:solidFill>
              <a:schemeClr val="accent3">
                <a:lumMod val="80000"/>
                <a:lumOff val="20000"/>
              </a:schemeClr>
            </a:solidFill>
            <a:ln>
              <a:noFill/>
            </a:ln>
            <a:effectLst/>
          </c:spPr>
          <c:invertIfNegative val="0"/>
          <c:cat>
            <c:strRef>
              <c:f>Working!$A$60</c:f>
              <c:strCache>
                <c:ptCount val="1"/>
                <c:pt idx="0">
                  <c:v>Total</c:v>
                </c:pt>
              </c:strCache>
            </c:strRef>
          </c:cat>
          <c:val>
            <c:numRef>
              <c:f>Working!$P$60</c:f>
              <c:numCache>
                <c:formatCode>"$"#,##0</c:formatCode>
                <c:ptCount val="1"/>
                <c:pt idx="0">
                  <c:v>132000</c:v>
                </c:pt>
              </c:numCache>
            </c:numRef>
          </c:val>
          <c:extLst>
            <c:ext xmlns:c16="http://schemas.microsoft.com/office/drawing/2014/chart" uri="{C3380CC4-5D6E-409C-BE32-E72D297353CC}">
              <c16:uniqueId val="{0000001C-5DCB-434B-B7C5-038C5D346648}"/>
            </c:ext>
          </c:extLst>
        </c:ser>
        <c:ser>
          <c:idx val="15"/>
          <c:order val="15"/>
          <c:tx>
            <c:strRef>
              <c:f>Working!$Q$58:$Q$59</c:f>
              <c:strCache>
                <c:ptCount val="1"/>
                <c:pt idx="0">
                  <c:v>Citroen</c:v>
                </c:pt>
              </c:strCache>
            </c:strRef>
          </c:tx>
          <c:spPr>
            <a:solidFill>
              <a:schemeClr val="accent4">
                <a:lumMod val="80000"/>
                <a:lumOff val="20000"/>
              </a:schemeClr>
            </a:solidFill>
            <a:ln>
              <a:noFill/>
            </a:ln>
            <a:effectLst/>
          </c:spPr>
          <c:invertIfNegative val="0"/>
          <c:cat>
            <c:strRef>
              <c:f>Working!$A$60</c:f>
              <c:strCache>
                <c:ptCount val="1"/>
                <c:pt idx="0">
                  <c:v>Total</c:v>
                </c:pt>
              </c:strCache>
            </c:strRef>
          </c:cat>
          <c:val>
            <c:numRef>
              <c:f>Working!$Q$60</c:f>
              <c:numCache>
                <c:formatCode>"$"#,##0</c:formatCode>
                <c:ptCount val="1"/>
                <c:pt idx="0">
                  <c:v>126580</c:v>
                </c:pt>
              </c:numCache>
            </c:numRef>
          </c:val>
          <c:extLst>
            <c:ext xmlns:c16="http://schemas.microsoft.com/office/drawing/2014/chart" uri="{C3380CC4-5D6E-409C-BE32-E72D297353CC}">
              <c16:uniqueId val="{0000001D-5DCB-434B-B7C5-038C5D346648}"/>
            </c:ext>
          </c:extLst>
        </c:ser>
        <c:ser>
          <c:idx val="16"/>
          <c:order val="16"/>
          <c:tx>
            <c:strRef>
              <c:f>Working!$R$58:$R$59</c:f>
              <c:strCache>
                <c:ptCount val="1"/>
                <c:pt idx="0">
                  <c:v>Delorean</c:v>
                </c:pt>
              </c:strCache>
            </c:strRef>
          </c:tx>
          <c:spPr>
            <a:solidFill>
              <a:schemeClr val="accent5">
                <a:lumMod val="80000"/>
                <a:lumOff val="20000"/>
              </a:schemeClr>
            </a:solidFill>
            <a:ln>
              <a:noFill/>
            </a:ln>
            <a:effectLst/>
          </c:spPr>
          <c:invertIfNegative val="0"/>
          <c:cat>
            <c:strRef>
              <c:f>Working!$A$60</c:f>
              <c:strCache>
                <c:ptCount val="1"/>
                <c:pt idx="0">
                  <c:v>Total</c:v>
                </c:pt>
              </c:strCache>
            </c:strRef>
          </c:cat>
          <c:val>
            <c:numRef>
              <c:f>Working!$R$60</c:f>
              <c:numCache>
                <c:formatCode>"$"#,##0</c:formatCode>
                <c:ptCount val="1"/>
                <c:pt idx="0">
                  <c:v>99500</c:v>
                </c:pt>
              </c:numCache>
            </c:numRef>
          </c:val>
          <c:extLst>
            <c:ext xmlns:c16="http://schemas.microsoft.com/office/drawing/2014/chart" uri="{C3380CC4-5D6E-409C-BE32-E72D297353CC}">
              <c16:uniqueId val="{0000001E-5DCB-434B-B7C5-038C5D346648}"/>
            </c:ext>
          </c:extLst>
        </c:ser>
        <c:ser>
          <c:idx val="17"/>
          <c:order val="17"/>
          <c:tx>
            <c:strRef>
              <c:f>Working!$S$58:$S$59</c:f>
              <c:strCache>
                <c:ptCount val="1"/>
                <c:pt idx="0">
                  <c:v>Trabant</c:v>
                </c:pt>
              </c:strCache>
            </c:strRef>
          </c:tx>
          <c:spPr>
            <a:solidFill>
              <a:schemeClr val="accent6">
                <a:lumMod val="80000"/>
                <a:lumOff val="20000"/>
              </a:schemeClr>
            </a:solidFill>
            <a:ln>
              <a:noFill/>
            </a:ln>
            <a:effectLst/>
          </c:spPr>
          <c:invertIfNegative val="0"/>
          <c:cat>
            <c:strRef>
              <c:f>Working!$A$60</c:f>
              <c:strCache>
                <c:ptCount val="1"/>
                <c:pt idx="0">
                  <c:v>Total</c:v>
                </c:pt>
              </c:strCache>
            </c:strRef>
          </c:cat>
          <c:val>
            <c:numRef>
              <c:f>Working!$S$60</c:f>
              <c:numCache>
                <c:formatCode>"$"#,##0</c:formatCode>
                <c:ptCount val="1"/>
                <c:pt idx="0">
                  <c:v>74140</c:v>
                </c:pt>
              </c:numCache>
            </c:numRef>
          </c:val>
          <c:extLst>
            <c:ext xmlns:c16="http://schemas.microsoft.com/office/drawing/2014/chart" uri="{C3380CC4-5D6E-409C-BE32-E72D297353CC}">
              <c16:uniqueId val="{0000001F-5DCB-434B-B7C5-038C5D346648}"/>
            </c:ext>
          </c:extLst>
        </c:ser>
        <c:ser>
          <c:idx val="18"/>
          <c:order val="18"/>
          <c:tx>
            <c:strRef>
              <c:f>Working!$T$58:$T$59</c:f>
              <c:strCache>
                <c:ptCount val="1"/>
                <c:pt idx="0">
                  <c:v>Austin</c:v>
                </c:pt>
              </c:strCache>
            </c:strRef>
          </c:tx>
          <c:spPr>
            <a:solidFill>
              <a:schemeClr val="accent1">
                <a:lumMod val="80000"/>
              </a:schemeClr>
            </a:solidFill>
            <a:ln>
              <a:noFill/>
            </a:ln>
            <a:effectLst/>
          </c:spPr>
          <c:invertIfNegative val="0"/>
          <c:cat>
            <c:strRef>
              <c:f>Working!$A$60</c:f>
              <c:strCache>
                <c:ptCount val="1"/>
                <c:pt idx="0">
                  <c:v>Total</c:v>
                </c:pt>
              </c:strCache>
            </c:strRef>
          </c:cat>
          <c:val>
            <c:numRef>
              <c:f>Working!$T$60</c:f>
              <c:numCache>
                <c:formatCode>"$"#,##0</c:formatCode>
                <c:ptCount val="1"/>
                <c:pt idx="0">
                  <c:v>64500</c:v>
                </c:pt>
              </c:numCache>
            </c:numRef>
          </c:val>
          <c:extLst>
            <c:ext xmlns:c16="http://schemas.microsoft.com/office/drawing/2014/chart" uri="{C3380CC4-5D6E-409C-BE32-E72D297353CC}">
              <c16:uniqueId val="{00000020-5DCB-434B-B7C5-038C5D346648}"/>
            </c:ext>
          </c:extLst>
        </c:ser>
        <c:ser>
          <c:idx val="19"/>
          <c:order val="19"/>
          <c:tx>
            <c:strRef>
              <c:f>Working!$U$58:$U$59</c:f>
              <c:strCache>
                <c:ptCount val="1"/>
                <c:pt idx="0">
                  <c:v>Peugeot</c:v>
                </c:pt>
              </c:strCache>
            </c:strRef>
          </c:tx>
          <c:spPr>
            <a:solidFill>
              <a:schemeClr val="accent2">
                <a:lumMod val="80000"/>
              </a:schemeClr>
            </a:solidFill>
            <a:ln>
              <a:noFill/>
            </a:ln>
            <a:effectLst/>
          </c:spPr>
          <c:invertIfNegative val="0"/>
          <c:cat>
            <c:strRef>
              <c:f>Working!$A$60</c:f>
              <c:strCache>
                <c:ptCount val="1"/>
                <c:pt idx="0">
                  <c:v>Total</c:v>
                </c:pt>
              </c:strCache>
            </c:strRef>
          </c:cat>
          <c:val>
            <c:numRef>
              <c:f>Working!$U$60</c:f>
              <c:numCache>
                <c:formatCode>"$"#,##0</c:formatCode>
                <c:ptCount val="1"/>
                <c:pt idx="0">
                  <c:v>63045</c:v>
                </c:pt>
              </c:numCache>
            </c:numRef>
          </c:val>
          <c:extLst>
            <c:ext xmlns:c16="http://schemas.microsoft.com/office/drawing/2014/chart" uri="{C3380CC4-5D6E-409C-BE32-E72D297353CC}">
              <c16:uniqueId val="{00000021-5DCB-434B-B7C5-038C5D346648}"/>
            </c:ext>
          </c:extLst>
        </c:ser>
        <c:ser>
          <c:idx val="20"/>
          <c:order val="20"/>
          <c:tx>
            <c:strRef>
              <c:f>Working!$V$58:$V$59</c:f>
              <c:strCache>
                <c:ptCount val="1"/>
                <c:pt idx="0">
                  <c:v>BMW</c:v>
                </c:pt>
              </c:strCache>
            </c:strRef>
          </c:tx>
          <c:spPr>
            <a:solidFill>
              <a:schemeClr val="accent3">
                <a:lumMod val="80000"/>
              </a:schemeClr>
            </a:solidFill>
            <a:ln>
              <a:noFill/>
            </a:ln>
            <a:effectLst/>
          </c:spPr>
          <c:invertIfNegative val="0"/>
          <c:cat>
            <c:strRef>
              <c:f>Working!$A$60</c:f>
              <c:strCache>
                <c:ptCount val="1"/>
                <c:pt idx="0">
                  <c:v>Total</c:v>
                </c:pt>
              </c:strCache>
            </c:strRef>
          </c:cat>
          <c:val>
            <c:numRef>
              <c:f>Working!$V$60</c:f>
              <c:numCache>
                <c:formatCode>"$"#,##0</c:formatCode>
                <c:ptCount val="1"/>
                <c:pt idx="0">
                  <c:v>60500</c:v>
                </c:pt>
              </c:numCache>
            </c:numRef>
          </c:val>
          <c:extLst>
            <c:ext xmlns:c16="http://schemas.microsoft.com/office/drawing/2014/chart" uri="{C3380CC4-5D6E-409C-BE32-E72D297353CC}">
              <c16:uniqueId val="{00000022-5DCB-434B-B7C5-038C5D346648}"/>
            </c:ext>
          </c:extLst>
        </c:ser>
        <c:ser>
          <c:idx val="21"/>
          <c:order val="21"/>
          <c:tx>
            <c:strRef>
              <c:f>Working!$W$58:$W$59</c:f>
              <c:strCache>
                <c:ptCount val="1"/>
                <c:pt idx="0">
                  <c:v>Morgan</c:v>
                </c:pt>
              </c:strCache>
            </c:strRef>
          </c:tx>
          <c:spPr>
            <a:solidFill>
              <a:schemeClr val="accent4">
                <a:lumMod val="80000"/>
              </a:schemeClr>
            </a:solidFill>
            <a:ln>
              <a:noFill/>
            </a:ln>
            <a:effectLst/>
          </c:spPr>
          <c:invertIfNegative val="0"/>
          <c:cat>
            <c:strRef>
              <c:f>Working!$A$60</c:f>
              <c:strCache>
                <c:ptCount val="1"/>
                <c:pt idx="0">
                  <c:v>Total</c:v>
                </c:pt>
              </c:strCache>
            </c:strRef>
          </c:cat>
          <c:val>
            <c:numRef>
              <c:f>Working!$W$60</c:f>
              <c:numCache>
                <c:formatCode>"$"#,##0</c:formatCode>
                <c:ptCount val="1"/>
                <c:pt idx="0">
                  <c:v>18500</c:v>
                </c:pt>
              </c:numCache>
            </c:numRef>
          </c:val>
          <c:extLst>
            <c:ext xmlns:c16="http://schemas.microsoft.com/office/drawing/2014/chart" uri="{C3380CC4-5D6E-409C-BE32-E72D297353CC}">
              <c16:uniqueId val="{00000023-5DCB-434B-B7C5-038C5D346648}"/>
            </c:ext>
          </c:extLst>
        </c:ser>
        <c:ser>
          <c:idx val="22"/>
          <c:order val="22"/>
          <c:tx>
            <c:strRef>
              <c:f>Working!$X$58:$X$59</c:f>
              <c:strCache>
                <c:ptCount val="1"/>
                <c:pt idx="0">
                  <c:v>Reliant</c:v>
                </c:pt>
              </c:strCache>
            </c:strRef>
          </c:tx>
          <c:spPr>
            <a:solidFill>
              <a:schemeClr val="accent5">
                <a:lumMod val="80000"/>
              </a:schemeClr>
            </a:solidFill>
            <a:ln>
              <a:noFill/>
            </a:ln>
            <a:effectLst/>
          </c:spPr>
          <c:invertIfNegative val="0"/>
          <c:cat>
            <c:strRef>
              <c:f>Working!$A$60</c:f>
              <c:strCache>
                <c:ptCount val="1"/>
                <c:pt idx="0">
                  <c:v>Total</c:v>
                </c:pt>
              </c:strCache>
            </c:strRef>
          </c:cat>
          <c:val>
            <c:numRef>
              <c:f>Working!$X$60</c:f>
              <c:numCache>
                <c:formatCode>"$"#,##0</c:formatCode>
                <c:ptCount val="1"/>
                <c:pt idx="0">
                  <c:v>1900</c:v>
                </c:pt>
              </c:numCache>
            </c:numRef>
          </c:val>
          <c:extLst>
            <c:ext xmlns:c16="http://schemas.microsoft.com/office/drawing/2014/chart" uri="{C3380CC4-5D6E-409C-BE32-E72D297353CC}">
              <c16:uniqueId val="{00000024-5DCB-434B-B7C5-038C5D346648}"/>
            </c:ext>
          </c:extLst>
        </c:ser>
        <c:ser>
          <c:idx val="23"/>
          <c:order val="23"/>
          <c:tx>
            <c:strRef>
              <c:f>Working!$Y$58:$Y$59</c:f>
              <c:strCache>
                <c:ptCount val="1"/>
                <c:pt idx="0">
                  <c:v>(blank)</c:v>
                </c:pt>
              </c:strCache>
            </c:strRef>
          </c:tx>
          <c:spPr>
            <a:solidFill>
              <a:schemeClr val="accent6">
                <a:lumMod val="80000"/>
              </a:schemeClr>
            </a:solidFill>
            <a:ln>
              <a:noFill/>
            </a:ln>
            <a:effectLst/>
          </c:spPr>
          <c:invertIfNegative val="0"/>
          <c:cat>
            <c:strRef>
              <c:f>Working!$A$60</c:f>
              <c:strCache>
                <c:ptCount val="1"/>
                <c:pt idx="0">
                  <c:v>Total</c:v>
                </c:pt>
              </c:strCache>
            </c:strRef>
          </c:cat>
          <c:val>
            <c:numRef>
              <c:f>Working!$Y$60</c:f>
              <c:numCache>
                <c:formatCode>"$"#,##0</c:formatCode>
                <c:ptCount val="1"/>
              </c:numCache>
            </c:numRef>
          </c:val>
          <c:extLst>
            <c:ext xmlns:c16="http://schemas.microsoft.com/office/drawing/2014/chart" uri="{C3380CC4-5D6E-409C-BE32-E72D297353CC}">
              <c16:uniqueId val="{00000025-5DCB-434B-B7C5-038C5D346648}"/>
            </c:ext>
          </c:extLst>
        </c:ser>
        <c:dLbls>
          <c:showLegendKey val="0"/>
          <c:showVal val="0"/>
          <c:showCatName val="0"/>
          <c:showSerName val="0"/>
          <c:showPercent val="0"/>
          <c:showBubbleSize val="0"/>
        </c:dLbls>
        <c:gapWidth val="219"/>
        <c:overlap val="-27"/>
        <c:axId val="1766180463"/>
        <c:axId val="1649807535"/>
      </c:barChart>
      <c:catAx>
        <c:axId val="176618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807535"/>
        <c:crosses val="autoZero"/>
        <c:auto val="1"/>
        <c:lblAlgn val="ctr"/>
        <c:lblOffset val="100"/>
        <c:noMultiLvlLbl val="0"/>
      </c:catAx>
      <c:valAx>
        <c:axId val="1649807535"/>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6618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noFill/>
      <a:round/>
    </a:ln>
    <a:effectLst>
      <a:outerShdw blurRad="50800" dist="38100" dir="2700000" algn="tl" rotWithShape="0">
        <a:schemeClr val="tx1">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(2).xlsx]Working!Models</c:name>
    <c:fmtId val="2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solidFill>
                  <a:schemeClr val="bg1"/>
                </a:solidFill>
              </a:rPr>
              <a:t>Top 10 Models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a:outerShdw blurRad="50800" dist="38100" dir="2700000" algn="tl" rotWithShape="0">
              <a:schemeClr val="tx1">
                <a:lumMod val="65000"/>
                <a:lumOff val="3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a:outerShdw blurRad="50800" dist="38100" dir="2700000" algn="tl" rotWithShape="0">
              <a:schemeClr val="tx1">
                <a:lumMod val="65000"/>
                <a:lumOff val="3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a:outerShdw blurRad="50800" dist="38100" dir="2700000" algn="tl" rotWithShape="0">
              <a:schemeClr val="tx1">
                <a:lumMod val="65000"/>
                <a:lumOff val="3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a:outerShdw blurRad="50800" dist="38100" dir="2700000" algn="tl" rotWithShape="0">
              <a:schemeClr val="tx1">
                <a:lumMod val="65000"/>
                <a:lumOff val="3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a:outerShdw blurRad="50800" dist="38100" dir="2700000" algn="tl" rotWithShape="0">
              <a:schemeClr val="tx1">
                <a:lumMod val="65000"/>
                <a:lumOff val="3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a:outerShdw blurRad="50800" dist="38100" dir="2700000" algn="tl" rotWithShape="0">
              <a:schemeClr val="tx1">
                <a:lumMod val="65000"/>
                <a:lumOff val="3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a:outerShdw blurRad="50800" dist="38100" dir="2700000" algn="tl" rotWithShape="0">
              <a:schemeClr val="tx1">
                <a:lumMod val="65000"/>
                <a:lumOff val="3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pivotFmt>
      <c:pivotFmt>
        <c:idx val="3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pivotFmt>
      <c:pivotFmt>
        <c:idx val="312"/>
        <c:spPr>
          <a:solidFill>
            <a:schemeClr val="accent1"/>
          </a:solidFill>
          <a:ln>
            <a:noFill/>
          </a:ln>
          <a:effectLst/>
        </c:spPr>
        <c:marker>
          <c:symbol val="none"/>
        </c:marker>
      </c:pivotFmt>
      <c:pivotFmt>
        <c:idx val="313"/>
        <c:spPr>
          <a:solidFill>
            <a:schemeClr val="accent1"/>
          </a:solidFill>
          <a:ln>
            <a:noFill/>
          </a:ln>
          <a:effectLst/>
        </c:spPr>
        <c:marker>
          <c:symbol val="none"/>
        </c:marker>
      </c:pivotFmt>
      <c:pivotFmt>
        <c:idx val="3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Working!$B$72:$B$73</c:f>
              <c:strCache>
                <c:ptCount val="1"/>
                <c:pt idx="0">
                  <c:v>F50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Working!$B$74</c:f>
              <c:numCache>
                <c:formatCode>"$"#,##0</c:formatCode>
                <c:ptCount val="1"/>
                <c:pt idx="0">
                  <c:v>760950</c:v>
                </c:pt>
              </c:numCache>
            </c:numRef>
          </c:val>
          <c:extLst>
            <c:ext xmlns:c16="http://schemas.microsoft.com/office/drawing/2014/chart" uri="{C3380CC4-5D6E-409C-BE32-E72D297353CC}">
              <c16:uniqueId val="{00000000-C442-433E-945F-616E48517E6C}"/>
            </c:ext>
          </c:extLst>
        </c:ser>
        <c:ser>
          <c:idx val="1"/>
          <c:order val="1"/>
          <c:tx>
            <c:strRef>
              <c:f>Working!$C$72:$C$73</c:f>
              <c:strCache>
                <c:ptCount val="1"/>
                <c:pt idx="0">
                  <c:v>Flying Spur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Working!$C$74</c:f>
              <c:numCache>
                <c:formatCode>"$"#,##0</c:formatCode>
                <c:ptCount val="1"/>
                <c:pt idx="0">
                  <c:v>768590</c:v>
                </c:pt>
              </c:numCache>
            </c:numRef>
          </c:val>
          <c:extLst>
            <c:ext xmlns:c16="http://schemas.microsoft.com/office/drawing/2014/chart" uri="{C3380CC4-5D6E-409C-BE32-E72D297353CC}">
              <c16:uniqueId val="{00000001-C442-433E-945F-616E48517E6C}"/>
            </c:ext>
          </c:extLst>
        </c:ser>
        <c:ser>
          <c:idx val="2"/>
          <c:order val="2"/>
          <c:tx>
            <c:strRef>
              <c:f>Working!$D$72:$D$73</c:f>
              <c:strCache>
                <c:ptCount val="1"/>
                <c:pt idx="0">
                  <c:v>Testarossa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Working!$D$74</c:f>
              <c:numCache>
                <c:formatCode>"$"#,##0</c:formatCode>
                <c:ptCount val="1"/>
                <c:pt idx="0">
                  <c:v>870000</c:v>
                </c:pt>
              </c:numCache>
            </c:numRef>
          </c:val>
          <c:extLst>
            <c:ext xmlns:c16="http://schemas.microsoft.com/office/drawing/2014/chart" uri="{C3380CC4-5D6E-409C-BE32-E72D297353CC}">
              <c16:uniqueId val="{00000002-C442-433E-945F-616E48517E6C}"/>
            </c:ext>
          </c:extLst>
        </c:ser>
        <c:ser>
          <c:idx val="3"/>
          <c:order val="3"/>
          <c:tx>
            <c:strRef>
              <c:f>Working!$E$72:$E$73</c:f>
              <c:strCache>
                <c:ptCount val="1"/>
                <c:pt idx="0">
                  <c:v>Diabolo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Working!$E$74</c:f>
              <c:numCache>
                <c:formatCode>"$"#,##0</c:formatCode>
                <c:ptCount val="1"/>
                <c:pt idx="0">
                  <c:v>917950</c:v>
                </c:pt>
              </c:numCache>
            </c:numRef>
          </c:val>
          <c:extLst>
            <c:ext xmlns:c16="http://schemas.microsoft.com/office/drawing/2014/chart" uri="{C3380CC4-5D6E-409C-BE32-E72D297353CC}">
              <c16:uniqueId val="{00000003-C442-433E-945F-616E48517E6C}"/>
            </c:ext>
          </c:extLst>
        </c:ser>
        <c:ser>
          <c:idx val="4"/>
          <c:order val="4"/>
          <c:tx>
            <c:strRef>
              <c:f>Working!$F$72:$F$73</c:f>
              <c:strCache>
                <c:ptCount val="1"/>
                <c:pt idx="0">
                  <c:v>Enzo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Working!$F$74</c:f>
              <c:numCache>
                <c:formatCode>"$"#,##0</c:formatCode>
                <c:ptCount val="1"/>
                <c:pt idx="0">
                  <c:v>1015000</c:v>
                </c:pt>
              </c:numCache>
            </c:numRef>
          </c:val>
          <c:extLst>
            <c:ext xmlns:c16="http://schemas.microsoft.com/office/drawing/2014/chart" uri="{C3380CC4-5D6E-409C-BE32-E72D297353CC}">
              <c16:uniqueId val="{00000004-C442-433E-945F-616E48517E6C}"/>
            </c:ext>
          </c:extLst>
        </c:ser>
        <c:ser>
          <c:idx val="5"/>
          <c:order val="5"/>
          <c:tx>
            <c:strRef>
              <c:f>Working!$G$72:$G$73</c:f>
              <c:strCache>
                <c:ptCount val="1"/>
                <c:pt idx="0">
                  <c:v>DB9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Working!$G$74</c:f>
              <c:numCache>
                <c:formatCode>"$"#,##0</c:formatCode>
                <c:ptCount val="1"/>
                <c:pt idx="0">
                  <c:v>1140990</c:v>
                </c:pt>
              </c:numCache>
            </c:numRef>
          </c:val>
          <c:extLst>
            <c:ext xmlns:c16="http://schemas.microsoft.com/office/drawing/2014/chart" uri="{C3380CC4-5D6E-409C-BE32-E72D297353CC}">
              <c16:uniqueId val="{00000005-C442-433E-945F-616E48517E6C}"/>
            </c:ext>
          </c:extLst>
        </c:ser>
        <c:ser>
          <c:idx val="6"/>
          <c:order val="6"/>
          <c:tx>
            <c:strRef>
              <c:f>Working!$H$72:$H$73</c:f>
              <c:strCache>
                <c:ptCount val="1"/>
                <c:pt idx="0">
                  <c:v>Virage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Working!$H$74</c:f>
              <c:numCache>
                <c:formatCode>"$"#,##0</c:formatCode>
                <c:ptCount val="1"/>
                <c:pt idx="0">
                  <c:v>1162480</c:v>
                </c:pt>
              </c:numCache>
            </c:numRef>
          </c:val>
          <c:extLst>
            <c:ext xmlns:c16="http://schemas.microsoft.com/office/drawing/2014/chart" uri="{C3380CC4-5D6E-409C-BE32-E72D297353CC}">
              <c16:uniqueId val="{00000006-C442-433E-945F-616E48517E6C}"/>
            </c:ext>
          </c:extLst>
        </c:ser>
        <c:ser>
          <c:idx val="7"/>
          <c:order val="7"/>
          <c:tx>
            <c:strRef>
              <c:f>Working!$I$72:$I$73</c:f>
              <c:strCache>
                <c:ptCount val="1"/>
                <c:pt idx="0">
                  <c:v>DB6</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Working!$I$74</c:f>
              <c:numCache>
                <c:formatCode>"$"#,##0</c:formatCode>
                <c:ptCount val="1"/>
                <c:pt idx="0">
                  <c:v>1169335.8999999999</c:v>
                </c:pt>
              </c:numCache>
            </c:numRef>
          </c:val>
          <c:extLst>
            <c:ext xmlns:c16="http://schemas.microsoft.com/office/drawing/2014/chart" uri="{C3380CC4-5D6E-409C-BE32-E72D297353CC}">
              <c16:uniqueId val="{00000007-C442-433E-945F-616E48517E6C}"/>
            </c:ext>
          </c:extLst>
        </c:ser>
        <c:ser>
          <c:idx val="8"/>
          <c:order val="8"/>
          <c:tx>
            <c:strRef>
              <c:f>Working!$J$72:$J$73</c:f>
              <c:strCache>
                <c:ptCount val="1"/>
                <c:pt idx="0">
                  <c:v>355</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Working!$J$74</c:f>
              <c:numCache>
                <c:formatCode>"$"#,##0</c:formatCode>
                <c:ptCount val="1"/>
                <c:pt idx="0">
                  <c:v>1198000.1000000001</c:v>
                </c:pt>
              </c:numCache>
            </c:numRef>
          </c:val>
          <c:extLst>
            <c:ext xmlns:c16="http://schemas.microsoft.com/office/drawing/2014/chart" uri="{C3380CC4-5D6E-409C-BE32-E72D297353CC}">
              <c16:uniqueId val="{00000008-C442-433E-945F-616E48517E6C}"/>
            </c:ext>
          </c:extLst>
        </c:ser>
        <c:ser>
          <c:idx val="9"/>
          <c:order val="9"/>
          <c:tx>
            <c:strRef>
              <c:f>Working!$K$72:$K$73</c:f>
              <c:strCache>
                <c:ptCount val="1"/>
                <c:pt idx="0">
                  <c:v>57C</c:v>
                </c:pt>
              </c:strCache>
            </c:strRef>
          </c:tx>
          <c:spPr>
            <a:solidFill>
              <a:schemeClr val="accent4">
                <a:lumMod val="60000"/>
              </a:schemeClr>
            </a:solidFill>
            <a:ln>
              <a:noFill/>
            </a:ln>
            <a:effectLst>
              <a:outerShdw blurRad="50800" dist="38100" dir="2700000" algn="tl" rotWithShape="0">
                <a:schemeClr val="tx1">
                  <a:lumMod val="65000"/>
                  <a:lumOff val="35000"/>
                  <a:alpha val="4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Working!$A$74</c:f>
              <c:strCache>
                <c:ptCount val="1"/>
                <c:pt idx="0">
                  <c:v>Total</c:v>
                </c:pt>
              </c:strCache>
            </c:strRef>
          </c:cat>
          <c:val>
            <c:numRef>
              <c:f>Working!$K$74</c:f>
              <c:numCache>
                <c:formatCode>"$"#,##0</c:formatCode>
                <c:ptCount val="1"/>
                <c:pt idx="0">
                  <c:v>1685000</c:v>
                </c:pt>
              </c:numCache>
            </c:numRef>
          </c:val>
          <c:extLst>
            <c:ext xmlns:c16="http://schemas.microsoft.com/office/drawing/2014/chart" uri="{C3380CC4-5D6E-409C-BE32-E72D297353CC}">
              <c16:uniqueId val="{00000009-C442-433E-945F-616E48517E6C}"/>
            </c:ext>
          </c:extLst>
        </c:ser>
        <c:dLbls>
          <c:dLblPos val="outEnd"/>
          <c:showLegendKey val="0"/>
          <c:showVal val="1"/>
          <c:showCatName val="0"/>
          <c:showSerName val="0"/>
          <c:showPercent val="0"/>
          <c:showBubbleSize val="0"/>
        </c:dLbls>
        <c:gapWidth val="166"/>
        <c:overlap val="-30"/>
        <c:axId val="326289184"/>
        <c:axId val="876513552"/>
      </c:barChart>
      <c:catAx>
        <c:axId val="326289184"/>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76513552"/>
        <c:crosses val="autoZero"/>
        <c:auto val="1"/>
        <c:lblAlgn val="ctr"/>
        <c:lblOffset val="100"/>
        <c:noMultiLvlLbl val="0"/>
      </c:catAx>
      <c:valAx>
        <c:axId val="876513552"/>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2628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noFill/>
      <a:round/>
    </a:ln>
    <a:effectLst>
      <a:outerShdw blurRad="50800" dist="38100" dir="2700000" algn="tl" rotWithShape="0">
        <a:schemeClr val="tx1">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(2).xlsx]Ferarri!Ferrari</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1"/>
        <c:spPr>
          <a:ln w="28575" cap="rnd">
            <a:solidFill>
              <a:srgbClr val="FF000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Ferarri!$B$1:$B$2</c:f>
              <c:strCache>
                <c:ptCount val="1"/>
                <c:pt idx="0">
                  <c:v>Ferrari</c:v>
                </c:pt>
              </c:strCache>
            </c:strRef>
          </c:tx>
          <c:spPr>
            <a:ln w="28575" cap="rnd">
              <a:solidFill>
                <a:srgbClr val="FF0000"/>
              </a:solidFill>
              <a:round/>
            </a:ln>
            <a:effectLst/>
          </c:spPr>
          <c:marker>
            <c:symbol val="circle"/>
            <c:size val="5"/>
            <c:spPr>
              <a:solidFill>
                <a:schemeClr val="tx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Ferarri!$A$3:$A$7</c:f>
              <c:strCache>
                <c:ptCount val="4"/>
                <c:pt idx="0">
                  <c:v>2015</c:v>
                </c:pt>
                <c:pt idx="1">
                  <c:v>2016</c:v>
                </c:pt>
                <c:pt idx="2">
                  <c:v>2017</c:v>
                </c:pt>
                <c:pt idx="3">
                  <c:v>2018</c:v>
                </c:pt>
              </c:strCache>
            </c:strRef>
          </c:cat>
          <c:val>
            <c:numRef>
              <c:f>Ferarri!$B$3:$B$7</c:f>
              <c:numCache>
                <c:formatCode>"$"#,##0</c:formatCode>
                <c:ptCount val="4"/>
                <c:pt idx="0">
                  <c:v>649500.1</c:v>
                </c:pt>
                <c:pt idx="1">
                  <c:v>1090000</c:v>
                </c:pt>
                <c:pt idx="2">
                  <c:v>2051900</c:v>
                </c:pt>
                <c:pt idx="3">
                  <c:v>2269000</c:v>
                </c:pt>
              </c:numCache>
            </c:numRef>
          </c:val>
          <c:smooth val="0"/>
          <c:extLst>
            <c:ext xmlns:c16="http://schemas.microsoft.com/office/drawing/2014/chart" uri="{C3380CC4-5D6E-409C-BE32-E72D297353CC}">
              <c16:uniqueId val="{00000000-E26F-43A8-968B-4DF522548C54}"/>
            </c:ext>
          </c:extLst>
        </c:ser>
        <c:dLbls>
          <c:showLegendKey val="0"/>
          <c:showVal val="0"/>
          <c:showCatName val="0"/>
          <c:showSerName val="0"/>
          <c:showPercent val="0"/>
          <c:showBubbleSize val="0"/>
        </c:dLbls>
        <c:marker val="1"/>
        <c:smooth val="0"/>
        <c:axId val="1619117919"/>
        <c:axId val="1252349887"/>
      </c:lineChart>
      <c:catAx>
        <c:axId val="161911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349887"/>
        <c:crosses val="autoZero"/>
        <c:auto val="1"/>
        <c:lblAlgn val="ctr"/>
        <c:lblOffset val="100"/>
        <c:noMultiLvlLbl val="0"/>
      </c:catAx>
      <c:valAx>
        <c:axId val="1252349887"/>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11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outerShdw blurRad="50800" dist="38100" dir="2700000" algn="tl" rotWithShape="0">
        <a:schemeClr val="tx1">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(2).xlsx]Aston Martin!Aston martin</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3"/>
        <c:spPr>
          <a:ln w="28575" cap="rnd">
            <a:solidFill>
              <a:schemeClr val="accent4"/>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'Aston Martin'!$B$1:$B$2</c:f>
              <c:strCache>
                <c:ptCount val="1"/>
                <c:pt idx="0">
                  <c:v>Aston Martin</c:v>
                </c:pt>
              </c:strCache>
            </c:strRef>
          </c:tx>
          <c:spPr>
            <a:ln w="28575" cap="rnd">
              <a:solidFill>
                <a:schemeClr val="accent4"/>
              </a:solidFill>
              <a:round/>
            </a:ln>
            <a:effectLst/>
          </c:spPr>
          <c:marker>
            <c:symbol val="circle"/>
            <c:size val="5"/>
            <c:spPr>
              <a:solidFill>
                <a:schemeClr val="tx1"/>
              </a:solidFill>
              <a:ln w="9525">
                <a:solidFill>
                  <a:schemeClr val="accent1"/>
                </a:solidFill>
              </a:ln>
              <a:effectLst/>
            </c:spPr>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'Aston Martin'!$A$3:$A$7</c:f>
              <c:strCache>
                <c:ptCount val="4"/>
                <c:pt idx="0">
                  <c:v>2015</c:v>
                </c:pt>
                <c:pt idx="1">
                  <c:v>2016</c:v>
                </c:pt>
                <c:pt idx="2">
                  <c:v>2017</c:v>
                </c:pt>
                <c:pt idx="3">
                  <c:v>2018</c:v>
                </c:pt>
              </c:strCache>
            </c:strRef>
          </c:cat>
          <c:val>
            <c:numRef>
              <c:f>'Aston Martin'!$B$3:$B$7</c:f>
              <c:numCache>
                <c:formatCode>"$"#,##0</c:formatCode>
                <c:ptCount val="4"/>
                <c:pt idx="0">
                  <c:v>460091.1</c:v>
                </c:pt>
                <c:pt idx="1">
                  <c:v>1531600</c:v>
                </c:pt>
                <c:pt idx="2">
                  <c:v>1548250</c:v>
                </c:pt>
                <c:pt idx="3">
                  <c:v>2055885</c:v>
                </c:pt>
              </c:numCache>
            </c:numRef>
          </c:val>
          <c:smooth val="0"/>
          <c:extLst>
            <c:ext xmlns:c16="http://schemas.microsoft.com/office/drawing/2014/chart" uri="{C3380CC4-5D6E-409C-BE32-E72D297353CC}">
              <c16:uniqueId val="{00000000-AD8C-4DA9-BBDD-3DB6458E8B1E}"/>
            </c:ext>
          </c:extLst>
        </c:ser>
        <c:dLbls>
          <c:showLegendKey val="0"/>
          <c:showVal val="0"/>
          <c:showCatName val="0"/>
          <c:showSerName val="0"/>
          <c:showPercent val="0"/>
          <c:showBubbleSize val="0"/>
        </c:dLbls>
        <c:marker val="1"/>
        <c:smooth val="0"/>
        <c:axId val="1686515487"/>
        <c:axId val="974436351"/>
      </c:lineChart>
      <c:catAx>
        <c:axId val="168651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436351"/>
        <c:crosses val="autoZero"/>
        <c:auto val="1"/>
        <c:lblAlgn val="ctr"/>
        <c:lblOffset val="100"/>
        <c:noMultiLvlLbl val="0"/>
      </c:catAx>
      <c:valAx>
        <c:axId val="974436351"/>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51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outerShdw blurRad="50800" dist="38100" dir="2700000" algn="tl" rotWithShape="0">
        <a:schemeClr val="tx1">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(2).xlsx]Lamborgini!Lambo'</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3"/>
        <c:spPr>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Lamborgini!$B$1:$B$2</c:f>
              <c:strCache>
                <c:ptCount val="1"/>
                <c:pt idx="0">
                  <c:v>Lamborghini</c:v>
                </c:pt>
              </c:strCache>
            </c:strRef>
          </c:tx>
          <c:spPr>
            <a:ln w="28575" cap="rnd">
              <a:solidFill>
                <a:schemeClr val="tx1">
                  <a:lumMod val="50000"/>
                  <a:lumOff val="50000"/>
                </a:schemeClr>
              </a:solidFill>
              <a:round/>
            </a:ln>
            <a:effectLst/>
          </c:spPr>
          <c:marker>
            <c:symbol val="circle"/>
            <c:size val="5"/>
            <c:spPr>
              <a:solidFill>
                <a:schemeClr val="tx1"/>
              </a:solidFill>
              <a:ln w="9525">
                <a:solidFill>
                  <a:schemeClr val="accent1"/>
                </a:solidFill>
              </a:ln>
              <a:effectLst/>
            </c:spPr>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Lamborgini!$A$3:$A$6</c:f>
              <c:strCache>
                <c:ptCount val="3"/>
                <c:pt idx="0">
                  <c:v>2016</c:v>
                </c:pt>
                <c:pt idx="1">
                  <c:v>2017</c:v>
                </c:pt>
                <c:pt idx="2">
                  <c:v>2018</c:v>
                </c:pt>
              </c:strCache>
            </c:strRef>
          </c:cat>
          <c:val>
            <c:numRef>
              <c:f>Lamborgini!$B$3:$B$6</c:f>
              <c:numCache>
                <c:formatCode>"$"#,##0</c:formatCode>
                <c:ptCount val="3"/>
                <c:pt idx="0">
                  <c:v>542150</c:v>
                </c:pt>
                <c:pt idx="1">
                  <c:v>785000</c:v>
                </c:pt>
                <c:pt idx="2">
                  <c:v>635950</c:v>
                </c:pt>
              </c:numCache>
            </c:numRef>
          </c:val>
          <c:smooth val="0"/>
          <c:extLst>
            <c:ext xmlns:c16="http://schemas.microsoft.com/office/drawing/2014/chart" uri="{C3380CC4-5D6E-409C-BE32-E72D297353CC}">
              <c16:uniqueId val="{00000000-D264-4688-894F-619F82B7F62B}"/>
            </c:ext>
          </c:extLst>
        </c:ser>
        <c:dLbls>
          <c:showLegendKey val="0"/>
          <c:showVal val="0"/>
          <c:showCatName val="0"/>
          <c:showSerName val="0"/>
          <c:showPercent val="0"/>
          <c:showBubbleSize val="0"/>
        </c:dLbls>
        <c:marker val="1"/>
        <c:smooth val="0"/>
        <c:axId val="1668097679"/>
        <c:axId val="1627744847"/>
      </c:lineChart>
      <c:catAx>
        <c:axId val="166809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744847"/>
        <c:crosses val="autoZero"/>
        <c:auto val="1"/>
        <c:lblAlgn val="ctr"/>
        <c:lblOffset val="100"/>
        <c:noMultiLvlLbl val="0"/>
      </c:catAx>
      <c:valAx>
        <c:axId val="1627744847"/>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09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outerShdw blurRad="50800" dist="38100" dir="2700000" algn="tl" rotWithShape="0">
        <a:schemeClr val="tx1">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 Dashboard - Copy - Copy - Copy (2).xlsx]Working!Brands</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kern="1200" spc="0" baseline="0">
                <a:solidFill>
                  <a:schemeClr val="bg1"/>
                </a:solidFill>
              </a:rPr>
              <a:t>Top 10 Brandes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Working!$B$58:$B$59</c:f>
              <c:strCache>
                <c:ptCount val="1"/>
                <c:pt idx="0">
                  <c:v>Ferrari</c:v>
                </c:pt>
              </c:strCache>
            </c:strRef>
          </c:tx>
          <c:spPr>
            <a:solidFill>
              <a:schemeClr val="bg2">
                <a:lumMod val="50000"/>
              </a:schemeClr>
            </a:solidFill>
            <a:ln>
              <a:noFill/>
            </a:ln>
            <a:effectLst/>
          </c:spPr>
          <c:invertIfNegative val="0"/>
          <c:cat>
            <c:strRef>
              <c:f>Working!$A$60</c:f>
              <c:strCache>
                <c:ptCount val="1"/>
                <c:pt idx="0">
                  <c:v>Total</c:v>
                </c:pt>
              </c:strCache>
            </c:strRef>
          </c:cat>
          <c:val>
            <c:numRef>
              <c:f>Working!$B$60</c:f>
              <c:numCache>
                <c:formatCode>"$"#,##0</c:formatCode>
                <c:ptCount val="1"/>
                <c:pt idx="0">
                  <c:v>6060400.0999999996</c:v>
                </c:pt>
              </c:numCache>
            </c:numRef>
          </c:val>
          <c:extLst>
            <c:ext xmlns:c16="http://schemas.microsoft.com/office/drawing/2014/chart" uri="{C3380CC4-5D6E-409C-BE32-E72D297353CC}">
              <c16:uniqueId val="{00000000-1CD5-4CF6-B8FE-4CB68D6A881D}"/>
            </c:ext>
          </c:extLst>
        </c:ser>
        <c:ser>
          <c:idx val="1"/>
          <c:order val="1"/>
          <c:tx>
            <c:strRef>
              <c:f>Working!$C$58:$C$59</c:f>
              <c:strCache>
                <c:ptCount val="1"/>
                <c:pt idx="0">
                  <c:v>Aston Martin</c:v>
                </c:pt>
              </c:strCache>
            </c:strRef>
          </c:tx>
          <c:spPr>
            <a:solidFill>
              <a:schemeClr val="accent2"/>
            </a:solidFill>
            <a:ln>
              <a:noFill/>
            </a:ln>
            <a:effectLst/>
          </c:spPr>
          <c:invertIfNegative val="0"/>
          <c:cat>
            <c:strRef>
              <c:f>Working!$A$60</c:f>
              <c:strCache>
                <c:ptCount val="1"/>
                <c:pt idx="0">
                  <c:v>Total</c:v>
                </c:pt>
              </c:strCache>
            </c:strRef>
          </c:cat>
          <c:val>
            <c:numRef>
              <c:f>Working!$C$60</c:f>
              <c:numCache>
                <c:formatCode>"$"#,##0</c:formatCode>
                <c:ptCount val="1"/>
                <c:pt idx="0">
                  <c:v>5595826.0999999996</c:v>
                </c:pt>
              </c:numCache>
            </c:numRef>
          </c:val>
          <c:extLst>
            <c:ext xmlns:c16="http://schemas.microsoft.com/office/drawing/2014/chart" uri="{C3380CC4-5D6E-409C-BE32-E72D297353CC}">
              <c16:uniqueId val="{00000001-1CD5-4CF6-B8FE-4CB68D6A881D}"/>
            </c:ext>
          </c:extLst>
        </c:ser>
        <c:ser>
          <c:idx val="2"/>
          <c:order val="2"/>
          <c:tx>
            <c:strRef>
              <c:f>Working!$D$58:$D$59</c:f>
              <c:strCache>
                <c:ptCount val="1"/>
                <c:pt idx="0">
                  <c:v>Lamborghini</c:v>
                </c:pt>
              </c:strCache>
            </c:strRef>
          </c:tx>
          <c:spPr>
            <a:solidFill>
              <a:schemeClr val="accent3"/>
            </a:solidFill>
            <a:ln>
              <a:noFill/>
            </a:ln>
            <a:effectLst/>
          </c:spPr>
          <c:invertIfNegative val="0"/>
          <c:cat>
            <c:strRef>
              <c:f>Working!$A$60</c:f>
              <c:strCache>
                <c:ptCount val="1"/>
                <c:pt idx="0">
                  <c:v>Total</c:v>
                </c:pt>
              </c:strCache>
            </c:strRef>
          </c:cat>
          <c:val>
            <c:numRef>
              <c:f>Working!$D$60</c:f>
              <c:numCache>
                <c:formatCode>"$"#,##0</c:formatCode>
                <c:ptCount val="1"/>
                <c:pt idx="0">
                  <c:v>1963100</c:v>
                </c:pt>
              </c:numCache>
            </c:numRef>
          </c:val>
          <c:extLst>
            <c:ext xmlns:c16="http://schemas.microsoft.com/office/drawing/2014/chart" uri="{C3380CC4-5D6E-409C-BE32-E72D297353CC}">
              <c16:uniqueId val="{00000002-1CD5-4CF6-B8FE-4CB68D6A881D}"/>
            </c:ext>
          </c:extLst>
        </c:ser>
        <c:ser>
          <c:idx val="3"/>
          <c:order val="3"/>
          <c:tx>
            <c:strRef>
              <c:f>Working!$E$58:$E$59</c:f>
              <c:strCache>
                <c:ptCount val="1"/>
                <c:pt idx="0">
                  <c:v>Bugatti</c:v>
                </c:pt>
              </c:strCache>
            </c:strRef>
          </c:tx>
          <c:spPr>
            <a:solidFill>
              <a:schemeClr val="accent4"/>
            </a:solidFill>
            <a:ln>
              <a:noFill/>
            </a:ln>
            <a:effectLst/>
          </c:spPr>
          <c:invertIfNegative val="0"/>
          <c:cat>
            <c:strRef>
              <c:f>Working!$A$60</c:f>
              <c:strCache>
                <c:ptCount val="1"/>
                <c:pt idx="0">
                  <c:v>Total</c:v>
                </c:pt>
              </c:strCache>
            </c:strRef>
          </c:cat>
          <c:val>
            <c:numRef>
              <c:f>Working!$E$60</c:f>
              <c:numCache>
                <c:formatCode>"$"#,##0</c:formatCode>
                <c:ptCount val="1"/>
                <c:pt idx="0">
                  <c:v>1905500</c:v>
                </c:pt>
              </c:numCache>
            </c:numRef>
          </c:val>
          <c:extLst>
            <c:ext xmlns:c16="http://schemas.microsoft.com/office/drawing/2014/chart" uri="{C3380CC4-5D6E-409C-BE32-E72D297353CC}">
              <c16:uniqueId val="{00000003-1CD5-4CF6-B8FE-4CB68D6A881D}"/>
            </c:ext>
          </c:extLst>
        </c:ser>
        <c:ser>
          <c:idx val="4"/>
          <c:order val="4"/>
          <c:tx>
            <c:strRef>
              <c:f>Working!$F$58:$F$59</c:f>
              <c:strCache>
                <c:ptCount val="1"/>
                <c:pt idx="0">
                  <c:v>Bentley</c:v>
                </c:pt>
              </c:strCache>
            </c:strRef>
          </c:tx>
          <c:spPr>
            <a:solidFill>
              <a:schemeClr val="accent5"/>
            </a:solidFill>
            <a:ln>
              <a:noFill/>
            </a:ln>
            <a:effectLst/>
          </c:spPr>
          <c:invertIfNegative val="0"/>
          <c:cat>
            <c:strRef>
              <c:f>Working!$A$60</c:f>
              <c:strCache>
                <c:ptCount val="1"/>
                <c:pt idx="0">
                  <c:v>Total</c:v>
                </c:pt>
              </c:strCache>
            </c:strRef>
          </c:cat>
          <c:val>
            <c:numRef>
              <c:f>Working!$F$60</c:f>
              <c:numCache>
                <c:formatCode>"$"#,##0</c:formatCode>
                <c:ptCount val="1"/>
                <c:pt idx="0">
                  <c:v>1788840</c:v>
                </c:pt>
              </c:numCache>
            </c:numRef>
          </c:val>
          <c:extLst>
            <c:ext xmlns:c16="http://schemas.microsoft.com/office/drawing/2014/chart" uri="{C3380CC4-5D6E-409C-BE32-E72D297353CC}">
              <c16:uniqueId val="{00000004-1CD5-4CF6-B8FE-4CB68D6A881D}"/>
            </c:ext>
          </c:extLst>
        </c:ser>
        <c:ser>
          <c:idx val="5"/>
          <c:order val="5"/>
          <c:tx>
            <c:strRef>
              <c:f>Working!$G$58:$G$59</c:f>
              <c:strCache>
                <c:ptCount val="1"/>
                <c:pt idx="0">
                  <c:v>Rolls Royce</c:v>
                </c:pt>
              </c:strCache>
            </c:strRef>
          </c:tx>
          <c:spPr>
            <a:solidFill>
              <a:schemeClr val="accent6"/>
            </a:solidFill>
            <a:ln>
              <a:noFill/>
            </a:ln>
            <a:effectLst/>
          </c:spPr>
          <c:invertIfNegative val="0"/>
          <c:cat>
            <c:strRef>
              <c:f>Working!$A$60</c:f>
              <c:strCache>
                <c:ptCount val="1"/>
                <c:pt idx="0">
                  <c:v>Total</c:v>
                </c:pt>
              </c:strCache>
            </c:strRef>
          </c:cat>
          <c:val>
            <c:numRef>
              <c:f>Working!$G$60</c:f>
              <c:numCache>
                <c:formatCode>"$"#,##0</c:formatCode>
                <c:ptCount val="1"/>
                <c:pt idx="0">
                  <c:v>1637000</c:v>
                </c:pt>
              </c:numCache>
            </c:numRef>
          </c:val>
          <c:extLst>
            <c:ext xmlns:c16="http://schemas.microsoft.com/office/drawing/2014/chart" uri="{C3380CC4-5D6E-409C-BE32-E72D297353CC}">
              <c16:uniqueId val="{00000005-1CD5-4CF6-B8FE-4CB68D6A881D}"/>
            </c:ext>
          </c:extLst>
        </c:ser>
        <c:ser>
          <c:idx val="6"/>
          <c:order val="6"/>
          <c:tx>
            <c:strRef>
              <c:f>Working!$H$58:$H$59</c:f>
              <c:strCache>
                <c:ptCount val="1"/>
                <c:pt idx="0">
                  <c:v>Porsche</c:v>
                </c:pt>
              </c:strCache>
            </c:strRef>
          </c:tx>
          <c:spPr>
            <a:solidFill>
              <a:schemeClr val="accent1">
                <a:lumMod val="60000"/>
              </a:schemeClr>
            </a:solidFill>
            <a:ln>
              <a:noFill/>
            </a:ln>
            <a:effectLst/>
          </c:spPr>
          <c:invertIfNegative val="0"/>
          <c:cat>
            <c:strRef>
              <c:f>Working!$A$60</c:f>
              <c:strCache>
                <c:ptCount val="1"/>
                <c:pt idx="0">
                  <c:v>Total</c:v>
                </c:pt>
              </c:strCache>
            </c:strRef>
          </c:cat>
          <c:val>
            <c:numRef>
              <c:f>Working!$H$60</c:f>
              <c:numCache>
                <c:formatCode>"$"#,##0</c:formatCode>
                <c:ptCount val="1"/>
                <c:pt idx="0">
                  <c:v>1454440</c:v>
                </c:pt>
              </c:numCache>
            </c:numRef>
          </c:val>
          <c:extLst>
            <c:ext xmlns:c16="http://schemas.microsoft.com/office/drawing/2014/chart" uri="{C3380CC4-5D6E-409C-BE32-E72D297353CC}">
              <c16:uniqueId val="{00000006-1CD5-4CF6-B8FE-4CB68D6A881D}"/>
            </c:ext>
          </c:extLst>
        </c:ser>
        <c:ser>
          <c:idx val="7"/>
          <c:order val="7"/>
          <c:tx>
            <c:strRef>
              <c:f>Working!$I$58:$I$59</c:f>
              <c:strCache>
                <c:ptCount val="1"/>
                <c:pt idx="0">
                  <c:v>Jaguar</c:v>
                </c:pt>
              </c:strCache>
            </c:strRef>
          </c:tx>
          <c:spPr>
            <a:solidFill>
              <a:schemeClr val="accent2">
                <a:lumMod val="60000"/>
              </a:schemeClr>
            </a:solidFill>
            <a:ln>
              <a:noFill/>
            </a:ln>
            <a:effectLst/>
          </c:spPr>
          <c:invertIfNegative val="0"/>
          <c:cat>
            <c:strRef>
              <c:f>Working!$A$60</c:f>
              <c:strCache>
                <c:ptCount val="1"/>
                <c:pt idx="0">
                  <c:v>Total</c:v>
                </c:pt>
              </c:strCache>
            </c:strRef>
          </c:cat>
          <c:val>
            <c:numRef>
              <c:f>Working!$I$60</c:f>
              <c:numCache>
                <c:formatCode>"$"#,##0</c:formatCode>
                <c:ptCount val="1"/>
                <c:pt idx="0">
                  <c:v>1180895</c:v>
                </c:pt>
              </c:numCache>
            </c:numRef>
          </c:val>
          <c:extLst>
            <c:ext xmlns:c16="http://schemas.microsoft.com/office/drawing/2014/chart" uri="{C3380CC4-5D6E-409C-BE32-E72D297353CC}">
              <c16:uniqueId val="{00000007-1CD5-4CF6-B8FE-4CB68D6A881D}"/>
            </c:ext>
          </c:extLst>
        </c:ser>
        <c:ser>
          <c:idx val="8"/>
          <c:order val="8"/>
          <c:tx>
            <c:strRef>
              <c:f>Working!$J$58:$J$59</c:f>
              <c:strCache>
                <c:ptCount val="1"/>
                <c:pt idx="0">
                  <c:v>Triumph</c:v>
                </c:pt>
              </c:strCache>
            </c:strRef>
          </c:tx>
          <c:spPr>
            <a:solidFill>
              <a:schemeClr val="accent3">
                <a:lumMod val="60000"/>
              </a:schemeClr>
            </a:solidFill>
            <a:ln>
              <a:noFill/>
            </a:ln>
            <a:effectLst/>
          </c:spPr>
          <c:invertIfNegative val="0"/>
          <c:cat>
            <c:strRef>
              <c:f>Working!$A$60</c:f>
              <c:strCache>
                <c:ptCount val="1"/>
                <c:pt idx="0">
                  <c:v>Total</c:v>
                </c:pt>
              </c:strCache>
            </c:strRef>
          </c:cat>
          <c:val>
            <c:numRef>
              <c:f>Working!$J$60</c:f>
              <c:numCache>
                <c:formatCode>"$"#,##0</c:formatCode>
                <c:ptCount val="1"/>
                <c:pt idx="0">
                  <c:v>1061910</c:v>
                </c:pt>
              </c:numCache>
            </c:numRef>
          </c:val>
          <c:extLst>
            <c:ext xmlns:c16="http://schemas.microsoft.com/office/drawing/2014/chart" uri="{C3380CC4-5D6E-409C-BE32-E72D297353CC}">
              <c16:uniqueId val="{00000000-D5B3-4133-98CF-76D208924757}"/>
            </c:ext>
          </c:extLst>
        </c:ser>
        <c:ser>
          <c:idx val="9"/>
          <c:order val="9"/>
          <c:tx>
            <c:strRef>
              <c:f>Working!$K$58:$K$59</c:f>
              <c:strCache>
                <c:ptCount val="1"/>
                <c:pt idx="0">
                  <c:v>Mercedes</c:v>
                </c:pt>
              </c:strCache>
            </c:strRef>
          </c:tx>
          <c:spPr>
            <a:solidFill>
              <a:schemeClr val="accent4">
                <a:lumMod val="60000"/>
              </a:schemeClr>
            </a:solidFill>
            <a:ln>
              <a:noFill/>
            </a:ln>
            <a:effectLst/>
          </c:spPr>
          <c:invertIfNegative val="0"/>
          <c:cat>
            <c:strRef>
              <c:f>Working!$A$60</c:f>
              <c:strCache>
                <c:ptCount val="1"/>
                <c:pt idx="0">
                  <c:v>Total</c:v>
                </c:pt>
              </c:strCache>
            </c:strRef>
          </c:cat>
          <c:val>
            <c:numRef>
              <c:f>Working!$K$60</c:f>
              <c:numCache>
                <c:formatCode>"$"#,##0</c:formatCode>
                <c:ptCount val="1"/>
                <c:pt idx="0">
                  <c:v>726115</c:v>
                </c:pt>
              </c:numCache>
            </c:numRef>
          </c:val>
          <c:extLst>
            <c:ext xmlns:c16="http://schemas.microsoft.com/office/drawing/2014/chart" uri="{C3380CC4-5D6E-409C-BE32-E72D297353CC}">
              <c16:uniqueId val="{00000017-D5B3-4133-98CF-76D208924757}"/>
            </c:ext>
          </c:extLst>
        </c:ser>
        <c:ser>
          <c:idx val="10"/>
          <c:order val="10"/>
          <c:tx>
            <c:strRef>
              <c:f>Working!$L$58:$L$59</c:f>
              <c:strCache>
                <c:ptCount val="1"/>
                <c:pt idx="0">
                  <c:v>Alfa Romeo</c:v>
                </c:pt>
              </c:strCache>
            </c:strRef>
          </c:tx>
          <c:spPr>
            <a:solidFill>
              <a:schemeClr val="accent5">
                <a:lumMod val="60000"/>
              </a:schemeClr>
            </a:solidFill>
            <a:ln>
              <a:noFill/>
            </a:ln>
            <a:effectLst/>
          </c:spPr>
          <c:invertIfNegative val="0"/>
          <c:cat>
            <c:strRef>
              <c:f>Working!$A$60</c:f>
              <c:strCache>
                <c:ptCount val="1"/>
                <c:pt idx="0">
                  <c:v>Total</c:v>
                </c:pt>
              </c:strCache>
            </c:strRef>
          </c:cat>
          <c:val>
            <c:numRef>
              <c:f>Working!$L$60</c:f>
              <c:numCache>
                <c:formatCode>"$"#,##0</c:formatCode>
                <c:ptCount val="1"/>
                <c:pt idx="0">
                  <c:v>417550</c:v>
                </c:pt>
              </c:numCache>
            </c:numRef>
          </c:val>
          <c:extLst>
            <c:ext xmlns:c16="http://schemas.microsoft.com/office/drawing/2014/chart" uri="{C3380CC4-5D6E-409C-BE32-E72D297353CC}">
              <c16:uniqueId val="{00000018-D5B3-4133-98CF-76D208924757}"/>
            </c:ext>
          </c:extLst>
        </c:ser>
        <c:ser>
          <c:idx val="11"/>
          <c:order val="11"/>
          <c:tx>
            <c:strRef>
              <c:f>Working!$M$58:$M$59</c:f>
              <c:strCache>
                <c:ptCount val="1"/>
                <c:pt idx="0">
                  <c:v>McLaren</c:v>
                </c:pt>
              </c:strCache>
            </c:strRef>
          </c:tx>
          <c:spPr>
            <a:solidFill>
              <a:schemeClr val="accent6">
                <a:lumMod val="60000"/>
              </a:schemeClr>
            </a:solidFill>
            <a:ln>
              <a:noFill/>
            </a:ln>
            <a:effectLst/>
          </c:spPr>
          <c:invertIfNegative val="0"/>
          <c:cat>
            <c:strRef>
              <c:f>Working!$A$60</c:f>
              <c:strCache>
                <c:ptCount val="1"/>
                <c:pt idx="0">
                  <c:v>Total</c:v>
                </c:pt>
              </c:strCache>
            </c:strRef>
          </c:cat>
          <c:val>
            <c:numRef>
              <c:f>Working!$M$60</c:f>
              <c:numCache>
                <c:formatCode>"$"#,##0</c:formatCode>
                <c:ptCount val="1"/>
                <c:pt idx="0">
                  <c:v>295000</c:v>
                </c:pt>
              </c:numCache>
            </c:numRef>
          </c:val>
          <c:extLst>
            <c:ext xmlns:c16="http://schemas.microsoft.com/office/drawing/2014/chart" uri="{C3380CC4-5D6E-409C-BE32-E72D297353CC}">
              <c16:uniqueId val="{00000019-D5B3-4133-98CF-76D208924757}"/>
            </c:ext>
          </c:extLst>
        </c:ser>
        <c:ser>
          <c:idx val="12"/>
          <c:order val="12"/>
          <c:tx>
            <c:strRef>
              <c:f>Working!$N$58:$N$59</c:f>
              <c:strCache>
                <c:ptCount val="1"/>
                <c:pt idx="0">
                  <c:v>Noble</c:v>
                </c:pt>
              </c:strCache>
            </c:strRef>
          </c:tx>
          <c:spPr>
            <a:solidFill>
              <a:schemeClr val="accent1">
                <a:lumMod val="80000"/>
                <a:lumOff val="20000"/>
              </a:schemeClr>
            </a:solidFill>
            <a:ln>
              <a:noFill/>
            </a:ln>
            <a:effectLst/>
          </c:spPr>
          <c:invertIfNegative val="0"/>
          <c:cat>
            <c:strRef>
              <c:f>Working!$A$60</c:f>
              <c:strCache>
                <c:ptCount val="1"/>
                <c:pt idx="0">
                  <c:v>Total</c:v>
                </c:pt>
              </c:strCache>
            </c:strRef>
          </c:cat>
          <c:val>
            <c:numRef>
              <c:f>Working!$N$60</c:f>
              <c:numCache>
                <c:formatCode>"$"#,##0</c:formatCode>
                <c:ptCount val="1"/>
                <c:pt idx="0">
                  <c:v>223350</c:v>
                </c:pt>
              </c:numCache>
            </c:numRef>
          </c:val>
          <c:extLst>
            <c:ext xmlns:c16="http://schemas.microsoft.com/office/drawing/2014/chart" uri="{C3380CC4-5D6E-409C-BE32-E72D297353CC}">
              <c16:uniqueId val="{0000001A-D5B3-4133-98CF-76D208924757}"/>
            </c:ext>
          </c:extLst>
        </c:ser>
        <c:ser>
          <c:idx val="13"/>
          <c:order val="13"/>
          <c:tx>
            <c:strRef>
              <c:f>Working!$O$58:$O$59</c:f>
              <c:strCache>
                <c:ptCount val="1"/>
                <c:pt idx="0">
                  <c:v>Lagonda</c:v>
                </c:pt>
              </c:strCache>
            </c:strRef>
          </c:tx>
          <c:spPr>
            <a:solidFill>
              <a:schemeClr val="accent2">
                <a:lumMod val="80000"/>
                <a:lumOff val="20000"/>
              </a:schemeClr>
            </a:solidFill>
            <a:ln>
              <a:noFill/>
            </a:ln>
            <a:effectLst/>
          </c:spPr>
          <c:invertIfNegative val="0"/>
          <c:cat>
            <c:strRef>
              <c:f>Working!$A$60</c:f>
              <c:strCache>
                <c:ptCount val="1"/>
                <c:pt idx="0">
                  <c:v>Total</c:v>
                </c:pt>
              </c:strCache>
            </c:strRef>
          </c:cat>
          <c:val>
            <c:numRef>
              <c:f>Working!$O$60</c:f>
              <c:numCache>
                <c:formatCode>"$"#,##0</c:formatCode>
                <c:ptCount val="1"/>
                <c:pt idx="0">
                  <c:v>218000</c:v>
                </c:pt>
              </c:numCache>
            </c:numRef>
          </c:val>
          <c:extLst>
            <c:ext xmlns:c16="http://schemas.microsoft.com/office/drawing/2014/chart" uri="{C3380CC4-5D6E-409C-BE32-E72D297353CC}">
              <c16:uniqueId val="{0000001B-D5B3-4133-98CF-76D208924757}"/>
            </c:ext>
          </c:extLst>
        </c:ser>
        <c:ser>
          <c:idx val="14"/>
          <c:order val="14"/>
          <c:tx>
            <c:strRef>
              <c:f>Working!$P$58:$P$59</c:f>
              <c:strCache>
                <c:ptCount val="1"/>
                <c:pt idx="0">
                  <c:v>Delahaye</c:v>
                </c:pt>
              </c:strCache>
            </c:strRef>
          </c:tx>
          <c:spPr>
            <a:solidFill>
              <a:schemeClr val="accent3">
                <a:lumMod val="80000"/>
                <a:lumOff val="20000"/>
              </a:schemeClr>
            </a:solidFill>
            <a:ln>
              <a:noFill/>
            </a:ln>
            <a:effectLst/>
          </c:spPr>
          <c:invertIfNegative val="0"/>
          <c:cat>
            <c:strRef>
              <c:f>Working!$A$60</c:f>
              <c:strCache>
                <c:ptCount val="1"/>
                <c:pt idx="0">
                  <c:v>Total</c:v>
                </c:pt>
              </c:strCache>
            </c:strRef>
          </c:cat>
          <c:val>
            <c:numRef>
              <c:f>Working!$P$60</c:f>
              <c:numCache>
                <c:formatCode>"$"#,##0</c:formatCode>
                <c:ptCount val="1"/>
                <c:pt idx="0">
                  <c:v>132000</c:v>
                </c:pt>
              </c:numCache>
            </c:numRef>
          </c:val>
          <c:extLst>
            <c:ext xmlns:c16="http://schemas.microsoft.com/office/drawing/2014/chart" uri="{C3380CC4-5D6E-409C-BE32-E72D297353CC}">
              <c16:uniqueId val="{0000001C-D5B3-4133-98CF-76D208924757}"/>
            </c:ext>
          </c:extLst>
        </c:ser>
        <c:ser>
          <c:idx val="15"/>
          <c:order val="15"/>
          <c:tx>
            <c:strRef>
              <c:f>Working!$Q$58:$Q$59</c:f>
              <c:strCache>
                <c:ptCount val="1"/>
                <c:pt idx="0">
                  <c:v>Citroen</c:v>
                </c:pt>
              </c:strCache>
            </c:strRef>
          </c:tx>
          <c:spPr>
            <a:solidFill>
              <a:schemeClr val="accent4">
                <a:lumMod val="80000"/>
                <a:lumOff val="20000"/>
              </a:schemeClr>
            </a:solidFill>
            <a:ln>
              <a:noFill/>
            </a:ln>
            <a:effectLst/>
          </c:spPr>
          <c:invertIfNegative val="0"/>
          <c:cat>
            <c:strRef>
              <c:f>Working!$A$60</c:f>
              <c:strCache>
                <c:ptCount val="1"/>
                <c:pt idx="0">
                  <c:v>Total</c:v>
                </c:pt>
              </c:strCache>
            </c:strRef>
          </c:cat>
          <c:val>
            <c:numRef>
              <c:f>Working!$Q$60</c:f>
              <c:numCache>
                <c:formatCode>"$"#,##0</c:formatCode>
                <c:ptCount val="1"/>
                <c:pt idx="0">
                  <c:v>126580</c:v>
                </c:pt>
              </c:numCache>
            </c:numRef>
          </c:val>
          <c:extLst>
            <c:ext xmlns:c16="http://schemas.microsoft.com/office/drawing/2014/chart" uri="{C3380CC4-5D6E-409C-BE32-E72D297353CC}">
              <c16:uniqueId val="{0000001D-D5B3-4133-98CF-76D208924757}"/>
            </c:ext>
          </c:extLst>
        </c:ser>
        <c:ser>
          <c:idx val="16"/>
          <c:order val="16"/>
          <c:tx>
            <c:strRef>
              <c:f>Working!$R$58:$R$59</c:f>
              <c:strCache>
                <c:ptCount val="1"/>
                <c:pt idx="0">
                  <c:v>Delorean</c:v>
                </c:pt>
              </c:strCache>
            </c:strRef>
          </c:tx>
          <c:spPr>
            <a:solidFill>
              <a:schemeClr val="accent5">
                <a:lumMod val="80000"/>
                <a:lumOff val="20000"/>
              </a:schemeClr>
            </a:solidFill>
            <a:ln>
              <a:noFill/>
            </a:ln>
            <a:effectLst/>
          </c:spPr>
          <c:invertIfNegative val="0"/>
          <c:cat>
            <c:strRef>
              <c:f>Working!$A$60</c:f>
              <c:strCache>
                <c:ptCount val="1"/>
                <c:pt idx="0">
                  <c:v>Total</c:v>
                </c:pt>
              </c:strCache>
            </c:strRef>
          </c:cat>
          <c:val>
            <c:numRef>
              <c:f>Working!$R$60</c:f>
              <c:numCache>
                <c:formatCode>"$"#,##0</c:formatCode>
                <c:ptCount val="1"/>
                <c:pt idx="0">
                  <c:v>99500</c:v>
                </c:pt>
              </c:numCache>
            </c:numRef>
          </c:val>
          <c:extLst>
            <c:ext xmlns:c16="http://schemas.microsoft.com/office/drawing/2014/chart" uri="{C3380CC4-5D6E-409C-BE32-E72D297353CC}">
              <c16:uniqueId val="{0000001E-D5B3-4133-98CF-76D208924757}"/>
            </c:ext>
          </c:extLst>
        </c:ser>
        <c:ser>
          <c:idx val="17"/>
          <c:order val="17"/>
          <c:tx>
            <c:strRef>
              <c:f>Working!$S$58:$S$59</c:f>
              <c:strCache>
                <c:ptCount val="1"/>
                <c:pt idx="0">
                  <c:v>Trabant</c:v>
                </c:pt>
              </c:strCache>
            </c:strRef>
          </c:tx>
          <c:spPr>
            <a:solidFill>
              <a:schemeClr val="accent6">
                <a:lumMod val="80000"/>
                <a:lumOff val="20000"/>
              </a:schemeClr>
            </a:solidFill>
            <a:ln>
              <a:noFill/>
            </a:ln>
            <a:effectLst/>
          </c:spPr>
          <c:invertIfNegative val="0"/>
          <c:cat>
            <c:strRef>
              <c:f>Working!$A$60</c:f>
              <c:strCache>
                <c:ptCount val="1"/>
                <c:pt idx="0">
                  <c:v>Total</c:v>
                </c:pt>
              </c:strCache>
            </c:strRef>
          </c:cat>
          <c:val>
            <c:numRef>
              <c:f>Working!$S$60</c:f>
              <c:numCache>
                <c:formatCode>"$"#,##0</c:formatCode>
                <c:ptCount val="1"/>
                <c:pt idx="0">
                  <c:v>74140</c:v>
                </c:pt>
              </c:numCache>
            </c:numRef>
          </c:val>
          <c:extLst>
            <c:ext xmlns:c16="http://schemas.microsoft.com/office/drawing/2014/chart" uri="{C3380CC4-5D6E-409C-BE32-E72D297353CC}">
              <c16:uniqueId val="{0000001F-D5B3-4133-98CF-76D208924757}"/>
            </c:ext>
          </c:extLst>
        </c:ser>
        <c:ser>
          <c:idx val="18"/>
          <c:order val="18"/>
          <c:tx>
            <c:strRef>
              <c:f>Working!$T$58:$T$59</c:f>
              <c:strCache>
                <c:ptCount val="1"/>
                <c:pt idx="0">
                  <c:v>Austin</c:v>
                </c:pt>
              </c:strCache>
            </c:strRef>
          </c:tx>
          <c:spPr>
            <a:solidFill>
              <a:schemeClr val="accent1">
                <a:lumMod val="80000"/>
              </a:schemeClr>
            </a:solidFill>
            <a:ln>
              <a:noFill/>
            </a:ln>
            <a:effectLst/>
          </c:spPr>
          <c:invertIfNegative val="0"/>
          <c:cat>
            <c:strRef>
              <c:f>Working!$A$60</c:f>
              <c:strCache>
                <c:ptCount val="1"/>
                <c:pt idx="0">
                  <c:v>Total</c:v>
                </c:pt>
              </c:strCache>
            </c:strRef>
          </c:cat>
          <c:val>
            <c:numRef>
              <c:f>Working!$T$60</c:f>
              <c:numCache>
                <c:formatCode>"$"#,##0</c:formatCode>
                <c:ptCount val="1"/>
                <c:pt idx="0">
                  <c:v>64500</c:v>
                </c:pt>
              </c:numCache>
            </c:numRef>
          </c:val>
          <c:extLst>
            <c:ext xmlns:c16="http://schemas.microsoft.com/office/drawing/2014/chart" uri="{C3380CC4-5D6E-409C-BE32-E72D297353CC}">
              <c16:uniqueId val="{00000020-D5B3-4133-98CF-76D208924757}"/>
            </c:ext>
          </c:extLst>
        </c:ser>
        <c:ser>
          <c:idx val="19"/>
          <c:order val="19"/>
          <c:tx>
            <c:strRef>
              <c:f>Working!$U$58:$U$59</c:f>
              <c:strCache>
                <c:ptCount val="1"/>
                <c:pt idx="0">
                  <c:v>Peugeot</c:v>
                </c:pt>
              </c:strCache>
            </c:strRef>
          </c:tx>
          <c:spPr>
            <a:solidFill>
              <a:schemeClr val="accent2">
                <a:lumMod val="80000"/>
              </a:schemeClr>
            </a:solidFill>
            <a:ln>
              <a:noFill/>
            </a:ln>
            <a:effectLst/>
          </c:spPr>
          <c:invertIfNegative val="0"/>
          <c:cat>
            <c:strRef>
              <c:f>Working!$A$60</c:f>
              <c:strCache>
                <c:ptCount val="1"/>
                <c:pt idx="0">
                  <c:v>Total</c:v>
                </c:pt>
              </c:strCache>
            </c:strRef>
          </c:cat>
          <c:val>
            <c:numRef>
              <c:f>Working!$U$60</c:f>
              <c:numCache>
                <c:formatCode>"$"#,##0</c:formatCode>
                <c:ptCount val="1"/>
                <c:pt idx="0">
                  <c:v>63045</c:v>
                </c:pt>
              </c:numCache>
            </c:numRef>
          </c:val>
          <c:extLst>
            <c:ext xmlns:c16="http://schemas.microsoft.com/office/drawing/2014/chart" uri="{C3380CC4-5D6E-409C-BE32-E72D297353CC}">
              <c16:uniqueId val="{00000021-D5B3-4133-98CF-76D208924757}"/>
            </c:ext>
          </c:extLst>
        </c:ser>
        <c:ser>
          <c:idx val="20"/>
          <c:order val="20"/>
          <c:tx>
            <c:strRef>
              <c:f>Working!$V$58:$V$59</c:f>
              <c:strCache>
                <c:ptCount val="1"/>
                <c:pt idx="0">
                  <c:v>BMW</c:v>
                </c:pt>
              </c:strCache>
            </c:strRef>
          </c:tx>
          <c:spPr>
            <a:solidFill>
              <a:schemeClr val="accent3">
                <a:lumMod val="80000"/>
              </a:schemeClr>
            </a:solidFill>
            <a:ln>
              <a:noFill/>
            </a:ln>
            <a:effectLst/>
          </c:spPr>
          <c:invertIfNegative val="0"/>
          <c:cat>
            <c:strRef>
              <c:f>Working!$A$60</c:f>
              <c:strCache>
                <c:ptCount val="1"/>
                <c:pt idx="0">
                  <c:v>Total</c:v>
                </c:pt>
              </c:strCache>
            </c:strRef>
          </c:cat>
          <c:val>
            <c:numRef>
              <c:f>Working!$V$60</c:f>
              <c:numCache>
                <c:formatCode>"$"#,##0</c:formatCode>
                <c:ptCount val="1"/>
                <c:pt idx="0">
                  <c:v>60500</c:v>
                </c:pt>
              </c:numCache>
            </c:numRef>
          </c:val>
          <c:extLst>
            <c:ext xmlns:c16="http://schemas.microsoft.com/office/drawing/2014/chart" uri="{C3380CC4-5D6E-409C-BE32-E72D297353CC}">
              <c16:uniqueId val="{00000022-D5B3-4133-98CF-76D208924757}"/>
            </c:ext>
          </c:extLst>
        </c:ser>
        <c:ser>
          <c:idx val="21"/>
          <c:order val="21"/>
          <c:tx>
            <c:strRef>
              <c:f>Working!$W$58:$W$59</c:f>
              <c:strCache>
                <c:ptCount val="1"/>
                <c:pt idx="0">
                  <c:v>Morgan</c:v>
                </c:pt>
              </c:strCache>
            </c:strRef>
          </c:tx>
          <c:spPr>
            <a:solidFill>
              <a:schemeClr val="accent4">
                <a:lumMod val="80000"/>
              </a:schemeClr>
            </a:solidFill>
            <a:ln>
              <a:noFill/>
            </a:ln>
            <a:effectLst/>
          </c:spPr>
          <c:invertIfNegative val="0"/>
          <c:cat>
            <c:strRef>
              <c:f>Working!$A$60</c:f>
              <c:strCache>
                <c:ptCount val="1"/>
                <c:pt idx="0">
                  <c:v>Total</c:v>
                </c:pt>
              </c:strCache>
            </c:strRef>
          </c:cat>
          <c:val>
            <c:numRef>
              <c:f>Working!$W$60</c:f>
              <c:numCache>
                <c:formatCode>"$"#,##0</c:formatCode>
                <c:ptCount val="1"/>
                <c:pt idx="0">
                  <c:v>18500</c:v>
                </c:pt>
              </c:numCache>
            </c:numRef>
          </c:val>
          <c:extLst>
            <c:ext xmlns:c16="http://schemas.microsoft.com/office/drawing/2014/chart" uri="{C3380CC4-5D6E-409C-BE32-E72D297353CC}">
              <c16:uniqueId val="{00000023-D5B3-4133-98CF-76D208924757}"/>
            </c:ext>
          </c:extLst>
        </c:ser>
        <c:ser>
          <c:idx val="22"/>
          <c:order val="22"/>
          <c:tx>
            <c:strRef>
              <c:f>Working!$X$58:$X$59</c:f>
              <c:strCache>
                <c:ptCount val="1"/>
                <c:pt idx="0">
                  <c:v>Reliant</c:v>
                </c:pt>
              </c:strCache>
            </c:strRef>
          </c:tx>
          <c:spPr>
            <a:solidFill>
              <a:schemeClr val="accent5">
                <a:lumMod val="80000"/>
              </a:schemeClr>
            </a:solidFill>
            <a:ln>
              <a:noFill/>
            </a:ln>
            <a:effectLst/>
          </c:spPr>
          <c:invertIfNegative val="0"/>
          <c:cat>
            <c:strRef>
              <c:f>Working!$A$60</c:f>
              <c:strCache>
                <c:ptCount val="1"/>
                <c:pt idx="0">
                  <c:v>Total</c:v>
                </c:pt>
              </c:strCache>
            </c:strRef>
          </c:cat>
          <c:val>
            <c:numRef>
              <c:f>Working!$X$60</c:f>
              <c:numCache>
                <c:formatCode>"$"#,##0</c:formatCode>
                <c:ptCount val="1"/>
                <c:pt idx="0">
                  <c:v>1900</c:v>
                </c:pt>
              </c:numCache>
            </c:numRef>
          </c:val>
          <c:extLst>
            <c:ext xmlns:c16="http://schemas.microsoft.com/office/drawing/2014/chart" uri="{C3380CC4-5D6E-409C-BE32-E72D297353CC}">
              <c16:uniqueId val="{00000024-D5B3-4133-98CF-76D208924757}"/>
            </c:ext>
          </c:extLst>
        </c:ser>
        <c:ser>
          <c:idx val="23"/>
          <c:order val="23"/>
          <c:tx>
            <c:strRef>
              <c:f>Working!$Y$58:$Y$59</c:f>
              <c:strCache>
                <c:ptCount val="1"/>
                <c:pt idx="0">
                  <c:v>(blank)</c:v>
                </c:pt>
              </c:strCache>
            </c:strRef>
          </c:tx>
          <c:spPr>
            <a:solidFill>
              <a:schemeClr val="accent6">
                <a:lumMod val="80000"/>
              </a:schemeClr>
            </a:solidFill>
            <a:ln>
              <a:noFill/>
            </a:ln>
            <a:effectLst/>
          </c:spPr>
          <c:invertIfNegative val="0"/>
          <c:cat>
            <c:strRef>
              <c:f>Working!$A$60</c:f>
              <c:strCache>
                <c:ptCount val="1"/>
                <c:pt idx="0">
                  <c:v>Total</c:v>
                </c:pt>
              </c:strCache>
            </c:strRef>
          </c:cat>
          <c:val>
            <c:numRef>
              <c:f>Working!$Y$60</c:f>
              <c:numCache>
                <c:formatCode>"$"#,##0</c:formatCode>
                <c:ptCount val="1"/>
              </c:numCache>
            </c:numRef>
          </c:val>
          <c:extLst>
            <c:ext xmlns:c16="http://schemas.microsoft.com/office/drawing/2014/chart" uri="{C3380CC4-5D6E-409C-BE32-E72D297353CC}">
              <c16:uniqueId val="{00000025-D5B3-4133-98CF-76D208924757}"/>
            </c:ext>
          </c:extLst>
        </c:ser>
        <c:dLbls>
          <c:showLegendKey val="0"/>
          <c:showVal val="0"/>
          <c:showCatName val="0"/>
          <c:showSerName val="0"/>
          <c:showPercent val="0"/>
          <c:showBubbleSize val="0"/>
        </c:dLbls>
        <c:gapWidth val="219"/>
        <c:overlap val="-27"/>
        <c:axId val="1766180463"/>
        <c:axId val="1649807535"/>
      </c:barChart>
      <c:catAx>
        <c:axId val="176618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807535"/>
        <c:crosses val="autoZero"/>
        <c:auto val="1"/>
        <c:lblAlgn val="ctr"/>
        <c:lblOffset val="100"/>
        <c:noMultiLvlLbl val="0"/>
      </c:catAx>
      <c:valAx>
        <c:axId val="1649807535"/>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6618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noFill/>
      <a:round/>
    </a:ln>
    <a:effectLst>
      <a:outerShdw blurRad="50800" dist="38100" dir="2700000" algn="tl" rotWithShape="0">
        <a:schemeClr val="tx1">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Final Dashboard 2017&amp;2018'!A1"/><Relationship Id="rId3" Type="http://schemas.openxmlformats.org/officeDocument/2006/relationships/chart" Target="../charts/chart3.xml"/><Relationship Id="rId7" Type="http://schemas.openxmlformats.org/officeDocument/2006/relationships/hyperlink" Target="#'Final Dashboard 2016&amp;2017'!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Final Dashboard 2015&amp;2016'!A1"/><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Final Dashboard 2016&amp;2018'!A1"/><Relationship Id="rId3" Type="http://schemas.openxmlformats.org/officeDocument/2006/relationships/chart" Target="../charts/chart8.xml"/><Relationship Id="rId7" Type="http://schemas.openxmlformats.org/officeDocument/2006/relationships/hyperlink" Target="#'Final Dashboard 2016&amp;2017'!A1"/><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Final Dashboard 2015&amp;2016'!A1"/><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hyperlink" Target="#'Final Dashboard 2016&amp;2018'!A1"/><Relationship Id="rId3" Type="http://schemas.openxmlformats.org/officeDocument/2006/relationships/chart" Target="../charts/chart13.xml"/><Relationship Id="rId7" Type="http://schemas.openxmlformats.org/officeDocument/2006/relationships/hyperlink" Target="#'Final Dashboard 2017&amp;2018'!A1"/><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hyperlink" Target="#'Final Dashboard 2015&amp;2016'!A1"/><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8" Type="http://schemas.openxmlformats.org/officeDocument/2006/relationships/hyperlink" Target="#'Final Dashboard 2016&amp;2018'!A1"/><Relationship Id="rId3" Type="http://schemas.openxmlformats.org/officeDocument/2006/relationships/chart" Target="../charts/chart18.xml"/><Relationship Id="rId7" Type="http://schemas.openxmlformats.org/officeDocument/2006/relationships/hyperlink" Target="#'Final Dashboard 2017&amp;2018'!A1"/><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hyperlink" Target="#'Final Dashboard 2016&amp;2017'!A1"/><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28575</xdr:rowOff>
    </xdr:from>
    <xdr:to>
      <xdr:col>6</xdr:col>
      <xdr:colOff>57150</xdr:colOff>
      <xdr:row>8</xdr:row>
      <xdr:rowOff>19051</xdr:rowOff>
    </xdr:to>
    <xdr:sp macro="" textlink="Working!B88">
      <xdr:nvSpPr>
        <xdr:cNvPr id="2" name="Rectangle: Rounded Corners 1">
          <a:extLst>
            <a:ext uri="{FF2B5EF4-FFF2-40B4-BE49-F238E27FC236}">
              <a16:creationId xmlns:a16="http://schemas.microsoft.com/office/drawing/2014/main" id="{17A9504E-7D2F-4FBA-8D50-136D60AD3AED}"/>
            </a:ext>
          </a:extLst>
        </xdr:cNvPr>
        <xdr:cNvSpPr/>
      </xdr:nvSpPr>
      <xdr:spPr>
        <a:xfrm>
          <a:off x="1828800" y="600075"/>
          <a:ext cx="1885950" cy="942976"/>
        </a:xfrm>
        <a:prstGeom prst="roundRect">
          <a:avLst/>
        </a:prstGeom>
        <a:solidFill>
          <a:schemeClr val="tx1">
            <a:lumMod val="65000"/>
            <a:lumOff val="35000"/>
          </a:schemeClr>
        </a:solidFill>
        <a:ln>
          <a:noFill/>
        </a:ln>
        <a:effectLst>
          <a:outerShdw blurRad="50800" dist="38100" dir="2700000" algn="tl" rotWithShape="0">
            <a:schemeClr val="tx1">
              <a:alpha val="6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40DC1D84-357C-49E3-A1D1-CAB913276D0C}" type="TxLink">
            <a:rPr lang="en-US" sz="2400" b="1" i="0" u="none" strike="noStrike">
              <a:solidFill>
                <a:schemeClr val="accent4"/>
              </a:solidFill>
              <a:latin typeface="Calibri"/>
              <a:ea typeface="Calibri"/>
              <a:cs typeface="Calibri"/>
            </a:rPr>
            <a:pPr marL="0" indent="0" algn="ctr"/>
            <a:t>$6,306,635</a:t>
          </a:fld>
          <a:endParaRPr lang="en-US" sz="2400" b="1" i="0" u="none" strike="noStrike">
            <a:solidFill>
              <a:schemeClr val="accent4"/>
            </a:solidFill>
            <a:latin typeface="Calibri"/>
            <a:ea typeface="Calibri"/>
            <a:cs typeface="Calibri"/>
          </a:endParaRPr>
        </a:p>
      </xdr:txBody>
    </xdr:sp>
    <xdr:clientData/>
  </xdr:twoCellAnchor>
  <xdr:twoCellAnchor>
    <xdr:from>
      <xdr:col>3</xdr:col>
      <xdr:colOff>161925</xdr:colOff>
      <xdr:row>4</xdr:row>
      <xdr:rowOff>0</xdr:rowOff>
    </xdr:from>
    <xdr:to>
      <xdr:col>5</xdr:col>
      <xdr:colOff>438150</xdr:colOff>
      <xdr:row>5</xdr:row>
      <xdr:rowOff>76200</xdr:rowOff>
    </xdr:to>
    <xdr:sp macro="" textlink="">
      <xdr:nvSpPr>
        <xdr:cNvPr id="3" name="TextBox 2">
          <a:extLst>
            <a:ext uri="{FF2B5EF4-FFF2-40B4-BE49-F238E27FC236}">
              <a16:creationId xmlns:a16="http://schemas.microsoft.com/office/drawing/2014/main" id="{C80D9D5A-CDDC-4246-833C-B7E4BABF440C}"/>
            </a:ext>
          </a:extLst>
        </xdr:cNvPr>
        <xdr:cNvSpPr txBox="1"/>
      </xdr:nvSpPr>
      <xdr:spPr>
        <a:xfrm>
          <a:off x="1990725" y="762000"/>
          <a:ext cx="1495425" cy="266700"/>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Sales in 2016</a:t>
          </a:r>
        </a:p>
        <a:p>
          <a:pPr algn="ctr"/>
          <a:endParaRPr lang="en-US" sz="1200" b="1">
            <a:solidFill>
              <a:schemeClr val="bg1"/>
            </a:solidFill>
          </a:endParaRPr>
        </a:p>
      </xdr:txBody>
    </xdr:sp>
    <xdr:clientData/>
  </xdr:twoCellAnchor>
  <xdr:twoCellAnchor>
    <xdr:from>
      <xdr:col>7</xdr:col>
      <xdr:colOff>0</xdr:colOff>
      <xdr:row>3</xdr:row>
      <xdr:rowOff>1</xdr:rowOff>
    </xdr:from>
    <xdr:to>
      <xdr:col>10</xdr:col>
      <xdr:colOff>57150</xdr:colOff>
      <xdr:row>7</xdr:row>
      <xdr:rowOff>180977</xdr:rowOff>
    </xdr:to>
    <xdr:sp macro="" textlink="Working!B90">
      <xdr:nvSpPr>
        <xdr:cNvPr id="4" name="Rectangle: Rounded Corners 3">
          <a:extLst>
            <a:ext uri="{FF2B5EF4-FFF2-40B4-BE49-F238E27FC236}">
              <a16:creationId xmlns:a16="http://schemas.microsoft.com/office/drawing/2014/main" id="{4F74FC92-12D0-4537-A975-E32201D0B988}"/>
            </a:ext>
          </a:extLst>
        </xdr:cNvPr>
        <xdr:cNvSpPr/>
      </xdr:nvSpPr>
      <xdr:spPr>
        <a:xfrm>
          <a:off x="4267200" y="571501"/>
          <a:ext cx="1885950" cy="942976"/>
        </a:xfrm>
        <a:prstGeom prst="roundRect">
          <a:avLst/>
        </a:prstGeom>
        <a:solidFill>
          <a:schemeClr val="tx1">
            <a:lumMod val="65000"/>
            <a:lumOff val="35000"/>
          </a:schemeClr>
        </a:solidFill>
        <a:ln>
          <a:noFill/>
        </a:ln>
        <a:effectLst>
          <a:outerShdw blurRad="50800" dist="38100" dir="2700000" algn="tl" rotWithShape="0">
            <a:schemeClr val="tx1">
              <a:alpha val="6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8DE2AE1E-725D-452D-A32F-5F6134F73E17}" type="TxLink">
            <a:rPr lang="en-US" sz="2400" b="1" i="0" u="none" strike="noStrike">
              <a:solidFill>
                <a:schemeClr val="accent4"/>
              </a:solidFill>
              <a:latin typeface="Calibri"/>
              <a:ea typeface="Calibri"/>
              <a:cs typeface="Calibri"/>
            </a:rPr>
            <a:pPr marL="0" indent="0" algn="ctr"/>
            <a:t>$9,016,855</a:t>
          </a:fld>
          <a:endParaRPr lang="en-US" sz="2400" b="1" i="0" u="none" strike="noStrike">
            <a:solidFill>
              <a:schemeClr val="accent4"/>
            </a:solidFill>
            <a:latin typeface="Calibri"/>
            <a:ea typeface="Calibri"/>
            <a:cs typeface="Calibri"/>
          </a:endParaRPr>
        </a:p>
      </xdr:txBody>
    </xdr:sp>
    <xdr:clientData/>
  </xdr:twoCellAnchor>
  <xdr:twoCellAnchor>
    <xdr:from>
      <xdr:col>7</xdr:col>
      <xdr:colOff>161925</xdr:colOff>
      <xdr:row>3</xdr:row>
      <xdr:rowOff>161926</xdr:rowOff>
    </xdr:from>
    <xdr:to>
      <xdr:col>9</xdr:col>
      <xdr:colOff>438150</xdr:colOff>
      <xdr:row>5</xdr:row>
      <xdr:rowOff>47626</xdr:rowOff>
    </xdr:to>
    <xdr:sp macro="" textlink="">
      <xdr:nvSpPr>
        <xdr:cNvPr id="5" name="TextBox 4">
          <a:extLst>
            <a:ext uri="{FF2B5EF4-FFF2-40B4-BE49-F238E27FC236}">
              <a16:creationId xmlns:a16="http://schemas.microsoft.com/office/drawing/2014/main" id="{B51DF192-5B6E-489F-AED0-B92E3700F038}"/>
            </a:ext>
          </a:extLst>
        </xdr:cNvPr>
        <xdr:cNvSpPr txBox="1"/>
      </xdr:nvSpPr>
      <xdr:spPr>
        <a:xfrm>
          <a:off x="4429125" y="733426"/>
          <a:ext cx="1495425" cy="266700"/>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Sales in 2018</a:t>
          </a:r>
        </a:p>
        <a:p>
          <a:pPr algn="ctr"/>
          <a:endParaRPr lang="en-US" sz="1200" b="1">
            <a:solidFill>
              <a:schemeClr val="bg1"/>
            </a:solidFill>
          </a:endParaRPr>
        </a:p>
      </xdr:txBody>
    </xdr:sp>
    <xdr:clientData/>
  </xdr:twoCellAnchor>
  <xdr:twoCellAnchor>
    <xdr:from>
      <xdr:col>11</xdr:col>
      <xdr:colOff>0</xdr:colOff>
      <xdr:row>3</xdr:row>
      <xdr:rowOff>1</xdr:rowOff>
    </xdr:from>
    <xdr:to>
      <xdr:col>14</xdr:col>
      <xdr:colOff>116086</xdr:colOff>
      <xdr:row>7</xdr:row>
      <xdr:rowOff>180977</xdr:rowOff>
    </xdr:to>
    <xdr:sp macro="" textlink="Working!G91">
      <xdr:nvSpPr>
        <xdr:cNvPr id="6" name="Rectangle: Rounded Corners 5">
          <a:extLst>
            <a:ext uri="{FF2B5EF4-FFF2-40B4-BE49-F238E27FC236}">
              <a16:creationId xmlns:a16="http://schemas.microsoft.com/office/drawing/2014/main" id="{012A886B-51CB-4401-AC48-3CA9CA539C97}"/>
            </a:ext>
          </a:extLst>
        </xdr:cNvPr>
        <xdr:cNvSpPr/>
      </xdr:nvSpPr>
      <xdr:spPr>
        <a:xfrm>
          <a:off x="6705600" y="571501"/>
          <a:ext cx="1944886" cy="942976"/>
        </a:xfrm>
        <a:prstGeom prst="roundRect">
          <a:avLst/>
        </a:prstGeom>
        <a:solidFill>
          <a:schemeClr val="tx1">
            <a:lumMod val="65000"/>
            <a:lumOff val="35000"/>
          </a:schemeClr>
        </a:solidFill>
        <a:ln>
          <a:noFill/>
        </a:ln>
        <a:effectLst>
          <a:outerShdw blurRad="50800" dist="38100" dir="2700000" algn="tl" rotWithShape="0">
            <a:schemeClr val="tx1">
              <a:alpha val="6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EA8D60B-979E-4768-926F-AF6BE0659D5B}" type="TxLink">
            <a:rPr lang="en-US" sz="2400" b="1" i="0" u="none" strike="noStrike">
              <a:solidFill>
                <a:schemeClr val="accent4"/>
              </a:solidFill>
              <a:latin typeface="Calibri"/>
              <a:ea typeface="Calibri"/>
              <a:cs typeface="Calibri"/>
            </a:rPr>
            <a:pPr marL="0" indent="0" algn="ctr"/>
            <a:t>42.97%</a:t>
          </a:fld>
          <a:endParaRPr lang="en-US" sz="2400" b="1" i="0" u="none" strike="noStrike">
            <a:solidFill>
              <a:schemeClr val="accent4"/>
            </a:solidFill>
            <a:latin typeface="Calibri"/>
            <a:ea typeface="Calibri"/>
            <a:cs typeface="Calibri"/>
          </a:endParaRPr>
        </a:p>
      </xdr:txBody>
    </xdr:sp>
    <xdr:clientData/>
  </xdr:twoCellAnchor>
  <xdr:twoCellAnchor>
    <xdr:from>
      <xdr:col>11</xdr:col>
      <xdr:colOff>38100</xdr:colOff>
      <xdr:row>3</xdr:row>
      <xdr:rowOff>161925</xdr:rowOff>
    </xdr:from>
    <xdr:to>
      <xdr:col>14</xdr:col>
      <xdr:colOff>9525</xdr:colOff>
      <xdr:row>5</xdr:row>
      <xdr:rowOff>19050</xdr:rowOff>
    </xdr:to>
    <xdr:sp macro="" textlink="">
      <xdr:nvSpPr>
        <xdr:cNvPr id="7" name="TextBox 6">
          <a:extLst>
            <a:ext uri="{FF2B5EF4-FFF2-40B4-BE49-F238E27FC236}">
              <a16:creationId xmlns:a16="http://schemas.microsoft.com/office/drawing/2014/main" id="{FF941596-E8A7-4552-AFBD-0D0D852989FF}"/>
            </a:ext>
          </a:extLst>
        </xdr:cNvPr>
        <xdr:cNvSpPr txBox="1"/>
      </xdr:nvSpPr>
      <xdr:spPr>
        <a:xfrm>
          <a:off x="6743700" y="733425"/>
          <a:ext cx="1800225" cy="238125"/>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solidFill>
                <a:schemeClr val="bg1"/>
              </a:solidFill>
            </a:rPr>
            <a:t>2016-2018 Sales Growth</a:t>
          </a:r>
        </a:p>
      </xdr:txBody>
    </xdr:sp>
    <xdr:clientData/>
  </xdr:twoCellAnchor>
  <xdr:twoCellAnchor>
    <xdr:from>
      <xdr:col>14</xdr:col>
      <xdr:colOff>561975</xdr:colOff>
      <xdr:row>3</xdr:row>
      <xdr:rowOff>1</xdr:rowOff>
    </xdr:from>
    <xdr:to>
      <xdr:col>18</xdr:col>
      <xdr:colOff>58638</xdr:colOff>
      <xdr:row>7</xdr:row>
      <xdr:rowOff>180977</xdr:rowOff>
    </xdr:to>
    <xdr:sp macro="" textlink="Working!B99">
      <xdr:nvSpPr>
        <xdr:cNvPr id="8" name="Rectangle: Rounded Corners 7">
          <a:extLst>
            <a:ext uri="{FF2B5EF4-FFF2-40B4-BE49-F238E27FC236}">
              <a16:creationId xmlns:a16="http://schemas.microsoft.com/office/drawing/2014/main" id="{63815ACA-9991-4CEC-9F13-23248BA53D7B}"/>
            </a:ext>
          </a:extLst>
        </xdr:cNvPr>
        <xdr:cNvSpPr/>
      </xdr:nvSpPr>
      <xdr:spPr>
        <a:xfrm>
          <a:off x="9096375" y="571501"/>
          <a:ext cx="1935063" cy="942976"/>
        </a:xfrm>
        <a:prstGeom prst="roundRect">
          <a:avLst/>
        </a:prstGeom>
        <a:solidFill>
          <a:schemeClr val="tx1">
            <a:lumMod val="65000"/>
            <a:lumOff val="35000"/>
          </a:schemeClr>
        </a:solidFill>
        <a:ln>
          <a:noFill/>
        </a:ln>
        <a:effectLst>
          <a:outerShdw blurRad="50800" dist="38100" dir="2700000" algn="tl" rotWithShape="0">
            <a:schemeClr val="tx1">
              <a:alpha val="6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67801CF-BBEC-4B7B-908C-65B59473A15C}" type="TxLink">
            <a:rPr lang="en-US" sz="2400" b="1" i="0" u="none" strike="noStrike">
              <a:solidFill>
                <a:schemeClr val="accent4"/>
              </a:solidFill>
              <a:latin typeface="Calibri"/>
              <a:ea typeface="Calibri"/>
              <a:cs typeface="Calibri"/>
            </a:rPr>
            <a:pPr marL="0" indent="0" algn="ctr"/>
            <a:t>$2,123,002</a:t>
          </a:fld>
          <a:endParaRPr lang="en-US" sz="2400" b="1" i="0" u="none" strike="noStrike">
            <a:solidFill>
              <a:schemeClr val="accent4"/>
            </a:solidFill>
            <a:latin typeface="Calibri"/>
            <a:ea typeface="Calibri"/>
            <a:cs typeface="Calibri"/>
          </a:endParaRPr>
        </a:p>
      </xdr:txBody>
    </xdr:sp>
    <xdr:clientData/>
  </xdr:twoCellAnchor>
  <xdr:twoCellAnchor>
    <xdr:from>
      <xdr:col>15</xdr:col>
      <xdr:colOff>161925</xdr:colOff>
      <xdr:row>3</xdr:row>
      <xdr:rowOff>161926</xdr:rowOff>
    </xdr:from>
    <xdr:to>
      <xdr:col>17</xdr:col>
      <xdr:colOff>438150</xdr:colOff>
      <xdr:row>5</xdr:row>
      <xdr:rowOff>47626</xdr:rowOff>
    </xdr:to>
    <xdr:sp macro="" textlink="">
      <xdr:nvSpPr>
        <xdr:cNvPr id="9" name="TextBox 8">
          <a:extLst>
            <a:ext uri="{FF2B5EF4-FFF2-40B4-BE49-F238E27FC236}">
              <a16:creationId xmlns:a16="http://schemas.microsoft.com/office/drawing/2014/main" id="{78EA6FE8-8453-40D9-A847-6AC7AB8DA3D8}"/>
            </a:ext>
          </a:extLst>
        </xdr:cNvPr>
        <xdr:cNvSpPr txBox="1"/>
      </xdr:nvSpPr>
      <xdr:spPr>
        <a:xfrm>
          <a:off x="9305925" y="733426"/>
          <a:ext cx="1495425" cy="266700"/>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2016</a:t>
          </a:r>
          <a:r>
            <a:rPr lang="en-US" sz="1100" baseline="0"/>
            <a:t> </a:t>
          </a:r>
          <a:r>
            <a:rPr lang="en-US" sz="1200" b="1" baseline="0">
              <a:solidFill>
                <a:schemeClr val="bg1"/>
              </a:solidFill>
            </a:rPr>
            <a:t>PROFIT</a:t>
          </a:r>
          <a:endParaRPr lang="en-US" sz="1100" b="1">
            <a:solidFill>
              <a:schemeClr val="bg1"/>
            </a:solidFill>
          </a:endParaRPr>
        </a:p>
      </xdr:txBody>
    </xdr:sp>
    <xdr:clientData/>
  </xdr:twoCellAnchor>
  <xdr:twoCellAnchor>
    <xdr:from>
      <xdr:col>19</xdr:col>
      <xdr:colOff>0</xdr:colOff>
      <xdr:row>3</xdr:row>
      <xdr:rowOff>1</xdr:rowOff>
    </xdr:from>
    <xdr:to>
      <xdr:col>22</xdr:col>
      <xdr:colOff>57150</xdr:colOff>
      <xdr:row>7</xdr:row>
      <xdr:rowOff>180977</xdr:rowOff>
    </xdr:to>
    <xdr:sp macro="" textlink="Working!B101">
      <xdr:nvSpPr>
        <xdr:cNvPr id="10" name="Rectangle: Rounded Corners 9">
          <a:extLst>
            <a:ext uri="{FF2B5EF4-FFF2-40B4-BE49-F238E27FC236}">
              <a16:creationId xmlns:a16="http://schemas.microsoft.com/office/drawing/2014/main" id="{29FDE951-0CAE-4AFE-BAEF-988A2C92BB91}"/>
            </a:ext>
          </a:extLst>
        </xdr:cNvPr>
        <xdr:cNvSpPr/>
      </xdr:nvSpPr>
      <xdr:spPr>
        <a:xfrm>
          <a:off x="11582400" y="571501"/>
          <a:ext cx="1885950" cy="942976"/>
        </a:xfrm>
        <a:prstGeom prst="roundRect">
          <a:avLst/>
        </a:prstGeom>
        <a:solidFill>
          <a:schemeClr val="tx1">
            <a:lumMod val="65000"/>
            <a:lumOff val="35000"/>
          </a:schemeClr>
        </a:solidFill>
        <a:ln>
          <a:noFill/>
        </a:ln>
        <a:effectLst>
          <a:outerShdw blurRad="50800" dist="38100" dir="2700000" algn="tl" rotWithShape="0">
            <a:schemeClr val="tx1">
              <a:alpha val="6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EA956FA-9177-4FC1-BAF8-E45545501D84}" type="TxLink">
            <a:rPr lang="en-US" sz="2400" b="1" i="0" u="none" strike="noStrike">
              <a:solidFill>
                <a:schemeClr val="accent4"/>
              </a:solidFill>
              <a:latin typeface="Calibri"/>
              <a:ea typeface="Calibri"/>
              <a:cs typeface="Calibri"/>
            </a:rPr>
            <a:pPr marL="0" indent="0" algn="ctr"/>
            <a:t>$2,405,591</a:t>
          </a:fld>
          <a:endParaRPr lang="en-US" sz="2400" b="1" i="0" u="none" strike="noStrike">
            <a:solidFill>
              <a:schemeClr val="accent4"/>
            </a:solidFill>
            <a:latin typeface="Calibri"/>
            <a:ea typeface="Calibri"/>
            <a:cs typeface="Calibri"/>
          </a:endParaRPr>
        </a:p>
      </xdr:txBody>
    </xdr:sp>
    <xdr:clientData/>
  </xdr:twoCellAnchor>
  <xdr:twoCellAnchor>
    <xdr:from>
      <xdr:col>19</xdr:col>
      <xdr:colOff>161925</xdr:colOff>
      <xdr:row>3</xdr:row>
      <xdr:rowOff>161926</xdr:rowOff>
    </xdr:from>
    <xdr:to>
      <xdr:col>21</xdr:col>
      <xdr:colOff>438150</xdr:colOff>
      <xdr:row>5</xdr:row>
      <xdr:rowOff>47626</xdr:rowOff>
    </xdr:to>
    <xdr:sp macro="" textlink="">
      <xdr:nvSpPr>
        <xdr:cNvPr id="11" name="TextBox 10">
          <a:extLst>
            <a:ext uri="{FF2B5EF4-FFF2-40B4-BE49-F238E27FC236}">
              <a16:creationId xmlns:a16="http://schemas.microsoft.com/office/drawing/2014/main" id="{12377995-8FE7-426E-9BF0-FD899AA48B78}"/>
            </a:ext>
          </a:extLst>
        </xdr:cNvPr>
        <xdr:cNvSpPr txBox="1"/>
      </xdr:nvSpPr>
      <xdr:spPr>
        <a:xfrm>
          <a:off x="11744325" y="733426"/>
          <a:ext cx="1495425" cy="266700"/>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2018</a:t>
          </a:r>
          <a:r>
            <a:rPr lang="en-US" sz="1200" b="1" baseline="0">
              <a:solidFill>
                <a:schemeClr val="bg1"/>
              </a:solidFill>
            </a:rPr>
            <a:t> </a:t>
          </a:r>
          <a:r>
            <a:rPr lang="en-US" sz="1200" b="1">
              <a:solidFill>
                <a:schemeClr val="bg1"/>
              </a:solidFill>
            </a:rPr>
            <a:t>PROFIT</a:t>
          </a:r>
        </a:p>
      </xdr:txBody>
    </xdr:sp>
    <xdr:clientData/>
  </xdr:twoCellAnchor>
  <xdr:twoCellAnchor>
    <xdr:from>
      <xdr:col>23</xdr:col>
      <xdr:colOff>0</xdr:colOff>
      <xdr:row>3</xdr:row>
      <xdr:rowOff>1</xdr:rowOff>
    </xdr:from>
    <xdr:to>
      <xdr:col>26</xdr:col>
      <xdr:colOff>57150</xdr:colOff>
      <xdr:row>7</xdr:row>
      <xdr:rowOff>180977</xdr:rowOff>
    </xdr:to>
    <xdr:sp macro="" textlink="Working!G101">
      <xdr:nvSpPr>
        <xdr:cNvPr id="12" name="Rectangle: Rounded Corners 11">
          <a:extLst>
            <a:ext uri="{FF2B5EF4-FFF2-40B4-BE49-F238E27FC236}">
              <a16:creationId xmlns:a16="http://schemas.microsoft.com/office/drawing/2014/main" id="{6B136A5D-EDCF-42E0-93B3-3BA6A53ACC20}"/>
            </a:ext>
          </a:extLst>
        </xdr:cNvPr>
        <xdr:cNvSpPr/>
      </xdr:nvSpPr>
      <xdr:spPr>
        <a:xfrm>
          <a:off x="14020800" y="571501"/>
          <a:ext cx="1885950" cy="942976"/>
        </a:xfrm>
        <a:prstGeom prst="roundRect">
          <a:avLst/>
        </a:prstGeom>
        <a:solidFill>
          <a:schemeClr val="tx1">
            <a:lumMod val="65000"/>
            <a:lumOff val="35000"/>
          </a:schemeClr>
        </a:solidFill>
        <a:ln>
          <a:noFill/>
        </a:ln>
        <a:effectLst>
          <a:outerShdw blurRad="50800" dist="38100" dir="2700000" algn="tl" rotWithShape="0">
            <a:schemeClr val="tx1">
              <a:alpha val="6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8923439B-A3A1-4531-8330-9C70DF338C06}" type="TxLink">
            <a:rPr lang="en-US" sz="2400" b="1" i="0" u="none" strike="noStrike">
              <a:solidFill>
                <a:schemeClr val="accent4"/>
              </a:solidFill>
              <a:latin typeface="Calibri"/>
              <a:ea typeface="Calibri"/>
              <a:cs typeface="Calibri"/>
            </a:rPr>
            <a:pPr marL="0" indent="0" algn="ctr"/>
            <a:t>13.31%</a:t>
          </a:fld>
          <a:endParaRPr lang="en-US" sz="2400" b="1" i="0" u="none" strike="noStrike">
            <a:solidFill>
              <a:schemeClr val="accent4"/>
            </a:solidFill>
            <a:latin typeface="Calibri"/>
            <a:ea typeface="Calibri"/>
            <a:cs typeface="Calibri"/>
          </a:endParaRPr>
        </a:p>
      </xdr:txBody>
    </xdr:sp>
    <xdr:clientData/>
  </xdr:twoCellAnchor>
  <xdr:twoCellAnchor>
    <xdr:from>
      <xdr:col>23</xdr:col>
      <xdr:colOff>38100</xdr:colOff>
      <xdr:row>3</xdr:row>
      <xdr:rowOff>161926</xdr:rowOff>
    </xdr:from>
    <xdr:to>
      <xdr:col>25</xdr:col>
      <xdr:colOff>581025</xdr:colOff>
      <xdr:row>5</xdr:row>
      <xdr:rowOff>47626</xdr:rowOff>
    </xdr:to>
    <xdr:sp macro="" textlink="">
      <xdr:nvSpPr>
        <xdr:cNvPr id="13" name="TextBox 12">
          <a:extLst>
            <a:ext uri="{FF2B5EF4-FFF2-40B4-BE49-F238E27FC236}">
              <a16:creationId xmlns:a16="http://schemas.microsoft.com/office/drawing/2014/main" id="{52471C5D-E352-4DE8-B9FA-29B6A273B36B}"/>
            </a:ext>
          </a:extLst>
        </xdr:cNvPr>
        <xdr:cNvSpPr txBox="1"/>
      </xdr:nvSpPr>
      <xdr:spPr>
        <a:xfrm>
          <a:off x="14058900" y="733426"/>
          <a:ext cx="1762125" cy="266700"/>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2016-2018</a:t>
          </a:r>
          <a:r>
            <a:rPr lang="en-US" sz="1200" b="1" baseline="0">
              <a:solidFill>
                <a:schemeClr val="bg1"/>
              </a:solidFill>
            </a:rPr>
            <a:t> Profit Growth</a:t>
          </a:r>
          <a:endParaRPr lang="en-US" sz="1200" b="1">
            <a:solidFill>
              <a:schemeClr val="bg1"/>
            </a:solidFill>
          </a:endParaRPr>
        </a:p>
      </xdr:txBody>
    </xdr:sp>
    <xdr:clientData/>
  </xdr:twoCellAnchor>
  <xdr:twoCellAnchor>
    <xdr:from>
      <xdr:col>2</xdr:col>
      <xdr:colOff>180974</xdr:colOff>
      <xdr:row>29</xdr:row>
      <xdr:rowOff>49092</xdr:rowOff>
    </xdr:from>
    <xdr:to>
      <xdr:col>10</xdr:col>
      <xdr:colOff>323849</xdr:colOff>
      <xdr:row>41</xdr:row>
      <xdr:rowOff>9526</xdr:rowOff>
    </xdr:to>
    <xdr:graphicFrame macro="">
      <xdr:nvGraphicFramePr>
        <xdr:cNvPr id="14" name="Chart 13">
          <a:extLst>
            <a:ext uri="{FF2B5EF4-FFF2-40B4-BE49-F238E27FC236}">
              <a16:creationId xmlns:a16="http://schemas.microsoft.com/office/drawing/2014/main" id="{BD64EB84-0F5E-46C3-B6BB-81D3C8F94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523875</xdr:colOff>
      <xdr:row>29</xdr:row>
      <xdr:rowOff>47625</xdr:rowOff>
    </xdr:from>
    <xdr:to>
      <xdr:col>19</xdr:col>
      <xdr:colOff>120650</xdr:colOff>
      <xdr:row>41</xdr:row>
      <xdr:rowOff>28574</xdr:rowOff>
    </xdr:to>
    <xdr:graphicFrame macro="">
      <xdr:nvGraphicFramePr>
        <xdr:cNvPr id="15" name="Chart 14">
          <a:extLst>
            <a:ext uri="{FF2B5EF4-FFF2-40B4-BE49-F238E27FC236}">
              <a16:creationId xmlns:a16="http://schemas.microsoft.com/office/drawing/2014/main" id="{745BC8E9-6A2B-4A67-8BF5-2F0D17F8B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295275</xdr:colOff>
      <xdr:row>29</xdr:row>
      <xdr:rowOff>49092</xdr:rowOff>
    </xdr:from>
    <xdr:to>
      <xdr:col>27</xdr:col>
      <xdr:colOff>141816</xdr:colOff>
      <xdr:row>41</xdr:row>
      <xdr:rowOff>9526</xdr:rowOff>
    </xdr:to>
    <xdr:graphicFrame macro="">
      <xdr:nvGraphicFramePr>
        <xdr:cNvPr id="16" name="Chart 15">
          <a:extLst>
            <a:ext uri="{FF2B5EF4-FFF2-40B4-BE49-F238E27FC236}">
              <a16:creationId xmlns:a16="http://schemas.microsoft.com/office/drawing/2014/main" id="{F378C6D0-FA0B-4825-9D44-C34100409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11</xdr:row>
      <xdr:rowOff>114300</xdr:rowOff>
    </xdr:from>
    <xdr:to>
      <xdr:col>14</xdr:col>
      <xdr:colOff>76200</xdr:colOff>
      <xdr:row>28</xdr:row>
      <xdr:rowOff>104776</xdr:rowOff>
    </xdr:to>
    <xdr:graphicFrame macro="">
      <xdr:nvGraphicFramePr>
        <xdr:cNvPr id="17" name="Chart 16">
          <a:extLst>
            <a:ext uri="{FF2B5EF4-FFF2-40B4-BE49-F238E27FC236}">
              <a16:creationId xmlns:a16="http://schemas.microsoft.com/office/drawing/2014/main" id="{8A6E3220-806F-4483-9F2E-60051BCB9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581025</xdr:colOff>
      <xdr:row>9</xdr:row>
      <xdr:rowOff>71969</xdr:rowOff>
    </xdr:from>
    <xdr:to>
      <xdr:col>11</xdr:col>
      <xdr:colOff>9525</xdr:colOff>
      <xdr:row>11</xdr:row>
      <xdr:rowOff>95251</xdr:rowOff>
    </xdr:to>
    <mc:AlternateContent xmlns:mc="http://schemas.openxmlformats.org/markup-compatibility/2006" xmlns:a14="http://schemas.microsoft.com/office/drawing/2010/main">
      <mc:Choice Requires="a14">
        <xdr:graphicFrame macro="">
          <xdr:nvGraphicFramePr>
            <xdr:cNvPr id="18" name="Years (SaleDate) 5">
              <a:extLst>
                <a:ext uri="{FF2B5EF4-FFF2-40B4-BE49-F238E27FC236}">
                  <a16:creationId xmlns:a16="http://schemas.microsoft.com/office/drawing/2014/main" id="{ED68AB1A-3F8F-4D9B-8C29-64E719E2FF84}"/>
                </a:ext>
              </a:extLst>
            </xdr:cNvPr>
            <xdr:cNvGraphicFramePr/>
          </xdr:nvGraphicFramePr>
          <xdr:xfrm>
            <a:off x="0" y="0"/>
            <a:ext cx="0" cy="0"/>
          </xdr:xfrm>
          <a:graphic>
            <a:graphicData uri="http://schemas.microsoft.com/office/drawing/2010/slicer">
              <sle:slicer xmlns:sle="http://schemas.microsoft.com/office/drawing/2010/slicer" name="Years (SaleDate) 5"/>
            </a:graphicData>
          </a:graphic>
        </xdr:graphicFrame>
      </mc:Choice>
      <mc:Fallback xmlns="">
        <xdr:sp macro="" textlink="">
          <xdr:nvSpPr>
            <xdr:cNvPr id="0" name=""/>
            <xdr:cNvSpPr>
              <a:spLocks noTextEdit="1"/>
            </xdr:cNvSpPr>
          </xdr:nvSpPr>
          <xdr:spPr>
            <a:xfrm>
              <a:off x="3629025" y="1786469"/>
              <a:ext cx="3086100" cy="404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552451</xdr:colOff>
      <xdr:row>11</xdr:row>
      <xdr:rowOff>142875</xdr:rowOff>
    </xdr:from>
    <xdr:to>
      <xdr:col>26</xdr:col>
      <xdr:colOff>1</xdr:colOff>
      <xdr:row>28</xdr:row>
      <xdr:rowOff>123825</xdr:rowOff>
    </xdr:to>
    <xdr:graphicFrame macro="">
      <xdr:nvGraphicFramePr>
        <xdr:cNvPr id="19" name="Chart 18">
          <a:extLst>
            <a:ext uri="{FF2B5EF4-FFF2-40B4-BE49-F238E27FC236}">
              <a16:creationId xmlns:a16="http://schemas.microsoft.com/office/drawing/2014/main" id="{6189F970-2201-4477-844F-5AE69ADE8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447675</xdr:colOff>
      <xdr:row>9</xdr:row>
      <xdr:rowOff>114300</xdr:rowOff>
    </xdr:from>
    <xdr:to>
      <xdr:col>25</xdr:col>
      <xdr:colOff>190500</xdr:colOff>
      <xdr:row>11</xdr:row>
      <xdr:rowOff>142875</xdr:rowOff>
    </xdr:to>
    <mc:AlternateContent xmlns:mc="http://schemas.openxmlformats.org/markup-compatibility/2006" xmlns:a14="http://schemas.microsoft.com/office/drawing/2010/main">
      <mc:Choice Requires="a14">
        <xdr:graphicFrame macro="">
          <xdr:nvGraphicFramePr>
            <xdr:cNvPr id="20" name="MakeCountry 6">
              <a:extLst>
                <a:ext uri="{FF2B5EF4-FFF2-40B4-BE49-F238E27FC236}">
                  <a16:creationId xmlns:a16="http://schemas.microsoft.com/office/drawing/2014/main" id="{4FE071F7-2667-443A-BC97-4FD707F22072}"/>
                </a:ext>
              </a:extLst>
            </xdr:cNvPr>
            <xdr:cNvGraphicFramePr/>
          </xdr:nvGraphicFramePr>
          <xdr:xfrm>
            <a:off x="0" y="0"/>
            <a:ext cx="0" cy="0"/>
          </xdr:xfrm>
          <a:graphic>
            <a:graphicData uri="http://schemas.microsoft.com/office/drawing/2010/slicer">
              <sle:slicer xmlns:sle="http://schemas.microsoft.com/office/drawing/2010/slicer" name="MakeCountry 6"/>
            </a:graphicData>
          </a:graphic>
        </xdr:graphicFrame>
      </mc:Choice>
      <mc:Fallback xmlns="">
        <xdr:sp macro="" textlink="">
          <xdr:nvSpPr>
            <xdr:cNvPr id="0" name=""/>
            <xdr:cNvSpPr>
              <a:spLocks noTextEdit="1"/>
            </xdr:cNvSpPr>
          </xdr:nvSpPr>
          <xdr:spPr>
            <a:xfrm>
              <a:off x="9591675" y="1828800"/>
              <a:ext cx="5838825"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447675</xdr:colOff>
      <xdr:row>0</xdr:row>
      <xdr:rowOff>85726</xdr:rowOff>
    </xdr:from>
    <xdr:to>
      <xdr:col>11</xdr:col>
      <xdr:colOff>85725</xdr:colOff>
      <xdr:row>2</xdr:row>
      <xdr:rowOff>9526</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6686305A-DA62-4D5D-8D5A-DCC4F5BC18B7}"/>
            </a:ext>
          </a:extLst>
        </xdr:cNvPr>
        <xdr:cNvSpPr/>
      </xdr:nvSpPr>
      <xdr:spPr>
        <a:xfrm>
          <a:off x="5324475" y="85726"/>
          <a:ext cx="1466850" cy="304800"/>
        </a:xfrm>
        <a:prstGeom prst="round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2015 &amp; 2016 sales</a:t>
          </a:r>
        </a:p>
        <a:p>
          <a:pPr algn="l"/>
          <a:endParaRPr lang="en-US" sz="1100"/>
        </a:p>
      </xdr:txBody>
    </xdr:sp>
    <xdr:clientData/>
  </xdr:twoCellAnchor>
  <xdr:twoCellAnchor>
    <xdr:from>
      <xdr:col>11</xdr:col>
      <xdr:colOff>447675</xdr:colOff>
      <xdr:row>0</xdr:row>
      <xdr:rowOff>95250</xdr:rowOff>
    </xdr:from>
    <xdr:to>
      <xdr:col>14</xdr:col>
      <xdr:colOff>85725</xdr:colOff>
      <xdr:row>2</xdr:row>
      <xdr:rowOff>19050</xdr:rowOff>
    </xdr:to>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id="{8384B1E3-059E-40A8-A057-2222AEAFFE28}"/>
            </a:ext>
          </a:extLst>
        </xdr:cNvPr>
        <xdr:cNvSpPr/>
      </xdr:nvSpPr>
      <xdr:spPr>
        <a:xfrm>
          <a:off x="7153275" y="95250"/>
          <a:ext cx="1466850" cy="304800"/>
        </a:xfrm>
        <a:prstGeom prst="round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2016 &amp; 2017 sales</a:t>
          </a:r>
        </a:p>
        <a:p>
          <a:pPr algn="l"/>
          <a:endParaRPr lang="en-US" sz="1100"/>
        </a:p>
      </xdr:txBody>
    </xdr:sp>
    <xdr:clientData/>
  </xdr:twoCellAnchor>
  <xdr:twoCellAnchor>
    <xdr:from>
      <xdr:col>14</xdr:col>
      <xdr:colOff>371475</xdr:colOff>
      <xdr:row>0</xdr:row>
      <xdr:rowOff>95250</xdr:rowOff>
    </xdr:from>
    <xdr:to>
      <xdr:col>17</xdr:col>
      <xdr:colOff>9525</xdr:colOff>
      <xdr:row>2</xdr:row>
      <xdr:rowOff>19050</xdr:rowOff>
    </xdr:to>
    <xdr:sp macro="" textlink="">
      <xdr:nvSpPr>
        <xdr:cNvPr id="23" name="Rectangle: Rounded Corners 22">
          <a:hlinkClick xmlns:r="http://schemas.openxmlformats.org/officeDocument/2006/relationships" r:id="rId8"/>
          <a:extLst>
            <a:ext uri="{FF2B5EF4-FFF2-40B4-BE49-F238E27FC236}">
              <a16:creationId xmlns:a16="http://schemas.microsoft.com/office/drawing/2014/main" id="{C7814801-8584-4629-BA22-93C4E3DCA432}"/>
            </a:ext>
          </a:extLst>
        </xdr:cNvPr>
        <xdr:cNvSpPr/>
      </xdr:nvSpPr>
      <xdr:spPr>
        <a:xfrm>
          <a:off x="8905875" y="95250"/>
          <a:ext cx="1466850" cy="304800"/>
        </a:xfrm>
        <a:prstGeom prst="round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2017 &amp; 2018 sales</a:t>
          </a:r>
        </a:p>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28575</xdr:rowOff>
    </xdr:from>
    <xdr:to>
      <xdr:col>6</xdr:col>
      <xdr:colOff>57150</xdr:colOff>
      <xdr:row>8</xdr:row>
      <xdr:rowOff>19051</xdr:rowOff>
    </xdr:to>
    <xdr:sp macro="" textlink="Working!B89">
      <xdr:nvSpPr>
        <xdr:cNvPr id="2" name="Rectangle: Rounded Corners 1">
          <a:extLst>
            <a:ext uri="{FF2B5EF4-FFF2-40B4-BE49-F238E27FC236}">
              <a16:creationId xmlns:a16="http://schemas.microsoft.com/office/drawing/2014/main" id="{99635152-4F18-49B3-A93E-3DFBF6FFC283}"/>
            </a:ext>
          </a:extLst>
        </xdr:cNvPr>
        <xdr:cNvSpPr/>
      </xdr:nvSpPr>
      <xdr:spPr>
        <a:xfrm>
          <a:off x="1828800" y="600075"/>
          <a:ext cx="1885950" cy="942976"/>
        </a:xfrm>
        <a:prstGeom prst="roundRect">
          <a:avLst/>
        </a:prstGeom>
        <a:solidFill>
          <a:schemeClr val="tx1">
            <a:lumMod val="65000"/>
            <a:lumOff val="35000"/>
          </a:schemeClr>
        </a:solidFill>
        <a:ln>
          <a:noFill/>
        </a:ln>
        <a:effectLst>
          <a:outerShdw blurRad="50800" dist="38100" dir="2700000" algn="tl" rotWithShape="0">
            <a:prstClr val="black">
              <a:alpha val="6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DE562043-BEC7-4767-9D10-37F4B0E1379F}" type="TxLink">
            <a:rPr lang="en-US" sz="2400" b="1" i="0" u="none" strike="noStrike">
              <a:solidFill>
                <a:schemeClr val="accent4"/>
              </a:solidFill>
              <a:latin typeface="Calibri"/>
              <a:ea typeface="Calibri"/>
              <a:cs typeface="Calibri"/>
            </a:rPr>
            <a:pPr marL="0" indent="0" algn="ctr"/>
            <a:t>$8,259,675</a:t>
          </a:fld>
          <a:endParaRPr lang="en-US" sz="2400" b="1" i="0" u="none" strike="noStrike">
            <a:solidFill>
              <a:schemeClr val="accent4"/>
            </a:solidFill>
            <a:latin typeface="Calibri"/>
            <a:ea typeface="Calibri"/>
            <a:cs typeface="Calibri"/>
          </a:endParaRPr>
        </a:p>
      </xdr:txBody>
    </xdr:sp>
    <xdr:clientData/>
  </xdr:twoCellAnchor>
  <xdr:twoCellAnchor>
    <xdr:from>
      <xdr:col>3</xdr:col>
      <xdr:colOff>161925</xdr:colOff>
      <xdr:row>4</xdr:row>
      <xdr:rowOff>0</xdr:rowOff>
    </xdr:from>
    <xdr:to>
      <xdr:col>5</xdr:col>
      <xdr:colOff>438150</xdr:colOff>
      <xdr:row>5</xdr:row>
      <xdr:rowOff>76200</xdr:rowOff>
    </xdr:to>
    <xdr:sp macro="" textlink="">
      <xdr:nvSpPr>
        <xdr:cNvPr id="3" name="TextBox 2">
          <a:extLst>
            <a:ext uri="{FF2B5EF4-FFF2-40B4-BE49-F238E27FC236}">
              <a16:creationId xmlns:a16="http://schemas.microsoft.com/office/drawing/2014/main" id="{84F5C8DD-9234-4EA8-B24A-7141B4F36B11}"/>
            </a:ext>
          </a:extLst>
        </xdr:cNvPr>
        <xdr:cNvSpPr txBox="1"/>
      </xdr:nvSpPr>
      <xdr:spPr>
        <a:xfrm>
          <a:off x="1990725" y="762000"/>
          <a:ext cx="1495425" cy="266700"/>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Sales in 2017</a:t>
          </a:r>
        </a:p>
        <a:p>
          <a:pPr algn="ctr"/>
          <a:endParaRPr lang="en-US" sz="1200" b="1">
            <a:solidFill>
              <a:schemeClr val="bg1"/>
            </a:solidFill>
          </a:endParaRPr>
        </a:p>
      </xdr:txBody>
    </xdr:sp>
    <xdr:clientData/>
  </xdr:twoCellAnchor>
  <xdr:twoCellAnchor>
    <xdr:from>
      <xdr:col>7</xdr:col>
      <xdr:colOff>0</xdr:colOff>
      <xdr:row>3</xdr:row>
      <xdr:rowOff>1</xdr:rowOff>
    </xdr:from>
    <xdr:to>
      <xdr:col>10</xdr:col>
      <xdr:colOff>57150</xdr:colOff>
      <xdr:row>7</xdr:row>
      <xdr:rowOff>180977</xdr:rowOff>
    </xdr:to>
    <xdr:sp macro="" textlink="Working!B90">
      <xdr:nvSpPr>
        <xdr:cNvPr id="4" name="Rectangle: Rounded Corners 3">
          <a:extLst>
            <a:ext uri="{FF2B5EF4-FFF2-40B4-BE49-F238E27FC236}">
              <a16:creationId xmlns:a16="http://schemas.microsoft.com/office/drawing/2014/main" id="{23E18A05-245B-44C6-8825-8B6925030701}"/>
            </a:ext>
          </a:extLst>
        </xdr:cNvPr>
        <xdr:cNvSpPr/>
      </xdr:nvSpPr>
      <xdr:spPr>
        <a:xfrm>
          <a:off x="4267200" y="571501"/>
          <a:ext cx="1885950" cy="942976"/>
        </a:xfrm>
        <a:prstGeom prst="roundRect">
          <a:avLst/>
        </a:prstGeom>
        <a:solidFill>
          <a:schemeClr val="tx1">
            <a:lumMod val="65000"/>
            <a:lumOff val="35000"/>
          </a:schemeClr>
        </a:solidFill>
        <a:ln>
          <a:noFill/>
        </a:ln>
        <a:effectLst>
          <a:outerShdw blurRad="50800" dist="38100" dir="2700000" algn="tl" rotWithShape="0">
            <a:prstClr val="black">
              <a:alpha val="6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8DE2AE1E-725D-452D-A32F-5F6134F73E17}" type="TxLink">
            <a:rPr lang="en-US" sz="2400" b="1" i="0" u="none" strike="noStrike">
              <a:solidFill>
                <a:schemeClr val="accent4"/>
              </a:solidFill>
              <a:latin typeface="Calibri"/>
              <a:ea typeface="Calibri"/>
              <a:cs typeface="Calibri"/>
            </a:rPr>
            <a:pPr marL="0" indent="0" algn="ctr"/>
            <a:t>$9,016,855</a:t>
          </a:fld>
          <a:endParaRPr lang="en-US" sz="2400" b="1" i="0" u="none" strike="noStrike">
            <a:solidFill>
              <a:schemeClr val="accent4"/>
            </a:solidFill>
            <a:latin typeface="Calibri"/>
            <a:ea typeface="Calibri"/>
            <a:cs typeface="Calibri"/>
          </a:endParaRPr>
        </a:p>
      </xdr:txBody>
    </xdr:sp>
    <xdr:clientData/>
  </xdr:twoCellAnchor>
  <xdr:twoCellAnchor>
    <xdr:from>
      <xdr:col>7</xdr:col>
      <xdr:colOff>161925</xdr:colOff>
      <xdr:row>3</xdr:row>
      <xdr:rowOff>161926</xdr:rowOff>
    </xdr:from>
    <xdr:to>
      <xdr:col>9</xdr:col>
      <xdr:colOff>438150</xdr:colOff>
      <xdr:row>5</xdr:row>
      <xdr:rowOff>47626</xdr:rowOff>
    </xdr:to>
    <xdr:sp macro="" textlink="">
      <xdr:nvSpPr>
        <xdr:cNvPr id="5" name="TextBox 4">
          <a:extLst>
            <a:ext uri="{FF2B5EF4-FFF2-40B4-BE49-F238E27FC236}">
              <a16:creationId xmlns:a16="http://schemas.microsoft.com/office/drawing/2014/main" id="{DDE46A3B-30E2-4A9E-A3CC-4DC044EDB8E4}"/>
            </a:ext>
          </a:extLst>
        </xdr:cNvPr>
        <xdr:cNvSpPr txBox="1"/>
      </xdr:nvSpPr>
      <xdr:spPr>
        <a:xfrm>
          <a:off x="4429125" y="733426"/>
          <a:ext cx="1495425" cy="266700"/>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Sales in 2018</a:t>
          </a:r>
        </a:p>
        <a:p>
          <a:pPr algn="ctr"/>
          <a:endParaRPr lang="en-US" sz="1200" b="1">
            <a:solidFill>
              <a:schemeClr val="bg1"/>
            </a:solidFill>
          </a:endParaRPr>
        </a:p>
      </xdr:txBody>
    </xdr:sp>
    <xdr:clientData/>
  </xdr:twoCellAnchor>
  <xdr:twoCellAnchor>
    <xdr:from>
      <xdr:col>11</xdr:col>
      <xdr:colOff>0</xdr:colOff>
      <xdr:row>3</xdr:row>
      <xdr:rowOff>1</xdr:rowOff>
    </xdr:from>
    <xdr:to>
      <xdr:col>14</xdr:col>
      <xdr:colOff>116086</xdr:colOff>
      <xdr:row>7</xdr:row>
      <xdr:rowOff>180977</xdr:rowOff>
    </xdr:to>
    <xdr:sp macro="" textlink="Working!D91">
      <xdr:nvSpPr>
        <xdr:cNvPr id="6" name="Rectangle: Rounded Corners 5">
          <a:extLst>
            <a:ext uri="{FF2B5EF4-FFF2-40B4-BE49-F238E27FC236}">
              <a16:creationId xmlns:a16="http://schemas.microsoft.com/office/drawing/2014/main" id="{A515CC93-9C68-4581-AB6C-0C10144302FD}"/>
            </a:ext>
          </a:extLst>
        </xdr:cNvPr>
        <xdr:cNvSpPr/>
      </xdr:nvSpPr>
      <xdr:spPr>
        <a:xfrm>
          <a:off x="6705600" y="571501"/>
          <a:ext cx="1944886" cy="942976"/>
        </a:xfrm>
        <a:prstGeom prst="roundRect">
          <a:avLst/>
        </a:prstGeom>
        <a:solidFill>
          <a:schemeClr val="tx1">
            <a:lumMod val="65000"/>
            <a:lumOff val="35000"/>
          </a:schemeClr>
        </a:solidFill>
        <a:ln>
          <a:noFill/>
        </a:ln>
        <a:effectLst>
          <a:outerShdw blurRad="50800" dist="38100" dir="2700000" algn="tl" rotWithShape="0">
            <a:prstClr val="black">
              <a:alpha val="6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5E0310B-1C52-40B8-AEA2-5AB9B009AA60}" type="TxLink">
            <a:rPr lang="en-US" sz="2400" b="1" i="0" u="none" strike="noStrike">
              <a:solidFill>
                <a:schemeClr val="accent4"/>
              </a:solidFill>
              <a:latin typeface="Calibri"/>
              <a:ea typeface="Calibri"/>
              <a:cs typeface="Calibri"/>
            </a:rPr>
            <a:pPr marL="0" indent="0" algn="ctr"/>
            <a:t>9.17%</a:t>
          </a:fld>
          <a:endParaRPr lang="en-US" sz="2400" b="1" i="0" u="none" strike="noStrike">
            <a:solidFill>
              <a:schemeClr val="accent4"/>
            </a:solidFill>
            <a:latin typeface="Calibri"/>
            <a:ea typeface="Calibri"/>
            <a:cs typeface="Calibri"/>
          </a:endParaRPr>
        </a:p>
      </xdr:txBody>
    </xdr:sp>
    <xdr:clientData/>
  </xdr:twoCellAnchor>
  <xdr:twoCellAnchor>
    <xdr:from>
      <xdr:col>11</xdr:col>
      <xdr:colOff>38100</xdr:colOff>
      <xdr:row>3</xdr:row>
      <xdr:rowOff>161925</xdr:rowOff>
    </xdr:from>
    <xdr:to>
      <xdr:col>14</xdr:col>
      <xdr:colOff>9525</xdr:colOff>
      <xdr:row>5</xdr:row>
      <xdr:rowOff>19050</xdr:rowOff>
    </xdr:to>
    <xdr:sp macro="" textlink="">
      <xdr:nvSpPr>
        <xdr:cNvPr id="7" name="TextBox 6">
          <a:extLst>
            <a:ext uri="{FF2B5EF4-FFF2-40B4-BE49-F238E27FC236}">
              <a16:creationId xmlns:a16="http://schemas.microsoft.com/office/drawing/2014/main" id="{2C2255D5-60F9-406B-88DF-7A6367B10040}"/>
            </a:ext>
          </a:extLst>
        </xdr:cNvPr>
        <xdr:cNvSpPr txBox="1"/>
      </xdr:nvSpPr>
      <xdr:spPr>
        <a:xfrm>
          <a:off x="6743700" y="733425"/>
          <a:ext cx="1800225" cy="238125"/>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solidFill>
                <a:schemeClr val="bg1"/>
              </a:solidFill>
            </a:rPr>
            <a:t>2017-2018 Sales Growth</a:t>
          </a:r>
        </a:p>
      </xdr:txBody>
    </xdr:sp>
    <xdr:clientData/>
  </xdr:twoCellAnchor>
  <xdr:twoCellAnchor>
    <xdr:from>
      <xdr:col>14</xdr:col>
      <xdr:colOff>561975</xdr:colOff>
      <xdr:row>3</xdr:row>
      <xdr:rowOff>1</xdr:rowOff>
    </xdr:from>
    <xdr:to>
      <xdr:col>18</xdr:col>
      <xdr:colOff>58638</xdr:colOff>
      <xdr:row>7</xdr:row>
      <xdr:rowOff>180977</xdr:rowOff>
    </xdr:to>
    <xdr:sp macro="" textlink="Working!B100">
      <xdr:nvSpPr>
        <xdr:cNvPr id="8" name="Rectangle: Rounded Corners 7">
          <a:extLst>
            <a:ext uri="{FF2B5EF4-FFF2-40B4-BE49-F238E27FC236}">
              <a16:creationId xmlns:a16="http://schemas.microsoft.com/office/drawing/2014/main" id="{C7F14147-168F-4C78-A47A-ADEE13BEC466}"/>
            </a:ext>
          </a:extLst>
        </xdr:cNvPr>
        <xdr:cNvSpPr/>
      </xdr:nvSpPr>
      <xdr:spPr>
        <a:xfrm>
          <a:off x="9096375" y="571501"/>
          <a:ext cx="1935063" cy="942976"/>
        </a:xfrm>
        <a:prstGeom prst="roundRect">
          <a:avLst/>
        </a:prstGeom>
        <a:solidFill>
          <a:schemeClr val="tx1">
            <a:lumMod val="65000"/>
            <a:lumOff val="35000"/>
          </a:schemeClr>
        </a:solidFill>
        <a:ln>
          <a:noFill/>
        </a:ln>
        <a:effectLst>
          <a:outerShdw blurRad="50800" dist="38100" dir="2700000" algn="tl" rotWithShape="0">
            <a:prstClr val="black">
              <a:alpha val="6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BA510CA6-3127-4D99-BFC2-75B771615038}" type="TxLink">
            <a:rPr lang="en-US" sz="2400" b="1" i="0" u="none" strike="noStrike">
              <a:solidFill>
                <a:schemeClr val="accent4"/>
              </a:solidFill>
              <a:latin typeface="Calibri"/>
              <a:ea typeface="Calibri"/>
              <a:cs typeface="Calibri"/>
            </a:rPr>
            <a:pPr marL="0" indent="0" algn="ctr"/>
            <a:t>$1,609,350</a:t>
          </a:fld>
          <a:endParaRPr lang="en-US" sz="2400" b="1" i="0" u="none" strike="noStrike">
            <a:solidFill>
              <a:schemeClr val="accent4"/>
            </a:solidFill>
            <a:latin typeface="Calibri"/>
            <a:ea typeface="Calibri"/>
            <a:cs typeface="Calibri"/>
          </a:endParaRPr>
        </a:p>
      </xdr:txBody>
    </xdr:sp>
    <xdr:clientData/>
  </xdr:twoCellAnchor>
  <xdr:twoCellAnchor>
    <xdr:from>
      <xdr:col>15</xdr:col>
      <xdr:colOff>161925</xdr:colOff>
      <xdr:row>3</xdr:row>
      <xdr:rowOff>161926</xdr:rowOff>
    </xdr:from>
    <xdr:to>
      <xdr:col>17</xdr:col>
      <xdr:colOff>438150</xdr:colOff>
      <xdr:row>5</xdr:row>
      <xdr:rowOff>47626</xdr:rowOff>
    </xdr:to>
    <xdr:sp macro="" textlink="">
      <xdr:nvSpPr>
        <xdr:cNvPr id="9" name="TextBox 8">
          <a:extLst>
            <a:ext uri="{FF2B5EF4-FFF2-40B4-BE49-F238E27FC236}">
              <a16:creationId xmlns:a16="http://schemas.microsoft.com/office/drawing/2014/main" id="{B28E7C58-4D6B-4F60-8C4F-C5100657F436}"/>
            </a:ext>
          </a:extLst>
        </xdr:cNvPr>
        <xdr:cNvSpPr txBox="1"/>
      </xdr:nvSpPr>
      <xdr:spPr>
        <a:xfrm>
          <a:off x="9305925" y="733426"/>
          <a:ext cx="1495425" cy="266700"/>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2017</a:t>
          </a:r>
          <a:r>
            <a:rPr lang="en-US" sz="1100" baseline="0"/>
            <a:t> </a:t>
          </a:r>
          <a:r>
            <a:rPr lang="en-US" sz="1200" b="1" baseline="0">
              <a:solidFill>
                <a:schemeClr val="bg1"/>
              </a:solidFill>
            </a:rPr>
            <a:t>PROFIT</a:t>
          </a:r>
          <a:endParaRPr lang="en-US" sz="1100" b="1">
            <a:solidFill>
              <a:schemeClr val="bg1"/>
            </a:solidFill>
          </a:endParaRPr>
        </a:p>
      </xdr:txBody>
    </xdr:sp>
    <xdr:clientData/>
  </xdr:twoCellAnchor>
  <xdr:twoCellAnchor>
    <xdr:from>
      <xdr:col>19</xdr:col>
      <xdr:colOff>0</xdr:colOff>
      <xdr:row>3</xdr:row>
      <xdr:rowOff>1</xdr:rowOff>
    </xdr:from>
    <xdr:to>
      <xdr:col>22</xdr:col>
      <xdr:colOff>57150</xdr:colOff>
      <xdr:row>7</xdr:row>
      <xdr:rowOff>180977</xdr:rowOff>
    </xdr:to>
    <xdr:sp macro="" textlink="Working!B101">
      <xdr:nvSpPr>
        <xdr:cNvPr id="10" name="Rectangle: Rounded Corners 9">
          <a:extLst>
            <a:ext uri="{FF2B5EF4-FFF2-40B4-BE49-F238E27FC236}">
              <a16:creationId xmlns:a16="http://schemas.microsoft.com/office/drawing/2014/main" id="{CA577394-1814-4D6E-B693-F5553F736188}"/>
            </a:ext>
          </a:extLst>
        </xdr:cNvPr>
        <xdr:cNvSpPr/>
      </xdr:nvSpPr>
      <xdr:spPr>
        <a:xfrm>
          <a:off x="11582400" y="571501"/>
          <a:ext cx="1885950" cy="942976"/>
        </a:xfrm>
        <a:prstGeom prst="roundRect">
          <a:avLst/>
        </a:prstGeom>
        <a:solidFill>
          <a:schemeClr val="tx1">
            <a:lumMod val="65000"/>
            <a:lumOff val="35000"/>
          </a:schemeClr>
        </a:solidFill>
        <a:ln>
          <a:noFill/>
        </a:ln>
        <a:effectLst>
          <a:outerShdw blurRad="50800" dist="38100" dir="2700000" algn="tl" rotWithShape="0">
            <a:prstClr val="black">
              <a:alpha val="6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EA956FA-9177-4FC1-BAF8-E45545501D84}" type="TxLink">
            <a:rPr lang="en-US" sz="2400" b="1" i="0" u="none" strike="noStrike">
              <a:solidFill>
                <a:schemeClr val="accent4"/>
              </a:solidFill>
              <a:latin typeface="Calibri"/>
              <a:ea typeface="Calibri"/>
              <a:cs typeface="Calibri"/>
            </a:rPr>
            <a:pPr marL="0" indent="0" algn="ctr"/>
            <a:t>$2,405,591</a:t>
          </a:fld>
          <a:endParaRPr lang="en-US" sz="2400" b="1" i="0" u="none" strike="noStrike">
            <a:solidFill>
              <a:schemeClr val="accent4"/>
            </a:solidFill>
            <a:latin typeface="Calibri"/>
            <a:ea typeface="Calibri"/>
            <a:cs typeface="Calibri"/>
          </a:endParaRPr>
        </a:p>
      </xdr:txBody>
    </xdr:sp>
    <xdr:clientData/>
  </xdr:twoCellAnchor>
  <xdr:twoCellAnchor>
    <xdr:from>
      <xdr:col>19</xdr:col>
      <xdr:colOff>161925</xdr:colOff>
      <xdr:row>3</xdr:row>
      <xdr:rowOff>161926</xdr:rowOff>
    </xdr:from>
    <xdr:to>
      <xdr:col>21</xdr:col>
      <xdr:colOff>438150</xdr:colOff>
      <xdr:row>5</xdr:row>
      <xdr:rowOff>47626</xdr:rowOff>
    </xdr:to>
    <xdr:sp macro="" textlink="">
      <xdr:nvSpPr>
        <xdr:cNvPr id="11" name="TextBox 10">
          <a:extLst>
            <a:ext uri="{FF2B5EF4-FFF2-40B4-BE49-F238E27FC236}">
              <a16:creationId xmlns:a16="http://schemas.microsoft.com/office/drawing/2014/main" id="{CF6915C9-7911-4EB7-8995-E765E5425952}"/>
            </a:ext>
          </a:extLst>
        </xdr:cNvPr>
        <xdr:cNvSpPr txBox="1"/>
      </xdr:nvSpPr>
      <xdr:spPr>
        <a:xfrm>
          <a:off x="11744325" y="733426"/>
          <a:ext cx="1495425" cy="266700"/>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2018</a:t>
          </a:r>
          <a:r>
            <a:rPr lang="en-US" sz="1200" b="1" baseline="0">
              <a:solidFill>
                <a:schemeClr val="bg1"/>
              </a:solidFill>
            </a:rPr>
            <a:t> </a:t>
          </a:r>
          <a:r>
            <a:rPr lang="en-US" sz="1200" b="1">
              <a:solidFill>
                <a:schemeClr val="bg1"/>
              </a:solidFill>
            </a:rPr>
            <a:t>PROFIT</a:t>
          </a:r>
        </a:p>
      </xdr:txBody>
    </xdr:sp>
    <xdr:clientData/>
  </xdr:twoCellAnchor>
  <xdr:twoCellAnchor>
    <xdr:from>
      <xdr:col>23</xdr:col>
      <xdr:colOff>0</xdr:colOff>
      <xdr:row>3</xdr:row>
      <xdr:rowOff>1</xdr:rowOff>
    </xdr:from>
    <xdr:to>
      <xdr:col>26</xdr:col>
      <xdr:colOff>57150</xdr:colOff>
      <xdr:row>7</xdr:row>
      <xdr:rowOff>180977</xdr:rowOff>
    </xdr:to>
    <xdr:sp macro="" textlink="Working!D101">
      <xdr:nvSpPr>
        <xdr:cNvPr id="12" name="Rectangle: Rounded Corners 11">
          <a:extLst>
            <a:ext uri="{FF2B5EF4-FFF2-40B4-BE49-F238E27FC236}">
              <a16:creationId xmlns:a16="http://schemas.microsoft.com/office/drawing/2014/main" id="{001BC928-BE36-44BA-B915-A1ACA13FDF4E}"/>
            </a:ext>
          </a:extLst>
        </xdr:cNvPr>
        <xdr:cNvSpPr/>
      </xdr:nvSpPr>
      <xdr:spPr>
        <a:xfrm>
          <a:off x="14020800" y="571501"/>
          <a:ext cx="1885950" cy="942976"/>
        </a:xfrm>
        <a:prstGeom prst="roundRect">
          <a:avLst/>
        </a:prstGeom>
        <a:solidFill>
          <a:schemeClr val="tx1">
            <a:lumMod val="65000"/>
            <a:lumOff val="35000"/>
          </a:schemeClr>
        </a:solidFill>
        <a:ln>
          <a:noFill/>
        </a:ln>
        <a:effectLst>
          <a:outerShdw blurRad="50800" dist="38100" dir="2700000" algn="tl" rotWithShape="0">
            <a:prstClr val="black">
              <a:alpha val="6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73FE63BE-2604-4301-89A5-A52003563ABA}" type="TxLink">
            <a:rPr lang="en-US" sz="2400" b="1" i="0" u="none" strike="noStrike">
              <a:solidFill>
                <a:schemeClr val="accent4"/>
              </a:solidFill>
              <a:latin typeface="Calibri"/>
              <a:ea typeface="Calibri"/>
              <a:cs typeface="Calibri"/>
            </a:rPr>
            <a:pPr marL="0" indent="0" algn="ctr"/>
            <a:t>49.48%</a:t>
          </a:fld>
          <a:endParaRPr lang="en-US" sz="2400" b="1" i="0" u="none" strike="noStrike">
            <a:solidFill>
              <a:schemeClr val="accent4"/>
            </a:solidFill>
            <a:latin typeface="Calibri"/>
            <a:ea typeface="Calibri"/>
            <a:cs typeface="Calibri"/>
          </a:endParaRPr>
        </a:p>
      </xdr:txBody>
    </xdr:sp>
    <xdr:clientData/>
  </xdr:twoCellAnchor>
  <xdr:twoCellAnchor>
    <xdr:from>
      <xdr:col>23</xdr:col>
      <xdr:colOff>38100</xdr:colOff>
      <xdr:row>3</xdr:row>
      <xdr:rowOff>161926</xdr:rowOff>
    </xdr:from>
    <xdr:to>
      <xdr:col>25</xdr:col>
      <xdr:colOff>581025</xdr:colOff>
      <xdr:row>5</xdr:row>
      <xdr:rowOff>47626</xdr:rowOff>
    </xdr:to>
    <xdr:sp macro="" textlink="">
      <xdr:nvSpPr>
        <xdr:cNvPr id="13" name="TextBox 12">
          <a:extLst>
            <a:ext uri="{FF2B5EF4-FFF2-40B4-BE49-F238E27FC236}">
              <a16:creationId xmlns:a16="http://schemas.microsoft.com/office/drawing/2014/main" id="{008A412D-2B5F-4102-B838-023803EF7F56}"/>
            </a:ext>
          </a:extLst>
        </xdr:cNvPr>
        <xdr:cNvSpPr txBox="1"/>
      </xdr:nvSpPr>
      <xdr:spPr>
        <a:xfrm>
          <a:off x="14058900" y="733426"/>
          <a:ext cx="1762125" cy="266700"/>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2017-2018</a:t>
          </a:r>
          <a:r>
            <a:rPr lang="en-US" sz="1200" b="1" baseline="0">
              <a:solidFill>
                <a:schemeClr val="bg1"/>
              </a:solidFill>
            </a:rPr>
            <a:t> Profit Growth</a:t>
          </a:r>
          <a:endParaRPr lang="en-US" sz="1200" b="1">
            <a:solidFill>
              <a:schemeClr val="bg1"/>
            </a:solidFill>
          </a:endParaRPr>
        </a:p>
      </xdr:txBody>
    </xdr:sp>
    <xdr:clientData/>
  </xdr:twoCellAnchor>
  <xdr:twoCellAnchor>
    <xdr:from>
      <xdr:col>2</xdr:col>
      <xdr:colOff>180974</xdr:colOff>
      <xdr:row>29</xdr:row>
      <xdr:rowOff>49092</xdr:rowOff>
    </xdr:from>
    <xdr:to>
      <xdr:col>10</xdr:col>
      <xdr:colOff>323849</xdr:colOff>
      <xdr:row>41</xdr:row>
      <xdr:rowOff>9526</xdr:rowOff>
    </xdr:to>
    <xdr:graphicFrame macro="">
      <xdr:nvGraphicFramePr>
        <xdr:cNvPr id="14" name="Chart 13">
          <a:extLst>
            <a:ext uri="{FF2B5EF4-FFF2-40B4-BE49-F238E27FC236}">
              <a16:creationId xmlns:a16="http://schemas.microsoft.com/office/drawing/2014/main" id="{C5E7C80D-0098-4623-8FA2-09D30836F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523875</xdr:colOff>
      <xdr:row>29</xdr:row>
      <xdr:rowOff>47625</xdr:rowOff>
    </xdr:from>
    <xdr:to>
      <xdr:col>19</xdr:col>
      <xdr:colOff>120650</xdr:colOff>
      <xdr:row>41</xdr:row>
      <xdr:rowOff>28574</xdr:rowOff>
    </xdr:to>
    <xdr:graphicFrame macro="">
      <xdr:nvGraphicFramePr>
        <xdr:cNvPr id="15" name="Chart 14">
          <a:extLst>
            <a:ext uri="{FF2B5EF4-FFF2-40B4-BE49-F238E27FC236}">
              <a16:creationId xmlns:a16="http://schemas.microsoft.com/office/drawing/2014/main" id="{4A4EFFFC-8197-4977-8476-D5C49D83C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295275</xdr:colOff>
      <xdr:row>29</xdr:row>
      <xdr:rowOff>49092</xdr:rowOff>
    </xdr:from>
    <xdr:to>
      <xdr:col>27</xdr:col>
      <xdr:colOff>141816</xdr:colOff>
      <xdr:row>41</xdr:row>
      <xdr:rowOff>9526</xdr:rowOff>
    </xdr:to>
    <xdr:graphicFrame macro="">
      <xdr:nvGraphicFramePr>
        <xdr:cNvPr id="16" name="Chart 15">
          <a:extLst>
            <a:ext uri="{FF2B5EF4-FFF2-40B4-BE49-F238E27FC236}">
              <a16:creationId xmlns:a16="http://schemas.microsoft.com/office/drawing/2014/main" id="{F5458D28-C365-427B-8A80-9262A95BF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11</xdr:row>
      <xdr:rowOff>114300</xdr:rowOff>
    </xdr:from>
    <xdr:to>
      <xdr:col>14</xdr:col>
      <xdr:colOff>76200</xdr:colOff>
      <xdr:row>28</xdr:row>
      <xdr:rowOff>104776</xdr:rowOff>
    </xdr:to>
    <xdr:graphicFrame macro="">
      <xdr:nvGraphicFramePr>
        <xdr:cNvPr id="17" name="Chart 16">
          <a:extLst>
            <a:ext uri="{FF2B5EF4-FFF2-40B4-BE49-F238E27FC236}">
              <a16:creationId xmlns:a16="http://schemas.microsoft.com/office/drawing/2014/main" id="{AABFF7EA-FD27-4DD9-8B1F-2B55D9E8E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581025</xdr:colOff>
      <xdr:row>9</xdr:row>
      <xdr:rowOff>71969</xdr:rowOff>
    </xdr:from>
    <xdr:to>
      <xdr:col>11</xdr:col>
      <xdr:colOff>9525</xdr:colOff>
      <xdr:row>11</xdr:row>
      <xdr:rowOff>95251</xdr:rowOff>
    </xdr:to>
    <mc:AlternateContent xmlns:mc="http://schemas.openxmlformats.org/markup-compatibility/2006" xmlns:a14="http://schemas.microsoft.com/office/drawing/2010/main">
      <mc:Choice Requires="a14">
        <xdr:graphicFrame macro="">
          <xdr:nvGraphicFramePr>
            <xdr:cNvPr id="18" name="Years (SaleDate) 4">
              <a:extLst>
                <a:ext uri="{FF2B5EF4-FFF2-40B4-BE49-F238E27FC236}">
                  <a16:creationId xmlns:a16="http://schemas.microsoft.com/office/drawing/2014/main" id="{CD2F3C3B-3F01-406F-A00B-D6D2A0135C14}"/>
                </a:ext>
              </a:extLst>
            </xdr:cNvPr>
            <xdr:cNvGraphicFramePr/>
          </xdr:nvGraphicFramePr>
          <xdr:xfrm>
            <a:off x="0" y="0"/>
            <a:ext cx="0" cy="0"/>
          </xdr:xfrm>
          <a:graphic>
            <a:graphicData uri="http://schemas.microsoft.com/office/drawing/2010/slicer">
              <sle:slicer xmlns:sle="http://schemas.microsoft.com/office/drawing/2010/slicer" name="Years (SaleDate) 4"/>
            </a:graphicData>
          </a:graphic>
        </xdr:graphicFrame>
      </mc:Choice>
      <mc:Fallback xmlns="">
        <xdr:sp macro="" textlink="">
          <xdr:nvSpPr>
            <xdr:cNvPr id="0" name=""/>
            <xdr:cNvSpPr>
              <a:spLocks noTextEdit="1"/>
            </xdr:cNvSpPr>
          </xdr:nvSpPr>
          <xdr:spPr>
            <a:xfrm>
              <a:off x="3629025" y="1786469"/>
              <a:ext cx="3086100" cy="404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552451</xdr:colOff>
      <xdr:row>11</xdr:row>
      <xdr:rowOff>142875</xdr:rowOff>
    </xdr:from>
    <xdr:to>
      <xdr:col>26</xdr:col>
      <xdr:colOff>1</xdr:colOff>
      <xdr:row>28</xdr:row>
      <xdr:rowOff>123825</xdr:rowOff>
    </xdr:to>
    <xdr:graphicFrame macro="">
      <xdr:nvGraphicFramePr>
        <xdr:cNvPr id="19" name="Chart 18">
          <a:extLst>
            <a:ext uri="{FF2B5EF4-FFF2-40B4-BE49-F238E27FC236}">
              <a16:creationId xmlns:a16="http://schemas.microsoft.com/office/drawing/2014/main" id="{87462280-C497-4E98-8D62-6A3E97435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447675</xdr:colOff>
      <xdr:row>9</xdr:row>
      <xdr:rowOff>114300</xdr:rowOff>
    </xdr:from>
    <xdr:to>
      <xdr:col>25</xdr:col>
      <xdr:colOff>190500</xdr:colOff>
      <xdr:row>11</xdr:row>
      <xdr:rowOff>142875</xdr:rowOff>
    </xdr:to>
    <mc:AlternateContent xmlns:mc="http://schemas.openxmlformats.org/markup-compatibility/2006" xmlns:a14="http://schemas.microsoft.com/office/drawing/2010/main">
      <mc:Choice Requires="a14">
        <xdr:graphicFrame macro="">
          <xdr:nvGraphicFramePr>
            <xdr:cNvPr id="20" name="MakeCountry 5">
              <a:extLst>
                <a:ext uri="{FF2B5EF4-FFF2-40B4-BE49-F238E27FC236}">
                  <a16:creationId xmlns:a16="http://schemas.microsoft.com/office/drawing/2014/main" id="{3519C3C8-A1E4-46E5-B8AE-BA29A0B68B60}"/>
                </a:ext>
              </a:extLst>
            </xdr:cNvPr>
            <xdr:cNvGraphicFramePr/>
          </xdr:nvGraphicFramePr>
          <xdr:xfrm>
            <a:off x="0" y="0"/>
            <a:ext cx="0" cy="0"/>
          </xdr:xfrm>
          <a:graphic>
            <a:graphicData uri="http://schemas.microsoft.com/office/drawing/2010/slicer">
              <sle:slicer xmlns:sle="http://schemas.microsoft.com/office/drawing/2010/slicer" name="MakeCountry 5"/>
            </a:graphicData>
          </a:graphic>
        </xdr:graphicFrame>
      </mc:Choice>
      <mc:Fallback xmlns="">
        <xdr:sp macro="" textlink="">
          <xdr:nvSpPr>
            <xdr:cNvPr id="0" name=""/>
            <xdr:cNvSpPr>
              <a:spLocks noTextEdit="1"/>
            </xdr:cNvSpPr>
          </xdr:nvSpPr>
          <xdr:spPr>
            <a:xfrm>
              <a:off x="9591675" y="1828800"/>
              <a:ext cx="5838825"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447675</xdr:colOff>
      <xdr:row>0</xdr:row>
      <xdr:rowOff>85726</xdr:rowOff>
    </xdr:from>
    <xdr:to>
      <xdr:col>11</xdr:col>
      <xdr:colOff>85725</xdr:colOff>
      <xdr:row>2</xdr:row>
      <xdr:rowOff>9526</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7B8005B1-3A53-4E9B-A89E-CB95413106FE}"/>
            </a:ext>
          </a:extLst>
        </xdr:cNvPr>
        <xdr:cNvSpPr/>
      </xdr:nvSpPr>
      <xdr:spPr>
        <a:xfrm>
          <a:off x="5324475" y="85726"/>
          <a:ext cx="1466850" cy="304800"/>
        </a:xfrm>
        <a:prstGeom prst="round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2015 &amp; 2016 sales</a:t>
          </a:r>
        </a:p>
        <a:p>
          <a:pPr algn="l"/>
          <a:endParaRPr lang="en-US" sz="1100"/>
        </a:p>
      </xdr:txBody>
    </xdr:sp>
    <xdr:clientData/>
  </xdr:twoCellAnchor>
  <xdr:twoCellAnchor>
    <xdr:from>
      <xdr:col>11</xdr:col>
      <xdr:colOff>447675</xdr:colOff>
      <xdr:row>0</xdr:row>
      <xdr:rowOff>95250</xdr:rowOff>
    </xdr:from>
    <xdr:to>
      <xdr:col>14</xdr:col>
      <xdr:colOff>85725</xdr:colOff>
      <xdr:row>2</xdr:row>
      <xdr:rowOff>19050</xdr:rowOff>
    </xdr:to>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id="{FD726F67-36E6-471B-B4AC-BCF75E23EC97}"/>
            </a:ext>
          </a:extLst>
        </xdr:cNvPr>
        <xdr:cNvSpPr/>
      </xdr:nvSpPr>
      <xdr:spPr>
        <a:xfrm>
          <a:off x="7153275" y="95250"/>
          <a:ext cx="1466850" cy="304800"/>
        </a:xfrm>
        <a:prstGeom prst="round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2016 &amp; 2017 sales</a:t>
          </a:r>
        </a:p>
        <a:p>
          <a:pPr algn="l"/>
          <a:endParaRPr lang="en-US" sz="1100"/>
        </a:p>
      </xdr:txBody>
    </xdr:sp>
    <xdr:clientData/>
  </xdr:twoCellAnchor>
  <xdr:twoCellAnchor>
    <xdr:from>
      <xdr:col>14</xdr:col>
      <xdr:colOff>371475</xdr:colOff>
      <xdr:row>0</xdr:row>
      <xdr:rowOff>95250</xdr:rowOff>
    </xdr:from>
    <xdr:to>
      <xdr:col>17</xdr:col>
      <xdr:colOff>9525</xdr:colOff>
      <xdr:row>2</xdr:row>
      <xdr:rowOff>19050</xdr:rowOff>
    </xdr:to>
    <xdr:sp macro="" textlink="">
      <xdr:nvSpPr>
        <xdr:cNvPr id="23" name="Rectangle: Rounded Corners 22">
          <a:hlinkClick xmlns:r="http://schemas.openxmlformats.org/officeDocument/2006/relationships" r:id="rId8"/>
          <a:extLst>
            <a:ext uri="{FF2B5EF4-FFF2-40B4-BE49-F238E27FC236}">
              <a16:creationId xmlns:a16="http://schemas.microsoft.com/office/drawing/2014/main" id="{BB629186-B00B-439D-A7FB-64D5418B6F9B}"/>
            </a:ext>
          </a:extLst>
        </xdr:cNvPr>
        <xdr:cNvSpPr/>
      </xdr:nvSpPr>
      <xdr:spPr>
        <a:xfrm>
          <a:off x="8905875" y="95250"/>
          <a:ext cx="1466850" cy="304800"/>
        </a:xfrm>
        <a:prstGeom prst="round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2016 &amp; 2018 sales</a:t>
          </a:r>
        </a:p>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3</xdr:row>
      <xdr:rowOff>28575</xdr:rowOff>
    </xdr:from>
    <xdr:to>
      <xdr:col>6</xdr:col>
      <xdr:colOff>57150</xdr:colOff>
      <xdr:row>8</xdr:row>
      <xdr:rowOff>19051</xdr:rowOff>
    </xdr:to>
    <xdr:sp macro="" textlink="Working!B88">
      <xdr:nvSpPr>
        <xdr:cNvPr id="2" name="Rectangle: Rounded Corners 1">
          <a:extLst>
            <a:ext uri="{FF2B5EF4-FFF2-40B4-BE49-F238E27FC236}">
              <a16:creationId xmlns:a16="http://schemas.microsoft.com/office/drawing/2014/main" id="{349BCF12-97D9-4BFF-830B-F6028EDF653A}"/>
            </a:ext>
          </a:extLst>
        </xdr:cNvPr>
        <xdr:cNvSpPr/>
      </xdr:nvSpPr>
      <xdr:spPr>
        <a:xfrm>
          <a:off x="1828800" y="600075"/>
          <a:ext cx="1885950" cy="942976"/>
        </a:xfrm>
        <a:prstGeom prst="roundRect">
          <a:avLst/>
        </a:prstGeom>
        <a:solidFill>
          <a:schemeClr val="tx1">
            <a:lumMod val="65000"/>
            <a:lumOff val="35000"/>
          </a:schemeClr>
        </a:solidFill>
        <a:ln>
          <a:noFill/>
        </a:ln>
        <a:effectLst>
          <a:outerShdw blurRad="50800" dist="38100" dir="2700000" algn="tl" rotWithShape="0">
            <a:prstClr val="black">
              <a:alpha val="6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5F556B1F-1DA7-454A-B445-236F21F653BF}" type="TxLink">
            <a:rPr lang="en-US" sz="2400" b="1" i="0" u="none" strike="noStrike">
              <a:solidFill>
                <a:schemeClr val="accent4"/>
              </a:solidFill>
              <a:latin typeface="Calibri"/>
              <a:ea typeface="Calibri"/>
              <a:cs typeface="Calibri"/>
            </a:rPr>
            <a:pPr marL="0" indent="0" algn="ctr"/>
            <a:t>$6,306,635</a:t>
          </a:fld>
          <a:endParaRPr lang="en-US" sz="2400" b="1" i="0" u="none" strike="noStrike">
            <a:solidFill>
              <a:schemeClr val="accent4"/>
            </a:solidFill>
            <a:latin typeface="Calibri"/>
            <a:ea typeface="Calibri"/>
            <a:cs typeface="Calibri"/>
          </a:endParaRPr>
        </a:p>
      </xdr:txBody>
    </xdr:sp>
    <xdr:clientData/>
  </xdr:twoCellAnchor>
  <xdr:twoCellAnchor>
    <xdr:from>
      <xdr:col>3</xdr:col>
      <xdr:colOff>161925</xdr:colOff>
      <xdr:row>4</xdr:row>
      <xdr:rowOff>0</xdr:rowOff>
    </xdr:from>
    <xdr:to>
      <xdr:col>5</xdr:col>
      <xdr:colOff>438150</xdr:colOff>
      <xdr:row>5</xdr:row>
      <xdr:rowOff>76200</xdr:rowOff>
    </xdr:to>
    <xdr:sp macro="" textlink="">
      <xdr:nvSpPr>
        <xdr:cNvPr id="3" name="TextBox 2">
          <a:extLst>
            <a:ext uri="{FF2B5EF4-FFF2-40B4-BE49-F238E27FC236}">
              <a16:creationId xmlns:a16="http://schemas.microsoft.com/office/drawing/2014/main" id="{77684A71-45DE-41A5-9849-3697610D55FB}"/>
            </a:ext>
          </a:extLst>
        </xdr:cNvPr>
        <xdr:cNvSpPr txBox="1"/>
      </xdr:nvSpPr>
      <xdr:spPr>
        <a:xfrm>
          <a:off x="1990725" y="762000"/>
          <a:ext cx="1495425" cy="266700"/>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Sales in 2016</a:t>
          </a:r>
        </a:p>
      </xdr:txBody>
    </xdr:sp>
    <xdr:clientData/>
  </xdr:twoCellAnchor>
  <xdr:twoCellAnchor>
    <xdr:from>
      <xdr:col>7</xdr:col>
      <xdr:colOff>0</xdr:colOff>
      <xdr:row>3</xdr:row>
      <xdr:rowOff>1</xdr:rowOff>
    </xdr:from>
    <xdr:to>
      <xdr:col>10</xdr:col>
      <xdr:colOff>57150</xdr:colOff>
      <xdr:row>7</xdr:row>
      <xdr:rowOff>180977</xdr:rowOff>
    </xdr:to>
    <xdr:sp macro="" textlink="Working!B89">
      <xdr:nvSpPr>
        <xdr:cNvPr id="4" name="Rectangle: Rounded Corners 3">
          <a:extLst>
            <a:ext uri="{FF2B5EF4-FFF2-40B4-BE49-F238E27FC236}">
              <a16:creationId xmlns:a16="http://schemas.microsoft.com/office/drawing/2014/main" id="{1C80153A-BF23-438D-8B28-CC2471BC594E}"/>
            </a:ext>
          </a:extLst>
        </xdr:cNvPr>
        <xdr:cNvSpPr/>
      </xdr:nvSpPr>
      <xdr:spPr>
        <a:xfrm>
          <a:off x="4267200" y="571501"/>
          <a:ext cx="1885950" cy="942976"/>
        </a:xfrm>
        <a:prstGeom prst="roundRect">
          <a:avLst/>
        </a:prstGeom>
        <a:solidFill>
          <a:schemeClr val="tx1">
            <a:lumMod val="65000"/>
            <a:lumOff val="35000"/>
          </a:schemeClr>
        </a:solidFill>
        <a:ln>
          <a:noFill/>
        </a:ln>
        <a:effectLst>
          <a:outerShdw blurRad="50800" dist="38100" dir="2700000" algn="tl" rotWithShape="0">
            <a:prstClr val="black">
              <a:alpha val="6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5623EB15-B316-41DC-9850-5C51C26B299B}" type="TxLink">
            <a:rPr lang="en-US" sz="2400" b="1" i="0" u="none" strike="noStrike">
              <a:solidFill>
                <a:schemeClr val="accent4"/>
              </a:solidFill>
              <a:latin typeface="Calibri"/>
              <a:ea typeface="Calibri"/>
              <a:cs typeface="Calibri"/>
            </a:rPr>
            <a:pPr marL="0" indent="0" algn="ctr"/>
            <a:t>$8,259,675</a:t>
          </a:fld>
          <a:endParaRPr lang="en-US" sz="2400" b="1" i="0" u="none" strike="noStrike">
            <a:solidFill>
              <a:schemeClr val="accent4"/>
            </a:solidFill>
            <a:latin typeface="Calibri"/>
            <a:ea typeface="Calibri"/>
            <a:cs typeface="Calibri"/>
          </a:endParaRPr>
        </a:p>
      </xdr:txBody>
    </xdr:sp>
    <xdr:clientData/>
  </xdr:twoCellAnchor>
  <xdr:twoCellAnchor>
    <xdr:from>
      <xdr:col>7</xdr:col>
      <xdr:colOff>161925</xdr:colOff>
      <xdr:row>3</xdr:row>
      <xdr:rowOff>161926</xdr:rowOff>
    </xdr:from>
    <xdr:to>
      <xdr:col>9</xdr:col>
      <xdr:colOff>438150</xdr:colOff>
      <xdr:row>5</xdr:row>
      <xdr:rowOff>47626</xdr:rowOff>
    </xdr:to>
    <xdr:sp macro="" textlink="">
      <xdr:nvSpPr>
        <xdr:cNvPr id="5" name="TextBox 4">
          <a:extLst>
            <a:ext uri="{FF2B5EF4-FFF2-40B4-BE49-F238E27FC236}">
              <a16:creationId xmlns:a16="http://schemas.microsoft.com/office/drawing/2014/main" id="{2095260C-DC1C-4300-8D49-14766807D10C}"/>
            </a:ext>
          </a:extLst>
        </xdr:cNvPr>
        <xdr:cNvSpPr txBox="1"/>
      </xdr:nvSpPr>
      <xdr:spPr>
        <a:xfrm>
          <a:off x="4429125" y="733426"/>
          <a:ext cx="1495425" cy="266700"/>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Sales in 2017</a:t>
          </a:r>
        </a:p>
      </xdr:txBody>
    </xdr:sp>
    <xdr:clientData/>
  </xdr:twoCellAnchor>
  <xdr:twoCellAnchor>
    <xdr:from>
      <xdr:col>11</xdr:col>
      <xdr:colOff>0</xdr:colOff>
      <xdr:row>3</xdr:row>
      <xdr:rowOff>1</xdr:rowOff>
    </xdr:from>
    <xdr:to>
      <xdr:col>14</xdr:col>
      <xdr:colOff>116086</xdr:colOff>
      <xdr:row>7</xdr:row>
      <xdr:rowOff>180977</xdr:rowOff>
    </xdr:to>
    <xdr:sp macro="" textlink="Working!G88">
      <xdr:nvSpPr>
        <xdr:cNvPr id="6" name="Rectangle: Rounded Corners 5">
          <a:extLst>
            <a:ext uri="{FF2B5EF4-FFF2-40B4-BE49-F238E27FC236}">
              <a16:creationId xmlns:a16="http://schemas.microsoft.com/office/drawing/2014/main" id="{28B214B5-2BD6-4E04-9347-BDD12CB6F8EF}"/>
            </a:ext>
          </a:extLst>
        </xdr:cNvPr>
        <xdr:cNvSpPr/>
      </xdr:nvSpPr>
      <xdr:spPr>
        <a:xfrm>
          <a:off x="6705600" y="571501"/>
          <a:ext cx="1944886" cy="942976"/>
        </a:xfrm>
        <a:prstGeom prst="roundRect">
          <a:avLst/>
        </a:prstGeom>
        <a:solidFill>
          <a:schemeClr val="tx1">
            <a:lumMod val="65000"/>
            <a:lumOff val="35000"/>
          </a:schemeClr>
        </a:solidFill>
        <a:ln>
          <a:noFill/>
        </a:ln>
        <a:effectLst>
          <a:outerShdw blurRad="50800" dist="38100" dir="2700000" algn="tl" rotWithShape="0">
            <a:prstClr val="black">
              <a:alpha val="6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49748455-B8AC-43AE-A1C4-18A11F6CD89F}" type="TxLink">
            <a:rPr lang="en-US" sz="2400" b="1" i="0" u="none" strike="noStrike">
              <a:solidFill>
                <a:schemeClr val="accent4"/>
              </a:solidFill>
              <a:latin typeface="Calibri"/>
              <a:ea typeface="Calibri"/>
              <a:cs typeface="Calibri"/>
            </a:rPr>
            <a:pPr marL="0" indent="0" algn="ctr"/>
            <a:t>30.97%</a:t>
          </a:fld>
          <a:endParaRPr lang="en-US" sz="2400" b="1" i="0" u="none" strike="noStrike">
            <a:solidFill>
              <a:schemeClr val="accent4"/>
            </a:solidFill>
            <a:latin typeface="Calibri"/>
            <a:ea typeface="Calibri"/>
            <a:cs typeface="Calibri"/>
          </a:endParaRPr>
        </a:p>
      </xdr:txBody>
    </xdr:sp>
    <xdr:clientData/>
  </xdr:twoCellAnchor>
  <xdr:twoCellAnchor>
    <xdr:from>
      <xdr:col>11</xdr:col>
      <xdr:colOff>38100</xdr:colOff>
      <xdr:row>3</xdr:row>
      <xdr:rowOff>161925</xdr:rowOff>
    </xdr:from>
    <xdr:to>
      <xdr:col>14</xdr:col>
      <xdr:colOff>9525</xdr:colOff>
      <xdr:row>5</xdr:row>
      <xdr:rowOff>19050</xdr:rowOff>
    </xdr:to>
    <xdr:sp macro="" textlink="">
      <xdr:nvSpPr>
        <xdr:cNvPr id="7" name="TextBox 6">
          <a:extLst>
            <a:ext uri="{FF2B5EF4-FFF2-40B4-BE49-F238E27FC236}">
              <a16:creationId xmlns:a16="http://schemas.microsoft.com/office/drawing/2014/main" id="{B081166C-9ED7-4007-93AE-CBF61F6BB2E7}"/>
            </a:ext>
          </a:extLst>
        </xdr:cNvPr>
        <xdr:cNvSpPr txBox="1"/>
      </xdr:nvSpPr>
      <xdr:spPr>
        <a:xfrm>
          <a:off x="6743700" y="733425"/>
          <a:ext cx="1800225" cy="238125"/>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solidFill>
                <a:schemeClr val="bg1"/>
              </a:solidFill>
            </a:rPr>
            <a:t>2016-2017 Sales Growth</a:t>
          </a:r>
        </a:p>
      </xdr:txBody>
    </xdr:sp>
    <xdr:clientData/>
  </xdr:twoCellAnchor>
  <xdr:twoCellAnchor>
    <xdr:from>
      <xdr:col>14</xdr:col>
      <xdr:colOff>561975</xdr:colOff>
      <xdr:row>3</xdr:row>
      <xdr:rowOff>1</xdr:rowOff>
    </xdr:from>
    <xdr:to>
      <xdr:col>18</xdr:col>
      <xdr:colOff>58638</xdr:colOff>
      <xdr:row>7</xdr:row>
      <xdr:rowOff>180977</xdr:rowOff>
    </xdr:to>
    <xdr:sp macro="" textlink="Working!B99">
      <xdr:nvSpPr>
        <xdr:cNvPr id="8" name="Rectangle: Rounded Corners 7">
          <a:extLst>
            <a:ext uri="{FF2B5EF4-FFF2-40B4-BE49-F238E27FC236}">
              <a16:creationId xmlns:a16="http://schemas.microsoft.com/office/drawing/2014/main" id="{D5AEE1AD-730A-43DD-91EE-970B6250367C}"/>
            </a:ext>
          </a:extLst>
        </xdr:cNvPr>
        <xdr:cNvSpPr/>
      </xdr:nvSpPr>
      <xdr:spPr>
        <a:xfrm>
          <a:off x="9096375" y="571501"/>
          <a:ext cx="1935063" cy="942976"/>
        </a:xfrm>
        <a:prstGeom prst="roundRect">
          <a:avLst/>
        </a:prstGeom>
        <a:solidFill>
          <a:schemeClr val="tx1">
            <a:lumMod val="65000"/>
            <a:lumOff val="35000"/>
          </a:schemeClr>
        </a:solidFill>
        <a:ln>
          <a:noFill/>
        </a:ln>
        <a:effectLst>
          <a:outerShdw blurRad="50800" dist="38100" dir="2700000" algn="tl" rotWithShape="0">
            <a:prstClr val="black">
              <a:alpha val="6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9CE925E9-DD7F-481B-A400-A74438C46B05}" type="TxLink">
            <a:rPr lang="en-US" sz="2400" b="1" i="0" u="none" strike="noStrike">
              <a:solidFill>
                <a:schemeClr val="accent4"/>
              </a:solidFill>
              <a:latin typeface="Calibri"/>
              <a:ea typeface="Calibri"/>
              <a:cs typeface="Calibri"/>
            </a:rPr>
            <a:pPr marL="0" indent="0" algn="ctr"/>
            <a:t>$2,123,002</a:t>
          </a:fld>
          <a:endParaRPr lang="en-US" sz="2400" b="1" i="0" u="none" strike="noStrike">
            <a:solidFill>
              <a:schemeClr val="accent4"/>
            </a:solidFill>
            <a:latin typeface="Calibri"/>
            <a:ea typeface="Calibri"/>
            <a:cs typeface="Calibri"/>
          </a:endParaRPr>
        </a:p>
      </xdr:txBody>
    </xdr:sp>
    <xdr:clientData/>
  </xdr:twoCellAnchor>
  <xdr:twoCellAnchor>
    <xdr:from>
      <xdr:col>15</xdr:col>
      <xdr:colOff>161925</xdr:colOff>
      <xdr:row>3</xdr:row>
      <xdr:rowOff>161926</xdr:rowOff>
    </xdr:from>
    <xdr:to>
      <xdr:col>17</xdr:col>
      <xdr:colOff>438150</xdr:colOff>
      <xdr:row>5</xdr:row>
      <xdr:rowOff>47626</xdr:rowOff>
    </xdr:to>
    <xdr:sp macro="" textlink="">
      <xdr:nvSpPr>
        <xdr:cNvPr id="9" name="TextBox 8">
          <a:extLst>
            <a:ext uri="{FF2B5EF4-FFF2-40B4-BE49-F238E27FC236}">
              <a16:creationId xmlns:a16="http://schemas.microsoft.com/office/drawing/2014/main" id="{FDE74913-3751-4CBD-9558-EF55E6050BC9}"/>
            </a:ext>
          </a:extLst>
        </xdr:cNvPr>
        <xdr:cNvSpPr txBox="1"/>
      </xdr:nvSpPr>
      <xdr:spPr>
        <a:xfrm>
          <a:off x="9305925" y="733426"/>
          <a:ext cx="1495425" cy="266700"/>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2016</a:t>
          </a:r>
          <a:r>
            <a:rPr lang="en-US" sz="1100" baseline="0"/>
            <a:t> </a:t>
          </a:r>
          <a:r>
            <a:rPr lang="en-US" sz="1200" b="1" baseline="0">
              <a:solidFill>
                <a:schemeClr val="bg1"/>
              </a:solidFill>
            </a:rPr>
            <a:t>PROFIT</a:t>
          </a:r>
          <a:endParaRPr lang="en-US" sz="1100" b="1">
            <a:solidFill>
              <a:schemeClr val="bg1"/>
            </a:solidFill>
          </a:endParaRPr>
        </a:p>
      </xdr:txBody>
    </xdr:sp>
    <xdr:clientData/>
  </xdr:twoCellAnchor>
  <xdr:twoCellAnchor>
    <xdr:from>
      <xdr:col>19</xdr:col>
      <xdr:colOff>0</xdr:colOff>
      <xdr:row>3</xdr:row>
      <xdr:rowOff>1</xdr:rowOff>
    </xdr:from>
    <xdr:to>
      <xdr:col>22</xdr:col>
      <xdr:colOff>57150</xdr:colOff>
      <xdr:row>7</xdr:row>
      <xdr:rowOff>180977</xdr:rowOff>
    </xdr:to>
    <xdr:sp macro="" textlink="Working!B100">
      <xdr:nvSpPr>
        <xdr:cNvPr id="10" name="Rectangle: Rounded Corners 9">
          <a:extLst>
            <a:ext uri="{FF2B5EF4-FFF2-40B4-BE49-F238E27FC236}">
              <a16:creationId xmlns:a16="http://schemas.microsoft.com/office/drawing/2014/main" id="{59E15434-5FF6-45C8-9C8E-55E6E47478DD}"/>
            </a:ext>
          </a:extLst>
        </xdr:cNvPr>
        <xdr:cNvSpPr/>
      </xdr:nvSpPr>
      <xdr:spPr>
        <a:xfrm>
          <a:off x="11582400" y="571501"/>
          <a:ext cx="1885950" cy="942976"/>
        </a:xfrm>
        <a:prstGeom prst="roundRect">
          <a:avLst/>
        </a:prstGeom>
        <a:solidFill>
          <a:schemeClr val="tx1">
            <a:lumMod val="65000"/>
            <a:lumOff val="35000"/>
          </a:schemeClr>
        </a:solidFill>
        <a:ln>
          <a:noFill/>
        </a:ln>
        <a:effectLst>
          <a:outerShdw blurRad="50800" dist="38100" dir="2700000" algn="tl" rotWithShape="0">
            <a:prstClr val="black">
              <a:alpha val="6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077F3058-A12E-48A8-935C-40E7E16C8988}" type="TxLink">
            <a:rPr lang="en-US" sz="2400" b="1" i="0" u="none" strike="noStrike">
              <a:solidFill>
                <a:schemeClr val="accent4"/>
              </a:solidFill>
              <a:latin typeface="Calibri"/>
              <a:ea typeface="Calibri"/>
              <a:cs typeface="Calibri"/>
            </a:rPr>
            <a:pPr marL="0" indent="0" algn="ctr"/>
            <a:t>$1,609,350</a:t>
          </a:fld>
          <a:endParaRPr lang="en-US" sz="2400" b="1" i="0" u="none" strike="noStrike">
            <a:solidFill>
              <a:schemeClr val="accent4"/>
            </a:solidFill>
            <a:latin typeface="Calibri"/>
            <a:ea typeface="Calibri"/>
            <a:cs typeface="Calibri"/>
          </a:endParaRPr>
        </a:p>
      </xdr:txBody>
    </xdr:sp>
    <xdr:clientData/>
  </xdr:twoCellAnchor>
  <xdr:twoCellAnchor>
    <xdr:from>
      <xdr:col>19</xdr:col>
      <xdr:colOff>161925</xdr:colOff>
      <xdr:row>3</xdr:row>
      <xdr:rowOff>161926</xdr:rowOff>
    </xdr:from>
    <xdr:to>
      <xdr:col>21</xdr:col>
      <xdr:colOff>438150</xdr:colOff>
      <xdr:row>5</xdr:row>
      <xdr:rowOff>47626</xdr:rowOff>
    </xdr:to>
    <xdr:sp macro="" textlink="">
      <xdr:nvSpPr>
        <xdr:cNvPr id="11" name="TextBox 10">
          <a:extLst>
            <a:ext uri="{FF2B5EF4-FFF2-40B4-BE49-F238E27FC236}">
              <a16:creationId xmlns:a16="http://schemas.microsoft.com/office/drawing/2014/main" id="{78A6984F-8B34-4F1E-B460-B7292DA54D6E}"/>
            </a:ext>
          </a:extLst>
        </xdr:cNvPr>
        <xdr:cNvSpPr txBox="1"/>
      </xdr:nvSpPr>
      <xdr:spPr>
        <a:xfrm>
          <a:off x="11744325" y="733426"/>
          <a:ext cx="1495425" cy="266700"/>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2017</a:t>
          </a:r>
          <a:r>
            <a:rPr lang="en-US" sz="1200" b="1" baseline="0">
              <a:solidFill>
                <a:schemeClr val="bg1"/>
              </a:solidFill>
            </a:rPr>
            <a:t> </a:t>
          </a:r>
          <a:r>
            <a:rPr lang="en-US" sz="1200" b="1">
              <a:solidFill>
                <a:schemeClr val="bg1"/>
              </a:solidFill>
            </a:rPr>
            <a:t>PROFIT</a:t>
          </a:r>
        </a:p>
      </xdr:txBody>
    </xdr:sp>
    <xdr:clientData/>
  </xdr:twoCellAnchor>
  <xdr:twoCellAnchor>
    <xdr:from>
      <xdr:col>23</xdr:col>
      <xdr:colOff>0</xdr:colOff>
      <xdr:row>3</xdr:row>
      <xdr:rowOff>1</xdr:rowOff>
    </xdr:from>
    <xdr:to>
      <xdr:col>26</xdr:col>
      <xdr:colOff>57150</xdr:colOff>
      <xdr:row>7</xdr:row>
      <xdr:rowOff>180977</xdr:rowOff>
    </xdr:to>
    <xdr:sp macro="" textlink="Working!G98">
      <xdr:nvSpPr>
        <xdr:cNvPr id="12" name="Rectangle: Rounded Corners 11">
          <a:extLst>
            <a:ext uri="{FF2B5EF4-FFF2-40B4-BE49-F238E27FC236}">
              <a16:creationId xmlns:a16="http://schemas.microsoft.com/office/drawing/2014/main" id="{54F0026D-4089-46E6-A376-713E775CDD0C}"/>
            </a:ext>
          </a:extLst>
        </xdr:cNvPr>
        <xdr:cNvSpPr/>
      </xdr:nvSpPr>
      <xdr:spPr>
        <a:xfrm>
          <a:off x="14020800" y="571501"/>
          <a:ext cx="1885950" cy="942976"/>
        </a:xfrm>
        <a:prstGeom prst="roundRect">
          <a:avLst/>
        </a:prstGeom>
        <a:solidFill>
          <a:schemeClr val="tx1">
            <a:lumMod val="65000"/>
            <a:lumOff val="35000"/>
          </a:schemeClr>
        </a:solidFill>
        <a:ln>
          <a:noFill/>
        </a:ln>
        <a:effectLst>
          <a:outerShdw blurRad="50800" dist="38100" dir="2700000" algn="tl" rotWithShape="0">
            <a:prstClr val="black">
              <a:alpha val="6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26E5CD2-9798-45A7-923C-DC21D07603F5}" type="TxLink">
            <a:rPr lang="en-US" sz="2400" b="1" i="0" u="none" strike="noStrike">
              <a:solidFill>
                <a:schemeClr val="accent4"/>
              </a:solidFill>
              <a:latin typeface="Calibri"/>
              <a:ea typeface="Calibri"/>
              <a:cs typeface="Calibri"/>
            </a:rPr>
            <a:pPr marL="0" indent="0" algn="ctr"/>
            <a:t>-24.19%</a:t>
          </a:fld>
          <a:endParaRPr lang="en-US" sz="2400" b="1" i="0" u="none" strike="noStrike">
            <a:solidFill>
              <a:schemeClr val="accent4"/>
            </a:solidFill>
            <a:latin typeface="Calibri"/>
            <a:ea typeface="Calibri"/>
            <a:cs typeface="Calibri"/>
          </a:endParaRPr>
        </a:p>
      </xdr:txBody>
    </xdr:sp>
    <xdr:clientData/>
  </xdr:twoCellAnchor>
  <xdr:twoCellAnchor>
    <xdr:from>
      <xdr:col>23</xdr:col>
      <xdr:colOff>38100</xdr:colOff>
      <xdr:row>3</xdr:row>
      <xdr:rowOff>161926</xdr:rowOff>
    </xdr:from>
    <xdr:to>
      <xdr:col>25</xdr:col>
      <xdr:colOff>581025</xdr:colOff>
      <xdr:row>5</xdr:row>
      <xdr:rowOff>47626</xdr:rowOff>
    </xdr:to>
    <xdr:sp macro="" textlink="">
      <xdr:nvSpPr>
        <xdr:cNvPr id="13" name="TextBox 12">
          <a:extLst>
            <a:ext uri="{FF2B5EF4-FFF2-40B4-BE49-F238E27FC236}">
              <a16:creationId xmlns:a16="http://schemas.microsoft.com/office/drawing/2014/main" id="{88ACA377-715D-4538-B431-4A5F1D267B1B}"/>
            </a:ext>
          </a:extLst>
        </xdr:cNvPr>
        <xdr:cNvSpPr txBox="1"/>
      </xdr:nvSpPr>
      <xdr:spPr>
        <a:xfrm>
          <a:off x="14058900" y="733426"/>
          <a:ext cx="1762125" cy="266700"/>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2016-2017</a:t>
          </a:r>
          <a:r>
            <a:rPr lang="en-US" sz="1200" b="1" baseline="0">
              <a:solidFill>
                <a:schemeClr val="bg1"/>
              </a:solidFill>
            </a:rPr>
            <a:t> Profit Growth</a:t>
          </a:r>
          <a:endParaRPr lang="en-US" sz="1200" b="1">
            <a:solidFill>
              <a:schemeClr val="bg1"/>
            </a:solidFill>
          </a:endParaRPr>
        </a:p>
      </xdr:txBody>
    </xdr:sp>
    <xdr:clientData/>
  </xdr:twoCellAnchor>
  <xdr:twoCellAnchor>
    <xdr:from>
      <xdr:col>2</xdr:col>
      <xdr:colOff>180974</xdr:colOff>
      <xdr:row>29</xdr:row>
      <xdr:rowOff>49092</xdr:rowOff>
    </xdr:from>
    <xdr:to>
      <xdr:col>10</xdr:col>
      <xdr:colOff>323849</xdr:colOff>
      <xdr:row>41</xdr:row>
      <xdr:rowOff>9526</xdr:rowOff>
    </xdr:to>
    <xdr:graphicFrame macro="">
      <xdr:nvGraphicFramePr>
        <xdr:cNvPr id="14" name="Chart 13">
          <a:extLst>
            <a:ext uri="{FF2B5EF4-FFF2-40B4-BE49-F238E27FC236}">
              <a16:creationId xmlns:a16="http://schemas.microsoft.com/office/drawing/2014/main" id="{96FEBF4B-0FF3-4E9F-B50F-82197C1B4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523875</xdr:colOff>
      <xdr:row>29</xdr:row>
      <xdr:rowOff>47625</xdr:rowOff>
    </xdr:from>
    <xdr:to>
      <xdr:col>19</xdr:col>
      <xdr:colOff>120650</xdr:colOff>
      <xdr:row>41</xdr:row>
      <xdr:rowOff>28574</xdr:rowOff>
    </xdr:to>
    <xdr:graphicFrame macro="">
      <xdr:nvGraphicFramePr>
        <xdr:cNvPr id="15" name="Chart 14">
          <a:extLst>
            <a:ext uri="{FF2B5EF4-FFF2-40B4-BE49-F238E27FC236}">
              <a16:creationId xmlns:a16="http://schemas.microsoft.com/office/drawing/2014/main" id="{8FBD3142-059A-4096-B01C-550F0187A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295275</xdr:colOff>
      <xdr:row>29</xdr:row>
      <xdr:rowOff>49092</xdr:rowOff>
    </xdr:from>
    <xdr:to>
      <xdr:col>27</xdr:col>
      <xdr:colOff>141816</xdr:colOff>
      <xdr:row>41</xdr:row>
      <xdr:rowOff>9526</xdr:rowOff>
    </xdr:to>
    <xdr:graphicFrame macro="">
      <xdr:nvGraphicFramePr>
        <xdr:cNvPr id="16" name="Chart 15">
          <a:extLst>
            <a:ext uri="{FF2B5EF4-FFF2-40B4-BE49-F238E27FC236}">
              <a16:creationId xmlns:a16="http://schemas.microsoft.com/office/drawing/2014/main" id="{6B1A3D7F-4FF3-41D0-ADA0-AACD235EE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11</xdr:row>
      <xdr:rowOff>114300</xdr:rowOff>
    </xdr:from>
    <xdr:to>
      <xdr:col>14</xdr:col>
      <xdr:colOff>76200</xdr:colOff>
      <xdr:row>28</xdr:row>
      <xdr:rowOff>104776</xdr:rowOff>
    </xdr:to>
    <xdr:graphicFrame macro="">
      <xdr:nvGraphicFramePr>
        <xdr:cNvPr id="17" name="Chart 16">
          <a:extLst>
            <a:ext uri="{FF2B5EF4-FFF2-40B4-BE49-F238E27FC236}">
              <a16:creationId xmlns:a16="http://schemas.microsoft.com/office/drawing/2014/main" id="{F468F91E-E974-4AA5-B84F-B4DCE9D91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581025</xdr:colOff>
      <xdr:row>9</xdr:row>
      <xdr:rowOff>71969</xdr:rowOff>
    </xdr:from>
    <xdr:to>
      <xdr:col>11</xdr:col>
      <xdr:colOff>9525</xdr:colOff>
      <xdr:row>11</xdr:row>
      <xdr:rowOff>95251</xdr:rowOff>
    </xdr:to>
    <mc:AlternateContent xmlns:mc="http://schemas.openxmlformats.org/markup-compatibility/2006" xmlns:a14="http://schemas.microsoft.com/office/drawing/2010/main">
      <mc:Choice Requires="a14">
        <xdr:graphicFrame macro="">
          <xdr:nvGraphicFramePr>
            <xdr:cNvPr id="18" name="Years (SaleDate) 3">
              <a:extLst>
                <a:ext uri="{FF2B5EF4-FFF2-40B4-BE49-F238E27FC236}">
                  <a16:creationId xmlns:a16="http://schemas.microsoft.com/office/drawing/2014/main" id="{6275008C-CF15-4FC5-AC17-953467CE3A16}"/>
                </a:ext>
              </a:extLst>
            </xdr:cNvPr>
            <xdr:cNvGraphicFramePr/>
          </xdr:nvGraphicFramePr>
          <xdr:xfrm>
            <a:off x="0" y="0"/>
            <a:ext cx="0" cy="0"/>
          </xdr:xfrm>
          <a:graphic>
            <a:graphicData uri="http://schemas.microsoft.com/office/drawing/2010/slicer">
              <sle:slicer xmlns:sle="http://schemas.microsoft.com/office/drawing/2010/slicer" name="Years (SaleDate) 3"/>
            </a:graphicData>
          </a:graphic>
        </xdr:graphicFrame>
      </mc:Choice>
      <mc:Fallback xmlns="">
        <xdr:sp macro="" textlink="">
          <xdr:nvSpPr>
            <xdr:cNvPr id="0" name=""/>
            <xdr:cNvSpPr>
              <a:spLocks noTextEdit="1"/>
            </xdr:cNvSpPr>
          </xdr:nvSpPr>
          <xdr:spPr>
            <a:xfrm>
              <a:off x="3629025" y="1786469"/>
              <a:ext cx="3086100" cy="404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552451</xdr:colOff>
      <xdr:row>11</xdr:row>
      <xdr:rowOff>142875</xdr:rowOff>
    </xdr:from>
    <xdr:to>
      <xdr:col>26</xdr:col>
      <xdr:colOff>1</xdr:colOff>
      <xdr:row>28</xdr:row>
      <xdr:rowOff>123825</xdr:rowOff>
    </xdr:to>
    <xdr:graphicFrame macro="">
      <xdr:nvGraphicFramePr>
        <xdr:cNvPr id="19" name="Chart 18">
          <a:extLst>
            <a:ext uri="{FF2B5EF4-FFF2-40B4-BE49-F238E27FC236}">
              <a16:creationId xmlns:a16="http://schemas.microsoft.com/office/drawing/2014/main" id="{0154E829-6EF0-4B3A-A420-463AB1AF9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447675</xdr:colOff>
      <xdr:row>9</xdr:row>
      <xdr:rowOff>114300</xdr:rowOff>
    </xdr:from>
    <xdr:to>
      <xdr:col>25</xdr:col>
      <xdr:colOff>190500</xdr:colOff>
      <xdr:row>11</xdr:row>
      <xdr:rowOff>142875</xdr:rowOff>
    </xdr:to>
    <mc:AlternateContent xmlns:mc="http://schemas.openxmlformats.org/markup-compatibility/2006" xmlns:a14="http://schemas.microsoft.com/office/drawing/2010/main">
      <mc:Choice Requires="a14">
        <xdr:graphicFrame macro="">
          <xdr:nvGraphicFramePr>
            <xdr:cNvPr id="20" name="MakeCountry 4">
              <a:extLst>
                <a:ext uri="{FF2B5EF4-FFF2-40B4-BE49-F238E27FC236}">
                  <a16:creationId xmlns:a16="http://schemas.microsoft.com/office/drawing/2014/main" id="{9749E821-FBF9-4F07-924D-0B64232B6BDC}"/>
                </a:ext>
              </a:extLst>
            </xdr:cNvPr>
            <xdr:cNvGraphicFramePr/>
          </xdr:nvGraphicFramePr>
          <xdr:xfrm>
            <a:off x="0" y="0"/>
            <a:ext cx="0" cy="0"/>
          </xdr:xfrm>
          <a:graphic>
            <a:graphicData uri="http://schemas.microsoft.com/office/drawing/2010/slicer">
              <sle:slicer xmlns:sle="http://schemas.microsoft.com/office/drawing/2010/slicer" name="MakeCountry 4"/>
            </a:graphicData>
          </a:graphic>
        </xdr:graphicFrame>
      </mc:Choice>
      <mc:Fallback xmlns="">
        <xdr:sp macro="" textlink="">
          <xdr:nvSpPr>
            <xdr:cNvPr id="0" name=""/>
            <xdr:cNvSpPr>
              <a:spLocks noTextEdit="1"/>
            </xdr:cNvSpPr>
          </xdr:nvSpPr>
          <xdr:spPr>
            <a:xfrm>
              <a:off x="9591675" y="1828800"/>
              <a:ext cx="5838825"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447675</xdr:colOff>
      <xdr:row>0</xdr:row>
      <xdr:rowOff>85726</xdr:rowOff>
    </xdr:from>
    <xdr:to>
      <xdr:col>11</xdr:col>
      <xdr:colOff>85725</xdr:colOff>
      <xdr:row>2</xdr:row>
      <xdr:rowOff>9526</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FD486EF2-2F5F-4D16-AA51-D776AEAAB0F5}"/>
            </a:ext>
          </a:extLst>
        </xdr:cNvPr>
        <xdr:cNvSpPr/>
      </xdr:nvSpPr>
      <xdr:spPr>
        <a:xfrm>
          <a:off x="5324475" y="85726"/>
          <a:ext cx="1466850" cy="304800"/>
        </a:xfrm>
        <a:prstGeom prst="round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2015 &amp; 2016 sales</a:t>
          </a:r>
        </a:p>
        <a:p>
          <a:pPr algn="l"/>
          <a:endParaRPr lang="en-US" sz="1100"/>
        </a:p>
      </xdr:txBody>
    </xdr:sp>
    <xdr:clientData/>
  </xdr:twoCellAnchor>
  <xdr:twoCellAnchor>
    <xdr:from>
      <xdr:col>11</xdr:col>
      <xdr:colOff>447675</xdr:colOff>
      <xdr:row>0</xdr:row>
      <xdr:rowOff>95250</xdr:rowOff>
    </xdr:from>
    <xdr:to>
      <xdr:col>14</xdr:col>
      <xdr:colOff>85725</xdr:colOff>
      <xdr:row>2</xdr:row>
      <xdr:rowOff>19050</xdr:rowOff>
    </xdr:to>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id="{B745547C-3581-492A-BC80-DBF6F51CB548}"/>
            </a:ext>
          </a:extLst>
        </xdr:cNvPr>
        <xdr:cNvSpPr/>
      </xdr:nvSpPr>
      <xdr:spPr>
        <a:xfrm>
          <a:off x="7153275" y="95250"/>
          <a:ext cx="1466850" cy="304800"/>
        </a:xfrm>
        <a:prstGeom prst="round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2017 &amp; 2018 sales</a:t>
          </a:r>
        </a:p>
        <a:p>
          <a:pPr algn="l"/>
          <a:endParaRPr lang="en-US" sz="1100"/>
        </a:p>
      </xdr:txBody>
    </xdr:sp>
    <xdr:clientData/>
  </xdr:twoCellAnchor>
  <xdr:twoCellAnchor>
    <xdr:from>
      <xdr:col>14</xdr:col>
      <xdr:colOff>371475</xdr:colOff>
      <xdr:row>0</xdr:row>
      <xdr:rowOff>95250</xdr:rowOff>
    </xdr:from>
    <xdr:to>
      <xdr:col>17</xdr:col>
      <xdr:colOff>9525</xdr:colOff>
      <xdr:row>2</xdr:row>
      <xdr:rowOff>19050</xdr:rowOff>
    </xdr:to>
    <xdr:sp macro="" textlink="">
      <xdr:nvSpPr>
        <xdr:cNvPr id="23" name="Rectangle: Rounded Corners 22">
          <a:hlinkClick xmlns:r="http://schemas.openxmlformats.org/officeDocument/2006/relationships" r:id="rId8"/>
          <a:extLst>
            <a:ext uri="{FF2B5EF4-FFF2-40B4-BE49-F238E27FC236}">
              <a16:creationId xmlns:a16="http://schemas.microsoft.com/office/drawing/2014/main" id="{5149279D-6FC1-4A0A-8B54-C10BED44D7AE}"/>
            </a:ext>
          </a:extLst>
        </xdr:cNvPr>
        <xdr:cNvSpPr/>
      </xdr:nvSpPr>
      <xdr:spPr>
        <a:xfrm>
          <a:off x="8905875" y="95250"/>
          <a:ext cx="1466850" cy="304800"/>
        </a:xfrm>
        <a:prstGeom prst="round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2016 &amp; 2018 sales</a:t>
          </a:r>
        </a:p>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3</xdr:row>
      <xdr:rowOff>28575</xdr:rowOff>
    </xdr:from>
    <xdr:to>
      <xdr:col>6</xdr:col>
      <xdr:colOff>57150</xdr:colOff>
      <xdr:row>8</xdr:row>
      <xdr:rowOff>19051</xdr:rowOff>
    </xdr:to>
    <xdr:sp macro="" textlink="Working!B87">
      <xdr:nvSpPr>
        <xdr:cNvPr id="10" name="Rectangle: Rounded Corners 9">
          <a:extLst>
            <a:ext uri="{FF2B5EF4-FFF2-40B4-BE49-F238E27FC236}">
              <a16:creationId xmlns:a16="http://schemas.microsoft.com/office/drawing/2014/main" id="{200BB19D-F83C-C84C-DB89-F4E799B3A59F}"/>
            </a:ext>
          </a:extLst>
        </xdr:cNvPr>
        <xdr:cNvSpPr/>
      </xdr:nvSpPr>
      <xdr:spPr>
        <a:xfrm>
          <a:off x="1828800" y="600075"/>
          <a:ext cx="1885950" cy="942976"/>
        </a:xfrm>
        <a:prstGeom prst="roundRect">
          <a:avLst/>
        </a:prstGeom>
        <a:solidFill>
          <a:schemeClr val="tx1">
            <a:lumMod val="65000"/>
            <a:lumOff val="35000"/>
          </a:schemeClr>
        </a:solidFill>
        <a:ln>
          <a:noFill/>
        </a:ln>
        <a:effectLst>
          <a:outerShdw blurRad="50800" dist="38100" dir="2700000" algn="tl" rotWithShape="0">
            <a:schemeClr val="tx1">
              <a:alpha val="6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D6F93814-18A0-461F-9C7C-C9DFFF530B69}" type="TxLink">
            <a:rPr lang="en-US" sz="2400" b="1" i="0" u="none" strike="noStrike">
              <a:solidFill>
                <a:schemeClr val="accent4"/>
              </a:solidFill>
              <a:latin typeface="Calibri"/>
              <a:ea typeface="Calibri"/>
              <a:cs typeface="Calibri"/>
            </a:rPr>
            <a:pPr marL="0" indent="0" algn="ctr"/>
            <a:t>$1,585,426</a:t>
          </a:fld>
          <a:endParaRPr lang="en-US" sz="2400" b="1" i="0" u="none" strike="noStrike">
            <a:solidFill>
              <a:schemeClr val="accent4"/>
            </a:solidFill>
            <a:latin typeface="Calibri"/>
            <a:ea typeface="Calibri"/>
            <a:cs typeface="Calibri"/>
          </a:endParaRPr>
        </a:p>
      </xdr:txBody>
    </xdr:sp>
    <xdr:clientData/>
  </xdr:twoCellAnchor>
  <xdr:twoCellAnchor>
    <xdr:from>
      <xdr:col>3</xdr:col>
      <xdr:colOff>161925</xdr:colOff>
      <xdr:row>4</xdr:row>
      <xdr:rowOff>0</xdr:rowOff>
    </xdr:from>
    <xdr:to>
      <xdr:col>5</xdr:col>
      <xdr:colOff>438150</xdr:colOff>
      <xdr:row>5</xdr:row>
      <xdr:rowOff>76200</xdr:rowOff>
    </xdr:to>
    <xdr:sp macro="" textlink="">
      <xdr:nvSpPr>
        <xdr:cNvPr id="16" name="TextBox 15">
          <a:extLst>
            <a:ext uri="{FF2B5EF4-FFF2-40B4-BE49-F238E27FC236}">
              <a16:creationId xmlns:a16="http://schemas.microsoft.com/office/drawing/2014/main" id="{62C11C69-0228-0BA1-9BE1-877A2C3C9113}"/>
            </a:ext>
          </a:extLst>
        </xdr:cNvPr>
        <xdr:cNvSpPr txBox="1"/>
      </xdr:nvSpPr>
      <xdr:spPr>
        <a:xfrm>
          <a:off x="1990725" y="762000"/>
          <a:ext cx="1495425" cy="266700"/>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Sales in 2015</a:t>
          </a:r>
        </a:p>
      </xdr:txBody>
    </xdr:sp>
    <xdr:clientData/>
  </xdr:twoCellAnchor>
  <xdr:twoCellAnchor>
    <xdr:from>
      <xdr:col>7</xdr:col>
      <xdr:colOff>0</xdr:colOff>
      <xdr:row>3</xdr:row>
      <xdr:rowOff>1</xdr:rowOff>
    </xdr:from>
    <xdr:to>
      <xdr:col>10</xdr:col>
      <xdr:colOff>57150</xdr:colOff>
      <xdr:row>7</xdr:row>
      <xdr:rowOff>180977</xdr:rowOff>
    </xdr:to>
    <xdr:sp macro="" textlink="Working!B88">
      <xdr:nvSpPr>
        <xdr:cNvPr id="18" name="Rectangle: Rounded Corners 17">
          <a:extLst>
            <a:ext uri="{FF2B5EF4-FFF2-40B4-BE49-F238E27FC236}">
              <a16:creationId xmlns:a16="http://schemas.microsoft.com/office/drawing/2014/main" id="{6EB6A19C-271B-4F62-A0E8-0CCC1EBDCFA6}"/>
            </a:ext>
          </a:extLst>
        </xdr:cNvPr>
        <xdr:cNvSpPr/>
      </xdr:nvSpPr>
      <xdr:spPr>
        <a:xfrm>
          <a:off x="4267200" y="571501"/>
          <a:ext cx="1885950" cy="942976"/>
        </a:xfrm>
        <a:prstGeom prst="roundRect">
          <a:avLst/>
        </a:prstGeom>
        <a:solidFill>
          <a:schemeClr val="tx1">
            <a:lumMod val="65000"/>
            <a:lumOff val="35000"/>
          </a:schemeClr>
        </a:solidFill>
        <a:ln>
          <a:noFill/>
        </a:ln>
        <a:effectLst>
          <a:outerShdw blurRad="50800" dist="38100" dir="2700000" algn="tl" rotWithShape="0">
            <a:schemeClr val="tx1">
              <a:alpha val="6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29EA86ED-26E3-42A8-B702-94BF0D93BDA3}" type="TxLink">
            <a:rPr lang="en-US" sz="2400" b="1" i="0" u="none" strike="noStrike">
              <a:solidFill>
                <a:schemeClr val="accent4"/>
              </a:solidFill>
              <a:latin typeface="Calibri"/>
              <a:ea typeface="Calibri"/>
              <a:cs typeface="Calibri"/>
            </a:rPr>
            <a:pPr marL="0" indent="0" algn="ctr"/>
            <a:t>$6,306,635</a:t>
          </a:fld>
          <a:endParaRPr lang="en-US" sz="2400" b="1" i="0" u="none" strike="noStrike">
            <a:solidFill>
              <a:schemeClr val="accent4"/>
            </a:solidFill>
            <a:latin typeface="Calibri"/>
            <a:ea typeface="Calibri"/>
            <a:cs typeface="Calibri"/>
          </a:endParaRPr>
        </a:p>
      </xdr:txBody>
    </xdr:sp>
    <xdr:clientData/>
  </xdr:twoCellAnchor>
  <xdr:twoCellAnchor>
    <xdr:from>
      <xdr:col>7</xdr:col>
      <xdr:colOff>161925</xdr:colOff>
      <xdr:row>3</xdr:row>
      <xdr:rowOff>161926</xdr:rowOff>
    </xdr:from>
    <xdr:to>
      <xdr:col>9</xdr:col>
      <xdr:colOff>438150</xdr:colOff>
      <xdr:row>5</xdr:row>
      <xdr:rowOff>47626</xdr:rowOff>
    </xdr:to>
    <xdr:sp macro="" textlink="">
      <xdr:nvSpPr>
        <xdr:cNvPr id="19" name="TextBox 18">
          <a:extLst>
            <a:ext uri="{FF2B5EF4-FFF2-40B4-BE49-F238E27FC236}">
              <a16:creationId xmlns:a16="http://schemas.microsoft.com/office/drawing/2014/main" id="{1F990899-EA93-4319-B7C7-B748826693D4}"/>
            </a:ext>
          </a:extLst>
        </xdr:cNvPr>
        <xdr:cNvSpPr txBox="1"/>
      </xdr:nvSpPr>
      <xdr:spPr>
        <a:xfrm>
          <a:off x="4429125" y="733426"/>
          <a:ext cx="1495425" cy="266700"/>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Sales in 2016</a:t>
          </a:r>
        </a:p>
      </xdr:txBody>
    </xdr:sp>
    <xdr:clientData/>
  </xdr:twoCellAnchor>
  <xdr:twoCellAnchor>
    <xdr:from>
      <xdr:col>11</xdr:col>
      <xdr:colOff>0</xdr:colOff>
      <xdr:row>3</xdr:row>
      <xdr:rowOff>1</xdr:rowOff>
    </xdr:from>
    <xdr:to>
      <xdr:col>14</xdr:col>
      <xdr:colOff>116086</xdr:colOff>
      <xdr:row>7</xdr:row>
      <xdr:rowOff>180977</xdr:rowOff>
    </xdr:to>
    <xdr:sp macro="" textlink="Working!D88">
      <xdr:nvSpPr>
        <xdr:cNvPr id="20" name="Rectangle: Rounded Corners 19">
          <a:extLst>
            <a:ext uri="{FF2B5EF4-FFF2-40B4-BE49-F238E27FC236}">
              <a16:creationId xmlns:a16="http://schemas.microsoft.com/office/drawing/2014/main" id="{07F25004-7CB0-4023-96E7-F5DDB37B7040}"/>
            </a:ext>
          </a:extLst>
        </xdr:cNvPr>
        <xdr:cNvSpPr/>
      </xdr:nvSpPr>
      <xdr:spPr>
        <a:xfrm>
          <a:off x="6705600" y="571501"/>
          <a:ext cx="1944886" cy="942976"/>
        </a:xfrm>
        <a:prstGeom prst="roundRect">
          <a:avLst/>
        </a:prstGeom>
        <a:solidFill>
          <a:schemeClr val="tx1">
            <a:lumMod val="65000"/>
            <a:lumOff val="35000"/>
          </a:schemeClr>
        </a:solidFill>
        <a:ln>
          <a:noFill/>
        </a:ln>
        <a:effectLst>
          <a:outerShdw blurRad="50800" dist="38100" dir="2700000" algn="tl" rotWithShape="0">
            <a:schemeClr val="tx1">
              <a:alpha val="6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DAB48DA5-0A23-4008-AAE0-2E324BF0335B}" type="TxLink">
            <a:rPr lang="en-US" sz="2400" b="1" i="0" u="none" strike="noStrike">
              <a:solidFill>
                <a:schemeClr val="accent4"/>
              </a:solidFill>
              <a:latin typeface="Calibri"/>
              <a:ea typeface="Calibri"/>
              <a:cs typeface="Calibri"/>
            </a:rPr>
            <a:pPr marL="0" indent="0" algn="ctr"/>
            <a:t>297.79%</a:t>
          </a:fld>
          <a:endParaRPr lang="en-US" sz="2400" b="1" i="0" u="none" strike="noStrike">
            <a:solidFill>
              <a:schemeClr val="accent4"/>
            </a:solidFill>
            <a:latin typeface="Calibri"/>
            <a:ea typeface="Calibri"/>
            <a:cs typeface="Calibri"/>
          </a:endParaRPr>
        </a:p>
      </xdr:txBody>
    </xdr:sp>
    <xdr:clientData/>
  </xdr:twoCellAnchor>
  <xdr:twoCellAnchor>
    <xdr:from>
      <xdr:col>11</xdr:col>
      <xdr:colOff>38100</xdr:colOff>
      <xdr:row>3</xdr:row>
      <xdr:rowOff>161925</xdr:rowOff>
    </xdr:from>
    <xdr:to>
      <xdr:col>14</xdr:col>
      <xdr:colOff>9525</xdr:colOff>
      <xdr:row>5</xdr:row>
      <xdr:rowOff>19050</xdr:rowOff>
    </xdr:to>
    <xdr:sp macro="" textlink="">
      <xdr:nvSpPr>
        <xdr:cNvPr id="21" name="TextBox 20">
          <a:extLst>
            <a:ext uri="{FF2B5EF4-FFF2-40B4-BE49-F238E27FC236}">
              <a16:creationId xmlns:a16="http://schemas.microsoft.com/office/drawing/2014/main" id="{DD89BAAF-36E2-4D5A-871C-64FD8D41F396}"/>
            </a:ext>
          </a:extLst>
        </xdr:cNvPr>
        <xdr:cNvSpPr txBox="1"/>
      </xdr:nvSpPr>
      <xdr:spPr>
        <a:xfrm>
          <a:off x="6743700" y="733425"/>
          <a:ext cx="1800225" cy="238125"/>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solidFill>
                <a:schemeClr val="bg1"/>
              </a:solidFill>
            </a:rPr>
            <a:t>2015-2016 Sales Growth</a:t>
          </a:r>
        </a:p>
      </xdr:txBody>
    </xdr:sp>
    <xdr:clientData/>
  </xdr:twoCellAnchor>
  <xdr:twoCellAnchor>
    <xdr:from>
      <xdr:col>14</xdr:col>
      <xdr:colOff>561975</xdr:colOff>
      <xdr:row>3</xdr:row>
      <xdr:rowOff>1</xdr:rowOff>
    </xdr:from>
    <xdr:to>
      <xdr:col>18</xdr:col>
      <xdr:colOff>58638</xdr:colOff>
      <xdr:row>7</xdr:row>
      <xdr:rowOff>180977</xdr:rowOff>
    </xdr:to>
    <xdr:sp macro="" textlink="Working!B98">
      <xdr:nvSpPr>
        <xdr:cNvPr id="22" name="Rectangle: Rounded Corners 21">
          <a:extLst>
            <a:ext uri="{FF2B5EF4-FFF2-40B4-BE49-F238E27FC236}">
              <a16:creationId xmlns:a16="http://schemas.microsoft.com/office/drawing/2014/main" id="{02BE96C8-2593-4579-8CE1-5EEB6DF1C67D}"/>
            </a:ext>
          </a:extLst>
        </xdr:cNvPr>
        <xdr:cNvSpPr/>
      </xdr:nvSpPr>
      <xdr:spPr>
        <a:xfrm>
          <a:off x="9096375" y="571501"/>
          <a:ext cx="1935063" cy="942976"/>
        </a:xfrm>
        <a:prstGeom prst="roundRect">
          <a:avLst/>
        </a:prstGeom>
        <a:solidFill>
          <a:schemeClr val="tx1">
            <a:lumMod val="65000"/>
            <a:lumOff val="35000"/>
          </a:schemeClr>
        </a:solidFill>
        <a:ln>
          <a:noFill/>
        </a:ln>
        <a:effectLst>
          <a:outerShdw blurRad="50800" dist="38100" dir="2700000" algn="tl" rotWithShape="0">
            <a:schemeClr val="tx1">
              <a:alpha val="6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7E23544A-9CEF-4A7A-912A-70581E5C5EB4}" type="TxLink">
            <a:rPr lang="en-US" sz="2400" b="1" i="0" u="none" strike="noStrike">
              <a:solidFill>
                <a:schemeClr val="accent4"/>
              </a:solidFill>
              <a:latin typeface="Calibri"/>
              <a:ea typeface="Calibri"/>
              <a:cs typeface="Calibri"/>
            </a:rPr>
            <a:pPr marL="0" indent="0" algn="ctr"/>
            <a:t>$367,316</a:t>
          </a:fld>
          <a:endParaRPr lang="en-US" sz="2400" b="1" i="0" u="none" strike="noStrike">
            <a:solidFill>
              <a:schemeClr val="accent4"/>
            </a:solidFill>
            <a:latin typeface="Calibri"/>
            <a:ea typeface="Calibri"/>
            <a:cs typeface="Calibri"/>
          </a:endParaRPr>
        </a:p>
      </xdr:txBody>
    </xdr:sp>
    <xdr:clientData/>
  </xdr:twoCellAnchor>
  <xdr:twoCellAnchor>
    <xdr:from>
      <xdr:col>15</xdr:col>
      <xdr:colOff>161925</xdr:colOff>
      <xdr:row>3</xdr:row>
      <xdr:rowOff>161926</xdr:rowOff>
    </xdr:from>
    <xdr:to>
      <xdr:col>17</xdr:col>
      <xdr:colOff>438150</xdr:colOff>
      <xdr:row>5</xdr:row>
      <xdr:rowOff>47626</xdr:rowOff>
    </xdr:to>
    <xdr:sp macro="" textlink="">
      <xdr:nvSpPr>
        <xdr:cNvPr id="23" name="TextBox 22">
          <a:extLst>
            <a:ext uri="{FF2B5EF4-FFF2-40B4-BE49-F238E27FC236}">
              <a16:creationId xmlns:a16="http://schemas.microsoft.com/office/drawing/2014/main" id="{5E8A5701-C42D-40E7-8282-B89A94AF5766}"/>
            </a:ext>
          </a:extLst>
        </xdr:cNvPr>
        <xdr:cNvSpPr txBox="1"/>
      </xdr:nvSpPr>
      <xdr:spPr>
        <a:xfrm>
          <a:off x="9305925" y="733426"/>
          <a:ext cx="1495425" cy="266700"/>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2015</a:t>
          </a:r>
          <a:r>
            <a:rPr lang="en-US" sz="1100" baseline="0"/>
            <a:t> </a:t>
          </a:r>
          <a:r>
            <a:rPr lang="en-US" sz="1200" b="1" baseline="0">
              <a:solidFill>
                <a:schemeClr val="bg1"/>
              </a:solidFill>
            </a:rPr>
            <a:t>PROFIT</a:t>
          </a:r>
          <a:endParaRPr lang="en-US" sz="1100" b="1">
            <a:solidFill>
              <a:schemeClr val="bg1"/>
            </a:solidFill>
          </a:endParaRPr>
        </a:p>
      </xdr:txBody>
    </xdr:sp>
    <xdr:clientData/>
  </xdr:twoCellAnchor>
  <xdr:twoCellAnchor>
    <xdr:from>
      <xdr:col>19</xdr:col>
      <xdr:colOff>0</xdr:colOff>
      <xdr:row>3</xdr:row>
      <xdr:rowOff>1</xdr:rowOff>
    </xdr:from>
    <xdr:to>
      <xdr:col>22</xdr:col>
      <xdr:colOff>57150</xdr:colOff>
      <xdr:row>7</xdr:row>
      <xdr:rowOff>180977</xdr:rowOff>
    </xdr:to>
    <xdr:sp macro="" textlink="Working!B99">
      <xdr:nvSpPr>
        <xdr:cNvPr id="24" name="Rectangle: Rounded Corners 23">
          <a:extLst>
            <a:ext uri="{FF2B5EF4-FFF2-40B4-BE49-F238E27FC236}">
              <a16:creationId xmlns:a16="http://schemas.microsoft.com/office/drawing/2014/main" id="{D4888FAB-8E84-45E4-8D7C-DDD6F903D02A}"/>
            </a:ext>
          </a:extLst>
        </xdr:cNvPr>
        <xdr:cNvSpPr/>
      </xdr:nvSpPr>
      <xdr:spPr>
        <a:xfrm>
          <a:off x="11582400" y="571501"/>
          <a:ext cx="1885950" cy="942976"/>
        </a:xfrm>
        <a:prstGeom prst="roundRect">
          <a:avLst/>
        </a:prstGeom>
        <a:solidFill>
          <a:schemeClr val="tx1">
            <a:lumMod val="65000"/>
            <a:lumOff val="35000"/>
          </a:schemeClr>
        </a:solidFill>
        <a:ln>
          <a:noFill/>
        </a:ln>
        <a:effectLst>
          <a:outerShdw blurRad="50800" dist="38100" dir="2700000" algn="tl" rotWithShape="0">
            <a:schemeClr val="tx1">
              <a:alpha val="6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3499BE2-BE6B-4437-AB9E-4FB610AA200C}" type="TxLink">
            <a:rPr lang="en-US" sz="2400" b="1" i="0" u="none" strike="noStrike">
              <a:solidFill>
                <a:schemeClr val="accent4"/>
              </a:solidFill>
              <a:latin typeface="Calibri"/>
              <a:ea typeface="Calibri"/>
              <a:cs typeface="Calibri"/>
            </a:rPr>
            <a:pPr marL="0" indent="0" algn="ctr"/>
            <a:t>$2,123,002</a:t>
          </a:fld>
          <a:endParaRPr lang="en-US" sz="2400" b="1" i="0" u="none" strike="noStrike">
            <a:solidFill>
              <a:schemeClr val="accent4"/>
            </a:solidFill>
            <a:latin typeface="Calibri"/>
            <a:ea typeface="Calibri"/>
            <a:cs typeface="Calibri"/>
          </a:endParaRPr>
        </a:p>
      </xdr:txBody>
    </xdr:sp>
    <xdr:clientData/>
  </xdr:twoCellAnchor>
  <xdr:twoCellAnchor>
    <xdr:from>
      <xdr:col>19</xdr:col>
      <xdr:colOff>161925</xdr:colOff>
      <xdr:row>3</xdr:row>
      <xdr:rowOff>161926</xdr:rowOff>
    </xdr:from>
    <xdr:to>
      <xdr:col>21</xdr:col>
      <xdr:colOff>438150</xdr:colOff>
      <xdr:row>5</xdr:row>
      <xdr:rowOff>47626</xdr:rowOff>
    </xdr:to>
    <xdr:sp macro="" textlink="">
      <xdr:nvSpPr>
        <xdr:cNvPr id="25" name="TextBox 24">
          <a:extLst>
            <a:ext uri="{FF2B5EF4-FFF2-40B4-BE49-F238E27FC236}">
              <a16:creationId xmlns:a16="http://schemas.microsoft.com/office/drawing/2014/main" id="{E1A3678F-2B17-4D72-8561-1C2B3C08F615}"/>
            </a:ext>
          </a:extLst>
        </xdr:cNvPr>
        <xdr:cNvSpPr txBox="1"/>
      </xdr:nvSpPr>
      <xdr:spPr>
        <a:xfrm>
          <a:off x="11744325" y="733426"/>
          <a:ext cx="1495425" cy="266700"/>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2016 PROFIT</a:t>
          </a:r>
        </a:p>
      </xdr:txBody>
    </xdr:sp>
    <xdr:clientData/>
  </xdr:twoCellAnchor>
  <xdr:twoCellAnchor>
    <xdr:from>
      <xdr:col>23</xdr:col>
      <xdr:colOff>0</xdr:colOff>
      <xdr:row>3</xdr:row>
      <xdr:rowOff>1</xdr:rowOff>
    </xdr:from>
    <xdr:to>
      <xdr:col>26</xdr:col>
      <xdr:colOff>57150</xdr:colOff>
      <xdr:row>7</xdr:row>
      <xdr:rowOff>180977</xdr:rowOff>
    </xdr:to>
    <xdr:sp macro="" textlink="Working!D98">
      <xdr:nvSpPr>
        <xdr:cNvPr id="26" name="Rectangle: Rounded Corners 25">
          <a:extLst>
            <a:ext uri="{FF2B5EF4-FFF2-40B4-BE49-F238E27FC236}">
              <a16:creationId xmlns:a16="http://schemas.microsoft.com/office/drawing/2014/main" id="{9CC8A2FC-B36D-4586-91C5-4D80F92D9E96}"/>
            </a:ext>
          </a:extLst>
        </xdr:cNvPr>
        <xdr:cNvSpPr/>
      </xdr:nvSpPr>
      <xdr:spPr>
        <a:xfrm>
          <a:off x="14020800" y="571501"/>
          <a:ext cx="1885950" cy="942976"/>
        </a:xfrm>
        <a:prstGeom prst="roundRect">
          <a:avLst/>
        </a:prstGeom>
        <a:solidFill>
          <a:schemeClr val="tx1">
            <a:lumMod val="65000"/>
            <a:lumOff val="35000"/>
          </a:schemeClr>
        </a:solidFill>
        <a:ln>
          <a:noFill/>
        </a:ln>
        <a:effectLst>
          <a:outerShdw blurRad="50800" dist="38100" dir="2700000" algn="tl" rotWithShape="0">
            <a:schemeClr val="tx1">
              <a:alpha val="6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2BE39979-BB1E-4627-A0EF-ED3DB90EF07D}" type="TxLink">
            <a:rPr lang="en-US" sz="2400" b="1" i="0" u="none" strike="noStrike">
              <a:solidFill>
                <a:schemeClr val="accent4"/>
              </a:solidFill>
              <a:latin typeface="Calibri"/>
              <a:ea typeface="Calibri"/>
              <a:cs typeface="Calibri"/>
            </a:rPr>
            <a:pPr marL="0" indent="0" algn="ctr"/>
            <a:t>477.98%</a:t>
          </a:fld>
          <a:endParaRPr lang="en-US" sz="2400" b="1" i="0" u="none" strike="noStrike">
            <a:solidFill>
              <a:schemeClr val="accent4"/>
            </a:solidFill>
            <a:latin typeface="Calibri"/>
            <a:ea typeface="Calibri"/>
            <a:cs typeface="Calibri"/>
          </a:endParaRPr>
        </a:p>
      </xdr:txBody>
    </xdr:sp>
    <xdr:clientData/>
  </xdr:twoCellAnchor>
  <xdr:twoCellAnchor>
    <xdr:from>
      <xdr:col>23</xdr:col>
      <xdr:colOff>38100</xdr:colOff>
      <xdr:row>3</xdr:row>
      <xdr:rowOff>161926</xdr:rowOff>
    </xdr:from>
    <xdr:to>
      <xdr:col>25</xdr:col>
      <xdr:colOff>581025</xdr:colOff>
      <xdr:row>5</xdr:row>
      <xdr:rowOff>47626</xdr:rowOff>
    </xdr:to>
    <xdr:sp macro="" textlink="">
      <xdr:nvSpPr>
        <xdr:cNvPr id="27" name="TextBox 26">
          <a:extLst>
            <a:ext uri="{FF2B5EF4-FFF2-40B4-BE49-F238E27FC236}">
              <a16:creationId xmlns:a16="http://schemas.microsoft.com/office/drawing/2014/main" id="{77191336-8358-48D9-A8C1-B063546E7C1A}"/>
            </a:ext>
          </a:extLst>
        </xdr:cNvPr>
        <xdr:cNvSpPr txBox="1"/>
      </xdr:nvSpPr>
      <xdr:spPr>
        <a:xfrm>
          <a:off x="14058900" y="733426"/>
          <a:ext cx="1762125" cy="266700"/>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2015-2016</a:t>
          </a:r>
          <a:r>
            <a:rPr lang="en-US" sz="1200" b="1" baseline="0">
              <a:solidFill>
                <a:schemeClr val="bg1"/>
              </a:solidFill>
            </a:rPr>
            <a:t> Profit Growth</a:t>
          </a:r>
          <a:endParaRPr lang="en-US" sz="1200" b="1">
            <a:solidFill>
              <a:schemeClr val="bg1"/>
            </a:solidFill>
          </a:endParaRPr>
        </a:p>
      </xdr:txBody>
    </xdr:sp>
    <xdr:clientData/>
  </xdr:twoCellAnchor>
  <xdr:twoCellAnchor>
    <xdr:from>
      <xdr:col>2</xdr:col>
      <xdr:colOff>180974</xdr:colOff>
      <xdr:row>29</xdr:row>
      <xdr:rowOff>49092</xdr:rowOff>
    </xdr:from>
    <xdr:to>
      <xdr:col>10</xdr:col>
      <xdr:colOff>323849</xdr:colOff>
      <xdr:row>41</xdr:row>
      <xdr:rowOff>9526</xdr:rowOff>
    </xdr:to>
    <xdr:graphicFrame macro="">
      <xdr:nvGraphicFramePr>
        <xdr:cNvPr id="65" name="Chart 64">
          <a:extLst>
            <a:ext uri="{FF2B5EF4-FFF2-40B4-BE49-F238E27FC236}">
              <a16:creationId xmlns:a16="http://schemas.microsoft.com/office/drawing/2014/main" id="{95DF65A3-5076-4104-9805-9D5C4F692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523875</xdr:colOff>
      <xdr:row>29</xdr:row>
      <xdr:rowOff>47625</xdr:rowOff>
    </xdr:from>
    <xdr:to>
      <xdr:col>19</xdr:col>
      <xdr:colOff>120650</xdr:colOff>
      <xdr:row>41</xdr:row>
      <xdr:rowOff>28574</xdr:rowOff>
    </xdr:to>
    <xdr:graphicFrame macro="">
      <xdr:nvGraphicFramePr>
        <xdr:cNvPr id="66" name="Chart 65">
          <a:extLst>
            <a:ext uri="{FF2B5EF4-FFF2-40B4-BE49-F238E27FC236}">
              <a16:creationId xmlns:a16="http://schemas.microsoft.com/office/drawing/2014/main" id="{9BB28DD6-6BD7-4BDB-9958-5ED5B78FD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295275</xdr:colOff>
      <xdr:row>29</xdr:row>
      <xdr:rowOff>49092</xdr:rowOff>
    </xdr:from>
    <xdr:to>
      <xdr:col>27</xdr:col>
      <xdr:colOff>141816</xdr:colOff>
      <xdr:row>41</xdr:row>
      <xdr:rowOff>9526</xdr:rowOff>
    </xdr:to>
    <xdr:graphicFrame macro="">
      <xdr:nvGraphicFramePr>
        <xdr:cNvPr id="67" name="Chart 66">
          <a:extLst>
            <a:ext uri="{FF2B5EF4-FFF2-40B4-BE49-F238E27FC236}">
              <a16:creationId xmlns:a16="http://schemas.microsoft.com/office/drawing/2014/main" id="{B0E2AD96-D5C3-4130-B84B-4C8CC270F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11</xdr:row>
      <xdr:rowOff>114300</xdr:rowOff>
    </xdr:from>
    <xdr:to>
      <xdr:col>14</xdr:col>
      <xdr:colOff>76200</xdr:colOff>
      <xdr:row>28</xdr:row>
      <xdr:rowOff>104776</xdr:rowOff>
    </xdr:to>
    <xdr:graphicFrame macro="">
      <xdr:nvGraphicFramePr>
        <xdr:cNvPr id="68" name="Chart 67">
          <a:extLst>
            <a:ext uri="{FF2B5EF4-FFF2-40B4-BE49-F238E27FC236}">
              <a16:creationId xmlns:a16="http://schemas.microsoft.com/office/drawing/2014/main" id="{548E7E90-0115-4094-8F13-722EA155E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581024</xdr:colOff>
      <xdr:row>9</xdr:row>
      <xdr:rowOff>71969</xdr:rowOff>
    </xdr:from>
    <xdr:to>
      <xdr:col>10</xdr:col>
      <xdr:colOff>606553</xdr:colOff>
      <xdr:row>11</xdr:row>
      <xdr:rowOff>95251</xdr:rowOff>
    </xdr:to>
    <mc:AlternateContent xmlns:mc="http://schemas.openxmlformats.org/markup-compatibility/2006" xmlns:a14="http://schemas.microsoft.com/office/drawing/2010/main">
      <mc:Choice Requires="a14">
        <xdr:graphicFrame macro="">
          <xdr:nvGraphicFramePr>
            <xdr:cNvPr id="69" name="Years (SaleDate) 2">
              <a:extLst>
                <a:ext uri="{FF2B5EF4-FFF2-40B4-BE49-F238E27FC236}">
                  <a16:creationId xmlns:a16="http://schemas.microsoft.com/office/drawing/2014/main" id="{0AF134AD-9BAB-4CA4-8D03-054336A51D4E}"/>
                </a:ext>
              </a:extLst>
            </xdr:cNvPr>
            <xdr:cNvGraphicFramePr/>
          </xdr:nvGraphicFramePr>
          <xdr:xfrm>
            <a:off x="0" y="0"/>
            <a:ext cx="0" cy="0"/>
          </xdr:xfrm>
          <a:graphic>
            <a:graphicData uri="http://schemas.microsoft.com/office/drawing/2010/slicer">
              <sle:slicer xmlns:sle="http://schemas.microsoft.com/office/drawing/2010/slicer" name="Years (SaleDate) 2"/>
            </a:graphicData>
          </a:graphic>
        </xdr:graphicFrame>
      </mc:Choice>
      <mc:Fallback xmlns="">
        <xdr:sp macro="" textlink="">
          <xdr:nvSpPr>
            <xdr:cNvPr id="0" name=""/>
            <xdr:cNvSpPr>
              <a:spLocks noTextEdit="1"/>
            </xdr:cNvSpPr>
          </xdr:nvSpPr>
          <xdr:spPr>
            <a:xfrm>
              <a:off x="3629025" y="1786469"/>
              <a:ext cx="3086100" cy="404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552451</xdr:colOff>
      <xdr:row>11</xdr:row>
      <xdr:rowOff>142875</xdr:rowOff>
    </xdr:from>
    <xdr:to>
      <xdr:col>26</xdr:col>
      <xdr:colOff>1</xdr:colOff>
      <xdr:row>28</xdr:row>
      <xdr:rowOff>123825</xdr:rowOff>
    </xdr:to>
    <xdr:graphicFrame macro="">
      <xdr:nvGraphicFramePr>
        <xdr:cNvPr id="71" name="Chart 70">
          <a:extLst>
            <a:ext uri="{FF2B5EF4-FFF2-40B4-BE49-F238E27FC236}">
              <a16:creationId xmlns:a16="http://schemas.microsoft.com/office/drawing/2014/main" id="{365CDB16-6DD9-4179-A8CC-D7AC7E3B76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447675</xdr:colOff>
      <xdr:row>9</xdr:row>
      <xdr:rowOff>114300</xdr:rowOff>
    </xdr:from>
    <xdr:to>
      <xdr:col>25</xdr:col>
      <xdr:colOff>190500</xdr:colOff>
      <xdr:row>11</xdr:row>
      <xdr:rowOff>142875</xdr:rowOff>
    </xdr:to>
    <mc:AlternateContent xmlns:mc="http://schemas.openxmlformats.org/markup-compatibility/2006" xmlns:a14="http://schemas.microsoft.com/office/drawing/2010/main">
      <mc:Choice Requires="a14">
        <xdr:graphicFrame macro="">
          <xdr:nvGraphicFramePr>
            <xdr:cNvPr id="2" name="MakeCountry 3">
              <a:extLst>
                <a:ext uri="{FF2B5EF4-FFF2-40B4-BE49-F238E27FC236}">
                  <a16:creationId xmlns:a16="http://schemas.microsoft.com/office/drawing/2014/main" id="{B6FAC833-07CA-4FDE-924B-3FA8B52E537A}"/>
                </a:ext>
              </a:extLst>
            </xdr:cNvPr>
            <xdr:cNvGraphicFramePr/>
          </xdr:nvGraphicFramePr>
          <xdr:xfrm>
            <a:off x="0" y="0"/>
            <a:ext cx="0" cy="0"/>
          </xdr:xfrm>
          <a:graphic>
            <a:graphicData uri="http://schemas.microsoft.com/office/drawing/2010/slicer">
              <sle:slicer xmlns:sle="http://schemas.microsoft.com/office/drawing/2010/slicer" name="MakeCountry 3"/>
            </a:graphicData>
          </a:graphic>
        </xdr:graphicFrame>
      </mc:Choice>
      <mc:Fallback xmlns="">
        <xdr:sp macro="" textlink="">
          <xdr:nvSpPr>
            <xdr:cNvPr id="0" name=""/>
            <xdr:cNvSpPr>
              <a:spLocks noTextEdit="1"/>
            </xdr:cNvSpPr>
          </xdr:nvSpPr>
          <xdr:spPr>
            <a:xfrm>
              <a:off x="9591675" y="1828800"/>
              <a:ext cx="5838825"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447675</xdr:colOff>
      <xdr:row>0</xdr:row>
      <xdr:rowOff>85726</xdr:rowOff>
    </xdr:from>
    <xdr:to>
      <xdr:col>11</xdr:col>
      <xdr:colOff>85725</xdr:colOff>
      <xdr:row>2</xdr:row>
      <xdr:rowOff>9526</xdr:rowOff>
    </xdr:to>
    <xdr:sp macro="" textlink="">
      <xdr:nvSpPr>
        <xdr:cNvPr id="3" name="Rectangle: Rounded Corners 2">
          <a:hlinkClick xmlns:r="http://schemas.openxmlformats.org/officeDocument/2006/relationships" r:id="rId6"/>
          <a:extLst>
            <a:ext uri="{FF2B5EF4-FFF2-40B4-BE49-F238E27FC236}">
              <a16:creationId xmlns:a16="http://schemas.microsoft.com/office/drawing/2014/main" id="{08E1D507-CFDB-461E-309C-E7324F392CED}"/>
            </a:ext>
          </a:extLst>
        </xdr:cNvPr>
        <xdr:cNvSpPr/>
      </xdr:nvSpPr>
      <xdr:spPr>
        <a:xfrm>
          <a:off x="5324475" y="85726"/>
          <a:ext cx="1466850" cy="304800"/>
        </a:xfrm>
        <a:prstGeom prst="round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2016 &amp; 2017 sales</a:t>
          </a:r>
        </a:p>
        <a:p>
          <a:pPr algn="l"/>
          <a:endParaRPr lang="en-US" sz="1100"/>
        </a:p>
      </xdr:txBody>
    </xdr:sp>
    <xdr:clientData/>
  </xdr:twoCellAnchor>
  <xdr:twoCellAnchor>
    <xdr:from>
      <xdr:col>11</xdr:col>
      <xdr:colOff>447675</xdr:colOff>
      <xdr:row>0</xdr:row>
      <xdr:rowOff>95250</xdr:rowOff>
    </xdr:from>
    <xdr:to>
      <xdr:col>14</xdr:col>
      <xdr:colOff>85725</xdr:colOff>
      <xdr:row>2</xdr:row>
      <xdr:rowOff>19050</xdr:rowOff>
    </xdr:to>
    <xdr:sp macro="" textlink="">
      <xdr:nvSpPr>
        <xdr:cNvPr id="6" name="Rectangle: Rounded Corners 5">
          <a:hlinkClick xmlns:r="http://schemas.openxmlformats.org/officeDocument/2006/relationships" r:id="rId7"/>
          <a:extLst>
            <a:ext uri="{FF2B5EF4-FFF2-40B4-BE49-F238E27FC236}">
              <a16:creationId xmlns:a16="http://schemas.microsoft.com/office/drawing/2014/main" id="{6526B173-73EC-47BB-99F0-3EEDD3357E4F}"/>
            </a:ext>
          </a:extLst>
        </xdr:cNvPr>
        <xdr:cNvSpPr/>
      </xdr:nvSpPr>
      <xdr:spPr>
        <a:xfrm>
          <a:off x="7153275" y="95250"/>
          <a:ext cx="1466850" cy="304800"/>
        </a:xfrm>
        <a:prstGeom prst="round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2017 &amp; 2018 sales</a:t>
          </a:r>
        </a:p>
        <a:p>
          <a:pPr algn="l"/>
          <a:endParaRPr lang="en-US" sz="1100"/>
        </a:p>
      </xdr:txBody>
    </xdr:sp>
    <xdr:clientData/>
  </xdr:twoCellAnchor>
  <xdr:twoCellAnchor>
    <xdr:from>
      <xdr:col>14</xdr:col>
      <xdr:colOff>371475</xdr:colOff>
      <xdr:row>0</xdr:row>
      <xdr:rowOff>95250</xdr:rowOff>
    </xdr:from>
    <xdr:to>
      <xdr:col>17</xdr:col>
      <xdr:colOff>9525</xdr:colOff>
      <xdr:row>2</xdr:row>
      <xdr:rowOff>19050</xdr:rowOff>
    </xdr:to>
    <xdr:sp macro="" textlink="">
      <xdr:nvSpPr>
        <xdr:cNvPr id="7" name="Rectangle: Rounded Corners 6">
          <a:hlinkClick xmlns:r="http://schemas.openxmlformats.org/officeDocument/2006/relationships" r:id="rId8"/>
          <a:extLst>
            <a:ext uri="{FF2B5EF4-FFF2-40B4-BE49-F238E27FC236}">
              <a16:creationId xmlns:a16="http://schemas.microsoft.com/office/drawing/2014/main" id="{8885EE3C-EFD0-4244-8E4F-D1D51FD3157D}"/>
            </a:ext>
          </a:extLst>
        </xdr:cNvPr>
        <xdr:cNvSpPr/>
      </xdr:nvSpPr>
      <xdr:spPr>
        <a:xfrm>
          <a:off x="8905875" y="95250"/>
          <a:ext cx="1466850" cy="304800"/>
        </a:xfrm>
        <a:prstGeom prst="round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2016 &amp; 2018 sales</a:t>
          </a:r>
        </a:p>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185737</xdr:colOff>
      <xdr:row>21</xdr:row>
      <xdr:rowOff>0</xdr:rowOff>
    </xdr:from>
    <xdr:to>
      <xdr:col>11</xdr:col>
      <xdr:colOff>657225</xdr:colOff>
      <xdr:row>37</xdr:row>
      <xdr:rowOff>66675</xdr:rowOff>
    </xdr:to>
    <xdr:graphicFrame macro="">
      <xdr:nvGraphicFramePr>
        <xdr:cNvPr id="4" name="Chart 3">
          <a:extLst>
            <a:ext uri="{FF2B5EF4-FFF2-40B4-BE49-F238E27FC236}">
              <a16:creationId xmlns:a16="http://schemas.microsoft.com/office/drawing/2014/main" id="{71DDA76C-765B-9D08-143B-19079DF46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747712</xdr:colOff>
      <xdr:row>41</xdr:row>
      <xdr:rowOff>9525</xdr:rowOff>
    </xdr:from>
    <xdr:to>
      <xdr:col>10</xdr:col>
      <xdr:colOff>614362</xdr:colOff>
      <xdr:row>55</xdr:row>
      <xdr:rowOff>85725</xdr:rowOff>
    </xdr:to>
    <xdr:graphicFrame macro="">
      <xdr:nvGraphicFramePr>
        <xdr:cNvPr id="6" name="Chart 5">
          <a:extLst>
            <a:ext uri="{FF2B5EF4-FFF2-40B4-BE49-F238E27FC236}">
              <a16:creationId xmlns:a16="http://schemas.microsoft.com/office/drawing/2014/main" id="{08DCF8B2-F4BA-9F5F-4473-126E69928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476250</xdr:colOff>
      <xdr:row>41</xdr:row>
      <xdr:rowOff>57150</xdr:rowOff>
    </xdr:from>
    <xdr:to>
      <xdr:col>20</xdr:col>
      <xdr:colOff>352425</xdr:colOff>
      <xdr:row>55</xdr:row>
      <xdr:rowOff>133350</xdr:rowOff>
    </xdr:to>
    <xdr:graphicFrame macro="">
      <xdr:nvGraphicFramePr>
        <xdr:cNvPr id="9" name="Chart 8">
          <a:extLst>
            <a:ext uri="{FF2B5EF4-FFF2-40B4-BE49-F238E27FC236}">
              <a16:creationId xmlns:a16="http://schemas.microsoft.com/office/drawing/2014/main" id="{0DB9345E-E047-6872-8801-2433AD46E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285750</xdr:colOff>
      <xdr:row>75</xdr:row>
      <xdr:rowOff>95250</xdr:rowOff>
    </xdr:from>
    <xdr:to>
      <xdr:col>15</xdr:col>
      <xdr:colOff>485775</xdr:colOff>
      <xdr:row>89</xdr:row>
      <xdr:rowOff>171450</xdr:rowOff>
    </xdr:to>
    <xdr:graphicFrame macro="">
      <xdr:nvGraphicFramePr>
        <xdr:cNvPr id="3" name="Chart 2">
          <a:extLst>
            <a:ext uri="{FF2B5EF4-FFF2-40B4-BE49-F238E27FC236}">
              <a16:creationId xmlns:a16="http://schemas.microsoft.com/office/drawing/2014/main" id="{38C45809-15E8-C2B3-7F40-CD963343F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133350</xdr:colOff>
      <xdr:row>62</xdr:row>
      <xdr:rowOff>95250</xdr:rowOff>
    </xdr:from>
    <xdr:to>
      <xdr:col>20</xdr:col>
      <xdr:colOff>333375</xdr:colOff>
      <xdr:row>75</xdr:row>
      <xdr:rowOff>142875</xdr:rowOff>
    </xdr:to>
    <mc:AlternateContent xmlns:mc="http://schemas.openxmlformats.org/markup-compatibility/2006" xmlns:a14="http://schemas.microsoft.com/office/drawing/2010/main">
      <mc:Choice Requires="a14">
        <xdr:graphicFrame macro="">
          <xdr:nvGraphicFramePr>
            <xdr:cNvPr id="15" name="Years (SaleDate)">
              <a:extLst>
                <a:ext uri="{FF2B5EF4-FFF2-40B4-BE49-F238E27FC236}">
                  <a16:creationId xmlns:a16="http://schemas.microsoft.com/office/drawing/2014/main" id="{043DD6B2-ADB8-FCC7-E49B-05C23E41162F}"/>
                </a:ext>
              </a:extLst>
            </xdr:cNvPr>
            <xdr:cNvGraphicFramePr/>
          </xdr:nvGraphicFramePr>
          <xdr:xfrm>
            <a:off x="0" y="0"/>
            <a:ext cx="0" cy="0"/>
          </xdr:xfrm>
          <a:graphic>
            <a:graphicData uri="http://schemas.microsoft.com/office/drawing/2010/slicer">
              <sle:slicer xmlns:sle="http://schemas.microsoft.com/office/drawing/2010/slicer" name="Years (SaleDate)"/>
            </a:graphicData>
          </a:graphic>
        </xdr:graphicFrame>
      </mc:Choice>
      <mc:Fallback xmlns="">
        <xdr:sp macro="" textlink="">
          <xdr:nvSpPr>
            <xdr:cNvPr id="0" name=""/>
            <xdr:cNvSpPr>
              <a:spLocks noTextEdit="1"/>
            </xdr:cNvSpPr>
          </xdr:nvSpPr>
          <xdr:spPr>
            <a:xfrm>
              <a:off x="12268200" y="11906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285750</xdr:colOff>
      <xdr:row>76</xdr:row>
      <xdr:rowOff>123825</xdr:rowOff>
    </xdr:from>
    <xdr:to>
      <xdr:col>20</xdr:col>
      <xdr:colOff>485775</xdr:colOff>
      <xdr:row>89</xdr:row>
      <xdr:rowOff>171450</xdr:rowOff>
    </xdr:to>
    <mc:AlternateContent xmlns:mc="http://schemas.openxmlformats.org/markup-compatibility/2006" xmlns:a14="http://schemas.microsoft.com/office/drawing/2010/main">
      <mc:Choice Requires="a14">
        <xdr:graphicFrame macro="">
          <xdr:nvGraphicFramePr>
            <xdr:cNvPr id="22" name="CountryName">
              <a:extLst>
                <a:ext uri="{FF2B5EF4-FFF2-40B4-BE49-F238E27FC236}">
                  <a16:creationId xmlns:a16="http://schemas.microsoft.com/office/drawing/2014/main" id="{CD76C260-0EFD-34B3-228D-B86EBB84B501}"/>
                </a:ext>
              </a:extLst>
            </xdr:cNvPr>
            <xdr:cNvGraphicFramePr/>
          </xdr:nvGraphicFramePr>
          <xdr:xfrm>
            <a:off x="0" y="0"/>
            <a:ext cx="0" cy="0"/>
          </xdr:xfrm>
          <a:graphic>
            <a:graphicData uri="http://schemas.microsoft.com/office/drawing/2010/slicer">
              <sle:slicer xmlns:sle="http://schemas.microsoft.com/office/drawing/2010/slicer" name="CountryName"/>
            </a:graphicData>
          </a:graphic>
        </xdr:graphicFrame>
      </mc:Choice>
      <mc:Fallback xmlns="">
        <xdr:sp macro="" textlink="">
          <xdr:nvSpPr>
            <xdr:cNvPr id="0" name=""/>
            <xdr:cNvSpPr>
              <a:spLocks noTextEdit="1"/>
            </xdr:cNvSpPr>
          </xdr:nvSpPr>
          <xdr:spPr>
            <a:xfrm>
              <a:off x="12420600" y="14601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266700</xdr:colOff>
      <xdr:row>76</xdr:row>
      <xdr:rowOff>0</xdr:rowOff>
    </xdr:from>
    <xdr:to>
      <xdr:col>25</xdr:col>
      <xdr:colOff>95250</xdr:colOff>
      <xdr:row>89</xdr:row>
      <xdr:rowOff>47625</xdr:rowOff>
    </xdr:to>
    <mc:AlternateContent xmlns:mc="http://schemas.openxmlformats.org/markup-compatibility/2006" xmlns:a14="http://schemas.microsoft.com/office/drawing/2010/main">
      <mc:Choice Requires="a14">
        <xdr:graphicFrame macro="">
          <xdr:nvGraphicFramePr>
            <xdr:cNvPr id="24" name="Years (SaleDate) 1">
              <a:extLst>
                <a:ext uri="{FF2B5EF4-FFF2-40B4-BE49-F238E27FC236}">
                  <a16:creationId xmlns:a16="http://schemas.microsoft.com/office/drawing/2014/main" id="{B4B8DBA2-F93D-BC84-5C01-EB801695243E}"/>
                </a:ext>
              </a:extLst>
            </xdr:cNvPr>
            <xdr:cNvGraphicFramePr/>
          </xdr:nvGraphicFramePr>
          <xdr:xfrm>
            <a:off x="0" y="0"/>
            <a:ext cx="0" cy="0"/>
          </xdr:xfrm>
          <a:graphic>
            <a:graphicData uri="http://schemas.microsoft.com/office/drawing/2010/slicer">
              <sle:slicer xmlns:sle="http://schemas.microsoft.com/office/drawing/2010/slicer" name="Years (SaleDate) 1"/>
            </a:graphicData>
          </a:graphic>
        </xdr:graphicFrame>
      </mc:Choice>
      <mc:Fallback xmlns="">
        <xdr:sp macro="" textlink="">
          <xdr:nvSpPr>
            <xdr:cNvPr id="0" name=""/>
            <xdr:cNvSpPr>
              <a:spLocks noTextEdit="1"/>
            </xdr:cNvSpPr>
          </xdr:nvSpPr>
          <xdr:spPr>
            <a:xfrm>
              <a:off x="14592300" y="14478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457200</xdr:colOff>
      <xdr:row>62</xdr:row>
      <xdr:rowOff>66675</xdr:rowOff>
    </xdr:from>
    <xdr:to>
      <xdr:col>16</xdr:col>
      <xdr:colOff>523875</xdr:colOff>
      <xdr:row>75</xdr:row>
      <xdr:rowOff>114300</xdr:rowOff>
    </xdr:to>
    <mc:AlternateContent xmlns:mc="http://schemas.openxmlformats.org/markup-compatibility/2006" xmlns:a14="http://schemas.microsoft.com/office/drawing/2010/main">
      <mc:Choice Requires="a14">
        <xdr:graphicFrame macro="">
          <xdr:nvGraphicFramePr>
            <xdr:cNvPr id="12" name="MakeCountry">
              <a:extLst>
                <a:ext uri="{FF2B5EF4-FFF2-40B4-BE49-F238E27FC236}">
                  <a16:creationId xmlns:a16="http://schemas.microsoft.com/office/drawing/2014/main" id="{5E77E18E-2260-9630-5DE4-8050AAF8FC25}"/>
                </a:ext>
              </a:extLst>
            </xdr:cNvPr>
            <xdr:cNvGraphicFramePr/>
          </xdr:nvGraphicFramePr>
          <xdr:xfrm>
            <a:off x="0" y="0"/>
            <a:ext cx="0" cy="0"/>
          </xdr:xfrm>
          <a:graphic>
            <a:graphicData uri="http://schemas.microsoft.com/office/drawing/2010/slicer">
              <sle:slicer xmlns:sle="http://schemas.microsoft.com/office/drawing/2010/slicer" name="MakeCountry"/>
            </a:graphicData>
          </a:graphic>
        </xdr:graphicFrame>
      </mc:Choice>
      <mc:Fallback xmlns="">
        <xdr:sp macro="" textlink="">
          <xdr:nvSpPr>
            <xdr:cNvPr id="0" name=""/>
            <xdr:cNvSpPr>
              <a:spLocks noTextEdit="1"/>
            </xdr:cNvSpPr>
          </xdr:nvSpPr>
          <xdr:spPr>
            <a:xfrm>
              <a:off x="10258425" y="11877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228600</xdr:colOff>
      <xdr:row>89</xdr:row>
      <xdr:rowOff>104775</xdr:rowOff>
    </xdr:from>
    <xdr:to>
      <xdr:col>13</xdr:col>
      <xdr:colOff>57150</xdr:colOff>
      <xdr:row>102</xdr:row>
      <xdr:rowOff>152400</xdr:rowOff>
    </xdr:to>
    <mc:AlternateContent xmlns:mc="http://schemas.openxmlformats.org/markup-compatibility/2006" xmlns:a14="http://schemas.microsoft.com/office/drawing/2010/main">
      <mc:Choice Requires="a14">
        <xdr:graphicFrame macro="">
          <xdr:nvGraphicFramePr>
            <xdr:cNvPr id="13" name="MakeName">
              <a:extLst>
                <a:ext uri="{FF2B5EF4-FFF2-40B4-BE49-F238E27FC236}">
                  <a16:creationId xmlns:a16="http://schemas.microsoft.com/office/drawing/2014/main" id="{1951C6E7-06DC-44FA-5280-7727FA8528E0}"/>
                </a:ext>
              </a:extLst>
            </xdr:cNvPr>
            <xdr:cNvGraphicFramePr/>
          </xdr:nvGraphicFramePr>
          <xdr:xfrm>
            <a:off x="0" y="0"/>
            <a:ext cx="0" cy="0"/>
          </xdr:xfrm>
          <a:graphic>
            <a:graphicData uri="http://schemas.microsoft.com/office/drawing/2010/slicer">
              <sle:slicer xmlns:sle="http://schemas.microsoft.com/office/drawing/2010/slicer" name="MakeName"/>
            </a:graphicData>
          </a:graphic>
        </xdr:graphicFrame>
      </mc:Choice>
      <mc:Fallback xmlns="">
        <xdr:sp macro="" textlink="">
          <xdr:nvSpPr>
            <xdr:cNvPr id="0" name=""/>
            <xdr:cNvSpPr>
              <a:spLocks noTextEdit="1"/>
            </xdr:cNvSpPr>
          </xdr:nvSpPr>
          <xdr:spPr>
            <a:xfrm>
              <a:off x="8029575" y="17059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381000</xdr:colOff>
      <xdr:row>13</xdr:row>
      <xdr:rowOff>147637</xdr:rowOff>
    </xdr:from>
    <xdr:to>
      <xdr:col>16</xdr:col>
      <xdr:colOff>76200</xdr:colOff>
      <xdr:row>28</xdr:row>
      <xdr:rowOff>33337</xdr:rowOff>
    </xdr:to>
    <xdr:graphicFrame macro="">
      <xdr:nvGraphicFramePr>
        <xdr:cNvPr id="3" name="Chart 2">
          <a:extLst>
            <a:ext uri="{FF2B5EF4-FFF2-40B4-BE49-F238E27FC236}">
              <a16:creationId xmlns:a16="http://schemas.microsoft.com/office/drawing/2014/main" id="{B828C254-1E3B-F48E-D947-061977A21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238125</xdr:colOff>
      <xdr:row>2</xdr:row>
      <xdr:rowOff>14287</xdr:rowOff>
    </xdr:from>
    <xdr:to>
      <xdr:col>10</xdr:col>
      <xdr:colOff>542925</xdr:colOff>
      <xdr:row>16</xdr:row>
      <xdr:rowOff>90487</xdr:rowOff>
    </xdr:to>
    <xdr:graphicFrame macro="">
      <xdr:nvGraphicFramePr>
        <xdr:cNvPr id="2" name="Chart 1">
          <a:extLst>
            <a:ext uri="{FF2B5EF4-FFF2-40B4-BE49-F238E27FC236}">
              <a16:creationId xmlns:a16="http://schemas.microsoft.com/office/drawing/2014/main" id="{53459598-1964-5856-8327-F975E3427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600075</xdr:colOff>
      <xdr:row>2</xdr:row>
      <xdr:rowOff>109537</xdr:rowOff>
    </xdr:from>
    <xdr:to>
      <xdr:col>10</xdr:col>
      <xdr:colOff>152400</xdr:colOff>
      <xdr:row>16</xdr:row>
      <xdr:rowOff>185737</xdr:rowOff>
    </xdr:to>
    <xdr:graphicFrame macro="">
      <xdr:nvGraphicFramePr>
        <xdr:cNvPr id="2" name="Chart 1">
          <a:extLst>
            <a:ext uri="{FF2B5EF4-FFF2-40B4-BE49-F238E27FC236}">
              <a16:creationId xmlns:a16="http://schemas.microsoft.com/office/drawing/2014/main" id="{968426E5-9014-9AE2-191A-ECF2BD50F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84.683839467594" createdVersion="8" refreshedVersion="8" minRefreshableVersion="3" recordCount="349" xr:uid="{EC0C877D-F59D-4333-98F4-9D889125FC69}">
  <cacheSource type="worksheet">
    <worksheetSource ref="A1:AD1048576" sheet="Data SalesDetails"/>
  </cacheSource>
  <cacheFields count="33">
    <cacheField name="SalesDetailsID" numFmtId="0">
      <sharedItems containsString="0" containsBlank="1" containsNumber="1" containsInteger="1" minValue="1" maxValue="351"/>
    </cacheField>
    <cacheField name="SalesID" numFmtId="0">
      <sharedItems containsString="0" containsBlank="1" containsNumber="1" containsInteger="1" minValue="1" maxValue="324"/>
    </cacheField>
    <cacheField name="LineItemNumber" numFmtId="0">
      <sharedItems containsString="0" containsBlank="1" containsNumber="1" containsInteger="1" minValue="1" maxValue="4"/>
    </cacheField>
    <cacheField name="StockID" numFmtId="0">
      <sharedItems containsBlank="1"/>
    </cacheField>
    <cacheField name="SalePrice" numFmtId="0">
      <sharedItems containsString="0" containsBlank="1" containsNumber="1" containsInteger="1" minValue="950" maxValue="395000"/>
    </cacheField>
    <cacheField name="LineItemDiscount" numFmtId="0">
      <sharedItems containsString="0" containsBlank="1" containsNumber="1" containsInteger="1" minValue="25" maxValue="60000"/>
    </cacheField>
    <cacheField name="CustomerID" numFmtId="0">
      <sharedItems containsBlank="1"/>
    </cacheField>
    <cacheField name="SaleDate" numFmtId="165">
      <sharedItems containsNonDate="0" containsDate="1" containsString="0" containsBlank="1" minDate="2015-01-02T08:00:00" maxDate="2019-01-01T00:00:00" count="233">
        <d v="2015-01-02T08:00:00"/>
        <d v="2015-01-25T00:00:00"/>
        <d v="2015-02-03T10:00:00"/>
        <d v="2015-02-16T08:00:00"/>
        <d v="2015-01-02T10:33:00"/>
        <d v="2015-03-14T00:00:00"/>
        <d v="2015-03-24T00:00:00"/>
        <d v="2015-03-30T00:00:00"/>
        <d v="2015-04-06T00:00:00"/>
        <d v="2015-04-04T00:00:00"/>
        <d v="2015-04-30T00:00:00"/>
        <d v="2015-05-10T00:00:00"/>
        <d v="2015-05-20T00:00:00"/>
        <d v="2015-05-28T00:00:00"/>
        <d v="2015-06-04T16:37:00"/>
        <d v="2015-07-12T10:00:00"/>
        <d v="2015-07-15T00:00:00"/>
        <d v="2015-07-25T00:00:00"/>
        <d v="2015-08-02T08:00:00"/>
        <d v="2015-09-05T00:00:00"/>
        <d v="2015-09-15T10:00:00"/>
        <d v="2015-09-15T00:00:00"/>
        <d v="2015-10-30T00:00:00"/>
        <d v="2015-11-10T00:00:00"/>
        <d v="2015-12-01T08:00:00"/>
        <d v="2016-01-01T00:00:00"/>
        <d v="2016-01-01T08:00:00"/>
        <d v="2016-01-07T00:00:00"/>
        <d v="2016-01-09T00:00:00"/>
        <d v="2016-01-22T00:00:00"/>
        <d v="2016-02-22T00:00:00"/>
        <d v="2016-02-17T00:00:00"/>
        <d v="2016-02-16T00:00:00"/>
        <d v="2016-02-28T10:10:00"/>
        <d v="2016-03-20T00:00:00"/>
        <d v="2016-04-05T00:00:00"/>
        <d v="2016-04-30T00:00:00"/>
        <d v="2016-04-30T11:27:00"/>
        <d v="2016-05-30T00:00:00"/>
        <d v="2016-06-15T00:00:00"/>
        <d v="2016-07-01T08:00:00"/>
        <d v="2016-07-06T00:00:00"/>
        <d v="2016-07-25T10:00:00"/>
        <d v="2016-07-25T00:00:00"/>
        <d v="2016-07-26T00:00:00"/>
        <d v="2016-07-26T10:00:00"/>
        <d v="2016-08-02T00:00:00"/>
        <d v="2016-08-09T00:00:00"/>
        <d v="2016-08-10T00:00:00"/>
        <d v="2016-08-12T10:00:00"/>
        <d v="2016-08-13T00:00:00"/>
        <d v="2016-08-19T00:00:00"/>
        <d v="2016-08-21T00:00:00"/>
        <d v="2016-08-22T08:00:00"/>
        <d v="2016-08-23T00:00:00"/>
        <d v="2016-08-24T00:00:00"/>
        <d v="2016-08-25T00:00:00"/>
        <d v="2016-08-28T00:00:00"/>
        <d v="2016-08-29T00:00:00"/>
        <d v="2016-08-30T00:00:00"/>
        <d v="2016-09-04T00:00:00"/>
        <d v="2016-09-06T00:00:00"/>
        <d v="2016-09-07T00:00:00"/>
        <d v="2016-09-11T00:00:00"/>
        <d v="2016-09-14T00:00:00"/>
        <d v="2016-09-16T00:00:00"/>
        <d v="2016-09-18T00:00:00"/>
        <d v="2016-09-19T00:00:00"/>
        <d v="2016-10-05T00:00:00"/>
        <d v="2016-10-05T10:00:00"/>
        <d v="2016-10-30T00:00:00"/>
        <d v="2016-11-03T00:00:00"/>
        <d v="2016-11-04T00:00:00"/>
        <d v="2016-12-02T00:00:00"/>
        <d v="2016-12-06T00:00:00"/>
        <d v="2016-12-08T00:00:00"/>
        <d v="2016-12-20T00:00:00"/>
        <d v="2016-12-28T00:00:00"/>
        <d v="2016-12-31T10:00:00"/>
        <d v="2017-01-01T11:12:00"/>
        <d v="2017-01-05T11:55:00"/>
        <d v="2017-01-10T15:56:00"/>
        <d v="2017-01-21T13:56:00"/>
        <d v="2017-01-11T17:52:00"/>
        <d v="2017-01-12T18:57:00"/>
        <d v="2017-01-13T19:58:00"/>
        <d v="2017-01-14T09:58:00"/>
        <d v="2017-01-30T10:59:00"/>
        <d v="2017-01-31T09:59:00"/>
        <d v="2017-01-31T12:00:00"/>
        <d v="2017-02-07T20:00:00"/>
        <d v="2017-02-08T13:01:00"/>
        <d v="2017-02-09T17:01:00"/>
        <d v="2017-02-10T11:02:00"/>
        <d v="2017-02-12T16:02:00"/>
        <d v="2017-02-14T14:03:00"/>
        <d v="2017-03-05T18:03:00"/>
        <d v="2017-03-05T19:04:00"/>
        <d v="2017-03-05T14:04:00"/>
        <d v="2017-03-10T20:05:00"/>
        <d v="2017-03-10T16:05:00"/>
        <d v="2017-03-12T17:06:00"/>
        <d v="2017-03-12T20:06:00"/>
        <d v="2017-03-25T10:07:00"/>
        <d v="2017-03-30T13:07:00"/>
        <d v="2017-03-31T13:08:00"/>
        <d v="2017-03-31T16:08:00"/>
        <d v="2017-03-31T18:09:00"/>
        <d v="2017-03-31T14:09:00"/>
        <d v="2017-04-05T20:10:00"/>
        <d v="2017-04-06T19:10:00"/>
        <d v="2017-04-07T12:11:00"/>
        <d v="2017-05-01T17:12:00"/>
        <d v="2017-05-01T10:12:00"/>
        <d v="2017-05-09T18:13:00"/>
        <d v="2017-05-09T12:13:00"/>
        <d v="2017-05-10T20:14:00"/>
        <d v="2017-05-10T16:14:00"/>
        <d v="2017-05-10T11:15:00"/>
        <d v="2017-05-12T13:15:00"/>
        <d v="2017-05-13T20:16:00"/>
        <d v="2017-05-16T16:16:00"/>
        <d v="2017-05-19T21:17:00"/>
        <d v="2017-05-20T14:17:00"/>
        <d v="2017-05-21T16:18:00"/>
        <d v="2017-05-22T11:18:00"/>
        <d v="2017-05-23T09:19:00"/>
        <d v="2017-05-24T17:19:00"/>
        <d v="2017-05-26T10:20:00"/>
        <d v="2017-05-27T21:20:00"/>
        <d v="2017-06-01T20:21:00"/>
        <d v="2017-06-01T12:21:00"/>
        <d v="2017-06-15T21:22:00"/>
        <d v="2017-06-15T20:22:00"/>
        <d v="2017-06-15T18:24:00"/>
        <d v="2017-06-22T18:24:00"/>
        <d v="2017-06-24T09:25:00"/>
        <d v="2017-07-01T10:25:00"/>
        <d v="2017-07-01T18:26:00"/>
        <d v="2017-07-03T19:26:00"/>
        <d v="2017-07-31T20:27:00"/>
        <d v="2017-07-31T19:27:00"/>
        <d v="2017-07-31T17:28:00"/>
        <d v="2017-08-04T21:29:00"/>
        <d v="2017-08-04T11:29:00"/>
        <d v="2017-08-06T14:30:00"/>
        <d v="2017-08-07T13:30:00"/>
        <d v="2017-08-27T13:31:00"/>
        <d v="2017-08-30T19:31:00"/>
        <d v="2017-09-20T14:32:00"/>
        <d v="2017-09-20T12:32:00"/>
        <d v="2017-09-20T16:33:00"/>
        <d v="2017-09-26T10:33:00"/>
        <d v="2017-10-15T16:34:00"/>
        <d v="2017-10-15T18:34:00"/>
        <d v="2017-11-01T19:35:00"/>
        <d v="2017-11-01T12:35:00"/>
        <d v="2017-11-01T17:36:00"/>
        <d v="2017-11-06T21:36:00"/>
        <d v="2017-11-12T11:37:00"/>
        <d v="2017-12-01T17:37:00"/>
        <d v="2017-12-01T21:38:00"/>
        <d v="2017-12-05T11:39:00"/>
        <d v="2017-12-10T10:39:00"/>
        <d v="2017-12-10T16:40:00"/>
        <d v="2017-12-10T17:40:00"/>
        <d v="2017-12-10T12:41:00"/>
        <d v="2017-12-12T14:41:00"/>
        <d v="2017-12-27T17:42:00"/>
        <d v="2017-12-27T12:42:00"/>
        <d v="2018-01-02T00:00:00"/>
        <d v="2018-01-05T00:00:00"/>
        <d v="2018-01-10T00:00:00"/>
        <d v="2018-01-15T00:00:00"/>
        <d v="2018-02-10T00:00:00"/>
        <d v="2018-02-11T00:00:00"/>
        <d v="2018-02-12T00:00:00"/>
        <d v="2018-02-13T00:00:00"/>
        <d v="2018-02-14T00:00:00"/>
        <d v="2018-02-17T00:00:00"/>
        <d v="2018-03-05T00:00:00"/>
        <d v="2018-03-08T00:00:00"/>
        <d v="2018-03-15T00:00:00"/>
        <d v="2018-03-19T00:00:00"/>
        <d v="2018-04-02T00:00:00"/>
        <d v="2018-04-09T00:00:00"/>
        <d v="2018-04-10T00:00:00"/>
        <d v="2018-04-11T00:00:00"/>
        <d v="2018-04-15T00:00:00"/>
        <d v="2018-04-20T00:00:00"/>
        <d v="2018-04-22T00:00:00"/>
        <d v="2018-04-23T00:00:00"/>
        <d v="2018-04-24T00:00:00"/>
        <d v="2018-04-29T00:00:00"/>
        <d v="2018-05-03T00:00:00"/>
        <d v="2018-05-15T00:00:00"/>
        <d v="2018-05-23T00:00:00"/>
        <d v="2018-05-25T00:00:00"/>
        <d v="2018-06-03T00:00:00"/>
        <d v="2018-06-16T00:00:00"/>
        <d v="2018-06-18T00:00:00"/>
        <d v="2018-06-22T00:00:00"/>
        <d v="2018-06-23T00:00:00"/>
        <d v="2018-07-05T00:00:00"/>
        <d v="2018-07-10T00:00:00"/>
        <d v="2018-07-15T00:00:00"/>
        <d v="2018-07-25T00:00:00"/>
        <d v="2018-07-30T00:00:00"/>
        <d v="2018-07-31T00:00:00"/>
        <d v="2018-08-01T00:00:00"/>
        <d v="2018-08-10T00:00:00"/>
        <d v="2018-08-11T00:00:00"/>
        <d v="2018-08-15T00:00:00"/>
        <d v="2018-08-16T00:00:00"/>
        <d v="2018-08-18T00:00:00"/>
        <d v="2018-09-01T00:00:00"/>
        <d v="2018-09-04T00:00:00"/>
        <d v="2018-09-08T00:00:00"/>
        <d v="2018-09-15T00:00:00"/>
        <d v="2018-10-02T00:00:00"/>
        <d v="2018-10-31T00:00:00"/>
        <d v="2018-11-02T00:00:00"/>
        <d v="2018-11-15T00:00:00"/>
        <d v="2018-11-22T00:00:00"/>
        <d v="2018-12-05T00:00:00"/>
        <d v="2018-12-08T00:00:00"/>
        <d v="2018-12-16T00:00:00"/>
        <d v="2018-12-17T00:00:00"/>
        <d v="2018-12-31T00:00:00"/>
        <m/>
        <d v="2017-06-15T16:23:00" u="1"/>
        <d v="2017-06-15T10:23:00" u="1"/>
        <d v="2017-12-05T12:38:00" u="1"/>
      </sharedItems>
      <fieldGroup par="32"/>
    </cacheField>
    <cacheField name="Data Sales.ID" numFmtId="0">
      <sharedItems containsString="0" containsBlank="1" containsNumber="1" containsInteger="1" minValue="1" maxValue="324"/>
    </cacheField>
    <cacheField name="CustomerName" numFmtId="0">
      <sharedItems containsBlank="1"/>
    </cacheField>
    <cacheField name="Customer.Address1" numFmtId="0">
      <sharedItems containsBlank="1"/>
    </cacheField>
    <cacheField name="Customer.Town" numFmtId="0">
      <sharedItems containsBlank="1"/>
    </cacheField>
    <cacheField name="Customer.Country" numFmtId="0">
      <sharedItems containsBlank="1"/>
    </cacheField>
    <cacheField name="CountryName" numFmtId="0">
      <sharedItems containsBlank="1" count="13">
        <s v="United Kingdom"/>
        <s v="GERMANYmany"/>
        <s v="FRANCEnce"/>
        <s v="United States"/>
        <s v="Switzerland"/>
        <s v="Spain"/>
        <s v="ITALYly"/>
        <s v="Belgium"/>
        <m/>
        <s v="Germany" u="1"/>
        <s v="France" u="1"/>
        <s v="Italy" u="1"/>
        <s v="BELGIUMlgium" u="1"/>
      </sharedItems>
    </cacheField>
    <cacheField name="Country.SalesRegion" numFmtId="0">
      <sharedItems containsBlank="1"/>
    </cacheField>
    <cacheField name="ModelID" numFmtId="0">
      <sharedItems containsString="0" containsBlank="1" containsNumber="1" containsInteger="1" minValue="1" maxValue="100"/>
    </cacheField>
    <cacheField name="Stock.Cost" numFmtId="0">
      <sharedItems containsString="0" containsBlank="1" containsNumber="1" containsInteger="1" minValue="760" maxValue="316000"/>
    </cacheField>
    <cacheField name="Stock.RepairsCost" numFmtId="0">
      <sharedItems containsString="0" containsBlank="1" containsNumber="1" containsInteger="1" minValue="140" maxValue="9250"/>
    </cacheField>
    <cacheField name="Stock.PartsCost" numFmtId="0">
      <sharedItems containsString="0" containsBlank="1" containsNumber="1" containsInteger="1" minValue="0" maxValue="7900"/>
    </cacheField>
    <cacheField name="Stock.TransportInCost" numFmtId="0">
      <sharedItems containsString="0" containsBlank="1" containsNumber="1" containsInteger="1" minValue="150" maxValue="1950"/>
    </cacheField>
    <cacheField name="TotalSalePrice" numFmtId="0">
      <sharedItems containsString="0" containsBlank="1" containsNumber="1" minValue="950" maxValue="395000"/>
    </cacheField>
    <cacheField name="Total Cost" numFmtId="0">
      <sharedItems containsString="0" containsBlank="1" containsNumber="1" containsInteger="1" minValue="1592" maxValue="329400"/>
    </cacheField>
    <cacheField name="Profit Percentege" numFmtId="10">
      <sharedItems containsString="0" containsBlank="1" containsNumber="1" minValue="-0.56018518518518512" maxValue="23.555722891566266"/>
    </cacheField>
    <cacheField name="PROFIT" numFmtId="2">
      <sharedItems containsString="0" containsBlank="1" containsNumber="1" minValue="-1210" maxValue="285650"/>
    </cacheField>
    <cacheField name="Stock.Color" numFmtId="0">
      <sharedItems containsBlank="1"/>
    </cacheField>
    <cacheField name="Stock.DateBought" numFmtId="0">
      <sharedItems containsNonDate="0" containsDate="1" containsString="0" containsBlank="1" minDate="2015-01-01T00:00:00" maxDate="2019-01-01T00:00:00"/>
    </cacheField>
    <cacheField name="MakeID" numFmtId="0">
      <sharedItems containsString="0" containsBlank="1" containsNumber="1" containsInteger="1" minValue="1" maxValue="24"/>
    </cacheField>
    <cacheField name="ModelName" numFmtId="0">
      <sharedItems containsBlank="1" count="88">
        <s v="Testarossa"/>
        <s v="355"/>
        <s v="911"/>
        <s v="924"/>
        <s v="944"/>
        <s v="DB4"/>
        <s v="DB5"/>
        <s v="DB6"/>
        <s v="Flying Spur"/>
        <s v="280SL"/>
        <s v="Giulia"/>
        <s v="XK150"/>
        <s v="XJS"/>
        <s v="TR4"/>
        <s v="TR5"/>
        <s v="XK120"/>
        <s v="Virage"/>
        <s v="Continental"/>
        <s v="Countach"/>
        <s v="Diabolo"/>
        <s v="Mondial"/>
        <s v="360"/>
        <s v="Spider"/>
        <s v="E-Type"/>
        <s v="959"/>
        <s v="928"/>
        <s v="DB9"/>
        <s v="TR6"/>
        <s v="Vanquish"/>
        <s v="Rapide"/>
        <s v="Vantage"/>
        <s v="TR7"/>
        <s v="GT6"/>
        <s v="XJ12"/>
        <s v="Arnage"/>
        <s v="Phantom"/>
        <s v="Ghost"/>
        <s v="Brooklands"/>
        <s v="Boxster"/>
        <s v="Silver Shadow"/>
        <s v="203"/>
        <s v="Enzo"/>
        <s v="Giulietta"/>
        <s v="Lichfield"/>
        <s v="Princess"/>
        <s v="404"/>
        <s v="V12"/>
        <s v="Jarama"/>
        <s v="Rosalie"/>
        <s v="145"/>
        <s v="Silver Seraph"/>
        <s v="57C"/>
        <s v="Veyron"/>
        <s v="Wraith"/>
        <s v="Torpedo"/>
        <s v="DB2"/>
        <s v="F50"/>
        <s v="F40"/>
        <s v="Robin"/>
        <s v="P1"/>
        <s v="DMC 12"/>
        <s v="E30"/>
        <s v="M600"/>
        <s v="Roadster"/>
        <s v="205"/>
        <s v="Corniche"/>
        <s v="250SL"/>
        <s v="350SL"/>
        <s v="500SL"/>
        <s v="Isetta"/>
        <s v="TR3A"/>
        <s v="Cambridge"/>
        <s v="Alpina"/>
        <s v="400GT"/>
        <s v="Daytona"/>
        <s v="Dino"/>
        <s v="1750"/>
        <s v="600"/>
        <s v="Mark V"/>
        <s v="Mark X"/>
        <s v="Plus 4"/>
        <s v="M14"/>
        <s v="Mulsanne"/>
        <s v="Traaction Avant"/>
        <s v="135"/>
        <s v="175"/>
        <s v="500"/>
        <m/>
      </sharedItems>
    </cacheField>
    <cacheField name="MakeName" numFmtId="0">
      <sharedItems containsBlank="1" count="25">
        <s v="Ferrari"/>
        <s v="Porsche"/>
        <s v="Aston Martin"/>
        <s v="Bentley"/>
        <s v="Mercedes"/>
        <s v="Alfa Romeo"/>
        <s v="Jaguar"/>
        <s v="Triumph"/>
        <s v="Lamborghini"/>
        <s v="Rolls Royce"/>
        <s v="Peugeot"/>
        <s v="Austin"/>
        <s v="Lagonda"/>
        <s v="Citroen"/>
        <s v="Delahaye"/>
        <s v="Bugatti"/>
        <s v="Reliant"/>
        <s v="McLaren"/>
        <s v="Delorean"/>
        <s v="BMW"/>
        <s v="Noble"/>
        <s v="Trabant"/>
        <s v="Morgan"/>
        <m/>
        <s v="BELGIUMntley" u="1"/>
      </sharedItems>
    </cacheField>
    <cacheField name="MakeCountry" numFmtId="0">
      <sharedItems containsBlank="1" count="11">
        <s v="ITALY"/>
        <s v="GERMANY"/>
        <s v="UNITED KINGDOM"/>
        <s v="FRANCE"/>
        <s v="UNITED STATES"/>
        <m/>
        <s v="ITA" u="1"/>
        <s v="GER" u="1"/>
        <s v="GBR" u="1"/>
        <s v="FRA" u="1"/>
        <s v="USA" u="1"/>
      </sharedItems>
    </cacheField>
    <cacheField name="Months (SaleDate)" numFmtId="0" databaseField="0">
      <fieldGroup base="7">
        <rangePr groupBy="months" startDate="2015-01-02T08:00:00" endDate="2019-01-01T00:00:00"/>
        <groupItems count="14">
          <s v="&lt;1/2/2015"/>
          <s v="Jan"/>
          <s v="Feb"/>
          <s v="Mar"/>
          <s v="Apr"/>
          <s v="May"/>
          <s v="Jun"/>
          <s v="Jul"/>
          <s v="Aug"/>
          <s v="Sep"/>
          <s v="Oct"/>
          <s v="Nov"/>
          <s v="Dec"/>
          <s v="&gt;1/1/2019"/>
        </groupItems>
      </fieldGroup>
    </cacheField>
    <cacheField name="Quarters (SaleDate)" numFmtId="0" databaseField="0">
      <fieldGroup base="7">
        <rangePr groupBy="quarters" startDate="2015-01-02T08:00:00" endDate="2019-01-01T00:00:00"/>
        <groupItems count="6">
          <s v="&lt;1/2/2015"/>
          <s v="Qtr1"/>
          <s v="Qtr2"/>
          <s v="Qtr3"/>
          <s v="Qtr4"/>
          <s v="&gt;1/1/2019"/>
        </groupItems>
      </fieldGroup>
    </cacheField>
    <cacheField name="Years (SaleDate)" numFmtId="0" databaseField="0">
      <fieldGroup base="7">
        <rangePr groupBy="years" startDate="2015-01-02T08:00:00" endDate="2019-01-01T00:00:00"/>
        <groupItems count="7">
          <s v="&lt;1/2/2015"/>
          <s v="2015"/>
          <s v="2016"/>
          <s v="2017"/>
          <s v="2018"/>
          <s v="2019"/>
          <s v="&gt;1/1/2019"/>
        </groupItems>
      </fieldGroup>
    </cacheField>
  </cacheFields>
  <extLst>
    <ext xmlns:x14="http://schemas.microsoft.com/office/spreadsheetml/2009/9/main" uri="{725AE2AE-9491-48be-B2B4-4EB974FC3084}">
      <x14:pivotCacheDefinition pivotCacheId="5343077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9">
  <r>
    <n v="1"/>
    <n v="1"/>
    <n v="1"/>
    <s v="B1C3B95E-3005-4840-8CE3-A7BC5F9CFB3F"/>
    <n v="65000"/>
    <n v="2700"/>
    <s v="0001"/>
    <x v="0"/>
    <n v="1"/>
    <s v="Magic Motors"/>
    <s v="27, Handsworth Road"/>
    <s v="Birmingham"/>
    <s v="GB        "/>
    <x v="0"/>
    <s v="EMEA"/>
    <n v="2"/>
    <n v="52000"/>
    <n v="2175"/>
    <n v="1500"/>
    <n v="750"/>
    <n v="65000"/>
    <n v="56425"/>
    <n v="0.15197164377492256"/>
    <n v="8575"/>
    <s v="Red"/>
    <d v="2015-01-01T00:00:00"/>
    <n v="1"/>
    <x v="0"/>
    <x v="0"/>
    <x v="0"/>
  </r>
  <r>
    <n v="2"/>
    <n v="2"/>
    <n v="1"/>
    <s v="A2C3B95E-3005-4840-8CE3-A7BC5F9CFB5F"/>
    <n v="220000"/>
    <n v="60000"/>
    <s v="0002"/>
    <x v="1"/>
    <n v="2"/>
    <s v="Snazzy Roadsters"/>
    <s v="102, Bleak Street"/>
    <s v="Birmingham"/>
    <s v="GB        "/>
    <x v="0"/>
    <s v="EMEA"/>
    <n v="3"/>
    <n v="176000"/>
    <n v="5500"/>
    <n v="2200"/>
    <n v="1950"/>
    <n v="220000.1"/>
    <n v="185650"/>
    <n v="0.18502612442768651"/>
    <n v="34350.100000000006"/>
    <s v="Blue"/>
    <d v="2015-01-10T00:00:00"/>
    <n v="1"/>
    <x v="1"/>
    <x v="0"/>
    <x v="0"/>
  </r>
  <r>
    <n v="3"/>
    <n v="3"/>
    <n v="1"/>
    <s v="558620F5-B9E8-4FFF-8F73-A83FA9559C41"/>
    <n v="19500"/>
    <m/>
    <s v="0003"/>
    <x v="2"/>
    <n v="3"/>
    <s v="Birmingham Executive Prestige Vehicles"/>
    <s v="96, Aardvark Avenue"/>
    <s v="Birmingham"/>
    <s v="GB        "/>
    <x v="0"/>
    <s v="EMEA"/>
    <n v="11"/>
    <n v="15600"/>
    <n v="660"/>
    <n v="0"/>
    <n v="150"/>
    <n v="19500"/>
    <n v="16410"/>
    <n v="0.1882998171846435"/>
    <n v="3090"/>
    <s v="British Racing Green"/>
    <d v="2015-01-29T00:00:00"/>
    <n v="2"/>
    <x v="2"/>
    <x v="1"/>
    <x v="1"/>
  </r>
  <r>
    <n v="4"/>
    <n v="4"/>
    <n v="1"/>
    <s v="72443561-FAC4-4C25-B8FF-0C47361DDE2D"/>
    <n v="11500"/>
    <m/>
    <s v="0004"/>
    <x v="3"/>
    <n v="4"/>
    <s v="WunderKar"/>
    <s v="AlexanderPlatz 205"/>
    <s v="Berlin"/>
    <s v="DE        "/>
    <x v="1"/>
    <s v="EMEA"/>
    <n v="12"/>
    <n v="9200"/>
    <n v="500"/>
    <n v="750"/>
    <n v="150"/>
    <n v="11500"/>
    <n v="10600"/>
    <n v="8.4905660377358583E-2"/>
    <n v="900"/>
    <s v="British Racing Green"/>
    <d v="2015-02-14T00:00:00"/>
    <n v="2"/>
    <x v="3"/>
    <x v="1"/>
    <x v="1"/>
  </r>
  <r>
    <n v="5"/>
    <n v="5"/>
    <n v="1"/>
    <s v="2189D556-D1C4-4BC1-B0C8-4053319E8E9D"/>
    <n v="19950"/>
    <m/>
    <s v="0005"/>
    <x v="4"/>
    <n v="5"/>
    <s v="Casseroles Chromes"/>
    <s v="29, Rue Gigondas"/>
    <s v="Lyon"/>
    <s v="FR        "/>
    <x v="2"/>
    <s v="EMEA"/>
    <n v="13"/>
    <n v="15960"/>
    <n v="1360"/>
    <n v="500"/>
    <n v="150"/>
    <n v="19900"/>
    <n v="17970"/>
    <n v="0.10740122426266008"/>
    <n v="1930"/>
    <s v="Red"/>
    <d v="2015-01-01T00:00:00"/>
    <n v="2"/>
    <x v="4"/>
    <x v="1"/>
    <x v="1"/>
  </r>
  <r>
    <n v="6"/>
    <n v="6"/>
    <n v="1"/>
    <s v="C1459308-7EA5-4A2D-82BC-38079BB4049B"/>
    <n v="29500"/>
    <n v="1250"/>
    <s v="0001"/>
    <x v="5"/>
    <n v="6"/>
    <s v="Magic Motors"/>
    <s v="27, Handsworth Road"/>
    <s v="Birmingham"/>
    <s v="GB        "/>
    <x v="0"/>
    <s v="EMEA"/>
    <n v="22"/>
    <n v="23600"/>
    <n v="500"/>
    <n v="750"/>
    <n v="150"/>
    <n v="29500"/>
    <n v="25000"/>
    <n v="0.17999999999999994"/>
    <n v="4500"/>
    <s v="Night Blue"/>
    <d v="2015-03-05T00:00:00"/>
    <n v="4"/>
    <x v="5"/>
    <x v="2"/>
    <x v="2"/>
  </r>
  <r>
    <n v="7"/>
    <n v="7"/>
    <n v="1"/>
    <s v="E6E6270A-60B0-4817-AA57-17F26B2B8DAF"/>
    <n v="49500"/>
    <n v="2450"/>
    <s v="0003"/>
    <x v="6"/>
    <n v="7"/>
    <s v="Birmingham Executive Prestige Vehicles"/>
    <s v="96, Aardvark Avenue"/>
    <s v="Birmingham"/>
    <s v="GB        "/>
    <x v="0"/>
    <s v="EMEA"/>
    <n v="23"/>
    <n v="39600"/>
    <n v="2500"/>
    <n v="1500"/>
    <n v="550"/>
    <n v="49500.2"/>
    <n v="44150"/>
    <n v="0.12118233295583236"/>
    <n v="5350.1999999999971"/>
    <s v="Black"/>
    <d v="2015-03-15T00:00:00"/>
    <n v="4"/>
    <x v="6"/>
    <x v="2"/>
    <x v="2"/>
  </r>
  <r>
    <n v="8"/>
    <n v="8"/>
    <n v="1"/>
    <s v="CEDFB8D2-BD98-4A08-BC46-406D23940527"/>
    <n v="76000"/>
    <n v="5500"/>
    <s v="0007"/>
    <x v="7"/>
    <n v="8"/>
    <s v="Eat My Exhaust Ltd"/>
    <s v="29, Kop Hill"/>
    <s v="Liverpool"/>
    <s v="GB        "/>
    <x v="0"/>
    <s v="EMEA"/>
    <n v="24"/>
    <n v="60800"/>
    <n v="3250"/>
    <n v="750"/>
    <n v="750"/>
    <n v="76000.899999999994"/>
    <n v="65550"/>
    <n v="0.15943401983218908"/>
    <n v="10450.899999999994"/>
    <s v="Canary Yellow"/>
    <d v="2015-03-26T00:00:00"/>
    <n v="4"/>
    <x v="7"/>
    <x v="2"/>
    <x v="2"/>
  </r>
  <r>
    <n v="9"/>
    <n v="9"/>
    <n v="1"/>
    <s v="6081DBE7-9AD6-4C64-A676-61D919E64979"/>
    <n v="19600"/>
    <m/>
    <s v="0008"/>
    <x v="8"/>
    <n v="9"/>
    <s v="M. Pierre Dubois"/>
    <s v="14, Rue De La Hutte"/>
    <s v="Marseille"/>
    <s v="FR        "/>
    <x v="2"/>
    <s v="EMEA"/>
    <n v="11"/>
    <n v="15680"/>
    <n v="890"/>
    <n v="500"/>
    <n v="150"/>
    <n v="19600"/>
    <n v="17220"/>
    <n v="0.13821138211382111"/>
    <n v="2380"/>
    <s v="Blue"/>
    <d v="2015-04-04T00:00:00"/>
    <n v="2"/>
    <x v="2"/>
    <x v="1"/>
    <x v="1"/>
  </r>
  <r>
    <n v="10"/>
    <n v="10"/>
    <n v="1"/>
    <s v="D63C8CC9-DB19-4B9C-9C8E-6C6370812041"/>
    <n v="36500"/>
    <n v="2500"/>
    <s v="0009"/>
    <x v="9"/>
    <n v="10"/>
    <s v="Sondra Horowitz"/>
    <s v="10040 Great Western Road"/>
    <s v="Los Angeles"/>
    <s v="US        "/>
    <x v="3"/>
    <s v="North America"/>
    <n v="23"/>
    <n v="29200"/>
    <n v="1950"/>
    <n v="500"/>
    <n v="550"/>
    <n v="36500"/>
    <n v="32200"/>
    <n v="0.13354037267080754"/>
    <n v="4300"/>
    <s v="Blue"/>
    <d v="2015-04-02T00:00:00"/>
    <n v="4"/>
    <x v="6"/>
    <x v="2"/>
    <x v="2"/>
  </r>
  <r>
    <n v="11"/>
    <n v="11"/>
    <n v="1"/>
    <s v="F3A2712D-20CA-495D-9F6A-8A4CA195248D"/>
    <n v="8500"/>
    <n v="50"/>
    <s v="0010"/>
    <x v="10"/>
    <n v="11"/>
    <s v="Wonderland Wheels"/>
    <s v="57, Grosvenor Estate Avenue"/>
    <s v="London"/>
    <s v="GB        "/>
    <x v="0"/>
    <s v="EMEA"/>
    <n v="13"/>
    <n v="6800"/>
    <n v="250"/>
    <n v="225"/>
    <n v="150"/>
    <n v="89000"/>
    <n v="7425"/>
    <n v="10.986531986531986"/>
    <n v="81575"/>
    <s v="Blue"/>
    <d v="2015-04-15T00:00:00"/>
    <n v="2"/>
    <x v="4"/>
    <x v="1"/>
    <x v="1"/>
  </r>
  <r>
    <n v="12"/>
    <n v="11"/>
    <n v="2"/>
    <s v="4C57F13A-E21B-4AAC-9E9D-A219D4C691C6"/>
    <n v="80500"/>
    <n v="500"/>
    <s v="0010"/>
    <x v="10"/>
    <n v="11"/>
    <s v="Wonderland Wheels"/>
    <s v="57, Grosvenor Estate Avenue"/>
    <s v="London"/>
    <s v="GB        "/>
    <x v="0"/>
    <s v="EMEA"/>
    <n v="32"/>
    <n v="64400"/>
    <n v="500"/>
    <n v="750"/>
    <n v="750"/>
    <n v="89000"/>
    <n v="66400"/>
    <n v="0.34036144578313254"/>
    <n v="22600"/>
    <s v="British Racing Green"/>
    <d v="2015-05-01T00:00:00"/>
    <n v="5"/>
    <x v="8"/>
    <x v="3"/>
    <x v="2"/>
  </r>
  <r>
    <n v="13"/>
    <n v="12"/>
    <n v="1"/>
    <s v="98C1E31A-4258-4F78-95D4-2365167E6F3F"/>
    <n v="169500"/>
    <m/>
    <s v="0011"/>
    <x v="11"/>
    <n v="12"/>
    <s v="London Executive Prestige Vehicles"/>
    <s v="199, Park Lane"/>
    <s v="London"/>
    <s v="GB        "/>
    <x v="0"/>
    <s v="EMEA"/>
    <n v="3"/>
    <n v="135600"/>
    <n v="5500"/>
    <n v="2200"/>
    <n v="1950"/>
    <n v="169500"/>
    <n v="145250"/>
    <n v="0.16695352839931155"/>
    <n v="24250"/>
    <s v="Black"/>
    <d v="2015-05-15T00:00:00"/>
    <n v="1"/>
    <x v="1"/>
    <x v="0"/>
    <x v="0"/>
  </r>
  <r>
    <n v="14"/>
    <n v="13"/>
    <n v="1"/>
    <s v="951195C4-7B69-418B-9AC2-61CCB7FE7C09"/>
    <n v="8950"/>
    <n v="25"/>
    <s v="0008"/>
    <x v="12"/>
    <n v="13"/>
    <s v="M. Pierre Dubois"/>
    <s v="14, Rue De La Hutte"/>
    <s v="Marseille"/>
    <s v="FR        "/>
    <x v="2"/>
    <s v="EMEA"/>
    <n v="13"/>
    <n v="7160"/>
    <n v="500"/>
    <n v="750"/>
    <n v="150"/>
    <n v="8950"/>
    <n v="8560"/>
    <n v="4.5560747663551338E-2"/>
    <n v="390"/>
    <s v="Green"/>
    <d v="2015-05-26T00:00:00"/>
    <n v="2"/>
    <x v="4"/>
    <x v="1"/>
    <x v="1"/>
  </r>
  <r>
    <n v="15"/>
    <n v="14"/>
    <n v="1"/>
    <s v="91CF8133-EF19-4C92-BEFB-6A24FD85EF3A"/>
    <n v="195000"/>
    <m/>
    <s v="0012"/>
    <x v="13"/>
    <n v="14"/>
    <s v="Glittering Prize Cars Ltd"/>
    <s v="46, Golders Green Road"/>
    <s v="London"/>
    <s v="GB        "/>
    <x v="0"/>
    <s v="EMEA"/>
    <n v="2"/>
    <n v="156000"/>
    <n v="6000"/>
    <n v="1500"/>
    <n v="1950"/>
    <n v="195000"/>
    <n v="165450"/>
    <n v="0.17860380779691742"/>
    <n v="29550"/>
    <s v="Green"/>
    <d v="2015-06-03T00:00:00"/>
    <n v="1"/>
    <x v="0"/>
    <x v="0"/>
    <x v="0"/>
  </r>
  <r>
    <n v="16"/>
    <n v="15"/>
    <n v="1"/>
    <s v="BCCB9C13-AEDA-4467-A014-48F0C7A0D6A4"/>
    <n v="22950"/>
    <n v="950"/>
    <s v="0013"/>
    <x v="14"/>
    <n v="15"/>
    <s v="La Bagnole de Luxe"/>
    <s v="890 Place de la Concorde"/>
    <s v="Paris"/>
    <s v="FR        "/>
    <x v="2"/>
    <s v="EMEA"/>
    <n v="45"/>
    <n v="18360"/>
    <n v="550"/>
    <n v="500"/>
    <n v="150"/>
    <n v="22950"/>
    <n v="19560"/>
    <n v="0.17331288343558282"/>
    <n v="3390"/>
    <s v="Red"/>
    <d v="2015-06-05T00:00:00"/>
    <n v="8"/>
    <x v="9"/>
    <x v="4"/>
    <x v="1"/>
  </r>
  <r>
    <n v="17"/>
    <n v="16"/>
    <n v="1"/>
    <s v="94FF5451-471C-4F17-BE27-BA55D3ECF5DC"/>
    <n v="8695"/>
    <n v="95"/>
    <s v="0014"/>
    <x v="15"/>
    <n v="16"/>
    <s v="Convertible Dreams"/>
    <s v="31, Archbishop Ave"/>
    <s v="London"/>
    <s v="GB        "/>
    <x v="0"/>
    <s v="EMEA"/>
    <n v="51"/>
    <n v="6956"/>
    <n v="400"/>
    <n v="750"/>
    <n v="150"/>
    <n v="8695"/>
    <n v="8256"/>
    <n v="5.3173449612403001E-2"/>
    <n v="439"/>
    <s v="Red"/>
    <d v="2015-07-10T00:00:00"/>
    <n v="9"/>
    <x v="10"/>
    <x v="5"/>
    <x v="0"/>
  </r>
  <r>
    <n v="18"/>
    <n v="17"/>
    <n v="1"/>
    <s v="325F4D73-D44A-44BD-B109-AD25D924D38F"/>
    <n v="22990"/>
    <m/>
    <s v="0015"/>
    <x v="16"/>
    <n v="17"/>
    <s v="Alexei Tolstoi"/>
    <s v="83, Abbey Road"/>
    <s v="London"/>
    <s v="GB        "/>
    <x v="0"/>
    <s v="EMEA"/>
    <n v="75"/>
    <n v="18392"/>
    <n v="390"/>
    <n v="150"/>
    <n v="150"/>
    <n v="22990"/>
    <n v="19082"/>
    <n v="0.20480033539461262"/>
    <n v="3908"/>
    <s v="Night Blue"/>
    <d v="2015-07-10T00:00:00"/>
    <n v="16"/>
    <x v="11"/>
    <x v="6"/>
    <x v="2"/>
  </r>
  <r>
    <n v="19"/>
    <n v="18"/>
    <n v="1"/>
    <s v="FDCDF3F0-F0AD-4E7F-8793-8B146700D035"/>
    <n v="19500"/>
    <n v="1500"/>
    <s v="0016"/>
    <x v="17"/>
    <n v="18"/>
    <s v="SuperSport S.A.R.L."/>
    <s v="210 Place de la Republique"/>
    <s v="Paris"/>
    <s v="FR        "/>
    <x v="2"/>
    <s v="EMEA"/>
    <n v="76"/>
    <n v="15600"/>
    <n v="290"/>
    <n v="750"/>
    <n v="150"/>
    <n v="75500"/>
    <n v="16790"/>
    <n v="3.4967242406194163"/>
    <n v="58710"/>
    <s v="Silver"/>
    <d v="2015-07-25T00:00:00"/>
    <n v="16"/>
    <x v="12"/>
    <x v="6"/>
    <x v="2"/>
  </r>
  <r>
    <n v="20"/>
    <n v="18"/>
    <n v="2"/>
    <s v="34CEE6C8-985B-4005-AB2F-AD3235C6A16D"/>
    <n v="56000"/>
    <m/>
    <s v="0016"/>
    <x v="17"/>
    <n v="18"/>
    <s v="SuperSport S.A.R.L."/>
    <s v="210 Place de la Republique"/>
    <s v="Paris"/>
    <s v="FR        "/>
    <x v="2"/>
    <s v="EMEA"/>
    <n v="24"/>
    <n v="44800"/>
    <n v="1785"/>
    <n v="500"/>
    <n v="550"/>
    <n v="75500"/>
    <n v="47635"/>
    <n v="0.58496903537315004"/>
    <n v="27865"/>
    <s v="Canary Yellow"/>
    <d v="2015-07-25T00:00:00"/>
    <n v="4"/>
    <x v="7"/>
    <x v="2"/>
    <x v="2"/>
  </r>
  <r>
    <n v="21"/>
    <n v="19"/>
    <n v="1"/>
    <s v="BEECAE2C-0A38-473D-893F-7C8917A779C2"/>
    <n v="5500"/>
    <n v="500"/>
    <s v="0017"/>
    <x v="18"/>
    <n v="19"/>
    <s v="Theo Kowalski"/>
    <s v="1000 East 51st Street"/>
    <s v="New York"/>
    <s v="US        "/>
    <x v="3"/>
    <s v="North America"/>
    <n v="86"/>
    <n v="4400"/>
    <n v="500"/>
    <n v="750"/>
    <n v="150"/>
    <n v="5500"/>
    <n v="5800"/>
    <n v="-5.1724137931034475E-2"/>
    <n v="-300"/>
    <s v="Night Blue"/>
    <d v="2015-08-01T00:00:00"/>
    <n v="21"/>
    <x v="13"/>
    <x v="7"/>
    <x v="2"/>
  </r>
  <r>
    <n v="22"/>
    <n v="20"/>
    <n v="1"/>
    <s v="5672C4AF-78E1-4BA4-B1D1-19383DCBE43C"/>
    <n v="12650"/>
    <m/>
    <s v="0018"/>
    <x v="19"/>
    <n v="20"/>
    <s v="Peter McLuckie"/>
    <s v="73, Entwhistle Street"/>
    <s v="London"/>
    <s v="GB        "/>
    <x v="0"/>
    <s v="EMEA"/>
    <n v="87"/>
    <n v="10120"/>
    <n v="320"/>
    <n v="750"/>
    <n v="150"/>
    <n v="12650"/>
    <n v="11340"/>
    <n v="0.11552028218694876"/>
    <n v="1310"/>
    <s v="Green"/>
    <d v="2015-08-24T00:00:00"/>
    <n v="21"/>
    <x v="14"/>
    <x v="7"/>
    <x v="2"/>
  </r>
  <r>
    <n v="23"/>
    <n v="21"/>
    <n v="1"/>
    <s v="F95052DB-3E09-4070-ADA4-5114CCAD96C0"/>
    <n v="8950"/>
    <n v="950"/>
    <s v="0019"/>
    <x v="20"/>
    <n v="21"/>
    <s v="Posh Vehicles Ltd"/>
    <s v="82, Millar Close"/>
    <s v="Manchester"/>
    <s v="GB        "/>
    <x v="0"/>
    <s v="EMEA"/>
    <n v="12"/>
    <n v="7160"/>
    <n v="360"/>
    <n v="750"/>
    <n v="150"/>
    <n v="8950"/>
    <n v="8420"/>
    <n v="6.2945368171021476E-2"/>
    <n v="530"/>
    <s v="Black"/>
    <d v="2015-09-28T00:00:00"/>
    <n v="2"/>
    <x v="3"/>
    <x v="1"/>
    <x v="1"/>
  </r>
  <r>
    <n v="24"/>
    <n v="22"/>
    <n v="1"/>
    <s v="646C802F-C868-40F0-AF81-1BF387AFB82B"/>
    <n v="15600"/>
    <m/>
    <s v="0018"/>
    <x v="21"/>
    <n v="22"/>
    <s v="Peter McLuckie"/>
    <s v="73, Entwhistle Street"/>
    <s v="London"/>
    <s v="GB        "/>
    <x v="0"/>
    <s v="EMEA"/>
    <n v="74"/>
    <n v="12480"/>
    <n v="1100"/>
    <n v="500"/>
    <n v="150"/>
    <n v="15600"/>
    <n v="14230"/>
    <n v="9.6275474349964973E-2"/>
    <n v="1370"/>
    <s v="Red"/>
    <d v="2015-10-01T00:00:00"/>
    <n v="16"/>
    <x v="15"/>
    <x v="6"/>
    <x v="2"/>
  </r>
  <r>
    <n v="25"/>
    <n v="23"/>
    <n v="1"/>
    <s v="1BB4B941-79F4-4E98-9E13-46875CA7EB67"/>
    <n v="22600"/>
    <n v="600"/>
    <s v="0015"/>
    <x v="22"/>
    <n v="23"/>
    <s v="Alexei Tolstoi"/>
    <s v="83, Abbey Road"/>
    <s v="London"/>
    <s v="GB        "/>
    <x v="0"/>
    <s v="EMEA"/>
    <n v="76"/>
    <n v="18080"/>
    <n v="660"/>
    <n v="750"/>
    <n v="150"/>
    <n v="22600"/>
    <n v="19640"/>
    <n v="0.15071283095723009"/>
    <n v="2960"/>
    <s v="Red"/>
    <d v="2015-10-29T00:00:00"/>
    <n v="16"/>
    <x v="12"/>
    <x v="6"/>
    <x v="2"/>
  </r>
  <r>
    <n v="26"/>
    <n v="24"/>
    <n v="1"/>
    <s v="18E980AB-452D-42EF-8728-12822AD20C60"/>
    <n v="123590"/>
    <n v="2450"/>
    <s v="0017"/>
    <x v="22"/>
    <n v="24"/>
    <s v="Theo Kowalski"/>
    <s v="1000 East 51st Street"/>
    <s v="New York"/>
    <s v="US        "/>
    <x v="3"/>
    <s v="North America"/>
    <n v="26"/>
    <n v="98872"/>
    <n v="2175"/>
    <n v="2200"/>
    <n v="750"/>
    <n v="123590"/>
    <n v="103997"/>
    <n v="0.18839966537496267"/>
    <n v="19593"/>
    <s v="Black"/>
    <d v="2015-10-29T00:00:00"/>
    <n v="4"/>
    <x v="16"/>
    <x v="2"/>
    <x v="2"/>
  </r>
  <r>
    <n v="27"/>
    <n v="25"/>
    <n v="1"/>
    <s v="F2DE934E-62C3-45F6-AFA8-2FFA963F5360"/>
    <n v="22950"/>
    <n v="50"/>
    <s v="0014"/>
    <x v="23"/>
    <n v="25"/>
    <s v="Convertible Dreams"/>
    <s v="31, Archbishop Ave"/>
    <s v="London"/>
    <s v="GB        "/>
    <x v="0"/>
    <s v="EMEA"/>
    <n v="11"/>
    <n v="18360"/>
    <n v="500"/>
    <n v="750"/>
    <n v="150"/>
    <n v="22950"/>
    <n v="19760"/>
    <n v="0.16143724696356276"/>
    <n v="3190"/>
    <s v="Black"/>
    <d v="2015-11-01T00:00:00"/>
    <n v="2"/>
    <x v="2"/>
    <x v="1"/>
    <x v="1"/>
  </r>
  <r>
    <n v="28"/>
    <n v="26"/>
    <n v="1"/>
    <s v="0CC75388-9A95-4F14-8D9A-8373E3B44D8A"/>
    <n v="69500"/>
    <m/>
    <s v="0015"/>
    <x v="24"/>
    <n v="26"/>
    <s v="Alexei Tolstoi"/>
    <s v="83, Abbey Road"/>
    <s v="London"/>
    <s v="GB        "/>
    <x v="0"/>
    <s v="EMEA"/>
    <n v="24"/>
    <n v="55600"/>
    <n v="1490"/>
    <n v="1500"/>
    <n v="750"/>
    <n v="69500"/>
    <n v="59340"/>
    <n v="0.17121671722278387"/>
    <n v="10160"/>
    <s v="Silver"/>
    <d v="2015-11-11T00:00:00"/>
    <n v="4"/>
    <x v="7"/>
    <x v="2"/>
    <x v="2"/>
  </r>
  <r>
    <n v="29"/>
    <n v="27"/>
    <n v="1"/>
    <s v="5CCF4F6B-43B3-4C7F-B674-6CAFD056E52A"/>
    <n v="12500"/>
    <m/>
    <s v="0006"/>
    <x v="25"/>
    <n v="27"/>
    <s v="Le Luxe en Motion"/>
    <s v="Avenue des Indes, 26"/>
    <s v="Geneva"/>
    <s v="CH        "/>
    <x v="4"/>
    <s v="EMEA"/>
    <n v="86"/>
    <n v="10000"/>
    <n v="500"/>
    <n v="225"/>
    <n v="150"/>
    <n v="12500"/>
    <n v="10875"/>
    <n v="0.14942528735632177"/>
    <n v="1625"/>
    <s v="Silver"/>
    <d v="2015-12-22T00:00:00"/>
    <n v="21"/>
    <x v="13"/>
    <x v="7"/>
    <x v="2"/>
  </r>
  <r>
    <n v="30"/>
    <n v="28"/>
    <n v="1"/>
    <s v="E264504D-3451-4670-AAB8-E4C66F2387B0"/>
    <n v="12500"/>
    <n v="1500"/>
    <s v="0007"/>
    <x v="25"/>
    <n v="28"/>
    <s v="Eat My Exhaust Ltd"/>
    <s v="29, Kop Hill"/>
    <s v="Liverpool"/>
    <s v="GB        "/>
    <x v="0"/>
    <s v="EMEA"/>
    <n v="13"/>
    <n v="10000"/>
    <n v="500"/>
    <n v="750"/>
    <n v="150"/>
    <n v="12500"/>
    <n v="11400"/>
    <n v="9.6491228070175517E-2"/>
    <n v="1100"/>
    <s v="Black"/>
    <d v="2015-12-23T00:00:00"/>
    <n v="2"/>
    <x v="4"/>
    <x v="1"/>
    <x v="1"/>
  </r>
  <r>
    <n v="31"/>
    <n v="29"/>
    <n v="1"/>
    <s v="A926BB6C-FC26-4EBB-997E-2DF7EDC48E92"/>
    <n v="159500"/>
    <m/>
    <s v="0009"/>
    <x v="25"/>
    <n v="29"/>
    <s v="Sondra Horowitz"/>
    <s v="10040 Great Western Road"/>
    <s v="Los Angeles"/>
    <s v="US        "/>
    <x v="3"/>
    <s v="North America"/>
    <n v="3"/>
    <n v="127600"/>
    <n v="2000"/>
    <n v="3150"/>
    <n v="1950"/>
    <n v="159500"/>
    <n v="134700"/>
    <n v="0.18411284335560496"/>
    <n v="24800"/>
    <s v="Silver"/>
    <d v="2015-12-24T00:00:00"/>
    <n v="1"/>
    <x v="1"/>
    <x v="0"/>
    <x v="0"/>
  </r>
  <r>
    <n v="32"/>
    <n v="30"/>
    <n v="1"/>
    <s v="202B3C90-188F-413E-A44A-B99F16F03464"/>
    <n v="165000"/>
    <n v="5000"/>
    <s v="0010"/>
    <x v="26"/>
    <n v="30"/>
    <s v="Wonderland Wheels"/>
    <s v="57, Grosvenor Estate Avenue"/>
    <s v="London"/>
    <s v="GB        "/>
    <x v="0"/>
    <s v="EMEA"/>
    <n v="2"/>
    <n v="132000"/>
    <n v="3950"/>
    <n v="2200"/>
    <n v="1950"/>
    <n v="165000"/>
    <n v="140100"/>
    <n v="0.17773019271948609"/>
    <n v="24900"/>
    <s v="Night Blue"/>
    <d v="2015-12-25T00:00:00"/>
    <n v="1"/>
    <x v="0"/>
    <x v="0"/>
    <x v="0"/>
  </r>
  <r>
    <n v="33"/>
    <n v="31"/>
    <n v="1"/>
    <s v="486C65E8-5CB9-4A33-9507-E2E5E3CB91CC"/>
    <n v="2550"/>
    <n v="50"/>
    <s v="0008"/>
    <x v="27"/>
    <n v="31"/>
    <s v="M. Pierre Dubois"/>
    <s v="14, Rue De La Hutte"/>
    <s v="Marseille"/>
    <s v="FR        "/>
    <x v="2"/>
    <s v="EMEA"/>
    <n v="51"/>
    <n v="2040"/>
    <n v="500"/>
    <n v="750"/>
    <n v="150"/>
    <n v="2550"/>
    <n v="3440"/>
    <n v="-0.25872093023255816"/>
    <n v="-890"/>
    <s v="British Racing Green"/>
    <d v="2016-01-02T00:00:00"/>
    <n v="9"/>
    <x v="10"/>
    <x v="5"/>
    <x v="0"/>
  </r>
  <r>
    <n v="34"/>
    <n v="32"/>
    <n v="1"/>
    <s v="3F3BED8D-1203-4D3E-8AC0-3ACAC73BDE17"/>
    <n v="29500"/>
    <m/>
    <s v="0019"/>
    <x v="27"/>
    <n v="32"/>
    <s v="Posh Vehicles Ltd"/>
    <s v="82, Millar Close"/>
    <s v="Manchester"/>
    <s v="GB        "/>
    <x v="0"/>
    <s v="EMEA"/>
    <n v="11"/>
    <n v="23600"/>
    <n v="1360"/>
    <n v="500"/>
    <n v="150"/>
    <n v="29500"/>
    <n v="25610"/>
    <n v="0.1518937914877001"/>
    <n v="3890"/>
    <s v="Black"/>
    <d v="2016-01-02T00:00:00"/>
    <n v="2"/>
    <x v="2"/>
    <x v="1"/>
    <x v="1"/>
  </r>
  <r>
    <n v="35"/>
    <n v="33"/>
    <n v="1"/>
    <s v="281946B6-D061-455A-801B-A0EDF3E37530"/>
    <n v="12650"/>
    <n v="500"/>
    <s v="0020"/>
    <x v="28"/>
    <n v="33"/>
    <s v="Jason B. Wight"/>
    <s v="5300 Star Boulevard"/>
    <s v="Washington"/>
    <s v="US        "/>
    <x v="3"/>
    <s v="North America"/>
    <n v="13"/>
    <n v="10120"/>
    <n v="500"/>
    <n v="750"/>
    <n v="150"/>
    <n v="12650"/>
    <n v="11520"/>
    <n v="9.8090277777777679E-2"/>
    <n v="1130"/>
    <s v="Night Blue"/>
    <d v="2016-01-02T00:00:00"/>
    <n v="2"/>
    <x v="4"/>
    <x v="1"/>
    <x v="1"/>
  </r>
  <r>
    <n v="36"/>
    <n v="34"/>
    <n v="1"/>
    <s v="98A92DA3-2B99-4625-998B-2BB2FBB8F167"/>
    <n v="56950"/>
    <m/>
    <s v="0021"/>
    <x v="29"/>
    <n v="34"/>
    <s v="Silver HubCaps"/>
    <s v="54, Didsbury Lane"/>
    <s v="Manchester"/>
    <s v="GB        "/>
    <x v="0"/>
    <s v="EMEA"/>
    <n v="31"/>
    <n v="45560"/>
    <n v="2000"/>
    <n v="750"/>
    <n v="550"/>
    <n v="56950"/>
    <n v="48860"/>
    <n v="0.16557511256651658"/>
    <n v="8090"/>
    <s v="Pink"/>
    <d v="2016-01-10T00:00:00"/>
    <n v="5"/>
    <x v="17"/>
    <x v="3"/>
    <x v="2"/>
  </r>
  <r>
    <n v="37"/>
    <n v="35"/>
    <n v="1"/>
    <s v="A9D335E7-2389-4DE1-9484-DC4EC6BA81D4"/>
    <n v="56000"/>
    <m/>
    <s v="0022"/>
    <x v="30"/>
    <n v="35"/>
    <s v="Stan Collywobble"/>
    <s v="65, Townsend Road"/>
    <s v="Manchester"/>
    <s v="GB        "/>
    <x v="0"/>
    <s v="EMEA"/>
    <n v="24"/>
    <n v="44800"/>
    <n v="1360"/>
    <n v="500"/>
    <n v="550"/>
    <n v="56000"/>
    <n v="47210"/>
    <n v="0.18618936665960595"/>
    <n v="8790"/>
    <s v="British Racing Green"/>
    <d v="2016-01-31T00:00:00"/>
    <n v="4"/>
    <x v="7"/>
    <x v="2"/>
    <x v="2"/>
  </r>
  <r>
    <n v="38"/>
    <n v="36"/>
    <n v="1"/>
    <s v="53C088BA-6E14-4758-826A-56FC57D3EEDA"/>
    <n v="65890"/>
    <n v="750"/>
    <s v="0023"/>
    <x v="31"/>
    <n v="36"/>
    <s v="Glitz"/>
    <s v="FriedrichStrasse 579"/>
    <s v="Stuttgart"/>
    <s v="DE        "/>
    <x v="1"/>
    <s v="EMEA"/>
    <n v="32"/>
    <n v="52712"/>
    <n v="1490"/>
    <n v="1500"/>
    <n v="750"/>
    <n v="71890"/>
    <n v="56452"/>
    <n v="0.27347126762559348"/>
    <n v="15438"/>
    <s v="Canary Yellow"/>
    <d v="2016-02-01T00:00:00"/>
    <n v="5"/>
    <x v="8"/>
    <x v="3"/>
    <x v="2"/>
  </r>
  <r>
    <n v="39"/>
    <n v="36"/>
    <n v="2"/>
    <s v="6C76FDEC-683F-45E1-B027-20ACFD2F501C"/>
    <n v="6000"/>
    <m/>
    <s v="0023"/>
    <x v="31"/>
    <n v="36"/>
    <s v="Glitz"/>
    <s v="FriedrichStrasse 579"/>
    <s v="Stuttgart"/>
    <s v="DE        "/>
    <x v="1"/>
    <s v="EMEA"/>
    <n v="51"/>
    <n v="4800"/>
    <n v="500"/>
    <n v="750"/>
    <n v="150"/>
    <n v="71890"/>
    <n v="6200"/>
    <n v="10.595161290322581"/>
    <n v="65690"/>
    <s v="British Racing Green"/>
    <d v="2016-02-10T00:00:00"/>
    <n v="9"/>
    <x v="10"/>
    <x v="5"/>
    <x v="0"/>
  </r>
  <r>
    <n v="40"/>
    <n v="37"/>
    <n v="1"/>
    <s v="A7A80CA3-06D6-40AF-A558-09146A650340"/>
    <n v="39500"/>
    <n v="2450"/>
    <s v="0016"/>
    <x v="32"/>
    <n v="37"/>
    <s v="SuperSport S.A.R.L."/>
    <s v="210 Place de la Republique"/>
    <s v="Paris"/>
    <s v="FR        "/>
    <x v="2"/>
    <s v="EMEA"/>
    <n v="12"/>
    <n v="31600"/>
    <n v="500"/>
    <n v="1500"/>
    <n v="550"/>
    <n v="39500"/>
    <n v="34150"/>
    <n v="0.15666178623718885"/>
    <n v="5350"/>
    <s v="Green"/>
    <d v="2016-03-15T00:00:00"/>
    <n v="2"/>
    <x v="3"/>
    <x v="1"/>
    <x v="1"/>
  </r>
  <r>
    <n v="41"/>
    <n v="38"/>
    <n v="1"/>
    <s v="A2112C27-FE1F-48C5-A3BE-A019EE17DDD6"/>
    <n v="3650"/>
    <m/>
    <s v="0001"/>
    <x v="33"/>
    <n v="38"/>
    <s v="Magic Motors"/>
    <s v="27, Handsworth Road"/>
    <s v="Birmingham"/>
    <s v="GB        "/>
    <x v="0"/>
    <s v="EMEA"/>
    <n v="17"/>
    <n v="2920"/>
    <n v="500"/>
    <n v="750"/>
    <n v="150"/>
    <n v="3650"/>
    <n v="4320"/>
    <n v="-0.15509259259259256"/>
    <n v="-670"/>
    <s v="Green"/>
    <d v="2016-03-19T00:00:00"/>
    <n v="3"/>
    <x v="18"/>
    <x v="8"/>
    <x v="0"/>
  </r>
  <r>
    <n v="42"/>
    <n v="39"/>
    <n v="1"/>
    <s v="88AFBF67-13A6-4BC5-AE50-8C64F0F25453"/>
    <n v="220500"/>
    <m/>
    <s v="0024"/>
    <x v="34"/>
    <n v="39"/>
    <s v="Matterhorn Motors"/>
    <s v="1, Rue de la Colline"/>
    <s v="LaUNITED STATESnne"/>
    <s v="CH        "/>
    <x v="4"/>
    <s v="EMEA"/>
    <n v="18"/>
    <n v="176400"/>
    <n v="5500"/>
    <n v="3150"/>
    <n v="1950"/>
    <n v="220500"/>
    <n v="187000"/>
    <n v="0.17914438502673802"/>
    <n v="33500"/>
    <s v="Blue"/>
    <d v="2016-04-17T00:00:00"/>
    <n v="3"/>
    <x v="19"/>
    <x v="8"/>
    <x v="0"/>
  </r>
  <r>
    <n v="43"/>
    <n v="40"/>
    <n v="1"/>
    <s v="11790E1E-859C-4E05-B6B3-6D72DDCC8DAE"/>
    <n v="102950"/>
    <n v="2450"/>
    <s v="0025"/>
    <x v="35"/>
    <n v="40"/>
    <s v="King Leer Cars"/>
    <s v="87, Lindisfarne Road"/>
    <s v="Newcastle"/>
    <s v="GB        "/>
    <x v="0"/>
    <s v="EMEA"/>
    <n v="6"/>
    <n v="82360"/>
    <n v="2175"/>
    <n v="2200"/>
    <n v="750"/>
    <n v="102950"/>
    <n v="87485"/>
    <n v="0.17677316111333363"/>
    <n v="15465"/>
    <s v="Black"/>
    <d v="2016-04-26T00:00:00"/>
    <n v="1"/>
    <x v="20"/>
    <x v="0"/>
    <x v="0"/>
  </r>
  <r>
    <n v="44"/>
    <n v="41"/>
    <n v="1"/>
    <s v="B165CAEF-FF77-4E63-98C1-59D97F97E7C9"/>
    <n v="17500"/>
    <m/>
    <s v="0020"/>
    <x v="36"/>
    <n v="41"/>
    <s v="Jason B. Wight"/>
    <s v="5300 Star Boulevard"/>
    <s v="Washington"/>
    <s v="US        "/>
    <x v="3"/>
    <s v="North America"/>
    <n v="11"/>
    <n v="14000"/>
    <n v="2000"/>
    <n v="500"/>
    <n v="150"/>
    <n v="17500"/>
    <n v="16650"/>
    <n v="5.1051051051051122E-2"/>
    <n v="850"/>
    <s v="British Racing Green"/>
    <d v="2016-04-29T00:00:00"/>
    <n v="2"/>
    <x v="2"/>
    <x v="1"/>
    <x v="1"/>
  </r>
  <r>
    <n v="45"/>
    <n v="42"/>
    <n v="1"/>
    <s v="CE0A56A6-8218-4F4C-A0E2-63F3DC9E4AE6"/>
    <n v="8800"/>
    <n v="500"/>
    <s v="0021"/>
    <x v="36"/>
    <n v="42"/>
    <s v="Silver HubCaps"/>
    <s v="54, Didsbury Lane"/>
    <s v="Manchester"/>
    <s v="GB        "/>
    <x v="0"/>
    <s v="EMEA"/>
    <n v="13"/>
    <n v="7040"/>
    <n v="140"/>
    <n v="750"/>
    <n v="150"/>
    <n v="8800"/>
    <n v="8080"/>
    <n v="8.9108910891089188E-2"/>
    <n v="720"/>
    <s v="Blue"/>
    <d v="2015-07-25T00:00:00"/>
    <n v="2"/>
    <x v="4"/>
    <x v="1"/>
    <x v="1"/>
  </r>
  <r>
    <n v="46"/>
    <n v="43"/>
    <n v="1"/>
    <s v="23E7F9FA-67D4-47C1-8D66-F1CFBC33540F"/>
    <n v="99500"/>
    <n v="500"/>
    <s v="0023"/>
    <x v="36"/>
    <n v="43"/>
    <s v="Glitz"/>
    <s v="FriedrichStrasse 579"/>
    <s v="Stuttgart"/>
    <s v="DE        "/>
    <x v="1"/>
    <s v="EMEA"/>
    <n v="9"/>
    <n v="79600"/>
    <n v="500"/>
    <n v="750"/>
    <n v="750"/>
    <n v="99500"/>
    <n v="81600"/>
    <n v="0.21936274509803932"/>
    <n v="17900"/>
    <s v="Black"/>
    <d v="2016-05-02T00:00:00"/>
    <n v="1"/>
    <x v="21"/>
    <x v="0"/>
    <x v="0"/>
  </r>
  <r>
    <n v="47"/>
    <n v="44"/>
    <n v="1"/>
    <s v="07F0D746-085B-4FB9-9F82-6CEAC851FBC3"/>
    <n v="17500"/>
    <n v="500"/>
    <s v="0021"/>
    <x v="37"/>
    <n v="44"/>
    <s v="Silver HubCaps"/>
    <s v="54, Didsbury Lane"/>
    <s v="Manchester"/>
    <s v="GB        "/>
    <x v="0"/>
    <s v="EMEA"/>
    <n v="51"/>
    <n v="14000"/>
    <n v="1360"/>
    <n v="225"/>
    <n v="150"/>
    <n v="17500"/>
    <n v="15735"/>
    <n v="0.11217032094057844"/>
    <n v="1765"/>
    <s v="Green"/>
    <d v="2016-05-02T00:00:00"/>
    <n v="9"/>
    <x v="10"/>
    <x v="5"/>
    <x v="0"/>
  </r>
  <r>
    <n v="48"/>
    <n v="45"/>
    <n v="1"/>
    <s v="7BABE805-CE07-4C06-AAF1-6B5D83645CD8"/>
    <n v="12500"/>
    <m/>
    <s v="0010"/>
    <x v="36"/>
    <n v="45"/>
    <s v="Wonderland Wheels"/>
    <s v="57, Grosvenor Estate Avenue"/>
    <s v="London"/>
    <s v="GB        "/>
    <x v="0"/>
    <s v="EMEA"/>
    <n v="52"/>
    <n v="10000"/>
    <n v="500"/>
    <n v="750"/>
    <n v="150"/>
    <n v="12500"/>
    <n v="11400"/>
    <n v="9.6491228070175517E-2"/>
    <n v="1100"/>
    <s v="Black"/>
    <d v="2016-05-11T00:00:00"/>
    <n v="9"/>
    <x v="22"/>
    <x v="5"/>
    <x v="0"/>
  </r>
  <r>
    <n v="49"/>
    <n v="46"/>
    <n v="1"/>
    <s v="D7BF8DD9-1841-4FDE-8469-66B09FA30A74"/>
    <n v="9950"/>
    <m/>
    <s v="0015"/>
    <x v="38"/>
    <n v="46"/>
    <s v="Alexei Tolstoi"/>
    <s v="83, Abbey Road"/>
    <s v="London"/>
    <s v="GB        "/>
    <x v="0"/>
    <s v="EMEA"/>
    <n v="76"/>
    <n v="7960"/>
    <n v="500"/>
    <n v="750"/>
    <n v="150"/>
    <n v="49450"/>
    <n v="9360"/>
    <n v="4.2831196581196584"/>
    <n v="40090"/>
    <s v="Red"/>
    <d v="2016-05-25T00:00:00"/>
    <n v="16"/>
    <x v="12"/>
    <x v="6"/>
    <x v="2"/>
  </r>
  <r>
    <n v="50"/>
    <n v="46"/>
    <n v="2"/>
    <s v="8F278478-CA0B-4CDB-8F02-1A054AAE88A9"/>
    <n v="39500"/>
    <n v="2450"/>
    <s v="0015"/>
    <x v="38"/>
    <n v="46"/>
    <s v="Alexei Tolstoi"/>
    <s v="83, Abbey Road"/>
    <s v="London"/>
    <s v="GB        "/>
    <x v="0"/>
    <s v="EMEA"/>
    <n v="77"/>
    <n v="31600"/>
    <n v="2000"/>
    <n v="750"/>
    <n v="550"/>
    <n v="49450"/>
    <n v="34900"/>
    <n v="0.41690544412607444"/>
    <n v="14550"/>
    <s v="Black"/>
    <d v="2016-05-28T00:00:00"/>
    <n v="16"/>
    <x v="23"/>
    <x v="6"/>
    <x v="2"/>
  </r>
  <r>
    <n v="51"/>
    <n v="47"/>
    <n v="1"/>
    <s v="4FFB74AD-C031-4BD9-9589-A87F462E6842"/>
    <n v="49580"/>
    <m/>
    <s v="0016"/>
    <x v="38"/>
    <n v="47"/>
    <s v="SuperSport S.A.R.L."/>
    <s v="210 Place de la Republique"/>
    <s v="Paris"/>
    <s v="FR        "/>
    <x v="2"/>
    <s v="EMEA"/>
    <n v="24"/>
    <n v="39664"/>
    <n v="660"/>
    <n v="500"/>
    <n v="550"/>
    <n v="49580"/>
    <n v="41374"/>
    <n v="0.19833711993039116"/>
    <n v="8206"/>
    <s v="Black"/>
    <d v="2016-05-28T00:00:00"/>
    <n v="4"/>
    <x v="7"/>
    <x v="2"/>
    <x v="2"/>
  </r>
  <r>
    <n v="52"/>
    <n v="48"/>
    <n v="1"/>
    <s v="055F7639-30EA-4975-A8CB-29F5C1C1C48E"/>
    <n v="5500"/>
    <m/>
    <s v="0008"/>
    <x v="39"/>
    <n v="48"/>
    <s v="M. Pierre Dubois"/>
    <s v="14, Rue De La Hutte"/>
    <s v="Marseille"/>
    <s v="FR        "/>
    <x v="2"/>
    <s v="EMEA"/>
    <n v="86"/>
    <n v="4400"/>
    <n v="500"/>
    <n v="750"/>
    <n v="150"/>
    <n v="5500"/>
    <n v="5800"/>
    <n v="-5.1724137931034475E-2"/>
    <n v="-300"/>
    <s v="Black"/>
    <d v="2016-05-28T00:00:00"/>
    <n v="21"/>
    <x v="13"/>
    <x v="7"/>
    <x v="2"/>
  </r>
  <r>
    <n v="53"/>
    <n v="49"/>
    <n v="1"/>
    <s v="518125AE-9A67-45A6-B3FD-557C785796FC"/>
    <n v="22150"/>
    <n v="500"/>
    <s v="0026"/>
    <x v="39"/>
    <n v="49"/>
    <s v="Honest Pete Motors"/>
    <s v="76, Williams Street"/>
    <s v="Stoke"/>
    <s v="GB        "/>
    <x v="0"/>
    <s v="EMEA"/>
    <n v="11"/>
    <n v="17720"/>
    <n v="1360"/>
    <n v="750"/>
    <n v="150"/>
    <n v="22150"/>
    <n v="19980"/>
    <n v="0.10860860860860866"/>
    <n v="2170"/>
    <s v="Night Blue"/>
    <d v="2016-05-28T00:00:00"/>
    <n v="2"/>
    <x v="2"/>
    <x v="1"/>
    <x v="1"/>
  </r>
  <r>
    <n v="54"/>
    <n v="50"/>
    <n v="1"/>
    <s v="65F89D52-9B2D-4363-8A07-4A5CE90197DB"/>
    <n v="35000"/>
    <m/>
    <s v="0027"/>
    <x v="39"/>
    <n v="50"/>
    <s v="Peter Smith"/>
    <s v="82, Ell Pie Lane"/>
    <s v="Birmingham"/>
    <s v="GB        "/>
    <x v="0"/>
    <s v="EMEA"/>
    <n v="74"/>
    <n v="28000"/>
    <n v="500"/>
    <n v="750"/>
    <n v="550"/>
    <n v="35000"/>
    <n v="29800"/>
    <n v="0.17449664429530198"/>
    <n v="5200"/>
    <s v="Black"/>
    <d v="2016-06-02T00:00:00"/>
    <n v="16"/>
    <x v="15"/>
    <x v="6"/>
    <x v="2"/>
  </r>
  <r>
    <n v="55"/>
    <n v="51"/>
    <n v="1"/>
    <s v="54A66D7C-9E0B-40E9-B1B1-CA655F060CDE"/>
    <n v="29650"/>
    <m/>
    <s v="0028"/>
    <x v="39"/>
    <n v="51"/>
    <s v="Vive La Vitesse"/>
    <s v="56, Rue Noiratre"/>
    <s v="Marseille"/>
    <s v="FR        "/>
    <x v="2"/>
    <s v="EMEA"/>
    <n v="75"/>
    <n v="23720"/>
    <n v="660"/>
    <n v="750"/>
    <n v="150"/>
    <n v="174650"/>
    <n v="25280"/>
    <n v="5.9086234177215191"/>
    <n v="149370"/>
    <s v="Red"/>
    <d v="2016-06-03T00:00:00"/>
    <n v="16"/>
    <x v="11"/>
    <x v="6"/>
    <x v="2"/>
  </r>
  <r>
    <n v="56"/>
    <n v="51"/>
    <n v="2"/>
    <s v="D93AF620-4F69-475A-98ED-829E0F8A3A40"/>
    <n v="45500"/>
    <m/>
    <s v="0028"/>
    <x v="39"/>
    <n v="51"/>
    <s v="Vive La Vitesse"/>
    <s v="56, Rue Noiratre"/>
    <s v="Marseille"/>
    <s v="FR        "/>
    <x v="2"/>
    <s v="EMEA"/>
    <n v="24"/>
    <n v="36400"/>
    <n v="500"/>
    <n v="750"/>
    <n v="550"/>
    <n v="174650"/>
    <n v="38200"/>
    <n v="3.5719895287958119"/>
    <n v="136450"/>
    <s v="Red"/>
    <d v="2016-06-04T00:00:00"/>
    <n v="4"/>
    <x v="7"/>
    <x v="2"/>
    <x v="2"/>
  </r>
  <r>
    <n v="57"/>
    <n v="51"/>
    <n v="3"/>
    <s v="0BE222D6-9254-4FC8-892D-76563CA81F9B"/>
    <n v="99500"/>
    <n v="750"/>
    <s v="0028"/>
    <x v="39"/>
    <n v="51"/>
    <s v="Vive La Vitesse"/>
    <s v="56, Rue Noiratre"/>
    <s v="Marseille"/>
    <s v="FR        "/>
    <x v="2"/>
    <s v="EMEA"/>
    <n v="32"/>
    <n v="79600"/>
    <n v="2175"/>
    <n v="750"/>
    <n v="750"/>
    <n v="174650"/>
    <n v="83275"/>
    <n v="1.0972680876613627"/>
    <n v="91375"/>
    <s v="Silver"/>
    <d v="2016-06-06T00:00:00"/>
    <n v="5"/>
    <x v="8"/>
    <x v="3"/>
    <x v="2"/>
  </r>
  <r>
    <n v="58"/>
    <n v="52"/>
    <n v="1"/>
    <s v="521659A4-8FF2-441A-8D2E-C584D561301F"/>
    <n v="15650"/>
    <m/>
    <s v="0029"/>
    <x v="40"/>
    <n v="52"/>
    <s v="Liverpool Executive Prestige Vehicles"/>
    <s v="8, Everton Avenue"/>
    <s v="Liverpool"/>
    <s v="GB        "/>
    <x v="0"/>
    <s v="EMEA"/>
    <n v="13"/>
    <n v="12520"/>
    <n v="500"/>
    <n v="225"/>
    <n v="150"/>
    <n v="15650"/>
    <n v="13395"/>
    <n v="0.16834639790966777"/>
    <n v="2255"/>
    <s v="Night Blue"/>
    <d v="2016-06-30T00:00:00"/>
    <n v="2"/>
    <x v="4"/>
    <x v="1"/>
    <x v="1"/>
  </r>
  <r>
    <n v="59"/>
    <n v="53"/>
    <n v="1"/>
    <s v="66CCEBEA-00EA-44B3-BBFE-AC5EC2DE456D"/>
    <n v="12500"/>
    <n v="750"/>
    <s v="0020"/>
    <x v="41"/>
    <n v="53"/>
    <s v="Jason B. Wight"/>
    <s v="5300 Star Boulevard"/>
    <s v="Washington"/>
    <s v="US        "/>
    <x v="3"/>
    <s v="North America"/>
    <n v="51"/>
    <n v="10000"/>
    <n v="500"/>
    <n v="750"/>
    <n v="150"/>
    <n v="12500"/>
    <n v="11400"/>
    <n v="9.6491228070175517E-2"/>
    <n v="1100"/>
    <s v="British Racing Green"/>
    <d v="2016-07-03T00:00:00"/>
    <n v="9"/>
    <x v="10"/>
    <x v="5"/>
    <x v="0"/>
  </r>
  <r>
    <n v="60"/>
    <n v="54"/>
    <n v="1"/>
    <s v="B36188E4-3684-4337-91FE-84BB33736476"/>
    <n v="195000"/>
    <m/>
    <s v="0030"/>
    <x v="42"/>
    <n v="54"/>
    <s v="Mrs. Ivana Telford"/>
    <s v="52, GERMANYrard Mansions"/>
    <s v="Liverpool"/>
    <s v="GB        "/>
    <x v="0"/>
    <s v="EMEA"/>
    <n v="2"/>
    <n v="156000"/>
    <n v="3950"/>
    <n v="3150"/>
    <n v="1950"/>
    <n v="195000"/>
    <n v="165050"/>
    <n v="0.18146016358679184"/>
    <n v="29950"/>
    <s v="Black"/>
    <d v="2016-07-05T00:00:00"/>
    <n v="1"/>
    <x v="0"/>
    <x v="0"/>
    <x v="0"/>
  </r>
  <r>
    <n v="61"/>
    <n v="55"/>
    <n v="1"/>
    <s v="66C9034C-23A3-44F1-B946-2DDA65E684D8"/>
    <n v="205000"/>
    <m/>
    <s v="0015"/>
    <x v="43"/>
    <n v="55"/>
    <s v="Alexei Tolstoi"/>
    <s v="83, Abbey Road"/>
    <s v="London"/>
    <s v="GB        "/>
    <x v="0"/>
    <s v="EMEA"/>
    <n v="3"/>
    <n v="164000"/>
    <n v="9250"/>
    <n v="750"/>
    <n v="1950"/>
    <n v="205000"/>
    <n v="175950"/>
    <n v="0.16510372264847972"/>
    <n v="29050"/>
    <s v="Black"/>
    <d v="2016-07-07T00:00:00"/>
    <n v="1"/>
    <x v="1"/>
    <x v="0"/>
    <x v="0"/>
  </r>
  <r>
    <n v="62"/>
    <n v="56"/>
    <n v="1"/>
    <s v="E00D10E9-7F7F-49A9-BDC0-4C2611580B4E"/>
    <n v="66500"/>
    <m/>
    <s v="0014"/>
    <x v="43"/>
    <n v="56"/>
    <s v="Convertible Dreams"/>
    <s v="31, Archbishop Ave"/>
    <s v="London"/>
    <s v="GB        "/>
    <x v="0"/>
    <s v="EMEA"/>
    <n v="14"/>
    <n v="53200"/>
    <n v="1490"/>
    <n v="750"/>
    <n v="750"/>
    <n v="66500"/>
    <n v="56190"/>
    <n v="0.18348460580174408"/>
    <n v="10310"/>
    <s v="Black"/>
    <d v="2016-07-08T00:00:00"/>
    <n v="2"/>
    <x v="24"/>
    <x v="1"/>
    <x v="1"/>
  </r>
  <r>
    <n v="63"/>
    <n v="57"/>
    <n v="1"/>
    <s v="AAF61ECC-0BAC-4EAF-9E50-01749253329A"/>
    <n v="19500"/>
    <m/>
    <s v="0031"/>
    <x v="43"/>
    <n v="57"/>
    <s v="Kieran O'Harris"/>
    <s v="71, Askwith Ave"/>
    <s v="Liverpool"/>
    <s v="GB        "/>
    <x v="0"/>
    <s v="EMEA"/>
    <n v="15"/>
    <n v="15600"/>
    <n v="1360"/>
    <n v="750"/>
    <n v="150"/>
    <n v="19500"/>
    <n v="17860"/>
    <n v="9.1825307950727852E-2"/>
    <n v="1640"/>
    <s v="Night Blue"/>
    <d v="2016-07-09T00:00:00"/>
    <n v="2"/>
    <x v="25"/>
    <x v="1"/>
    <x v="1"/>
  </r>
  <r>
    <n v="64"/>
    <n v="58"/>
    <n v="1"/>
    <s v="A1A4180E-B929-467D-91A6-73D2D0F34C65"/>
    <n v="79500"/>
    <n v="500"/>
    <s v="0032"/>
    <x v="44"/>
    <n v="58"/>
    <s v="Prestige Imports"/>
    <s v="Gran Via 26"/>
    <s v="Barcelona"/>
    <s v="ES        "/>
    <x v="5"/>
    <s v="EMEA"/>
    <n v="32"/>
    <n v="63600"/>
    <n v="2000"/>
    <n v="1500"/>
    <n v="750"/>
    <n v="79500"/>
    <n v="67850"/>
    <n v="0.17170228445099478"/>
    <n v="11650"/>
    <s v="Blue"/>
    <d v="2016-07-25T00:00:00"/>
    <n v="5"/>
    <x v="8"/>
    <x v="3"/>
    <x v="2"/>
  </r>
  <r>
    <n v="65"/>
    <n v="59"/>
    <n v="1"/>
    <s v="B5E7DD25-9D69-464C-9327-A8C5E706F534"/>
    <n v="14590"/>
    <m/>
    <s v="0033"/>
    <x v="45"/>
    <n v="59"/>
    <s v="Prestissimo!"/>
    <s v="Via Appia 239"/>
    <s v="Milan"/>
    <s v="IT        "/>
    <x v="6"/>
    <s v="EMEA"/>
    <n v="86"/>
    <n v="11672"/>
    <n v="500"/>
    <n v="750"/>
    <n v="150"/>
    <n v="14590"/>
    <n v="13072"/>
    <n v="0.11612607099143202"/>
    <n v="1518"/>
    <s v="Silver"/>
    <d v="2016-07-25T00:00:00"/>
    <n v="21"/>
    <x v="13"/>
    <x v="7"/>
    <x v="2"/>
  </r>
  <r>
    <n v="66"/>
    <n v="60"/>
    <n v="1"/>
    <s v="0B0E0FC2-E72B-4BD4-9C46-1AF98F17BEC4"/>
    <n v="12750"/>
    <m/>
    <s v="0032"/>
    <x v="46"/>
    <n v="60"/>
    <s v="Prestige Imports"/>
    <s v="Gran Via 26"/>
    <s v="Barcelona"/>
    <s v="ES        "/>
    <x v="5"/>
    <s v="EMEA"/>
    <n v="87"/>
    <n v="10200"/>
    <n v="970"/>
    <n v="750"/>
    <n v="150"/>
    <n v="12750"/>
    <n v="12070"/>
    <n v="5.6338028169014009E-2"/>
    <n v="680"/>
    <s v="Blue"/>
    <d v="2016-07-25T00:00:00"/>
    <n v="21"/>
    <x v="14"/>
    <x v="7"/>
    <x v="2"/>
  </r>
  <r>
    <n v="67"/>
    <n v="61"/>
    <n v="1"/>
    <s v="356EE84B-F4FD-4923-9423-D58E2863E9A1"/>
    <n v="45600"/>
    <m/>
    <s v="0022"/>
    <x v="46"/>
    <n v="61"/>
    <s v="Stan Collywobble"/>
    <s v="65, Townsend Road"/>
    <s v="Manchester"/>
    <s v="GB        "/>
    <x v="0"/>
    <s v="EMEA"/>
    <n v="25"/>
    <n v="36480"/>
    <n v="500"/>
    <n v="500"/>
    <n v="550"/>
    <n v="45600"/>
    <n v="38030"/>
    <n v="0.19905337891138575"/>
    <n v="7570"/>
    <s v="Dark Purple"/>
    <d v="2016-07-31T00:00:00"/>
    <n v="4"/>
    <x v="26"/>
    <x v="2"/>
    <x v="2"/>
  </r>
  <r>
    <n v="68"/>
    <n v="62"/>
    <n v="1"/>
    <s v="92D7DE8E-0BA7-4221-B2B1-A01F7FAFDD3E"/>
    <n v="6500"/>
    <n v="500"/>
    <s v="0021"/>
    <x v="46"/>
    <n v="62"/>
    <s v="Silver HubCaps"/>
    <s v="54, Didsbury Lane"/>
    <s v="Manchester"/>
    <s v="GB        "/>
    <x v="0"/>
    <s v="EMEA"/>
    <n v="88"/>
    <n v="5200"/>
    <n v="500"/>
    <n v="750"/>
    <n v="150"/>
    <n v="6500"/>
    <n v="6600"/>
    <n v="-1.5151515151515138E-2"/>
    <n v="-100"/>
    <s v="Black"/>
    <d v="2016-07-31T00:00:00"/>
    <n v="21"/>
    <x v="27"/>
    <x v="7"/>
    <x v="2"/>
  </r>
  <r>
    <n v="69"/>
    <n v="63"/>
    <n v="1"/>
    <s v="5BE0098D-511F-4CF1-B87C-2CE2532F1B31"/>
    <n v="102500"/>
    <n v="1500"/>
    <s v="0015"/>
    <x v="46"/>
    <n v="63"/>
    <s v="Alexei Tolstoi"/>
    <s v="83, Abbey Road"/>
    <s v="London"/>
    <s v="GB        "/>
    <x v="0"/>
    <s v="EMEA"/>
    <n v="26"/>
    <n v="82000"/>
    <n v="2175"/>
    <n v="1500"/>
    <n v="750"/>
    <n v="102500"/>
    <n v="86425"/>
    <n v="0.18599942146369686"/>
    <n v="16075"/>
    <s v="Pink"/>
    <d v="2016-07-31T00:00:00"/>
    <n v="4"/>
    <x v="16"/>
    <x v="2"/>
    <x v="2"/>
  </r>
  <r>
    <n v="70"/>
    <n v="64"/>
    <n v="1"/>
    <s v="BDC5E621-D976-478D-A620-A0751FCBEF96"/>
    <n v="99500"/>
    <m/>
    <s v="0016"/>
    <x v="47"/>
    <n v="64"/>
    <s v="SuperSport S.A.R.L."/>
    <s v="210 Place de la Republique"/>
    <s v="Paris"/>
    <s v="FR        "/>
    <x v="2"/>
    <s v="EMEA"/>
    <n v="74"/>
    <n v="79600"/>
    <n v="2000"/>
    <n v="750"/>
    <n v="750"/>
    <n v="99500"/>
    <n v="83100"/>
    <n v="0.19735258724428406"/>
    <n v="16400"/>
    <s v="Canary Yellow"/>
    <d v="2016-08-03T00:00:00"/>
    <n v="16"/>
    <x v="15"/>
    <x v="6"/>
    <x v="2"/>
  </r>
  <r>
    <n v="71"/>
    <n v="65"/>
    <n v="1"/>
    <s v="72EF5AA5-997C-4AC0-A32E-591D1E009818"/>
    <n v="12500"/>
    <n v="750"/>
    <s v="0014"/>
    <x v="48"/>
    <n v="65"/>
    <s v="Convertible Dreams"/>
    <s v="31, Archbishop Ave"/>
    <s v="London"/>
    <s v="GB        "/>
    <x v="0"/>
    <s v="EMEA"/>
    <n v="28"/>
    <n v="10000"/>
    <n v="500"/>
    <n v="750"/>
    <n v="150"/>
    <n v="12500"/>
    <n v="11400"/>
    <n v="9.6491228070175517E-2"/>
    <n v="1100"/>
    <s v="Dark Purple"/>
    <d v="2016-08-03T00:00:00"/>
    <n v="4"/>
    <x v="28"/>
    <x v="2"/>
    <x v="2"/>
  </r>
  <r>
    <n v="72"/>
    <n v="66"/>
    <n v="1"/>
    <s v="4BFD3782-0B79-4F4E-981A-96CEF827497F"/>
    <n v="61500"/>
    <m/>
    <s v="0004"/>
    <x v="49"/>
    <n v="66"/>
    <s v="WunderKar"/>
    <s v="AlexanderPlatz 205"/>
    <s v="Berlin"/>
    <s v="DE        "/>
    <x v="1"/>
    <s v="EMEA"/>
    <n v="29"/>
    <n v="49200"/>
    <n v="1360"/>
    <n v="750"/>
    <n v="550"/>
    <n v="61500"/>
    <n v="51860"/>
    <n v="0.18588507520246811"/>
    <n v="9640"/>
    <s v="Red"/>
    <d v="2016-08-10T00:00:00"/>
    <n v="4"/>
    <x v="29"/>
    <x v="2"/>
    <x v="2"/>
  </r>
  <r>
    <n v="73"/>
    <n v="67"/>
    <n v="1"/>
    <s v="E6E23C74-39AF-4A44-BAAE-7CD48B0F6161"/>
    <n v="79500"/>
    <n v="2450"/>
    <s v="0006"/>
    <x v="50"/>
    <n v="67"/>
    <s v="Le Luxe en Motion"/>
    <s v="Avenue des Indes, 26"/>
    <s v="Geneva"/>
    <s v="CH        "/>
    <x v="4"/>
    <s v="EMEA"/>
    <n v="25"/>
    <n v="63600"/>
    <n v="1490"/>
    <n v="750"/>
    <n v="750"/>
    <n v="79500"/>
    <n v="66590"/>
    <n v="0.19387295389698145"/>
    <n v="12910"/>
    <s v="Red"/>
    <d v="2016-08-10T00:00:00"/>
    <n v="4"/>
    <x v="26"/>
    <x v="2"/>
    <x v="2"/>
  </r>
  <r>
    <n v="74"/>
    <n v="68"/>
    <n v="1"/>
    <s v="420701D6-5F66-4885-8A72-8B54541965A6"/>
    <n v="16500"/>
    <m/>
    <s v="0018"/>
    <x v="50"/>
    <n v="68"/>
    <s v="Peter McLuckie"/>
    <s v="73, Entwhistle Street"/>
    <s v="London"/>
    <s v="GB        "/>
    <x v="0"/>
    <s v="EMEA"/>
    <n v="12"/>
    <n v="13200"/>
    <n v="500"/>
    <n v="750"/>
    <n v="150"/>
    <n v="50100"/>
    <n v="14600"/>
    <n v="2.4315068493150687"/>
    <n v="35500"/>
    <s v="British Racing Green"/>
    <d v="2016-08-10T00:00:00"/>
    <n v="2"/>
    <x v="3"/>
    <x v="1"/>
    <x v="1"/>
  </r>
  <r>
    <n v="75"/>
    <n v="68"/>
    <n v="2"/>
    <s v="870C2B0A-A6AE-4F84-91EF-806C985A02E5"/>
    <n v="33600"/>
    <m/>
    <s v="0018"/>
    <x v="50"/>
    <n v="68"/>
    <s v="Peter McLuckie"/>
    <s v="73, Entwhistle Street"/>
    <s v="London"/>
    <s v="GB        "/>
    <x v="0"/>
    <s v="EMEA"/>
    <n v="11"/>
    <n v="26880"/>
    <n v="500"/>
    <n v="500"/>
    <n v="550"/>
    <n v="50100"/>
    <n v="28430"/>
    <n v="0.7622230038691522"/>
    <n v="21670"/>
    <s v="Black"/>
    <d v="2016-08-10T00:00:00"/>
    <n v="2"/>
    <x v="2"/>
    <x v="1"/>
    <x v="1"/>
  </r>
  <r>
    <n v="76"/>
    <n v="69"/>
    <n v="1"/>
    <s v="6BF8C577-E615-4667-A48C-25E8D825AAC6"/>
    <n v="66500"/>
    <n v="750"/>
    <s v="0005"/>
    <x v="50"/>
    <n v="69"/>
    <s v="Casseroles Chromes"/>
    <s v="29, Rue Gigondas"/>
    <s v="Lyon"/>
    <s v="FR        "/>
    <x v="2"/>
    <s v="EMEA"/>
    <n v="11"/>
    <n v="53200"/>
    <n v="2175"/>
    <n v="1500"/>
    <n v="750"/>
    <n v="66500"/>
    <n v="57625"/>
    <n v="0.15401301518438171"/>
    <n v="8875"/>
    <s v="British Racing Green"/>
    <d v="2016-08-10T00:00:00"/>
    <n v="2"/>
    <x v="2"/>
    <x v="1"/>
    <x v="1"/>
  </r>
  <r>
    <n v="77"/>
    <n v="70"/>
    <n v="1"/>
    <s v="98C3863B-7A70-4FAD-B3C7-2B5702956E18"/>
    <n v="45000"/>
    <m/>
    <s v="0033"/>
    <x v="51"/>
    <n v="70"/>
    <s v="Prestissimo!"/>
    <s v="Via Appia 239"/>
    <s v="Milan"/>
    <s v="IT        "/>
    <x v="6"/>
    <s v="EMEA"/>
    <n v="23"/>
    <n v="36000"/>
    <n v="500"/>
    <n v="150"/>
    <n v="550"/>
    <n v="45000"/>
    <n v="37200"/>
    <n v="0.20967741935483875"/>
    <n v="7800"/>
    <s v="Red"/>
    <d v="2016-08-11T00:00:00"/>
    <n v="4"/>
    <x v="6"/>
    <x v="2"/>
    <x v="2"/>
  </r>
  <r>
    <n v="78"/>
    <n v="71"/>
    <n v="1"/>
    <s v="8C1E8506-711C-442A-89A4-EDA28EB5B788"/>
    <n v="19500"/>
    <m/>
    <s v="0023"/>
    <x v="51"/>
    <n v="71"/>
    <s v="Glitz"/>
    <s v="FriedrichStrasse 579"/>
    <s v="Stuttgart"/>
    <s v="DE        "/>
    <x v="1"/>
    <s v="EMEA"/>
    <n v="13"/>
    <n v="15600"/>
    <n v="500"/>
    <n v="750"/>
    <n v="150"/>
    <n v="19500"/>
    <n v="17000"/>
    <n v="0.14705882352941169"/>
    <n v="2500"/>
    <s v="Night Blue"/>
    <d v="2016-08-11T00:00:00"/>
    <n v="2"/>
    <x v="4"/>
    <x v="1"/>
    <x v="1"/>
  </r>
  <r>
    <n v="79"/>
    <n v="72"/>
    <n v="1"/>
    <s v="BC4D491E-764B-48AE-BEDC-07DE123B7200"/>
    <n v="76500"/>
    <m/>
    <s v="0021"/>
    <x v="52"/>
    <n v="72"/>
    <s v="Silver HubCaps"/>
    <s v="54, Didsbury Lane"/>
    <s v="Manchester"/>
    <s v="GB        "/>
    <x v="0"/>
    <s v="EMEA"/>
    <n v="32"/>
    <n v="61200"/>
    <n v="2000"/>
    <n v="750"/>
    <n v="750"/>
    <n v="76500"/>
    <n v="64700"/>
    <n v="0.18238021638330748"/>
    <n v="11800"/>
    <s v="Pink"/>
    <d v="2016-08-20T00:00:00"/>
    <n v="5"/>
    <x v="8"/>
    <x v="3"/>
    <x v="2"/>
  </r>
  <r>
    <n v="80"/>
    <n v="73"/>
    <n v="1"/>
    <s v="4C00023A-47C5-4F98-A9B1-F222EDE2F563"/>
    <n v="45900"/>
    <n v="500"/>
    <s v="0014"/>
    <x v="53"/>
    <n v="73"/>
    <s v="Convertible Dreams"/>
    <s v="31, Archbishop Ave"/>
    <s v="London"/>
    <s v="GB        "/>
    <x v="0"/>
    <s v="EMEA"/>
    <n v="26"/>
    <n v="36720"/>
    <n v="500"/>
    <n v="500"/>
    <n v="550"/>
    <n v="45900"/>
    <n v="38270"/>
    <n v="0.19937287692709704"/>
    <n v="7630"/>
    <s v="Red"/>
    <d v="2016-08-20T00:00:00"/>
    <n v="4"/>
    <x v="16"/>
    <x v="2"/>
    <x v="2"/>
  </r>
  <r>
    <n v="81"/>
    <n v="74"/>
    <n v="1"/>
    <s v="170FAF32-4223-4806-B483-D89F4D38AC16"/>
    <n v="125000"/>
    <n v="1500"/>
    <s v="0034"/>
    <x v="54"/>
    <n v="74"/>
    <s v="Diplomatic Cars"/>
    <s v="Rue Des Coteaux, 39"/>
    <s v="Brussels"/>
    <s v="BE        "/>
    <x v="7"/>
    <s v="EMEA"/>
    <n v="27"/>
    <n v="100000"/>
    <n v="500"/>
    <n v="2200"/>
    <n v="750"/>
    <n v="125000"/>
    <n v="103450"/>
    <n v="0.20831319478008692"/>
    <n v="21550"/>
    <s v="Green"/>
    <d v="2016-08-22T00:00:00"/>
    <n v="4"/>
    <x v="30"/>
    <x v="2"/>
    <x v="2"/>
  </r>
  <r>
    <n v="82"/>
    <n v="75"/>
    <n v="1"/>
    <s v="9CFAF367-ED4B-4A3E-8CB2-394F1F7A58C1"/>
    <n v="65500"/>
    <m/>
    <s v="0035"/>
    <x v="55"/>
    <n v="75"/>
    <s v="Laurent Saint Yves"/>
    <s v="49, Rue Quicampoix"/>
    <s v="Marseille"/>
    <s v="FR        "/>
    <x v="2"/>
    <s v="EMEA"/>
    <n v="28"/>
    <n v="52400"/>
    <n v="500"/>
    <n v="750"/>
    <n v="750"/>
    <n v="65500"/>
    <n v="54400"/>
    <n v="0.20404411764705888"/>
    <n v="11100"/>
    <s v="Green"/>
    <d v="2016-08-22T00:00:00"/>
    <n v="4"/>
    <x v="28"/>
    <x v="2"/>
    <x v="2"/>
  </r>
  <r>
    <n v="83"/>
    <n v="76"/>
    <n v="1"/>
    <s v="126C36BB-9C33-4BC5-9127-F941731DD0C8"/>
    <n v="92150"/>
    <m/>
    <s v="0036"/>
    <x v="56"/>
    <n v="76"/>
    <s v="Screamin' Wheels"/>
    <s v="1090 Reagan Road"/>
    <s v="Los Angeles"/>
    <s v="US        "/>
    <x v="3"/>
    <s v="North America"/>
    <n v="32"/>
    <n v="73720"/>
    <n v="2175"/>
    <n v="225"/>
    <n v="750"/>
    <n v="92150"/>
    <n v="76870"/>
    <n v="0.19877715623780401"/>
    <n v="15280"/>
    <s v="Blue"/>
    <d v="2016-08-22T00:00:00"/>
    <n v="5"/>
    <x v="8"/>
    <x v="3"/>
    <x v="2"/>
  </r>
  <r>
    <n v="84"/>
    <n v="77"/>
    <n v="1"/>
    <s v="98B3C1C2-7AE2-4A88-A3C9-484483C6EC66"/>
    <n v="9500"/>
    <m/>
    <s v="0037"/>
    <x v="57"/>
    <n v="77"/>
    <s v="Screamin' Wheels"/>
    <s v="4, Churchill Close"/>
    <s v="London"/>
    <s v="GB        "/>
    <x v="0"/>
    <s v="EMEA"/>
    <n v="15"/>
    <n v="7600"/>
    <n v="500"/>
    <n v="750"/>
    <n v="150"/>
    <n v="9500"/>
    <n v="9000"/>
    <n v="5.555555555555558E-2"/>
    <n v="500"/>
    <s v="Black"/>
    <d v="2016-08-25T00:00:00"/>
    <n v="2"/>
    <x v="25"/>
    <x v="1"/>
    <x v="1"/>
  </r>
  <r>
    <n v="85"/>
    <n v="78"/>
    <n v="1"/>
    <s v="4A40B2AA-A76B-4C08-A59B-19CDE0ED868C"/>
    <n v="9950"/>
    <m/>
    <s v="0033"/>
    <x v="57"/>
    <n v="78"/>
    <s v="Prestissimo!"/>
    <s v="Via Appia 239"/>
    <s v="Milan"/>
    <s v="IT        "/>
    <x v="6"/>
    <s v="EMEA"/>
    <n v="88"/>
    <n v="7960"/>
    <n v="500"/>
    <n v="225"/>
    <n v="150"/>
    <n v="9950"/>
    <n v="8835"/>
    <n v="0.12620260328239952"/>
    <n v="1115"/>
    <s v="Blue"/>
    <d v="2016-08-25T00:00:00"/>
    <n v="21"/>
    <x v="27"/>
    <x v="7"/>
    <x v="2"/>
  </r>
  <r>
    <n v="86"/>
    <n v="79"/>
    <n v="1"/>
    <s v="100EE806-DFE5-4C5E-9AB4-8F881615F8BD"/>
    <n v="5680"/>
    <n v="500"/>
    <s v="0025"/>
    <x v="58"/>
    <n v="79"/>
    <s v="King Leer Cars"/>
    <s v="87, Lindisfarne Road"/>
    <s v="Newcastle"/>
    <s v="GB        "/>
    <x v="0"/>
    <s v="EMEA"/>
    <n v="87"/>
    <n v="4544"/>
    <n v="500"/>
    <n v="150"/>
    <n v="150"/>
    <n v="5680"/>
    <n v="5344"/>
    <n v="6.2874251497005984E-2"/>
    <n v="336"/>
    <s v="Canary Yellow"/>
    <d v="2016-08-26T00:00:00"/>
    <n v="21"/>
    <x v="14"/>
    <x v="7"/>
    <x v="2"/>
  </r>
  <r>
    <n v="87"/>
    <n v="80"/>
    <n v="1"/>
    <s v="00DDC5C0-E266-49E4-A785-E4F8BC3C9B24"/>
    <n v="19500"/>
    <m/>
    <s v="0024"/>
    <x v="59"/>
    <n v="80"/>
    <s v="Matterhorn Motors"/>
    <s v="1, Rue de la Colline"/>
    <s v="LaUNITED STATESnne"/>
    <s v="CH        "/>
    <x v="4"/>
    <s v="EMEA"/>
    <n v="89"/>
    <n v="15600"/>
    <n v="2000"/>
    <n v="750"/>
    <n v="150"/>
    <n v="19500"/>
    <n v="18500"/>
    <n v="5.4054054054053946E-2"/>
    <n v="1000"/>
    <s v="Black"/>
    <d v="2016-08-28T00:00:00"/>
    <n v="21"/>
    <x v="31"/>
    <x v="7"/>
    <x v="2"/>
  </r>
  <r>
    <n v="88"/>
    <n v="81"/>
    <n v="1"/>
    <s v="97AFC7D5-91BF-47E3-8568-01B704E956C2"/>
    <n v="3500"/>
    <m/>
    <s v="0015"/>
    <x v="60"/>
    <n v="81"/>
    <s v="Alexei Tolstoi"/>
    <s v="83, Abbey Road"/>
    <s v="London"/>
    <s v="GB        "/>
    <x v="0"/>
    <s v="EMEA"/>
    <n v="90"/>
    <n v="2800"/>
    <n v="500"/>
    <n v="750"/>
    <n v="150"/>
    <n v="3500"/>
    <n v="4200"/>
    <n v="-0.16666666666666663"/>
    <n v="-700"/>
    <s v="Black"/>
    <d v="2016-09-01T00:00:00"/>
    <n v="21"/>
    <x v="32"/>
    <x v="7"/>
    <x v="2"/>
  </r>
  <r>
    <n v="89"/>
    <n v="82"/>
    <n v="1"/>
    <s v="6A2699A6-ED27-42A9-B811-06D19EB5FA3C"/>
    <n v="3950"/>
    <m/>
    <s v="0006"/>
    <x v="60"/>
    <n v="82"/>
    <s v="Le Luxe en Motion"/>
    <s v="Avenue des Indes, 26"/>
    <s v="Geneva"/>
    <s v="CH        "/>
    <x v="4"/>
    <s v="EMEA"/>
    <n v="89"/>
    <n v="3160"/>
    <n v="500"/>
    <n v="150"/>
    <n v="150"/>
    <n v="3950"/>
    <n v="3960"/>
    <n v="-2.525252525252486E-3"/>
    <n v="-10"/>
    <s v="Black"/>
    <d v="2016-09-01T00:00:00"/>
    <n v="21"/>
    <x v="31"/>
    <x v="7"/>
    <x v="2"/>
  </r>
  <r>
    <n v="90"/>
    <n v="83"/>
    <n v="1"/>
    <s v="70C9BE5C-3CCA-4FB2-B4DE-E5F0A61BB84D"/>
    <n v="20950"/>
    <n v="750"/>
    <s v="0019"/>
    <x v="60"/>
    <n v="83"/>
    <s v="Posh Vehicles Ltd"/>
    <s v="82, Millar Close"/>
    <s v="Manchester"/>
    <s v="GB        "/>
    <x v="0"/>
    <s v="EMEA"/>
    <n v="11"/>
    <n v="16760"/>
    <n v="1360"/>
    <n v="750"/>
    <n v="150"/>
    <n v="20950"/>
    <n v="19020"/>
    <n v="0.10147213459516302"/>
    <n v="1930"/>
    <s v="British Racing Green"/>
    <d v="2016-09-03T00:00:00"/>
    <n v="2"/>
    <x v="2"/>
    <x v="1"/>
    <x v="1"/>
  </r>
  <r>
    <n v="91"/>
    <n v="84"/>
    <n v="1"/>
    <s v="B76D6985-E106-4213-AACC-288088795C92"/>
    <n v="7500"/>
    <n v="75"/>
    <s v="0003"/>
    <x v="61"/>
    <n v="84"/>
    <s v="Birmingham Executive Prestige Vehicles"/>
    <s v="96, Aardvark Avenue"/>
    <s v="Birmingham"/>
    <s v="GB        "/>
    <x v="0"/>
    <s v="EMEA"/>
    <n v="13"/>
    <n v="6000"/>
    <n v="500"/>
    <n v="750"/>
    <n v="150"/>
    <n v="7500"/>
    <n v="7400"/>
    <n v="1.3513513513513598E-2"/>
    <n v="100"/>
    <s v="British Racing Green"/>
    <d v="2016-09-05T00:00:00"/>
    <n v="2"/>
    <x v="4"/>
    <x v="1"/>
    <x v="1"/>
  </r>
  <r>
    <n v="92"/>
    <n v="85"/>
    <n v="1"/>
    <s v="955E8BC5-C31B-4EE5-A48D-76517063C334"/>
    <n v="56500"/>
    <n v="1500"/>
    <s v="0002"/>
    <x v="62"/>
    <n v="85"/>
    <s v="Snazzy Roadsters"/>
    <s v="102, Bleak Street"/>
    <s v="Birmingham"/>
    <s v="GB        "/>
    <x v="0"/>
    <s v="EMEA"/>
    <n v="26"/>
    <n v="45200"/>
    <n v="500"/>
    <n v="1500"/>
    <n v="550"/>
    <n v="56500"/>
    <n v="47750"/>
    <n v="0.18324607329842935"/>
    <n v="8750"/>
    <s v="Dark Purple"/>
    <d v="2016-09-05T00:00:00"/>
    <n v="4"/>
    <x v="16"/>
    <x v="2"/>
    <x v="2"/>
  </r>
  <r>
    <n v="93"/>
    <n v="86"/>
    <n v="1"/>
    <s v="2FCD3EBC-CBA7-4B3C-B6A0-A3A011D3A47B"/>
    <n v="49500"/>
    <n v="750"/>
    <s v="0022"/>
    <x v="62"/>
    <n v="86"/>
    <s v="Stan Collywobble"/>
    <s v="65, Townsend Road"/>
    <s v="Manchester"/>
    <s v="GB        "/>
    <x v="0"/>
    <s v="EMEA"/>
    <n v="27"/>
    <n v="39600"/>
    <n v="660"/>
    <n v="500"/>
    <n v="550"/>
    <n v="49500"/>
    <n v="41310"/>
    <n v="0.1982570806100219"/>
    <n v="8190"/>
    <s v="British Racing Green"/>
    <d v="2016-09-06T00:00:00"/>
    <n v="4"/>
    <x v="30"/>
    <x v="2"/>
    <x v="2"/>
  </r>
  <r>
    <n v="94"/>
    <n v="87"/>
    <n v="1"/>
    <s v="155E940E-7AA7-47EA-B83F-B3521F0B5718"/>
    <n v="68900"/>
    <m/>
    <s v="0032"/>
    <x v="63"/>
    <n v="87"/>
    <s v="Prestige Imports"/>
    <s v="Gran Via 26"/>
    <s v="Barcelona"/>
    <s v="ES        "/>
    <x v="5"/>
    <s v="EMEA"/>
    <n v="11"/>
    <n v="55120"/>
    <n v="500"/>
    <n v="750"/>
    <n v="750"/>
    <n v="68900"/>
    <n v="57120"/>
    <n v="0.20623249299719881"/>
    <n v="11780"/>
    <s v="Dark Purple"/>
    <d v="2016-09-09T00:00:00"/>
    <n v="2"/>
    <x v="2"/>
    <x v="1"/>
    <x v="1"/>
  </r>
  <r>
    <n v="95"/>
    <n v="88"/>
    <n v="1"/>
    <s v="B25CB659-C0A2-451E-AADB-7A006414D6E1"/>
    <n v="55000"/>
    <m/>
    <s v="0001"/>
    <x v="63"/>
    <n v="88"/>
    <s v="Magic Motors"/>
    <s v="27, Handsworth Road"/>
    <s v="Birmingham"/>
    <s v="GB        "/>
    <x v="0"/>
    <s v="EMEA"/>
    <n v="28"/>
    <n v="44000"/>
    <n v="500"/>
    <n v="150"/>
    <n v="550"/>
    <n v="55000"/>
    <n v="45200"/>
    <n v="0.2168141592920354"/>
    <n v="9800"/>
    <s v="Silver"/>
    <d v="2016-09-10T00:00:00"/>
    <n v="4"/>
    <x v="28"/>
    <x v="2"/>
    <x v="2"/>
  </r>
  <r>
    <n v="96"/>
    <n v="89"/>
    <n v="1"/>
    <s v="19D1000C-178F-4BBA-9B19-C93804D047AC"/>
    <n v="3575"/>
    <m/>
    <s v="0008"/>
    <x v="64"/>
    <n v="89"/>
    <s v="M. Pierre Dubois"/>
    <s v="14, Rue De La Hutte"/>
    <s v="Marseille"/>
    <s v="FR        "/>
    <x v="2"/>
    <s v="EMEA"/>
    <n v="73"/>
    <n v="2860"/>
    <n v="500"/>
    <n v="750"/>
    <n v="150"/>
    <n v="3575"/>
    <n v="4260"/>
    <n v="-0.16079812206572774"/>
    <n v="-685"/>
    <s v="Silver"/>
    <d v="2016-09-11T00:00:00"/>
    <n v="16"/>
    <x v="33"/>
    <x v="6"/>
    <x v="2"/>
  </r>
  <r>
    <n v="97"/>
    <n v="90"/>
    <n v="1"/>
    <s v="DD6A0129-40CF-449F-8427-1C97BF14B2BD"/>
    <n v="35250"/>
    <m/>
    <s v="0012"/>
    <x v="64"/>
    <n v="90"/>
    <s v="Glittering Prize Cars Ltd"/>
    <s v="46, Golders Green Road"/>
    <s v="London"/>
    <s v="GB        "/>
    <x v="0"/>
    <s v="EMEA"/>
    <n v="73"/>
    <n v="28200"/>
    <n v="500"/>
    <n v="750"/>
    <n v="550"/>
    <n v="35250"/>
    <n v="30000"/>
    <n v="0.17500000000000004"/>
    <n v="5250"/>
    <s v="British Racing Green"/>
    <d v="2016-09-11T00:00:00"/>
    <n v="16"/>
    <x v="33"/>
    <x v="6"/>
    <x v="2"/>
  </r>
  <r>
    <n v="98"/>
    <n v="91"/>
    <n v="1"/>
    <s v="66D70810-1EE2-4BCA-B1B4-1E5B86C75002"/>
    <n v="19600"/>
    <n v="1250"/>
    <s v="0013"/>
    <x v="65"/>
    <n v="91"/>
    <s v="La Bagnole de Luxe"/>
    <s v="890 Place de la Concorde"/>
    <s v="Paris"/>
    <s v="FR        "/>
    <x v="2"/>
    <s v="EMEA"/>
    <n v="74"/>
    <n v="15680"/>
    <n v="1360"/>
    <n v="150"/>
    <n v="150"/>
    <n v="47490"/>
    <n v="17340"/>
    <n v="1.7387543252595155"/>
    <n v="30150"/>
    <s v="Night Blue"/>
    <d v="2016-09-15T00:00:00"/>
    <n v="16"/>
    <x v="15"/>
    <x v="6"/>
    <x v="2"/>
  </r>
  <r>
    <n v="99"/>
    <n v="91"/>
    <n v="2"/>
    <s v="384778FF-C28D-4FE6-9BEF-D787EFDC23CF"/>
    <n v="27890"/>
    <m/>
    <s v="0013"/>
    <x v="65"/>
    <n v="91"/>
    <s v="La Bagnole de Luxe"/>
    <s v="890 Place de la Concorde"/>
    <s v="Paris"/>
    <s v="FR        "/>
    <x v="2"/>
    <s v="EMEA"/>
    <n v="74"/>
    <n v="22312"/>
    <n v="970"/>
    <n v="500"/>
    <n v="150"/>
    <n v="47490"/>
    <n v="23932"/>
    <n v="0.98437238843389596"/>
    <n v="23558"/>
    <s v="Black"/>
    <d v="2016-09-15T00:00:00"/>
    <n v="16"/>
    <x v="15"/>
    <x v="6"/>
    <x v="2"/>
  </r>
  <r>
    <n v="100"/>
    <n v="92"/>
    <n v="1"/>
    <s v="B760CF74-6468-4A0D-9485-36C7F7710EB0"/>
    <n v="45950"/>
    <m/>
    <s v="0015"/>
    <x v="65"/>
    <n v="92"/>
    <s v="Alexei Tolstoi"/>
    <s v="83, Abbey Road"/>
    <s v="London"/>
    <s v="GB        "/>
    <x v="0"/>
    <s v="EMEA"/>
    <n v="11"/>
    <n v="36760"/>
    <n v="970"/>
    <n v="750"/>
    <n v="550"/>
    <n v="45950"/>
    <n v="39030"/>
    <n v="0.17729951319497816"/>
    <n v="6920"/>
    <s v="Night Blue"/>
    <d v="2016-09-16T00:00:00"/>
    <n v="2"/>
    <x v="2"/>
    <x v="1"/>
    <x v="1"/>
  </r>
  <r>
    <n v="101"/>
    <n v="93"/>
    <n v="1"/>
    <s v="E1350CBE-B916-4F18-B5BF-F7D53A31205A"/>
    <n v="9950"/>
    <m/>
    <s v="0025"/>
    <x v="66"/>
    <n v="93"/>
    <s v="King Leer Cars"/>
    <s v="87, Lindisfarne Road"/>
    <s v="Newcastle"/>
    <s v="GB        "/>
    <x v="0"/>
    <s v="EMEA"/>
    <n v="12"/>
    <n v="7960"/>
    <n v="500"/>
    <n v="150"/>
    <n v="150"/>
    <n v="9950"/>
    <n v="8760"/>
    <n v="0.13584474885844755"/>
    <n v="1190"/>
    <s v="Black"/>
    <d v="2016-09-17T00:00:00"/>
    <n v="2"/>
    <x v="3"/>
    <x v="1"/>
    <x v="1"/>
  </r>
  <r>
    <n v="102"/>
    <n v="94"/>
    <n v="1"/>
    <s v="9D74A1A9-7342-4FEA-9C21-6AC4EFE92018"/>
    <n v="6550"/>
    <n v="750"/>
    <s v="0026"/>
    <x v="67"/>
    <n v="94"/>
    <s v="Honest Pete Motors"/>
    <s v="76, Williams Street"/>
    <s v="Stoke"/>
    <s v="GB        "/>
    <x v="0"/>
    <s v="EMEA"/>
    <n v="87"/>
    <n v="5240"/>
    <n v="500"/>
    <n v="750"/>
    <n v="150"/>
    <n v="163050"/>
    <n v="6640"/>
    <n v="23.555722891566266"/>
    <n v="156410"/>
    <s v="Black"/>
    <d v="2016-09-18T00:00:00"/>
    <n v="21"/>
    <x v="14"/>
    <x v="7"/>
    <x v="2"/>
  </r>
  <r>
    <n v="103"/>
    <n v="94"/>
    <n v="2"/>
    <s v="C001858B-0B5D-4648-8F0D-80269964C921"/>
    <n v="156500"/>
    <m/>
    <s v="0026"/>
    <x v="67"/>
    <n v="94"/>
    <s v="Honest Pete Motors"/>
    <s v="76, Williams Street"/>
    <s v="Stoke"/>
    <s v="GB        "/>
    <x v="0"/>
    <s v="EMEA"/>
    <n v="3"/>
    <n v="125200"/>
    <n v="2200"/>
    <n v="3150"/>
    <n v="1950"/>
    <n v="163050"/>
    <n v="132500"/>
    <n v="0.23056603773584916"/>
    <n v="30550"/>
    <s v="British Racing Green"/>
    <d v="2015-09-11T00:00:00"/>
    <n v="1"/>
    <x v="1"/>
    <x v="0"/>
    <x v="0"/>
  </r>
  <r>
    <n v="104"/>
    <n v="95"/>
    <n v="1"/>
    <s v="BB4B9483-7AE3-47B4-A788-7EB5D12A7516"/>
    <n v="76500"/>
    <n v="1500"/>
    <s v="0022"/>
    <x v="68"/>
    <n v="95"/>
    <s v="Stan Collywobble"/>
    <s v="65, Townsend Road"/>
    <s v="Manchester"/>
    <s v="GB        "/>
    <x v="0"/>
    <s v="EMEA"/>
    <n v="33"/>
    <n v="61200"/>
    <n v="2175"/>
    <n v="750"/>
    <n v="750"/>
    <n v="76500"/>
    <n v="64875"/>
    <n v="0.17919075144508678"/>
    <n v="11625"/>
    <s v="Canary Yellow"/>
    <d v="2016-10-01T00:00:00"/>
    <n v="5"/>
    <x v="34"/>
    <x v="3"/>
    <x v="2"/>
  </r>
  <r>
    <n v="105"/>
    <n v="96"/>
    <n v="1"/>
    <s v="6120D922-6703-4267-969B-A9A9D3CAE787"/>
    <n v="119600"/>
    <m/>
    <s v="0032"/>
    <x v="69"/>
    <n v="96"/>
    <s v="Prestige Imports"/>
    <s v="Gran Via 26"/>
    <s v="Barcelona"/>
    <s v="ES        "/>
    <x v="5"/>
    <s v="EMEA"/>
    <n v="35"/>
    <n v="95680"/>
    <n v="1490"/>
    <n v="2200"/>
    <n v="750"/>
    <n v="119600"/>
    <n v="100120"/>
    <n v="0.19456652017578913"/>
    <n v="19480"/>
    <s v="Green"/>
    <d v="2016-10-03T00:00:00"/>
    <n v="6"/>
    <x v="35"/>
    <x v="9"/>
    <x v="2"/>
  </r>
  <r>
    <n v="106"/>
    <n v="97"/>
    <n v="1"/>
    <s v="30DC26F7-E98B-4FE8-B834-D625EC7E12F3"/>
    <n v="85650"/>
    <n v="2450"/>
    <s v="0038"/>
    <x v="70"/>
    <n v="97"/>
    <s v="Executive Motor Delight"/>
    <s v="17, The Brambles"/>
    <s v="London"/>
    <s v="GB        "/>
    <x v="0"/>
    <s v="EMEA"/>
    <n v="33"/>
    <n v="68520"/>
    <n v="2175"/>
    <n v="750"/>
    <n v="750"/>
    <n v="95600"/>
    <n v="72195"/>
    <n v="0.32419142599903039"/>
    <n v="23405"/>
    <s v="Silver"/>
    <d v="2016-10-10T00:00:00"/>
    <n v="5"/>
    <x v="34"/>
    <x v="3"/>
    <x v="2"/>
  </r>
  <r>
    <n v="107"/>
    <n v="97"/>
    <n v="2"/>
    <s v="34A69512-CDC3-4BEB-ADCB-AAE360CA7CF4"/>
    <n v="9950"/>
    <m/>
    <s v="0038"/>
    <x v="70"/>
    <n v="97"/>
    <s v="Executive Motor Delight"/>
    <s v="17, The Brambles"/>
    <s v="London"/>
    <s v="GB        "/>
    <x v="0"/>
    <s v="EMEA"/>
    <n v="89"/>
    <n v="7960"/>
    <n v="500"/>
    <n v="750"/>
    <n v="150"/>
    <n v="95600"/>
    <n v="9360"/>
    <n v="9.2136752136752129"/>
    <n v="86240"/>
    <s v="Black"/>
    <d v="2016-10-29T00:00:00"/>
    <n v="21"/>
    <x v="31"/>
    <x v="7"/>
    <x v="2"/>
  </r>
  <r>
    <n v="108"/>
    <n v="98"/>
    <n v="1"/>
    <s v="3EDC8773-9603-4D38-9DC9-64E1C4768F7D"/>
    <n v="12500"/>
    <m/>
    <s v="0039"/>
    <x v="70"/>
    <n v="98"/>
    <s v="Alicia Almodovar"/>
    <s v="Palacia Del Sol"/>
    <s v="Barcelona"/>
    <s v="ES        "/>
    <x v="5"/>
    <s v="EMEA"/>
    <n v="88"/>
    <n v="10000"/>
    <n v="500"/>
    <n v="750"/>
    <n v="150"/>
    <n v="12500"/>
    <n v="11400"/>
    <n v="9.6491228070175517E-2"/>
    <n v="1100"/>
    <s v="Black"/>
    <d v="2016-10-29T00:00:00"/>
    <n v="21"/>
    <x v="27"/>
    <x v="7"/>
    <x v="2"/>
  </r>
  <r>
    <n v="109"/>
    <n v="99"/>
    <n v="1"/>
    <s v="9FF62C70-89E4-4815-912F-C5DFBF8BDF0F"/>
    <n v="12500"/>
    <n v="750"/>
    <s v="0040"/>
    <x v="70"/>
    <n v="99"/>
    <s v="Ronaldo Bianco"/>
    <s v="Palazzo MedUNITED STATES 2000"/>
    <s v="Milan"/>
    <s v="IT        "/>
    <x v="6"/>
    <s v="EMEA"/>
    <n v="22"/>
    <n v="10000"/>
    <n v="500"/>
    <n v="750"/>
    <n v="150"/>
    <n v="12500"/>
    <n v="11400"/>
    <n v="9.6491228070175517E-2"/>
    <n v="1100"/>
    <s v="Black"/>
    <d v="2016-10-29T00:00:00"/>
    <n v="4"/>
    <x v="5"/>
    <x v="2"/>
    <x v="2"/>
  </r>
  <r>
    <n v="110"/>
    <n v="100"/>
    <n v="1"/>
    <s v="EC25FA02-2692-42E1-85A0-71F0775C8F8A"/>
    <n v="56890"/>
    <n v="2450"/>
    <s v="0003"/>
    <x v="71"/>
    <n v="100"/>
    <s v="Birmingham Executive Prestige Vehicles"/>
    <s v="96, Aardvark Avenue"/>
    <s v="Birmingham"/>
    <s v="GB        "/>
    <x v="0"/>
    <s v="EMEA"/>
    <n v="23"/>
    <n v="45512"/>
    <n v="2000"/>
    <n v="750"/>
    <n v="550"/>
    <n v="56890"/>
    <n v="48812"/>
    <n v="0.16549209210849791"/>
    <n v="8078"/>
    <s v="Silver"/>
    <d v="2016-11-01T00:00:00"/>
    <n v="4"/>
    <x v="6"/>
    <x v="2"/>
    <x v="2"/>
  </r>
  <r>
    <n v="111"/>
    <n v="101"/>
    <n v="1"/>
    <s v="E368D03E-239C-499F-A41A-CC4D2AE1AFF8"/>
    <n v="55000"/>
    <n v="2450"/>
    <s v="0012"/>
    <x v="72"/>
    <n v="101"/>
    <s v="Glittering Prize Cars Ltd"/>
    <s v="46, Golders Green Road"/>
    <s v="London"/>
    <s v="GB        "/>
    <x v="0"/>
    <s v="EMEA"/>
    <n v="24"/>
    <n v="44000"/>
    <n v="660"/>
    <n v="500"/>
    <n v="550"/>
    <n v="55000"/>
    <n v="45710"/>
    <n v="0.20323780354408227"/>
    <n v="9290"/>
    <s v="Silver"/>
    <d v="2016-11-01T00:00:00"/>
    <n v="4"/>
    <x v="7"/>
    <x v="2"/>
    <x v="2"/>
  </r>
  <r>
    <n v="112"/>
    <n v="102"/>
    <n v="1"/>
    <s v="4C1762AE-F7FD-4F2C-875B-CAC022B0DF63"/>
    <n v="9990"/>
    <m/>
    <s v="0026"/>
    <x v="73"/>
    <n v="102"/>
    <s v="Honest Pete Motors"/>
    <s v="76, Williams Street"/>
    <s v="Stoke"/>
    <s v="GB        "/>
    <x v="0"/>
    <s v="EMEA"/>
    <n v="88"/>
    <n v="7992"/>
    <n v="500"/>
    <n v="750"/>
    <n v="150"/>
    <n v="191490"/>
    <n v="9392"/>
    <n v="19.388628620102214"/>
    <n v="182098"/>
    <s v="Black"/>
    <d v="2016-11-11T00:00:00"/>
    <n v="21"/>
    <x v="27"/>
    <x v="7"/>
    <x v="2"/>
  </r>
  <r>
    <n v="113"/>
    <n v="102"/>
    <n v="2"/>
    <s v="DB8869B2-1EC0-48D5-9DA6-FDF1665155F0"/>
    <n v="46500"/>
    <m/>
    <s v="0026"/>
    <x v="73"/>
    <n v="102"/>
    <s v="Honest Pete Motors"/>
    <s v="76, Williams Street"/>
    <s v="Stoke"/>
    <s v="GB        "/>
    <x v="0"/>
    <s v="EMEA"/>
    <n v="25"/>
    <n v="37200"/>
    <n v="2000"/>
    <n v="750"/>
    <n v="550"/>
    <n v="191490"/>
    <n v="40500"/>
    <n v="3.728148148148148"/>
    <n v="150990"/>
    <s v="British Racing Green"/>
    <d v="2016-11-11T00:00:00"/>
    <n v="4"/>
    <x v="26"/>
    <x v="2"/>
    <x v="2"/>
  </r>
  <r>
    <n v="114"/>
    <n v="102"/>
    <n v="3"/>
    <s v="DD651733-FE5C-46B9-AC97-727F8CD170A6"/>
    <n v="9500"/>
    <m/>
    <s v="0026"/>
    <x v="73"/>
    <n v="102"/>
    <s v="Honest Pete Motors"/>
    <s v="76, Williams Street"/>
    <s v="Stoke"/>
    <s v="GB        "/>
    <x v="0"/>
    <s v="EMEA"/>
    <n v="89"/>
    <n v="7600"/>
    <n v="500"/>
    <n v="750"/>
    <n v="150"/>
    <n v="191490"/>
    <n v="9000"/>
    <n v="20.276666666666667"/>
    <n v="182490"/>
    <s v="Black"/>
    <d v="2016-11-11T00:00:00"/>
    <n v="21"/>
    <x v="31"/>
    <x v="7"/>
    <x v="2"/>
  </r>
  <r>
    <n v="115"/>
    <n v="102"/>
    <n v="4"/>
    <s v="F810FAB0-6BAE-4AC0-BDBC-F14A71AC35B9"/>
    <n v="125500"/>
    <m/>
    <s v="0026"/>
    <x v="73"/>
    <n v="102"/>
    <s v="Honest Pete Motors"/>
    <s v="76, Williams Street"/>
    <s v="Stoke"/>
    <s v="GB        "/>
    <x v="0"/>
    <s v="EMEA"/>
    <n v="26"/>
    <n v="100400"/>
    <n v="3950"/>
    <n v="1500"/>
    <n v="1950"/>
    <n v="191490"/>
    <n v="107800"/>
    <n v="0.77634508348794062"/>
    <n v="83690"/>
    <s v="Red"/>
    <d v="2016-12-01T00:00:00"/>
    <n v="4"/>
    <x v="16"/>
    <x v="2"/>
    <x v="2"/>
  </r>
  <r>
    <n v="116"/>
    <n v="103"/>
    <n v="1"/>
    <s v="3CF2C0F8-21E1-4ADE-AE72-AB9DFE3790DD"/>
    <n v="99500"/>
    <n v="5000"/>
    <s v="0033"/>
    <x v="74"/>
    <n v="103"/>
    <s v="Prestissimo!"/>
    <s v="Via Appia 239"/>
    <s v="Milan"/>
    <s v="IT        "/>
    <x v="6"/>
    <s v="EMEA"/>
    <n v="35"/>
    <n v="79600"/>
    <n v="1490"/>
    <n v="750"/>
    <n v="750"/>
    <n v="99500"/>
    <n v="82590"/>
    <n v="0.2047463373289744"/>
    <n v="16910"/>
    <s v="Dark Purple"/>
    <d v="2016-12-01T00:00:00"/>
    <n v="6"/>
    <x v="35"/>
    <x v="9"/>
    <x v="2"/>
  </r>
  <r>
    <n v="117"/>
    <n v="104"/>
    <n v="1"/>
    <s v="A017241D-3A92-4EA7-A3EE-22FC119542F8"/>
    <n v="60500"/>
    <m/>
    <s v="0013"/>
    <x v="74"/>
    <n v="104"/>
    <s v="La Bagnole de Luxe"/>
    <s v="890 Place de la Concorde"/>
    <s v="Paris"/>
    <s v="FR        "/>
    <x v="2"/>
    <s v="EMEA"/>
    <n v="36"/>
    <n v="48400"/>
    <n v="500"/>
    <n v="1500"/>
    <n v="550"/>
    <n v="60500"/>
    <n v="50950"/>
    <n v="0.18743866535819431"/>
    <n v="9550"/>
    <s v="Night Blue"/>
    <d v="2016-12-05T00:00:00"/>
    <n v="6"/>
    <x v="36"/>
    <x v="9"/>
    <x v="2"/>
  </r>
  <r>
    <n v="118"/>
    <n v="105"/>
    <n v="1"/>
    <s v="4537B83B-2444-4389-B2DE-F30E15608163"/>
    <n v="123500"/>
    <n v="5000"/>
    <s v="0014"/>
    <x v="74"/>
    <n v="105"/>
    <s v="Convertible Dreams"/>
    <s v="31, Archbishop Ave"/>
    <s v="London"/>
    <s v="GB        "/>
    <x v="0"/>
    <s v="EMEA"/>
    <n v="17"/>
    <n v="98800"/>
    <n v="2000"/>
    <n v="750"/>
    <n v="750"/>
    <n v="123500"/>
    <n v="102300"/>
    <n v="0.20723362658846534"/>
    <n v="21200"/>
    <s v="Black"/>
    <d v="2016-12-05T00:00:00"/>
    <n v="3"/>
    <x v="18"/>
    <x v="8"/>
    <x v="0"/>
  </r>
  <r>
    <n v="119"/>
    <n v="106"/>
    <n v="1"/>
    <s v="7CEA62B1-9CBE-4E13-BECC-54E7EED128EF"/>
    <n v="25000"/>
    <m/>
    <s v="0023"/>
    <x v="75"/>
    <n v="106"/>
    <s v="Glitz"/>
    <s v="FriedrichStrasse 579"/>
    <s v="Stuttgart"/>
    <s v="DE        "/>
    <x v="1"/>
    <s v="EMEA"/>
    <n v="18"/>
    <n v="20000"/>
    <n v="1360"/>
    <n v="750"/>
    <n v="150"/>
    <n v="25000"/>
    <n v="22260"/>
    <n v="0.1230907457322552"/>
    <n v="2740"/>
    <s v="Night Blue"/>
    <d v="2016-12-07T00:00:00"/>
    <n v="3"/>
    <x v="19"/>
    <x v="8"/>
    <x v="0"/>
  </r>
  <r>
    <n v="120"/>
    <n v="107"/>
    <n v="1"/>
    <s v="102A734C-3212-4708-85A5-A96FE8E14641"/>
    <n v="169500"/>
    <m/>
    <s v="0028"/>
    <x v="76"/>
    <n v="107"/>
    <s v="Vive La Vitesse"/>
    <s v="56, Rue Noiratre"/>
    <s v="Marseille"/>
    <s v="FR        "/>
    <x v="2"/>
    <s v="EMEA"/>
    <n v="18"/>
    <n v="135600"/>
    <n v="9250"/>
    <n v="1500"/>
    <n v="1950"/>
    <n v="169500"/>
    <n v="148300"/>
    <n v="0.14295347269049219"/>
    <n v="21200"/>
    <s v="British Racing Green"/>
    <d v="2016-12-07T00:00:00"/>
    <n v="3"/>
    <x v="19"/>
    <x v="8"/>
    <x v="0"/>
  </r>
  <r>
    <n v="121"/>
    <n v="108"/>
    <n v="1"/>
    <s v="9B8B87E1-7770-4136-8EB4-B7173C8783A6"/>
    <n v="99500"/>
    <m/>
    <s v="0029"/>
    <x v="77"/>
    <n v="108"/>
    <s v="Liverpool Executive Prestige Vehicles"/>
    <s v="8, Everton Avenue"/>
    <s v="Liverpool"/>
    <s v="GB        "/>
    <x v="0"/>
    <s v="EMEA"/>
    <n v="34"/>
    <n v="79600"/>
    <n v="2175"/>
    <n v="750"/>
    <n v="750"/>
    <n v="99500"/>
    <n v="83275"/>
    <n v="0.19483638546982895"/>
    <n v="16225"/>
    <s v="Black"/>
    <d v="2016-12-25T00:00:00"/>
    <n v="5"/>
    <x v="37"/>
    <x v="3"/>
    <x v="2"/>
  </r>
  <r>
    <n v="122"/>
    <n v="109"/>
    <n v="1"/>
    <s v="C0E2E06D-AE60-4223-9E7C-B8387F2A4335"/>
    <n v="39500"/>
    <m/>
    <s v="0039"/>
    <x v="78"/>
    <n v="109"/>
    <s v="Alicia Almodovar"/>
    <s v="Palacia Del Sol"/>
    <s v="Barcelona"/>
    <s v="ES        "/>
    <x v="5"/>
    <s v="EMEA"/>
    <n v="14"/>
    <n v="31600"/>
    <n v="500"/>
    <n v="500"/>
    <n v="550"/>
    <n v="39500"/>
    <n v="33150"/>
    <n v="0.19155354449472095"/>
    <n v="6350"/>
    <s v="Canary Yellow"/>
    <d v="2016-12-30T00:00:00"/>
    <n v="2"/>
    <x v="24"/>
    <x v="1"/>
    <x v="1"/>
  </r>
  <r>
    <n v="123"/>
    <n v="110"/>
    <n v="1"/>
    <s v="3EEC687A-759C-4D8A-8776-E257E8230376"/>
    <n v="22500"/>
    <m/>
    <s v="0028"/>
    <x v="79"/>
    <n v="110"/>
    <s v="Vive La Vitesse"/>
    <s v="56, Rue Noiratre"/>
    <s v="Marseille"/>
    <s v="FR        "/>
    <x v="2"/>
    <s v="EMEA"/>
    <n v="16"/>
    <n v="18000"/>
    <n v="1360"/>
    <n v="750"/>
    <n v="150"/>
    <n v="22500"/>
    <n v="20260"/>
    <n v="0.11056268509378087"/>
    <n v="2240"/>
    <s v="Pink"/>
    <d v="2016-12-31T00:00:00"/>
    <n v="2"/>
    <x v="38"/>
    <x v="1"/>
    <x v="1"/>
  </r>
  <r>
    <n v="124"/>
    <n v="111"/>
    <n v="1"/>
    <s v="09FA3947-726D-4987-B9DD-2F4CF7CD7C45"/>
    <n v="125000"/>
    <m/>
    <s v="0027"/>
    <x v="80"/>
    <n v="111"/>
    <s v="Peter Smith"/>
    <s v="82, Ell Pie Lane"/>
    <s v="Birmingham"/>
    <s v="GB        "/>
    <x v="0"/>
    <s v="EMEA"/>
    <n v="26"/>
    <n v="100000"/>
    <n v="500"/>
    <n v="1500"/>
    <n v="750"/>
    <n v="125000"/>
    <n v="102750"/>
    <n v="0.21654501216545019"/>
    <n v="22250"/>
    <s v="Green"/>
    <d v="2016-12-31T00:00:00"/>
    <n v="4"/>
    <x v="16"/>
    <x v="2"/>
    <x v="2"/>
  </r>
  <r>
    <n v="125"/>
    <n v="112"/>
    <n v="1"/>
    <s v="52CE8210-53B8-4C09-B821-6389A09733C5"/>
    <n v="85000"/>
    <m/>
    <s v="0007"/>
    <x v="81"/>
    <n v="112"/>
    <s v="Eat My Exhaust Ltd"/>
    <s v="29, Kop Hill"/>
    <s v="Liverpool"/>
    <s v="GB        "/>
    <x v="0"/>
    <s v="EMEA"/>
    <n v="38"/>
    <n v="68000"/>
    <n v="1490"/>
    <n v="1500"/>
    <n v="750"/>
    <n v="85000"/>
    <n v="71740"/>
    <n v="0.18483412322274884"/>
    <n v="13260"/>
    <s v="Black"/>
    <d v="2016-12-31T00:00:00"/>
    <n v="6"/>
    <x v="39"/>
    <x v="9"/>
    <x v="2"/>
  </r>
  <r>
    <n v="126"/>
    <n v="113"/>
    <n v="1"/>
    <s v="DE44149E-1225-4B7C-97E5-8089A4F21C1C"/>
    <n v="1250"/>
    <m/>
    <s v="0013"/>
    <x v="82"/>
    <n v="113"/>
    <s v="La Bagnole de Luxe"/>
    <s v="890 Place de la Concorde"/>
    <s v="Paris"/>
    <s v="FR        "/>
    <x v="2"/>
    <s v="EMEA"/>
    <n v="99"/>
    <n v="1000"/>
    <n v="500"/>
    <n v="750"/>
    <n v="150"/>
    <n v="1250"/>
    <n v="2400"/>
    <n v="-0.47916666666666663"/>
    <n v="-1150"/>
    <s v="Silver"/>
    <d v="2017-01-02T00:00:00"/>
    <n v="23"/>
    <x v="40"/>
    <x v="10"/>
    <x v="1"/>
  </r>
  <r>
    <n v="127"/>
    <n v="114"/>
    <n v="1"/>
    <s v="CF9A23D7-6F8A-4CA6-A037-95EA7385B539"/>
    <n v="22500"/>
    <m/>
    <s v="0006"/>
    <x v="83"/>
    <n v="114"/>
    <s v="Le Luxe en Motion"/>
    <s v="Avenue des Indes, 26"/>
    <s v="Geneva"/>
    <s v="CH        "/>
    <x v="4"/>
    <s v="EMEA"/>
    <n v="45"/>
    <n v="18000"/>
    <n v="500"/>
    <n v="750"/>
    <n v="150"/>
    <n v="22500"/>
    <n v="19400"/>
    <n v="0.15979381443298979"/>
    <n v="3100"/>
    <s v="Silver"/>
    <d v="2017-01-02T00:00:00"/>
    <n v="8"/>
    <x v="9"/>
    <x v="4"/>
    <x v="1"/>
  </r>
  <r>
    <n v="128"/>
    <n v="115"/>
    <n v="1"/>
    <s v="98299E86-0B98-42D8-A549-37D89435B4E3"/>
    <n v="125950"/>
    <n v="12500"/>
    <s v="0001"/>
    <x v="84"/>
    <n v="115"/>
    <s v="Magic Motors"/>
    <s v="27, Handsworth Road"/>
    <s v="Birmingham"/>
    <s v="GB        "/>
    <x v="0"/>
    <s v="EMEA"/>
    <n v="3"/>
    <n v="100760"/>
    <n v="9250"/>
    <n v="2200"/>
    <n v="1950"/>
    <n v="125950"/>
    <n v="114160"/>
    <n v="0.10327610371408547"/>
    <n v="11790"/>
    <s v="Black"/>
    <d v="2017-01-02T00:00:00"/>
    <n v="1"/>
    <x v="1"/>
    <x v="0"/>
    <x v="0"/>
  </r>
  <r>
    <n v="129"/>
    <n v="116"/>
    <n v="1"/>
    <s v="DD8D9340-29B0-4E0D-89B3-BD33B70E087D"/>
    <n v="8850"/>
    <m/>
    <s v="0006"/>
    <x v="85"/>
    <n v="116"/>
    <s v="Le Luxe en Motion"/>
    <s v="Avenue des Indes, 26"/>
    <s v="Geneva"/>
    <s v="CH        "/>
    <x v="4"/>
    <s v="EMEA"/>
    <n v="89"/>
    <n v="7080"/>
    <n v="500"/>
    <n v="750"/>
    <n v="150"/>
    <n v="8850"/>
    <n v="8480"/>
    <n v="4.3632075471698117E-2"/>
    <n v="370"/>
    <s v="Black"/>
    <d v="2017-01-02T00:00:00"/>
    <n v="21"/>
    <x v="31"/>
    <x v="7"/>
    <x v="2"/>
  </r>
  <r>
    <n v="130"/>
    <n v="117"/>
    <n v="1"/>
    <s v="BBDFB7CF-FBA6-4463-BC1E-FE79522431EE"/>
    <n v="9950"/>
    <m/>
    <s v="0019"/>
    <x v="86"/>
    <n v="117"/>
    <s v="Posh Vehicles Ltd"/>
    <s v="82, Millar Close"/>
    <s v="Manchester"/>
    <s v="GB        "/>
    <x v="0"/>
    <s v="EMEA"/>
    <n v="87"/>
    <n v="7960"/>
    <n v="500"/>
    <n v="750"/>
    <n v="150"/>
    <n v="9950"/>
    <n v="9360"/>
    <n v="6.3034188034188032E-2"/>
    <n v="590"/>
    <s v="Pink"/>
    <d v="2017-01-02T00:00:00"/>
    <n v="21"/>
    <x v="14"/>
    <x v="7"/>
    <x v="2"/>
  </r>
  <r>
    <n v="131"/>
    <n v="118"/>
    <n v="1"/>
    <s v="47077B33-09BC-4FF2-B71B-58E243952BAA"/>
    <n v="56500"/>
    <n v="2450"/>
    <s v="0028"/>
    <x v="87"/>
    <n v="118"/>
    <s v="Vive La Vitesse"/>
    <s v="56, Rue Noiratre"/>
    <s v="Marseille"/>
    <s v="FR        "/>
    <x v="2"/>
    <s v="EMEA"/>
    <n v="28"/>
    <n v="45200"/>
    <n v="500"/>
    <n v="750"/>
    <n v="550"/>
    <n v="56500"/>
    <n v="47000"/>
    <n v="0.2021276595744681"/>
    <n v="9500"/>
    <s v="Black"/>
    <d v="2017-01-20T00:00:00"/>
    <n v="4"/>
    <x v="28"/>
    <x v="2"/>
    <x v="2"/>
  </r>
  <r>
    <n v="132"/>
    <n v="119"/>
    <n v="1"/>
    <s v="A48E5430-ACA4-41FD-BC6F-446BE2B46DF8"/>
    <n v="55000"/>
    <m/>
    <s v="0037"/>
    <x v="88"/>
    <n v="119"/>
    <s v="Screamin' Wheels"/>
    <s v="4, Churchill Close"/>
    <s v="London"/>
    <s v="GB        "/>
    <x v="0"/>
    <s v="EMEA"/>
    <n v="29"/>
    <n v="44000"/>
    <n v="500"/>
    <n v="750"/>
    <n v="550"/>
    <n v="55000"/>
    <n v="45800"/>
    <n v="0.20087336244541487"/>
    <n v="9200"/>
    <s v="Black"/>
    <d v="2017-01-21T00:00:00"/>
    <n v="4"/>
    <x v="29"/>
    <x v="2"/>
    <x v="2"/>
  </r>
  <r>
    <n v="133"/>
    <n v="120"/>
    <n v="1"/>
    <s v="E869D5E4-CAC0-48ED-8961-03D0405EA2FD"/>
    <n v="56950"/>
    <n v="750"/>
    <s v="0026"/>
    <x v="89"/>
    <n v="120"/>
    <s v="Honest Pete Motors"/>
    <s v="76, Williams Street"/>
    <s v="Stoke"/>
    <s v="GB        "/>
    <x v="0"/>
    <s v="EMEA"/>
    <n v="28"/>
    <n v="45560"/>
    <n v="1360"/>
    <n v="750"/>
    <n v="550"/>
    <n v="56950"/>
    <n v="48220"/>
    <n v="0.18104520945665703"/>
    <n v="8730"/>
    <s v="Night Blue"/>
    <d v="2017-01-25T00:00:00"/>
    <n v="4"/>
    <x v="28"/>
    <x v="2"/>
    <x v="2"/>
  </r>
  <r>
    <n v="134"/>
    <n v="121"/>
    <n v="1"/>
    <s v="74DD8FE1-B205-4400-A951-1E54E7C22E40"/>
    <n v="365000"/>
    <m/>
    <s v="0028"/>
    <x v="90"/>
    <n v="121"/>
    <s v="Vive La Vitesse"/>
    <s v="56, Rue Noiratre"/>
    <s v="Marseille"/>
    <s v="FR        "/>
    <x v="2"/>
    <s v="EMEA"/>
    <n v="10"/>
    <n v="292000"/>
    <n v="3950"/>
    <n v="750"/>
    <n v="1950"/>
    <n v="365000"/>
    <n v="298650"/>
    <n v="0.22216641553658123"/>
    <n v="66350"/>
    <s v="Black"/>
    <d v="2017-02-01T00:00:00"/>
    <n v="1"/>
    <x v="41"/>
    <x v="0"/>
    <x v="0"/>
  </r>
  <r>
    <n v="135"/>
    <n v="122"/>
    <n v="1"/>
    <s v="7392B5F6-783C-4D4B-B687-74A98411A7CB"/>
    <n v="395000"/>
    <m/>
    <s v="0035"/>
    <x v="91"/>
    <n v="122"/>
    <s v="Laurent Saint Yves"/>
    <s v="49, Rue Quicampoix"/>
    <s v="Marseille"/>
    <s v="FR        "/>
    <x v="2"/>
    <s v="EMEA"/>
    <n v="10"/>
    <n v="316000"/>
    <n v="9250"/>
    <n v="2200"/>
    <n v="1950"/>
    <n v="395000"/>
    <n v="329400"/>
    <n v="0.19914996964177289"/>
    <n v="65600"/>
    <s v="British Racing Green"/>
    <d v="2017-02-03T00:00:00"/>
    <n v="1"/>
    <x v="41"/>
    <x v="0"/>
    <x v="0"/>
  </r>
  <r>
    <n v="136"/>
    <n v="123"/>
    <n v="1"/>
    <s v="01B087C6-00D1-40B2-808F-B4B5BC1E344D"/>
    <n v="21500"/>
    <m/>
    <s v="0036"/>
    <x v="92"/>
    <n v="123"/>
    <s v="Screamin' Wheels"/>
    <s v="1090 Reagan Road"/>
    <s v="Los Angeles"/>
    <s v="US        "/>
    <x v="3"/>
    <s v="North America"/>
    <n v="54"/>
    <n v="17200"/>
    <n v="500"/>
    <n v="500"/>
    <n v="150"/>
    <n v="21500"/>
    <n v="18350"/>
    <n v="0.17166212534059944"/>
    <n v="3150"/>
    <s v="Dark Purple"/>
    <d v="2017-02-04T00:00:00"/>
    <n v="9"/>
    <x v="42"/>
    <x v="5"/>
    <x v="0"/>
  </r>
  <r>
    <n v="137"/>
    <n v="124"/>
    <n v="1"/>
    <s v="11BCE306-33ED-4C8D-9198-2A4B653D9F8A"/>
    <n v="6500"/>
    <m/>
    <s v="0037"/>
    <x v="93"/>
    <n v="124"/>
    <s v="Screamin' Wheels"/>
    <s v="4, Churchill Close"/>
    <s v="London"/>
    <s v="GB        "/>
    <x v="0"/>
    <s v="EMEA"/>
    <n v="55"/>
    <n v="5200"/>
    <n v="500"/>
    <n v="750"/>
    <n v="150"/>
    <n v="6500"/>
    <n v="6600"/>
    <n v="-1.5151515151515138E-2"/>
    <n v="-100"/>
    <s v="Pink"/>
    <d v="2017-02-05T00:00:00"/>
    <n v="10"/>
    <x v="43"/>
    <x v="11"/>
    <x v="2"/>
  </r>
  <r>
    <n v="138"/>
    <n v="125"/>
    <n v="1"/>
    <s v="6943ADF3-01A4-4281-B0CE-93384FE60418"/>
    <n v="12500"/>
    <n v="750"/>
    <s v="0034"/>
    <x v="94"/>
    <n v="125"/>
    <s v="Diplomatic Cars"/>
    <s v="Rue Des Coteaux, 39"/>
    <s v="Brussels"/>
    <s v="BE        "/>
    <x v="7"/>
    <s v="EMEA"/>
    <n v="88"/>
    <n v="10000"/>
    <n v="500"/>
    <n v="750"/>
    <n v="150"/>
    <n v="12500"/>
    <n v="11400"/>
    <n v="9.6491228070175517E-2"/>
    <n v="1100"/>
    <s v="Red"/>
    <d v="2016-10-01T00:00:00"/>
    <n v="21"/>
    <x v="27"/>
    <x v="7"/>
    <x v="2"/>
  </r>
  <r>
    <n v="139"/>
    <n v="126"/>
    <n v="1"/>
    <s v="A08FCF25-5B27-4215-BF50-E94D0F7C8CD6"/>
    <n v="2250"/>
    <m/>
    <s v="0001"/>
    <x v="95"/>
    <n v="126"/>
    <s v="Magic Motors"/>
    <s v="27, Handsworth Road"/>
    <s v="Birmingham"/>
    <s v="GB        "/>
    <x v="0"/>
    <s v="EMEA"/>
    <n v="56"/>
    <n v="1800"/>
    <n v="500"/>
    <n v="750"/>
    <n v="150"/>
    <n v="2250"/>
    <n v="3200"/>
    <n v="-0.296875"/>
    <n v="-950"/>
    <s v="Canary Yellow"/>
    <d v="2017-02-05T00:00:00"/>
    <n v="10"/>
    <x v="44"/>
    <x v="11"/>
    <x v="2"/>
  </r>
  <r>
    <n v="140"/>
    <n v="127"/>
    <n v="1"/>
    <s v="8F100F91-FE3C-4338-AA52-7BF61A540199"/>
    <n v="3500"/>
    <m/>
    <s v="0011"/>
    <x v="96"/>
    <n v="127"/>
    <s v="London Executive Prestige Vehicles"/>
    <s v="199, Park Lane"/>
    <s v="London"/>
    <s v="GB        "/>
    <x v="0"/>
    <s v="EMEA"/>
    <n v="98"/>
    <n v="2800"/>
    <n v="500"/>
    <n v="750"/>
    <n v="150"/>
    <n v="3500"/>
    <n v="4200"/>
    <n v="-0.16666666666666663"/>
    <n v="-700"/>
    <s v="Blue"/>
    <d v="2017-02-28T00:00:00"/>
    <n v="23"/>
    <x v="45"/>
    <x v="10"/>
    <x v="1"/>
  </r>
  <r>
    <n v="141"/>
    <n v="128"/>
    <n v="1"/>
    <s v="84BE4607-F8D7-49DA-8C27-D87FE529DF96"/>
    <n v="5680"/>
    <n v="750"/>
    <s v="0012"/>
    <x v="97"/>
    <n v="128"/>
    <s v="Glittering Prize Cars Ltd"/>
    <s v="46, Golders Green Road"/>
    <s v="London"/>
    <s v="GB        "/>
    <x v="0"/>
    <s v="EMEA"/>
    <n v="89"/>
    <n v="4544"/>
    <n v="500"/>
    <n v="750"/>
    <n v="150"/>
    <n v="5680"/>
    <n v="5944"/>
    <n v="-4.4414535666218002E-2"/>
    <n v="-264"/>
    <s v="Blue"/>
    <d v="2017-02-28T00:00:00"/>
    <n v="21"/>
    <x v="31"/>
    <x v="7"/>
    <x v="2"/>
  </r>
  <r>
    <n v="142"/>
    <n v="129"/>
    <n v="1"/>
    <s v="EB59DB36-5E67-4AF1-AE8A-46E8999EEF45"/>
    <n v="8550"/>
    <m/>
    <s v="0016"/>
    <x v="98"/>
    <n v="129"/>
    <s v="SuperSport S.A.R.L."/>
    <s v="210 Place de la Republique"/>
    <s v="Paris"/>
    <s v="FR        "/>
    <x v="2"/>
    <s v="EMEA"/>
    <n v="87"/>
    <n v="6840"/>
    <n v="500"/>
    <n v="750"/>
    <n v="150"/>
    <n v="8550"/>
    <n v="8240"/>
    <n v="3.762135922330101E-2"/>
    <n v="310"/>
    <s v="Black"/>
    <d v="2017-02-28T00:00:00"/>
    <n v="21"/>
    <x v="14"/>
    <x v="7"/>
    <x v="2"/>
  </r>
  <r>
    <n v="143"/>
    <n v="130"/>
    <n v="1"/>
    <s v="7372D1C7-800F-4DE4-B3BC-FFA46CE77099"/>
    <n v="156500"/>
    <n v="10000"/>
    <s v="0026"/>
    <x v="99"/>
    <n v="130"/>
    <s v="Honest Pete Motors"/>
    <s v="76, Williams Street"/>
    <s v="Stoke"/>
    <s v="GB        "/>
    <x v="0"/>
    <s v="EMEA"/>
    <n v="78"/>
    <n v="125200"/>
    <n v="2000"/>
    <n v="1500"/>
    <n v="1950"/>
    <n v="156500"/>
    <n v="130650"/>
    <n v="0.19785686949866044"/>
    <n v="25850"/>
    <s v="Blue"/>
    <d v="2017-03-08T00:00:00"/>
    <n v="17"/>
    <x v="46"/>
    <x v="12"/>
    <x v="0"/>
  </r>
  <r>
    <n v="144"/>
    <n v="131"/>
    <n v="1"/>
    <s v="E267042F-449B-4CA9-8BDE-5C197DC8A647"/>
    <n v="56500"/>
    <m/>
    <s v="0025"/>
    <x v="100"/>
    <n v="131"/>
    <s v="King Leer Cars"/>
    <s v="87, Lindisfarne Road"/>
    <s v="Newcastle"/>
    <s v="GB        "/>
    <x v="0"/>
    <s v="EMEA"/>
    <n v="25"/>
    <n v="45200"/>
    <n v="660"/>
    <n v="750"/>
    <n v="550"/>
    <n v="56500"/>
    <n v="47160"/>
    <n v="0.19804919423240031"/>
    <n v="9340"/>
    <s v="Silver"/>
    <d v="2017-03-08T00:00:00"/>
    <n v="4"/>
    <x v="26"/>
    <x v="2"/>
    <x v="2"/>
  </r>
  <r>
    <n v="145"/>
    <n v="132"/>
    <n v="1"/>
    <s v="2C377634-90F1-4BC1-A366-0F0EBD26910D"/>
    <n v="86500"/>
    <n v="1250"/>
    <s v="0034"/>
    <x v="101"/>
    <n v="132"/>
    <s v="Diplomatic Cars"/>
    <s v="Rue Des Coteaux, 39"/>
    <s v="Brussels"/>
    <s v="BE        "/>
    <x v="7"/>
    <s v="EMEA"/>
    <n v="29"/>
    <n v="69200"/>
    <n v="2000"/>
    <n v="1500"/>
    <n v="750"/>
    <n v="86500"/>
    <n v="73450"/>
    <n v="0.17767188563648739"/>
    <n v="13050"/>
    <s v="Silver"/>
    <d v="2017-03-08T00:00:00"/>
    <n v="4"/>
    <x v="29"/>
    <x v="2"/>
    <x v="2"/>
  </r>
  <r>
    <n v="146"/>
    <n v="133"/>
    <n v="1"/>
    <s v="49D19AE8-FBBF-496C-BC1E-9450544DD193"/>
    <n v="66500"/>
    <m/>
    <s v="0001"/>
    <x v="102"/>
    <n v="133"/>
    <s v="Magic Motors"/>
    <s v="27, Handsworth Road"/>
    <s v="Birmingham"/>
    <s v="GB        "/>
    <x v="0"/>
    <s v="EMEA"/>
    <n v="27"/>
    <n v="53200"/>
    <n v="2175"/>
    <n v="1500"/>
    <n v="750"/>
    <n v="66500"/>
    <n v="57625"/>
    <n v="0.15401301518438171"/>
    <n v="8875"/>
    <s v="Black"/>
    <d v="2017-03-08T00:00:00"/>
    <n v="4"/>
    <x v="30"/>
    <x v="2"/>
    <x v="2"/>
  </r>
  <r>
    <n v="147"/>
    <n v="134"/>
    <n v="1"/>
    <s v="0B3AEBF5-0997-447D-B0E8-B399B7343742"/>
    <n v="55600"/>
    <m/>
    <s v="0005"/>
    <x v="103"/>
    <n v="134"/>
    <s v="Casseroles Chromes"/>
    <s v="29, Rue Gigondas"/>
    <s v="Lyon"/>
    <s v="FR        "/>
    <x v="2"/>
    <s v="EMEA"/>
    <n v="14"/>
    <n v="44480"/>
    <n v="660"/>
    <n v="750"/>
    <n v="550"/>
    <n v="55600"/>
    <n v="46440"/>
    <n v="0.1972437553832902"/>
    <n v="9160"/>
    <s v="Green"/>
    <d v="2017-03-12T00:00:00"/>
    <n v="2"/>
    <x v="24"/>
    <x v="1"/>
    <x v="1"/>
  </r>
  <r>
    <n v="148"/>
    <n v="135"/>
    <n v="1"/>
    <s v="643800B3-AD63-4B67-8ACF-672B91F04C57"/>
    <n v="305000"/>
    <m/>
    <s v="0023"/>
    <x v="104"/>
    <n v="135"/>
    <s v="Glitz"/>
    <s v="FriedrichStrasse 579"/>
    <s v="Stuttgart"/>
    <s v="DE        "/>
    <x v="1"/>
    <s v="EMEA"/>
    <n v="19"/>
    <n v="244000"/>
    <n v="3950"/>
    <n v="3150"/>
    <n v="1950"/>
    <n v="305000"/>
    <n v="253050"/>
    <n v="0.2052953961667654"/>
    <n v="51950"/>
    <s v="Green"/>
    <d v="2017-03-12T00:00:00"/>
    <n v="3"/>
    <x v="47"/>
    <x v="8"/>
    <x v="0"/>
  </r>
  <r>
    <n v="149"/>
    <n v="136"/>
    <n v="1"/>
    <s v="EDCCE461-5DA8-4E2E-8F08-798431841575"/>
    <n v="45000"/>
    <m/>
    <s v="0028"/>
    <x v="105"/>
    <n v="136"/>
    <s v="Vive La Vitesse"/>
    <s v="56, Rue Noiratre"/>
    <s v="Marseille"/>
    <s v="FR        "/>
    <x v="2"/>
    <s v="EMEA"/>
    <n v="24"/>
    <n v="36000"/>
    <n v="1250"/>
    <n v="750"/>
    <n v="550"/>
    <n v="45000"/>
    <n v="38550"/>
    <n v="0.16731517509727634"/>
    <n v="6450"/>
    <s v="Night Blue"/>
    <d v="2015-04-30T00:00:00"/>
    <n v="4"/>
    <x v="7"/>
    <x v="2"/>
    <x v="2"/>
  </r>
  <r>
    <n v="150"/>
    <n v="137"/>
    <n v="1"/>
    <s v="7F08368D-B6EA-4DFC-A1EC-B1A1B0221F04"/>
    <n v="225000"/>
    <m/>
    <s v="0029"/>
    <x v="106"/>
    <n v="137"/>
    <s v="Liverpool Executive Prestige Vehicles"/>
    <s v="8, Everton Avenue"/>
    <s v="Liverpool"/>
    <s v="GB        "/>
    <x v="0"/>
    <s v="EMEA"/>
    <n v="24"/>
    <n v="180000"/>
    <n v="5500"/>
    <n v="3150"/>
    <n v="1950"/>
    <n v="225000"/>
    <n v="190600"/>
    <n v="0.18048268625393504"/>
    <n v="34400"/>
    <s v="Black"/>
    <d v="2016-07-25T00:00:00"/>
    <n v="4"/>
    <x v="7"/>
    <x v="2"/>
    <x v="2"/>
  </r>
  <r>
    <n v="151"/>
    <n v="138"/>
    <n v="1"/>
    <s v="0588AA57-B6B5-47F5-910F-5A1099B0476D"/>
    <n v="42950"/>
    <m/>
    <s v="0037"/>
    <x v="107"/>
    <n v="138"/>
    <s v="Screamin' Wheels"/>
    <s v="4, Churchill Close"/>
    <s v="London"/>
    <s v="GB        "/>
    <x v="0"/>
    <s v="EMEA"/>
    <n v="23"/>
    <n v="34360"/>
    <n v="970"/>
    <n v="750"/>
    <n v="550"/>
    <n v="42950"/>
    <n v="36630"/>
    <n v="0.17253617253617248"/>
    <n v="6320"/>
    <s v="Night Blue"/>
    <d v="2017-03-29T00:00:00"/>
    <n v="4"/>
    <x v="6"/>
    <x v="2"/>
    <x v="2"/>
  </r>
  <r>
    <n v="152"/>
    <n v="139"/>
    <n v="1"/>
    <s v="32C41EC9-CB3C-4D0F-9C85-2500CE2E4813"/>
    <n v="990"/>
    <m/>
    <s v="0031"/>
    <x v="108"/>
    <n v="139"/>
    <s v="Kieran O'Harris"/>
    <s v="71, Askwith Ave"/>
    <s v="Liverpool"/>
    <s v="GB        "/>
    <x v="0"/>
    <s v="EMEA"/>
    <n v="65"/>
    <n v="792"/>
    <n v="500"/>
    <n v="150"/>
    <n v="150"/>
    <n v="990"/>
    <n v="1592"/>
    <n v="-0.37814070351758799"/>
    <n v="-602"/>
    <s v="British Racing Green"/>
    <d v="2017-03-30T00:00:00"/>
    <n v="13"/>
    <x v="48"/>
    <x v="13"/>
    <x v="3"/>
  </r>
  <r>
    <n v="153"/>
    <n v="140"/>
    <n v="1"/>
    <s v="1909CD9B-9C06-4CFB-B8AD-292967E55E2F"/>
    <n v="29500"/>
    <n v="1500"/>
    <s v="0032"/>
    <x v="109"/>
    <n v="140"/>
    <s v="Prestige Imports"/>
    <s v="Gran Via 26"/>
    <s v="Barcelona"/>
    <s v="ES        "/>
    <x v="5"/>
    <s v="EMEA"/>
    <n v="68"/>
    <n v="23600"/>
    <n v="970"/>
    <n v="750"/>
    <n v="150"/>
    <n v="29500"/>
    <n v="25470"/>
    <n v="0.15822536317235958"/>
    <n v="4030"/>
    <s v="Black"/>
    <d v="2017-04-01T00:00:00"/>
    <n v="14"/>
    <x v="49"/>
    <x v="14"/>
    <x v="3"/>
  </r>
  <r>
    <n v="154"/>
    <n v="141"/>
    <n v="1"/>
    <s v="1B77D0BA-45C9-4C76-952E-B2FA2859B7AB"/>
    <n v="139500"/>
    <m/>
    <s v="0035"/>
    <x v="110"/>
    <n v="141"/>
    <s v="Laurent Saint Yves"/>
    <s v="49, Rue Quicampoix"/>
    <s v="Marseille"/>
    <s v="FR        "/>
    <x v="2"/>
    <s v="EMEA"/>
    <n v="41"/>
    <n v="111600"/>
    <n v="9250"/>
    <n v="2200"/>
    <n v="1950"/>
    <n v="139500"/>
    <n v="125000"/>
    <n v="0.1160000000000001"/>
    <n v="14500"/>
    <s v="British Racing Green"/>
    <d v="2017-04-01T00:00:00"/>
    <n v="6"/>
    <x v="50"/>
    <x v="9"/>
    <x v="2"/>
  </r>
  <r>
    <n v="155"/>
    <n v="142"/>
    <n v="1"/>
    <s v="CD06C0DF-D3A2-4593-BF40-7DAE6B73F58C"/>
    <n v="295000"/>
    <m/>
    <s v="0026"/>
    <x v="111"/>
    <n v="142"/>
    <s v="Honest Pete Motors"/>
    <s v="76, Williams Street"/>
    <s v="Stoke"/>
    <s v="GB        "/>
    <x v="0"/>
    <s v="EMEA"/>
    <n v="63"/>
    <n v="236000"/>
    <n v="5500"/>
    <n v="750"/>
    <n v="1950"/>
    <n v="295000"/>
    <n v="244200"/>
    <n v="0.20802620802620808"/>
    <n v="50800"/>
    <s v="Black"/>
    <d v="2017-04-01T00:00:00"/>
    <n v="12"/>
    <x v="51"/>
    <x v="15"/>
    <x v="3"/>
  </r>
  <r>
    <n v="156"/>
    <n v="143"/>
    <n v="1"/>
    <s v="08B3555E-47A2-4365-AED8-2DF054FF73E2"/>
    <n v="220500"/>
    <m/>
    <s v="0028"/>
    <x v="111"/>
    <n v="143"/>
    <s v="Vive La Vitesse"/>
    <s v="56, Rue Noiratre"/>
    <s v="Marseille"/>
    <s v="FR        "/>
    <x v="2"/>
    <s v="EMEA"/>
    <n v="62"/>
    <n v="176400"/>
    <n v="9250"/>
    <n v="2200"/>
    <n v="1950"/>
    <n v="220500"/>
    <n v="189800"/>
    <n v="0.16174920969441509"/>
    <n v="30700"/>
    <s v="Red"/>
    <d v="2017-04-05T00:00:00"/>
    <n v="12"/>
    <x v="52"/>
    <x v="15"/>
    <x v="3"/>
  </r>
  <r>
    <n v="157"/>
    <n v="144"/>
    <n v="1"/>
    <s v="C1A812F1-5FA1-48BA-8787-16F2F0A704BC"/>
    <n v="79500"/>
    <n v="1500"/>
    <s v="0029"/>
    <x v="112"/>
    <n v="144"/>
    <s v="Liverpool Executive Prestige Vehicles"/>
    <s v="8, Everton Avenue"/>
    <s v="Liverpool"/>
    <s v="GB        "/>
    <x v="0"/>
    <s v="EMEA"/>
    <n v="35"/>
    <n v="63600"/>
    <n v="500"/>
    <n v="750"/>
    <n v="750"/>
    <n v="79500"/>
    <n v="65600"/>
    <n v="0.21189024390243905"/>
    <n v="13900"/>
    <s v="Red"/>
    <d v="2017-04-30T00:00:00"/>
    <n v="6"/>
    <x v="35"/>
    <x v="9"/>
    <x v="2"/>
  </r>
  <r>
    <n v="158"/>
    <n v="145"/>
    <n v="1"/>
    <s v="05AB94D5-2F8D-4B06-878D-615956C94EC2"/>
    <n v="162500"/>
    <m/>
    <s v="0027"/>
    <x v="113"/>
    <n v="145"/>
    <s v="Peter Smith"/>
    <s v="82, Ell Pie Lane"/>
    <s v="Birmingham"/>
    <s v="GB        "/>
    <x v="0"/>
    <s v="EMEA"/>
    <n v="37"/>
    <n v="130000"/>
    <n v="3950"/>
    <n v="3150"/>
    <n v="1950"/>
    <n v="162500"/>
    <n v="139050"/>
    <n v="0.16864437252786768"/>
    <n v="23450"/>
    <s v="Red"/>
    <d v="2017-04-30T00:00:00"/>
    <n v="6"/>
    <x v="53"/>
    <x v="9"/>
    <x v="2"/>
  </r>
  <r>
    <n v="159"/>
    <n v="146"/>
    <n v="1"/>
    <s v="B607E8E1-5ECA-4DE2-BC46-909DBF9371D3"/>
    <n v="79500"/>
    <m/>
    <s v="0041"/>
    <x v="114"/>
    <n v="146"/>
    <s v="Sport.Car"/>
    <s v="Via Barberini 59"/>
    <s v="Rome"/>
    <s v="IT        "/>
    <x v="6"/>
    <s v="EMEA"/>
    <n v="75"/>
    <n v="63600"/>
    <n v="2175"/>
    <n v="750"/>
    <n v="750"/>
    <n v="79500"/>
    <n v="67275"/>
    <n v="0.18171683389074689"/>
    <n v="12225"/>
    <s v="Black"/>
    <d v="2017-05-01T00:00:00"/>
    <n v="16"/>
    <x v="11"/>
    <x v="6"/>
    <x v="2"/>
  </r>
  <r>
    <n v="160"/>
    <n v="147"/>
    <n v="1"/>
    <s v="7A12CA8A-DC67-4A4F-B6F4-8B150873523A"/>
    <n v="65890"/>
    <m/>
    <s v="0042"/>
    <x v="115"/>
    <n v="147"/>
    <s v="Autos Sportivos"/>
    <s v="Paseo del Prado, 270"/>
    <s v="Madrid"/>
    <s v="ES        "/>
    <x v="5"/>
    <s v="EMEA"/>
    <n v="64"/>
    <n v="52712"/>
    <n v="500"/>
    <n v="750"/>
    <n v="750"/>
    <n v="65890"/>
    <n v="54712"/>
    <n v="0.20430618511478293"/>
    <n v="11178"/>
    <s v="Blue"/>
    <d v="2017-05-02T00:00:00"/>
    <n v="13"/>
    <x v="54"/>
    <x v="13"/>
    <x v="3"/>
  </r>
  <r>
    <n v="161"/>
    <n v="148"/>
    <n v="1"/>
    <s v="4A4A1D5E-1682-4ACA-A60D-0072693FE190"/>
    <n v="61500"/>
    <m/>
    <s v="0040"/>
    <x v="116"/>
    <n v="148"/>
    <s v="Ronaldo Bianco"/>
    <s v="Palazzo MedUNITED STATES 2000"/>
    <s v="Milan"/>
    <s v="IT        "/>
    <x v="6"/>
    <s v="EMEA"/>
    <n v="21"/>
    <n v="49200"/>
    <n v="1360"/>
    <n v="750"/>
    <n v="550"/>
    <n v="61500"/>
    <n v="51860"/>
    <n v="0.18588507520246811"/>
    <n v="9640"/>
    <s v="Black"/>
    <d v="2017-05-02T00:00:00"/>
    <n v="4"/>
    <x v="55"/>
    <x v="2"/>
    <x v="2"/>
  </r>
  <r>
    <n v="162"/>
    <n v="149"/>
    <n v="1"/>
    <s v="C4ACB04E-C8D4-465E-8D66-8BA033443D61"/>
    <n v="12500"/>
    <m/>
    <s v="0039"/>
    <x v="117"/>
    <n v="149"/>
    <s v="Alicia Almodovar"/>
    <s v="Palacia Del Sol"/>
    <s v="Barcelona"/>
    <s v="ES        "/>
    <x v="5"/>
    <s v="EMEA"/>
    <n v="12"/>
    <n v="10000"/>
    <n v="500"/>
    <n v="750"/>
    <n v="150"/>
    <n v="12500"/>
    <n v="11400"/>
    <n v="9.6491228070175517E-2"/>
    <n v="1100"/>
    <s v="Blue"/>
    <d v="2017-05-03T00:00:00"/>
    <n v="2"/>
    <x v="3"/>
    <x v="1"/>
    <x v="1"/>
  </r>
  <r>
    <n v="163"/>
    <n v="150"/>
    <n v="1"/>
    <s v="5D11974B-326C-44C5-BA1D-57968CAB0DEE"/>
    <n v="255000"/>
    <m/>
    <s v="0001"/>
    <x v="118"/>
    <n v="150"/>
    <s v="Magic Motors"/>
    <s v="27, Handsworth Road"/>
    <s v="Birmingham"/>
    <s v="GB        "/>
    <x v="0"/>
    <s v="EMEA"/>
    <n v="10"/>
    <n v="204000"/>
    <n v="9250"/>
    <n v="1500"/>
    <n v="1950"/>
    <n v="255000"/>
    <n v="216700"/>
    <n v="0.17674203968620206"/>
    <n v="38300"/>
    <s v="Black"/>
    <d v="2017-05-03T00:00:00"/>
    <n v="1"/>
    <x v="41"/>
    <x v="0"/>
    <x v="0"/>
  </r>
  <r>
    <n v="164"/>
    <n v="151"/>
    <n v="1"/>
    <s v="F8B48177-FB78-4245-935F-FB6FBCE8D870"/>
    <n v="255950"/>
    <n v="500"/>
    <s v="0043"/>
    <x v="119"/>
    <n v="151"/>
    <s v="Le Luxe en Motion"/>
    <s v="32, Allee de la Paix"/>
    <s v="Paris"/>
    <s v="FR        "/>
    <x v="2"/>
    <s v="EMEA"/>
    <n v="8"/>
    <n v="204760"/>
    <n v="5500"/>
    <n v="750"/>
    <n v="1950"/>
    <n v="255950"/>
    <n v="212960"/>
    <n v="0.20186889556724275"/>
    <n v="42990"/>
    <s v="Blue"/>
    <d v="2017-05-11T00:00:00"/>
    <n v="1"/>
    <x v="56"/>
    <x v="0"/>
    <x v="0"/>
  </r>
  <r>
    <n v="165"/>
    <n v="152"/>
    <n v="1"/>
    <s v="6AEAC4F1-4C81-4FAA-A97C-3DCC0E6CB5DE"/>
    <n v="250000"/>
    <n v="2450"/>
    <s v="0044"/>
    <x v="120"/>
    <n v="152"/>
    <s v="Screamin' Wheels Corp"/>
    <s v="50000 Fifth Avenue"/>
    <s v="New York"/>
    <s v="US        "/>
    <x v="3"/>
    <s v="North America"/>
    <n v="7"/>
    <n v="200000"/>
    <n v="3950"/>
    <n v="3150"/>
    <n v="1950"/>
    <n v="250000"/>
    <n v="209050"/>
    <n v="0.19588615163836409"/>
    <n v="40950"/>
    <s v="Black"/>
    <d v="2017-05-12T00:00:00"/>
    <n v="1"/>
    <x v="57"/>
    <x v="0"/>
    <x v="0"/>
  </r>
  <r>
    <n v="166"/>
    <n v="153"/>
    <n v="1"/>
    <s v="A5BDB4E0-1544-449F-8596-D63D70548675"/>
    <n v="6500"/>
    <m/>
    <s v="0033"/>
    <x v="121"/>
    <n v="153"/>
    <s v="Prestissimo!"/>
    <s v="Via Appia 239"/>
    <s v="Milan"/>
    <s v="IT        "/>
    <x v="6"/>
    <s v="EMEA"/>
    <n v="54"/>
    <n v="5200"/>
    <n v="500"/>
    <n v="750"/>
    <n v="150"/>
    <n v="6500"/>
    <n v="6600"/>
    <n v="-1.5151515151515138E-2"/>
    <n v="-100"/>
    <s v="Blue"/>
    <d v="2017-05-15T00:00:00"/>
    <n v="9"/>
    <x v="42"/>
    <x v="5"/>
    <x v="0"/>
  </r>
  <r>
    <n v="167"/>
    <n v="154"/>
    <n v="1"/>
    <s v="06FD2864-8415-44A5-B022-B98BEFB7E490"/>
    <n v="9250"/>
    <m/>
    <s v="0022"/>
    <x v="122"/>
    <n v="154"/>
    <s v="Stan Collywobble"/>
    <s v="65, Townsend Road"/>
    <s v="Manchester"/>
    <s v="GB        "/>
    <x v="0"/>
    <s v="EMEA"/>
    <n v="90"/>
    <n v="7400"/>
    <n v="500"/>
    <n v="750"/>
    <n v="150"/>
    <n v="9250"/>
    <n v="8800"/>
    <n v="5.1136363636363535E-2"/>
    <n v="450"/>
    <s v="Silver"/>
    <d v="2017-05-18T00:00:00"/>
    <n v="21"/>
    <x v="32"/>
    <x v="7"/>
    <x v="2"/>
  </r>
  <r>
    <n v="168"/>
    <n v="155"/>
    <n v="1"/>
    <s v="ECC534C7-B2DD-425C-98D3-98D2332B373C"/>
    <n v="950"/>
    <m/>
    <s v="0011"/>
    <x v="123"/>
    <n v="155"/>
    <s v="London Executive Prestige Vehicles"/>
    <s v="199, Park Lane"/>
    <s v="London"/>
    <s v="GB        "/>
    <x v="0"/>
    <s v="EMEA"/>
    <n v="100"/>
    <n v="760"/>
    <n v="500"/>
    <n v="750"/>
    <n v="150"/>
    <n v="950"/>
    <n v="2160"/>
    <n v="-0.56018518518518512"/>
    <n v="-1210"/>
    <s v="Black"/>
    <d v="2017-05-19T00:00:00"/>
    <n v="24"/>
    <x v="58"/>
    <x v="16"/>
    <x v="3"/>
  </r>
  <r>
    <n v="169"/>
    <n v="156"/>
    <n v="1"/>
    <s v="589E8DB1-B2D4-4921-A11B-9A2A80EA73D9"/>
    <n v="295000"/>
    <m/>
    <s v="0008"/>
    <x v="124"/>
    <n v="156"/>
    <s v="M. Pierre Dubois"/>
    <s v="14, Rue De La Hutte"/>
    <s v="Marseille"/>
    <s v="FR        "/>
    <x v="2"/>
    <s v="EMEA"/>
    <n v="80"/>
    <n v="236000"/>
    <n v="9250"/>
    <n v="3150"/>
    <n v="1950"/>
    <n v="295000"/>
    <n v="250350"/>
    <n v="0.1783503095666068"/>
    <n v="44650"/>
    <s v="Silver"/>
    <d v="2017-05-20T00:00:00"/>
    <n v="18"/>
    <x v="59"/>
    <x v="17"/>
    <x v="2"/>
  </r>
  <r>
    <n v="170"/>
    <n v="157"/>
    <n v="1"/>
    <s v="BD15948E-42F0-41BC-920C-343E0816B0AB"/>
    <n v="99500"/>
    <m/>
    <s v="0045"/>
    <x v="125"/>
    <n v="157"/>
    <s v="Pierre Blanc"/>
    <s v="52 Deirdre Lane"/>
    <s v="London"/>
    <s v="GB        "/>
    <x v="0"/>
    <s v="EMEA"/>
    <n v="70"/>
    <n v="79600"/>
    <n v="1490"/>
    <n v="750"/>
    <n v="750"/>
    <n v="99500"/>
    <n v="82590"/>
    <n v="0.2047463373289744"/>
    <n v="16910"/>
    <s v="Night Blue"/>
    <d v="2017-05-21T00:00:00"/>
    <n v="15"/>
    <x v="60"/>
    <x v="18"/>
    <x v="4"/>
  </r>
  <r>
    <n v="171"/>
    <n v="158"/>
    <n v="1"/>
    <s v="E0760EF4-3939-4063-821F-5923EF8760B4"/>
    <n v="33500"/>
    <n v="750"/>
    <s v="0046"/>
    <x v="126"/>
    <n v="158"/>
    <s v="Capots Reluisants S.A."/>
    <s v="567 rue Lafayette"/>
    <s v="Paris"/>
    <s v="FR        "/>
    <x v="2"/>
    <s v="EMEA"/>
    <n v="60"/>
    <n v="26800"/>
    <n v="500"/>
    <n v="750"/>
    <n v="550"/>
    <n v="33500"/>
    <n v="28600"/>
    <n v="0.17132867132867124"/>
    <n v="4900"/>
    <s v="Black"/>
    <d v="2017-05-22T00:00:00"/>
    <n v="11"/>
    <x v="61"/>
    <x v="19"/>
    <x v="1"/>
  </r>
  <r>
    <n v="172"/>
    <n v="159"/>
    <n v="1"/>
    <s v="D3C15454-EF60-415F-860D-99D41F0A485F"/>
    <n v="45000"/>
    <n v="2450"/>
    <s v="0023"/>
    <x v="127"/>
    <n v="159"/>
    <s v="Glitz"/>
    <s v="FriedrichStrasse 579"/>
    <s v="Stuttgart"/>
    <s v="DE        "/>
    <x v="1"/>
    <s v="EMEA"/>
    <n v="21"/>
    <n v="36000"/>
    <n v="500"/>
    <n v="750"/>
    <n v="550"/>
    <n v="45000"/>
    <n v="37800"/>
    <n v="0.19047619047619047"/>
    <n v="7200"/>
    <s v="Night Blue"/>
    <d v="2017-05-23T00:00:00"/>
    <n v="4"/>
    <x v="55"/>
    <x v="2"/>
    <x v="2"/>
  </r>
  <r>
    <n v="173"/>
    <n v="160"/>
    <n v="1"/>
    <s v="DF5411FC-24C5-4CAB-89DF-54741054D8DD"/>
    <n v="36500"/>
    <m/>
    <s v="0035"/>
    <x v="128"/>
    <n v="160"/>
    <s v="Laurent Saint Yves"/>
    <s v="49, Rue Quicampoix"/>
    <s v="Marseille"/>
    <s v="FR        "/>
    <x v="2"/>
    <s v="EMEA"/>
    <n v="22"/>
    <n v="29200"/>
    <n v="500"/>
    <n v="500"/>
    <n v="550"/>
    <n v="114000"/>
    <n v="30750"/>
    <n v="2.7073170731707319"/>
    <n v="83250"/>
    <s v="Black"/>
    <d v="2017-05-24T00:00:00"/>
    <n v="4"/>
    <x v="5"/>
    <x v="2"/>
    <x v="2"/>
  </r>
  <r>
    <n v="174"/>
    <n v="160"/>
    <n v="2"/>
    <s v="8BB5BBD3-E03C-457C-86E2-67199FCB302A"/>
    <n v="77500"/>
    <m/>
    <s v="0035"/>
    <x v="128"/>
    <n v="160"/>
    <s v="Laurent Saint Yves"/>
    <s v="49, Rue Quicampoix"/>
    <s v="Marseille"/>
    <s v="FR        "/>
    <x v="2"/>
    <s v="EMEA"/>
    <n v="25"/>
    <n v="62000"/>
    <n v="1490"/>
    <n v="1500"/>
    <n v="750"/>
    <n v="114000"/>
    <n v="65740"/>
    <n v="0.73410404624277459"/>
    <n v="48260"/>
    <s v="Canary Yellow"/>
    <d v="2017-05-25T00:00:00"/>
    <n v="4"/>
    <x v="26"/>
    <x v="2"/>
    <x v="2"/>
  </r>
  <r>
    <n v="175"/>
    <n v="161"/>
    <n v="1"/>
    <s v="3A0070F8-C340-4B6F-9F36-4A1CBDB39FE9"/>
    <n v="2350"/>
    <m/>
    <s v="0024"/>
    <x v="129"/>
    <n v="161"/>
    <s v="Matterhorn Motors"/>
    <s v="1, Rue de la Colline"/>
    <s v="LaUNITED STATESnne"/>
    <s v="CH        "/>
    <x v="4"/>
    <s v="EMEA"/>
    <n v="65"/>
    <n v="1880"/>
    <n v="500"/>
    <n v="225"/>
    <n v="150"/>
    <n v="2350"/>
    <n v="2755"/>
    <n v="-0.14700544464609799"/>
    <n v="-405"/>
    <s v="British Racing Green"/>
    <d v="2017-05-26T00:00:00"/>
    <n v="13"/>
    <x v="48"/>
    <x v="13"/>
    <x v="3"/>
  </r>
  <r>
    <n v="176"/>
    <n v="162"/>
    <n v="1"/>
    <s v="638FCDD5-AFFF-4DCA-AAEC-17F527FB9D02"/>
    <n v="32500"/>
    <n v="500"/>
    <s v="0011"/>
    <x v="130"/>
    <n v="162"/>
    <s v="London Executive Prestige Vehicles"/>
    <s v="199, Park Lane"/>
    <s v="London"/>
    <s v="GB        "/>
    <x v="0"/>
    <s v="EMEA"/>
    <n v="45"/>
    <n v="26000"/>
    <n v="1360"/>
    <n v="750"/>
    <n v="550"/>
    <n v="32500"/>
    <n v="28660"/>
    <n v="0.13398464759246331"/>
    <n v="3840"/>
    <s v="Black"/>
    <d v="2017-05-31T00:00:00"/>
    <n v="8"/>
    <x v="9"/>
    <x v="4"/>
    <x v="1"/>
  </r>
  <r>
    <n v="177"/>
    <n v="163"/>
    <n v="1"/>
    <s v="0C3EBD09-B9DF-414D-AD00-90F5819812D0"/>
    <n v="45000"/>
    <n v="1500"/>
    <s v="0019"/>
    <x v="131"/>
    <n v="163"/>
    <s v="Posh Vehicles Ltd"/>
    <s v="82, Millar Close"/>
    <s v="Manchester"/>
    <s v="GB        "/>
    <x v="0"/>
    <s v="EMEA"/>
    <n v="85"/>
    <n v="36000"/>
    <n v="500"/>
    <n v="750"/>
    <n v="550"/>
    <n v="45000"/>
    <n v="37800"/>
    <n v="0.19047619047619047"/>
    <n v="7200"/>
    <s v="Blue"/>
    <d v="2017-05-31T00:00:00"/>
    <n v="20"/>
    <x v="62"/>
    <x v="20"/>
    <x v="2"/>
  </r>
  <r>
    <n v="178"/>
    <n v="164"/>
    <n v="1"/>
    <s v="8BB7FF86-2D80-40B7-B216-254C16843529"/>
    <n v="8500"/>
    <m/>
    <s v="0006"/>
    <x v="132"/>
    <n v="164"/>
    <s v="Le Luxe en Motion"/>
    <s v="Avenue des Indes, 26"/>
    <s v="Geneva"/>
    <s v="CH        "/>
    <x v="4"/>
    <s v="EMEA"/>
    <n v="87"/>
    <n v="6800"/>
    <n v="500"/>
    <n v="750"/>
    <n v="150"/>
    <n v="8500"/>
    <n v="8200"/>
    <n v="3.6585365853658569E-2"/>
    <n v="300"/>
    <s v="Green"/>
    <d v="2017-06-05T00:00:00"/>
    <n v="21"/>
    <x v="14"/>
    <x v="7"/>
    <x v="2"/>
  </r>
  <r>
    <n v="179"/>
    <n v="165"/>
    <n v="1"/>
    <s v="57E2BA34-6397-448F-8A8C-1306CC922231"/>
    <n v="99500"/>
    <m/>
    <s v="0004"/>
    <x v="133"/>
    <n v="165"/>
    <s v="WunderKar"/>
    <s v="AlexanderPlatz 205"/>
    <s v="Berlin"/>
    <s v="DE        "/>
    <x v="1"/>
    <s v="EMEA"/>
    <n v="25"/>
    <n v="79600"/>
    <n v="2175"/>
    <n v="750"/>
    <n v="750"/>
    <n v="99500"/>
    <n v="83275"/>
    <n v="0.19483638546982895"/>
    <n v="16225"/>
    <s v="Green"/>
    <d v="2017-06-09T00:00:00"/>
    <n v="4"/>
    <x v="26"/>
    <x v="2"/>
    <x v="2"/>
  </r>
  <r>
    <n v="182"/>
    <n v="168"/>
    <n v="1"/>
    <s v="D32D55B7-3546-4CCA-B4C0-DBA976572CA2"/>
    <n v="12950"/>
    <n v="750"/>
    <s v="0048"/>
    <x v="134"/>
    <n v="168"/>
    <s v="Antonio Maura"/>
    <s v="Puerta del Sol, 45"/>
    <s v="Madrid"/>
    <s v="ES        "/>
    <x v="5"/>
    <s v="EMEA"/>
    <n v="91"/>
    <n v="10360"/>
    <n v="1360"/>
    <n v="750"/>
    <n v="150"/>
    <n v="12950"/>
    <n v="12620"/>
    <n v="2.6148969889064899E-2"/>
    <n v="330"/>
    <s v="Blue"/>
    <d v="2017-06-12T00:00:00"/>
    <n v="21"/>
    <x v="63"/>
    <x v="7"/>
    <x v="2"/>
  </r>
  <r>
    <n v="183"/>
    <n v="169"/>
    <n v="1"/>
    <s v="D05D6642-FABF-4F56-8A7E-D8C47A8AAB70"/>
    <n v="5650"/>
    <m/>
    <s v="0025"/>
    <x v="135"/>
    <n v="169"/>
    <s v="King Leer Cars"/>
    <s v="87, Lindisfarne Road"/>
    <s v="Newcastle"/>
    <s v="GB        "/>
    <x v="0"/>
    <s v="EMEA"/>
    <n v="52"/>
    <n v="4520"/>
    <n v="500"/>
    <n v="150"/>
    <n v="150"/>
    <n v="5650"/>
    <n v="5320"/>
    <n v="6.203007518796988E-2"/>
    <n v="330"/>
    <s v="Black"/>
    <d v="2017-06-21T00:00:00"/>
    <n v="9"/>
    <x v="22"/>
    <x v="5"/>
    <x v="0"/>
  </r>
  <r>
    <n v="184"/>
    <n v="170"/>
    <n v="1"/>
    <s v="658F0B06-2357-4DAA-803C-4DD7F569F270"/>
    <n v="29500"/>
    <n v="1500"/>
    <s v="0016"/>
    <x v="136"/>
    <n v="170"/>
    <s v="SuperSport S.A.R.L."/>
    <s v="210 Place de la Republique"/>
    <s v="Paris"/>
    <s v="FR        "/>
    <x v="2"/>
    <s v="EMEA"/>
    <n v="75"/>
    <n v="23600"/>
    <n v="500"/>
    <n v="150"/>
    <n v="150"/>
    <n v="29500"/>
    <n v="24400"/>
    <n v="0.20901639344262302"/>
    <n v="5100"/>
    <s v="Black"/>
    <d v="2017-06-22T00:00:00"/>
    <n v="16"/>
    <x v="11"/>
    <x v="6"/>
    <x v="2"/>
  </r>
  <r>
    <n v="185"/>
    <n v="171"/>
    <n v="1"/>
    <s v="760F5558-3C9E-4B70-A412-0448B90B0D89"/>
    <n v="3950"/>
    <n v="750"/>
    <s v="0049"/>
    <x v="137"/>
    <n v="171"/>
    <s v="Stefan Van Helsing"/>
    <s v="Nieuwstraat 5"/>
    <s v="Brussels"/>
    <s v="BE        "/>
    <x v="7"/>
    <s v="EMEA"/>
    <n v="96"/>
    <n v="3160"/>
    <n v="500"/>
    <n v="750"/>
    <n v="150"/>
    <n v="45950"/>
    <n v="4560"/>
    <n v="9.0767543859649127"/>
    <n v="41390"/>
    <s v="Black"/>
    <d v="2017-06-23T00:00:00"/>
    <n v="23"/>
    <x v="64"/>
    <x v="10"/>
    <x v="1"/>
  </r>
  <r>
    <n v="186"/>
    <n v="171"/>
    <n v="2"/>
    <s v="B09E4DDD-C2DD-45BE-B5F1-19FBF5970352"/>
    <n v="29500"/>
    <n v="750"/>
    <s v="0049"/>
    <x v="137"/>
    <n v="171"/>
    <s v="Stefan Van Helsing"/>
    <s v="Nieuwstraat 5"/>
    <s v="Brussels"/>
    <s v="BE        "/>
    <x v="7"/>
    <s v="EMEA"/>
    <n v="85"/>
    <n v="23600"/>
    <n v="1360"/>
    <n v="750"/>
    <n v="150"/>
    <n v="45950"/>
    <n v="25860"/>
    <n v="0.77687548337200307"/>
    <n v="20090"/>
    <s v="Black"/>
    <d v="2017-06-30T00:00:00"/>
    <n v="20"/>
    <x v="62"/>
    <x v="20"/>
    <x v="2"/>
  </r>
  <r>
    <n v="187"/>
    <n v="171"/>
    <n v="3"/>
    <s v="B4CC6E9A-8473-4A84-A811-73EABAFDC582"/>
    <n v="12500"/>
    <m/>
    <s v="0049"/>
    <x v="137"/>
    <n v="171"/>
    <s v="Stefan Van Helsing"/>
    <s v="Nieuwstraat 5"/>
    <s v="Brussels"/>
    <s v="BE        "/>
    <x v="7"/>
    <s v="EMEA"/>
    <n v="52"/>
    <n v="10000"/>
    <n v="500"/>
    <n v="750"/>
    <n v="150"/>
    <n v="45950"/>
    <n v="11400"/>
    <n v="3.0307017543859649"/>
    <n v="34550"/>
    <s v="Black"/>
    <d v="2017-06-30T00:00:00"/>
    <n v="9"/>
    <x v="22"/>
    <x v="5"/>
    <x v="0"/>
  </r>
  <r>
    <n v="188"/>
    <n v="172"/>
    <n v="1"/>
    <s v="2595D5C0-5002-464B-8F2B-C873FB29B4F9"/>
    <n v="99950"/>
    <m/>
    <s v="0050"/>
    <x v="138"/>
    <n v="172"/>
    <s v="Mme Anne Duport"/>
    <s v="90, Place de la Victoire 1945"/>
    <s v="Paris"/>
    <s v="FR        "/>
    <x v="2"/>
    <s v="EMEA"/>
    <n v="41"/>
    <n v="79960"/>
    <n v="1490"/>
    <n v="750"/>
    <n v="750"/>
    <n v="99950"/>
    <n v="82950"/>
    <n v="0.20494273658830631"/>
    <n v="17000"/>
    <s v="Blue"/>
    <d v="2017-06-30T00:00:00"/>
    <n v="6"/>
    <x v="50"/>
    <x v="9"/>
    <x v="2"/>
  </r>
  <r>
    <n v="189"/>
    <n v="173"/>
    <n v="1"/>
    <s v="D69ABA72-1B0D-4073-8B7D-D6CA65C4DDF7"/>
    <n v="335000"/>
    <n v="1250"/>
    <s v="0003"/>
    <x v="139"/>
    <n v="173"/>
    <s v="Birmingham Executive Prestige Vehicles"/>
    <s v="96, Aardvark Avenue"/>
    <s v="Birmingham"/>
    <s v="GB        "/>
    <x v="0"/>
    <s v="EMEA"/>
    <n v="63"/>
    <n v="268000"/>
    <n v="2000"/>
    <n v="2200"/>
    <n v="1950"/>
    <n v="335000"/>
    <n v="274150"/>
    <n v="0.22195878168885641"/>
    <n v="60850"/>
    <s v="Silver"/>
    <d v="2017-07-01T00:00:00"/>
    <n v="12"/>
    <x v="51"/>
    <x v="15"/>
    <x v="3"/>
  </r>
  <r>
    <n v="190"/>
    <n v="174"/>
    <n v="1"/>
    <s v="332CE8D2-E19F-4656-BCC6-E3E45AD09D85"/>
    <n v="56500"/>
    <m/>
    <s v="0008"/>
    <x v="140"/>
    <n v="174"/>
    <s v="M. Pierre Dubois"/>
    <s v="14, Rue De La Hutte"/>
    <s v="Marseille"/>
    <s v="FR        "/>
    <x v="2"/>
    <s v="EMEA"/>
    <n v="25"/>
    <n v="45200"/>
    <n v="500"/>
    <n v="750"/>
    <n v="550"/>
    <n v="56500"/>
    <n v="47000"/>
    <n v="0.2021276595744681"/>
    <n v="9500"/>
    <s v="Silver"/>
    <d v="2017-07-25T00:00:00"/>
    <n v="4"/>
    <x v="26"/>
    <x v="2"/>
    <x v="2"/>
  </r>
  <r>
    <n v="191"/>
    <n v="175"/>
    <n v="1"/>
    <s v="306507B9-D2E1-4C5D-8F01-C93C90C93B6E"/>
    <n v="99500"/>
    <m/>
    <s v="0011"/>
    <x v="141"/>
    <n v="175"/>
    <s v="London Executive Prestige Vehicles"/>
    <s v="199, Park Lane"/>
    <s v="London"/>
    <s v="GB        "/>
    <x v="0"/>
    <s v="EMEA"/>
    <n v="29"/>
    <n v="79600"/>
    <n v="2175"/>
    <n v="750"/>
    <n v="750"/>
    <n v="99500"/>
    <n v="83275"/>
    <n v="0.19483638546982895"/>
    <n v="16225"/>
    <s v="Night Blue"/>
    <d v="2017-07-25T00:00:00"/>
    <n v="4"/>
    <x v="29"/>
    <x v="2"/>
    <x v="2"/>
  </r>
  <r>
    <n v="192"/>
    <n v="176"/>
    <n v="1"/>
    <s v="2B0FC8E5-82CB-4804-8691-0586F2255E9E"/>
    <n v="135000"/>
    <n v="1500"/>
    <s v="0016"/>
    <x v="142"/>
    <n v="176"/>
    <s v="SuperSport S.A.R.L."/>
    <s v="210 Place de la Republique"/>
    <s v="Paris"/>
    <s v="FR        "/>
    <x v="2"/>
    <s v="EMEA"/>
    <n v="38"/>
    <n v="108000"/>
    <n v="2000"/>
    <n v="1500"/>
    <n v="1950"/>
    <n v="135000"/>
    <n v="113450"/>
    <n v="0.18995152049360953"/>
    <n v="21550"/>
    <s v="Silver"/>
    <d v="2017-07-25T00:00:00"/>
    <n v="6"/>
    <x v="39"/>
    <x v="9"/>
    <x v="2"/>
  </r>
  <r>
    <n v="193"/>
    <n v="177"/>
    <n v="1"/>
    <s v="ACB85DBA-4914-4222-8D24-6D87B0DAE10A"/>
    <n v="89500"/>
    <m/>
    <s v="0025"/>
    <x v="142"/>
    <n v="177"/>
    <s v="King Leer Cars"/>
    <s v="87, Lindisfarne Road"/>
    <s v="Newcastle"/>
    <s v="GB        "/>
    <x v="0"/>
    <s v="EMEA"/>
    <n v="39"/>
    <n v="71600"/>
    <n v="500"/>
    <n v="750"/>
    <n v="750"/>
    <n v="89500"/>
    <n v="73600"/>
    <n v="0.21603260869565211"/>
    <n v="15900"/>
    <s v="British Racing Green"/>
    <d v="2017-07-25T00:00:00"/>
    <n v="6"/>
    <x v="65"/>
    <x v="9"/>
    <x v="2"/>
  </r>
  <r>
    <n v="194"/>
    <n v="178"/>
    <n v="1"/>
    <s v="23E43063-5402-4946-8830-0723F6B3CE1C"/>
    <n v="165000"/>
    <m/>
    <s v="0024"/>
    <x v="143"/>
    <n v="178"/>
    <s v="Matterhorn Motors"/>
    <s v="1, Rue de la Colline"/>
    <s v="LaUNITED STATESnne"/>
    <s v="CH        "/>
    <x v="4"/>
    <s v="EMEA"/>
    <n v="37"/>
    <n v="132000"/>
    <n v="9250"/>
    <n v="3150"/>
    <n v="1950"/>
    <n v="165000"/>
    <n v="146350"/>
    <n v="0.12743423300307488"/>
    <n v="18650"/>
    <s v="Dark Purple"/>
    <d v="2017-08-02T00:00:00"/>
    <n v="6"/>
    <x v="53"/>
    <x v="9"/>
    <x v="2"/>
  </r>
  <r>
    <n v="195"/>
    <n v="179"/>
    <n v="1"/>
    <s v="E59BFE04-E70B-4BAC-9269-ADC311ED0032"/>
    <n v="22600"/>
    <n v="500"/>
    <s v="0036"/>
    <x v="144"/>
    <n v="179"/>
    <s v="Screamin' Wheels"/>
    <s v="1090 Reagan Road"/>
    <s v="Los Angeles"/>
    <s v="US        "/>
    <x v="3"/>
    <s v="North America"/>
    <n v="48"/>
    <n v="18080"/>
    <n v="1360"/>
    <n v="500"/>
    <n v="150"/>
    <n v="22600"/>
    <n v="20090"/>
    <n v="0.12493777999004485"/>
    <n v="2510"/>
    <s v="Black"/>
    <d v="2017-08-02T00:00:00"/>
    <n v="8"/>
    <x v="66"/>
    <x v="4"/>
    <x v="1"/>
  </r>
  <r>
    <n v="196"/>
    <n v="180"/>
    <n v="1"/>
    <s v="8979136A-B34A-4CD3-B119-A6B158D15FFF"/>
    <n v="32675"/>
    <m/>
    <s v="0046"/>
    <x v="145"/>
    <n v="180"/>
    <s v="Capots Reluisants S.A."/>
    <s v="567 rue Lafayette"/>
    <s v="Paris"/>
    <s v="FR        "/>
    <x v="2"/>
    <s v="EMEA"/>
    <n v="46"/>
    <n v="26140"/>
    <n v="660"/>
    <n v="500"/>
    <n v="550"/>
    <n v="32675"/>
    <n v="27850"/>
    <n v="0.17324955116696583"/>
    <n v="4825"/>
    <s v="Dark Purple"/>
    <d v="2017-08-05T00:00:00"/>
    <n v="8"/>
    <x v="67"/>
    <x v="4"/>
    <x v="1"/>
  </r>
  <r>
    <n v="197"/>
    <n v="181"/>
    <n v="1"/>
    <s v="34A4BB21-60B3-4B0D-8DDB-8189C471A581"/>
    <n v="45000"/>
    <m/>
    <s v="0028"/>
    <x v="146"/>
    <n v="181"/>
    <s v="Vive La Vitesse"/>
    <s v="56, Rue Noiratre"/>
    <s v="Marseille"/>
    <s v="FR        "/>
    <x v="2"/>
    <s v="EMEA"/>
    <n v="47"/>
    <n v="36000"/>
    <n v="2000"/>
    <n v="500"/>
    <n v="550"/>
    <n v="45000"/>
    <n v="39050"/>
    <n v="0.15236875800256078"/>
    <n v="5950"/>
    <s v="Night Blue"/>
    <d v="2017-08-05T00:00:00"/>
    <n v="8"/>
    <x v="68"/>
    <x v="4"/>
    <x v="1"/>
  </r>
  <r>
    <n v="198"/>
    <n v="182"/>
    <n v="1"/>
    <s v="AFAF5C3E-80C9-4C5A-9D2A-CDD238E40264"/>
    <n v="5500"/>
    <m/>
    <s v="0021"/>
    <x v="147"/>
    <n v="182"/>
    <s v="Silver HubCaps"/>
    <s v="54, Didsbury Lane"/>
    <s v="Manchester"/>
    <s v="GB        "/>
    <x v="0"/>
    <s v="EMEA"/>
    <n v="58"/>
    <n v="4400"/>
    <n v="500"/>
    <n v="750"/>
    <n v="150"/>
    <n v="5500"/>
    <n v="5800"/>
    <n v="-5.1724137931034475E-2"/>
    <n v="-300"/>
    <s v="Blue"/>
    <d v="2017-08-25T00:00:00"/>
    <n v="11"/>
    <x v="69"/>
    <x v="19"/>
    <x v="1"/>
  </r>
  <r>
    <n v="199"/>
    <n v="183"/>
    <n v="1"/>
    <s v="7FCABEE5-E116-4AE3-B7B1-483C2F0D18CA"/>
    <n v="55000"/>
    <n v="2450"/>
    <s v="0007"/>
    <x v="148"/>
    <n v="183"/>
    <s v="Eat My Exhaust Ltd"/>
    <s v="29, Kop Hill"/>
    <s v="Liverpool"/>
    <s v="GB        "/>
    <x v="0"/>
    <s v="EMEA"/>
    <n v="85"/>
    <n v="44000"/>
    <n v="500"/>
    <n v="500"/>
    <n v="550"/>
    <n v="55000"/>
    <n v="45550"/>
    <n v="0.20746432491767286"/>
    <n v="9450"/>
    <s v="Black"/>
    <d v="2017-08-29T00:00:00"/>
    <n v="20"/>
    <x v="62"/>
    <x v="20"/>
    <x v="2"/>
  </r>
  <r>
    <n v="200"/>
    <n v="184"/>
    <n v="1"/>
    <s v="B84575EE-2E61-482C-8B72-5A6A90ADC3FE"/>
    <n v="49500"/>
    <m/>
    <s v="0009"/>
    <x v="149"/>
    <n v="184"/>
    <s v="Sondra Horowitz"/>
    <s v="10040 Great Western Road"/>
    <s v="Los Angeles"/>
    <s v="US        "/>
    <x v="3"/>
    <s v="North America"/>
    <n v="21"/>
    <n v="39600"/>
    <n v="1360"/>
    <n v="500"/>
    <n v="550"/>
    <n v="49500"/>
    <n v="42010"/>
    <n v="0.17829088312306585"/>
    <n v="7490"/>
    <s v="Green"/>
    <d v="2017-08-31T00:00:00"/>
    <n v="4"/>
    <x v="55"/>
    <x v="2"/>
    <x v="2"/>
  </r>
  <r>
    <n v="201"/>
    <n v="185"/>
    <n v="1"/>
    <s v="DB2AF439-6293-4925-B905-1A57A0118B1A"/>
    <n v="250000"/>
    <m/>
    <s v="0039"/>
    <x v="150"/>
    <n v="185"/>
    <s v="Alicia Almodovar"/>
    <s v="Palacia Del Sol"/>
    <s v="Barcelona"/>
    <s v="ES        "/>
    <x v="5"/>
    <s v="EMEA"/>
    <n v="2"/>
    <n v="200000"/>
    <n v="500"/>
    <n v="2200"/>
    <n v="1950"/>
    <n v="250000"/>
    <n v="204650"/>
    <n v="0.22159784998778398"/>
    <n v="45350"/>
    <s v="Black"/>
    <d v="2017-09-02T00:00:00"/>
    <n v="1"/>
    <x v="0"/>
    <x v="0"/>
    <x v="0"/>
  </r>
  <r>
    <n v="202"/>
    <n v="186"/>
    <n v="1"/>
    <s v="15108517-AD0C-4FF2-A7D4-57679C374A68"/>
    <n v="155000"/>
    <n v="500"/>
    <s v="0028"/>
    <x v="151"/>
    <n v="186"/>
    <s v="Vive La Vitesse"/>
    <s v="56, Rue Noiratre"/>
    <s v="Marseille"/>
    <s v="FR        "/>
    <x v="2"/>
    <s v="EMEA"/>
    <n v="3"/>
    <n v="124000"/>
    <n v="9250"/>
    <n v="750"/>
    <n v="1950"/>
    <n v="155000"/>
    <n v="135950"/>
    <n v="0.14012504597278408"/>
    <n v="19050"/>
    <s v="Red"/>
    <d v="2017-09-03T00:00:00"/>
    <n v="1"/>
    <x v="1"/>
    <x v="0"/>
    <x v="0"/>
  </r>
  <r>
    <n v="203"/>
    <n v="187"/>
    <n v="1"/>
    <s v="10AD713C-C997-48BB-A5FB-F0B5FD26479B"/>
    <n v="15750"/>
    <m/>
    <s v="0017"/>
    <x v="152"/>
    <n v="187"/>
    <s v="Theo Kowalski"/>
    <s v="1000 East 51st Street"/>
    <s v="New York"/>
    <s v="US        "/>
    <x v="3"/>
    <s v="North America"/>
    <n v="13"/>
    <n v="12600"/>
    <n v="1360"/>
    <n v="750"/>
    <n v="150"/>
    <n v="15750"/>
    <n v="14860"/>
    <n v="5.9892328398384986E-2"/>
    <n v="890"/>
    <s v="Pink"/>
    <d v="2017-09-25T00:00:00"/>
    <n v="2"/>
    <x v="4"/>
    <x v="1"/>
    <x v="1"/>
  </r>
  <r>
    <n v="204"/>
    <n v="188"/>
    <n v="1"/>
    <s v="C1C9D15D-9E57-4D22-8997-D1333EEC6B13"/>
    <n v="19500"/>
    <m/>
    <s v="0026"/>
    <x v="153"/>
    <n v="188"/>
    <s v="Honest Pete Motors"/>
    <s v="76, Williams Street"/>
    <s v="Stoke"/>
    <s v="GB        "/>
    <x v="0"/>
    <s v="EMEA"/>
    <n v="15"/>
    <n v="15600"/>
    <n v="1360"/>
    <n v="750"/>
    <n v="150"/>
    <n v="19500"/>
    <n v="17860"/>
    <n v="9.1825307950727852E-2"/>
    <n v="1640"/>
    <s v="Black"/>
    <d v="2017-10-10T00:00:00"/>
    <n v="2"/>
    <x v="25"/>
    <x v="1"/>
    <x v="1"/>
  </r>
  <r>
    <n v="205"/>
    <n v="189"/>
    <n v="1"/>
    <s v="8A275CE2-D116-49F7-8571-FD91F21ADAAA"/>
    <n v="235000"/>
    <n v="750"/>
    <s v="0035"/>
    <x v="154"/>
    <n v="189"/>
    <s v="Laurent Saint Yves"/>
    <s v="49, Rue Quicampoix"/>
    <s v="Marseille"/>
    <s v="FR        "/>
    <x v="2"/>
    <s v="EMEA"/>
    <n v="18"/>
    <n v="188000"/>
    <n v="500"/>
    <n v="1500"/>
    <n v="1950"/>
    <n v="235000"/>
    <n v="191950"/>
    <n v="0.22427715550924709"/>
    <n v="43050"/>
    <s v="Black"/>
    <d v="2017-10-10T00:00:00"/>
    <n v="3"/>
    <x v="19"/>
    <x v="8"/>
    <x v="0"/>
  </r>
  <r>
    <n v="206"/>
    <n v="190"/>
    <n v="1"/>
    <s v="009A5323-23E5-48BE-95DB-BA94E1897419"/>
    <n v="25000"/>
    <n v="1500"/>
    <s v="0014"/>
    <x v="155"/>
    <n v="190"/>
    <s v="Convertible Dreams"/>
    <s v="31, Archbishop Ave"/>
    <s v="London"/>
    <s v="GB        "/>
    <x v="0"/>
    <s v="EMEA"/>
    <n v="51"/>
    <n v="20000"/>
    <n v="1360"/>
    <n v="750"/>
    <n v="150"/>
    <n v="25000"/>
    <n v="22260"/>
    <n v="0.1230907457322552"/>
    <n v="2740"/>
    <s v="Black"/>
    <d v="2017-10-29T00:00:00"/>
    <n v="9"/>
    <x v="10"/>
    <x v="5"/>
    <x v="0"/>
  </r>
  <r>
    <n v="207"/>
    <n v="191"/>
    <n v="1"/>
    <s v="EBE7AD85-117F-4781-A5E5-13920EE2B546"/>
    <n v="245000"/>
    <m/>
    <s v="0047"/>
    <x v="156"/>
    <n v="191"/>
    <s v="Stefano DiLonghi"/>
    <s v="Piazza Verona"/>
    <s v="Rome"/>
    <s v="IT        "/>
    <x v="6"/>
    <s v="EMEA"/>
    <n v="19"/>
    <n v="196000"/>
    <n v="500"/>
    <n v="3150"/>
    <n v="1950"/>
    <n v="245000"/>
    <n v="201600"/>
    <n v="0.21527777777777768"/>
    <n v="43400"/>
    <s v="British Racing Green"/>
    <d v="2017-10-29T00:00:00"/>
    <n v="3"/>
    <x v="47"/>
    <x v="8"/>
    <x v="0"/>
  </r>
  <r>
    <n v="208"/>
    <n v="192"/>
    <n v="1"/>
    <s v="B822FA7C-5FA5-4F17-A3A6-7199CB00F7F8"/>
    <n v="39500"/>
    <m/>
    <s v="0048"/>
    <x v="157"/>
    <n v="192"/>
    <s v="Antonio Maura"/>
    <s v="Puerta del Sol, 45"/>
    <s v="Madrid"/>
    <s v="ES        "/>
    <x v="5"/>
    <s v="EMEA"/>
    <n v="93"/>
    <n v="31600"/>
    <n v="970"/>
    <n v="500"/>
    <n v="550"/>
    <n v="89000"/>
    <n v="33620"/>
    <n v="1.6472337894110649"/>
    <n v="55380"/>
    <s v="Black"/>
    <d v="2017-10-29T00:00:00"/>
    <n v="21"/>
    <x v="70"/>
    <x v="7"/>
    <x v="2"/>
  </r>
  <r>
    <n v="209"/>
    <n v="192"/>
    <n v="2"/>
    <s v="1A210C04-C981-4EA4-83B9-A6E76B5B9BDB"/>
    <n v="49500"/>
    <m/>
    <s v="0048"/>
    <x v="157"/>
    <n v="192"/>
    <s v="Antonio Maura"/>
    <s v="Puerta del Sol, 45"/>
    <s v="Madrid"/>
    <s v="ES        "/>
    <x v="5"/>
    <s v="EMEA"/>
    <n v="11"/>
    <n v="39600"/>
    <n v="500"/>
    <n v="500"/>
    <n v="550"/>
    <n v="89000"/>
    <n v="41150"/>
    <n v="1.1628189550425274"/>
    <n v="47850"/>
    <s v="Silver"/>
    <d v="2016-07-03T00:00:00"/>
    <n v="2"/>
    <x v="2"/>
    <x v="1"/>
    <x v="1"/>
  </r>
  <r>
    <n v="210"/>
    <n v="193"/>
    <n v="1"/>
    <s v="ECD53BA8-3C63-4938-92C4-C955AEA6C4BC"/>
    <n v="23500"/>
    <m/>
    <s v="0049"/>
    <x v="158"/>
    <n v="193"/>
    <s v="Stefan Van Helsing"/>
    <s v="Nieuwstraat 5"/>
    <s v="Brussels"/>
    <s v="BE        "/>
    <x v="7"/>
    <s v="EMEA"/>
    <n v="91"/>
    <n v="18800"/>
    <n v="1360"/>
    <n v="500"/>
    <n v="150"/>
    <n v="34000"/>
    <n v="20810"/>
    <n v="0.63382988947621333"/>
    <n v="13190"/>
    <s v="Black"/>
    <d v="2017-11-01T00:00:00"/>
    <n v="21"/>
    <x v="63"/>
    <x v="7"/>
    <x v="2"/>
  </r>
  <r>
    <n v="211"/>
    <n v="193"/>
    <n v="2"/>
    <s v="26199C63-95B5-419B-A827-C0EEAF594A5B"/>
    <n v="10500"/>
    <m/>
    <s v="0049"/>
    <x v="158"/>
    <n v="193"/>
    <s v="Stefan Van Helsing"/>
    <s v="Nieuwstraat 5"/>
    <s v="Brussels"/>
    <s v="BE        "/>
    <x v="7"/>
    <s v="EMEA"/>
    <n v="51"/>
    <n v="8400"/>
    <n v="500"/>
    <n v="750"/>
    <n v="150"/>
    <n v="34000"/>
    <n v="9800"/>
    <n v="2.4693877551020407"/>
    <n v="24200"/>
    <s v="Black"/>
    <d v="2017-11-01T00:00:00"/>
    <n v="9"/>
    <x v="10"/>
    <x v="5"/>
    <x v="0"/>
  </r>
  <r>
    <n v="212"/>
    <n v="194"/>
    <n v="1"/>
    <s v="C9D8FCFE-4A88-479C-A2CA-E2474AF4D8DF"/>
    <n v="11500"/>
    <n v="750"/>
    <s v="0050"/>
    <x v="159"/>
    <n v="194"/>
    <s v="Mme Anne Duport"/>
    <s v="90, Place de la Victoire 1945"/>
    <s v="Paris"/>
    <s v="FR        "/>
    <x v="2"/>
    <s v="EMEA"/>
    <n v="52"/>
    <n v="9200"/>
    <n v="500"/>
    <n v="150"/>
    <n v="150"/>
    <n v="62700"/>
    <n v="10000"/>
    <n v="5.27"/>
    <n v="52700"/>
    <s v="Blue"/>
    <d v="2017-11-11T00:00:00"/>
    <n v="9"/>
    <x v="22"/>
    <x v="5"/>
    <x v="0"/>
  </r>
  <r>
    <n v="213"/>
    <n v="194"/>
    <n v="2"/>
    <s v="05D4115C-3F27-4059-BDC8-C0C3FFC85E8B"/>
    <n v="51200"/>
    <m/>
    <s v="0050"/>
    <x v="159"/>
    <n v="194"/>
    <s v="Mme Anne Duport"/>
    <s v="90, Place de la Victoire 1945"/>
    <s v="Paris"/>
    <s v="FR        "/>
    <x v="2"/>
    <s v="EMEA"/>
    <n v="11"/>
    <n v="40960"/>
    <n v="1360"/>
    <n v="500"/>
    <n v="550"/>
    <n v="62700"/>
    <n v="43370"/>
    <n v="0.44569979248328329"/>
    <n v="19330"/>
    <s v="Black"/>
    <d v="2017-11-11T00:00:00"/>
    <n v="2"/>
    <x v="2"/>
    <x v="1"/>
    <x v="1"/>
  </r>
  <r>
    <n v="214"/>
    <n v="195"/>
    <n v="1"/>
    <s v="B503DD91-24FA-4F4A-AF49-1EB15347A33D"/>
    <n v="45950"/>
    <m/>
    <s v="0002"/>
    <x v="160"/>
    <n v="195"/>
    <s v="Snazzy Roadsters"/>
    <s v="102, Bleak Street"/>
    <s v="Birmingham"/>
    <s v="GB        "/>
    <x v="0"/>
    <s v="EMEA"/>
    <n v="21"/>
    <n v="36760"/>
    <n v="500"/>
    <n v="150"/>
    <n v="550"/>
    <n v="45950"/>
    <n v="37960"/>
    <n v="0.21048472075869329"/>
    <n v="7990"/>
    <s v="Black"/>
    <d v="2017-11-30T00:00:00"/>
    <n v="4"/>
    <x v="55"/>
    <x v="2"/>
    <x v="2"/>
  </r>
  <r>
    <n v="215"/>
    <n v="196"/>
    <n v="1"/>
    <s v="896B39D5-8040-4947-94D0-0234B4E78B23"/>
    <n v="21600"/>
    <m/>
    <s v="0012"/>
    <x v="161"/>
    <n v="196"/>
    <s v="Glittering Prize Cars Ltd"/>
    <s v="46, Golders Green Road"/>
    <s v="London"/>
    <s v="GB        "/>
    <x v="0"/>
    <s v="EMEA"/>
    <n v="12"/>
    <n v="17280"/>
    <n v="1360"/>
    <n v="750"/>
    <n v="150"/>
    <n v="21600"/>
    <n v="19540"/>
    <n v="0.10542476970317294"/>
    <n v="2060"/>
    <s v="Red"/>
    <d v="2017-11-30T00:00:00"/>
    <n v="2"/>
    <x v="3"/>
    <x v="1"/>
    <x v="1"/>
  </r>
  <r>
    <n v="217"/>
    <n v="198"/>
    <n v="1"/>
    <s v="2657F22B-5D29-4A7A-B3F9-3A04C14D7C93"/>
    <n v="23600"/>
    <m/>
    <s v="0023"/>
    <x v="162"/>
    <n v="198"/>
    <s v="Glitz"/>
    <s v="FriedrichStrasse 579"/>
    <s v="Stuttgart"/>
    <s v="DE        "/>
    <x v="1"/>
    <s v="EMEA"/>
    <n v="55"/>
    <n v="18880"/>
    <n v="1360"/>
    <n v="750"/>
    <n v="150"/>
    <n v="23600"/>
    <n v="21140"/>
    <n v="0.11636707663197732"/>
    <n v="2460"/>
    <s v="Night Blue"/>
    <d v="2017-12-01T00:00:00"/>
    <n v="10"/>
    <x v="43"/>
    <x v="11"/>
    <x v="2"/>
  </r>
  <r>
    <n v="218"/>
    <n v="199"/>
    <n v="1"/>
    <s v="9BFDC1FA-8416-4F58-BE6C-3CCFA7A51860"/>
    <n v="99950"/>
    <m/>
    <s v="0032"/>
    <x v="163"/>
    <n v="199"/>
    <s v="Prestige Imports"/>
    <s v="Gran Via 26"/>
    <s v="Barcelona"/>
    <s v="ES        "/>
    <x v="5"/>
    <s v="EMEA"/>
    <n v="33"/>
    <n v="79960"/>
    <n v="1490"/>
    <n v="750"/>
    <n v="750"/>
    <n v="99950"/>
    <n v="82950"/>
    <n v="0.20494273658830631"/>
    <n v="17000"/>
    <s v="Black"/>
    <d v="2017-12-07T00:00:00"/>
    <n v="5"/>
    <x v="34"/>
    <x v="3"/>
    <x v="2"/>
  </r>
  <r>
    <n v="219"/>
    <n v="200"/>
    <n v="1"/>
    <s v="A88F114F-3808-4B2D-92BE-BD43EEA71742"/>
    <n v="46900"/>
    <m/>
    <s v="0041"/>
    <x v="164"/>
    <n v="200"/>
    <s v="Sport.Car"/>
    <s v="Via Barberini 59"/>
    <s v="Rome"/>
    <s v="IT        "/>
    <x v="6"/>
    <s v="EMEA"/>
    <n v="22"/>
    <n v="37520"/>
    <n v="500"/>
    <n v="1500"/>
    <n v="550"/>
    <n v="46900"/>
    <n v="40070"/>
    <n v="0.17045170950836042"/>
    <n v="6830"/>
    <s v="Silver"/>
    <d v="2017-12-07T00:00:00"/>
    <n v="4"/>
    <x v="5"/>
    <x v="2"/>
    <x v="2"/>
  </r>
  <r>
    <n v="220"/>
    <n v="201"/>
    <n v="1"/>
    <s v="1860F37A-EBC7-42E9-B339-3F6D6048322F"/>
    <n v="45950"/>
    <m/>
    <s v="0045"/>
    <x v="165"/>
    <n v="201"/>
    <s v="Pierre Blanc"/>
    <s v="52 Deirdre Lane"/>
    <s v="London"/>
    <s v="GB        "/>
    <x v="0"/>
    <s v="EMEA"/>
    <n v="11"/>
    <n v="36760"/>
    <n v="2000"/>
    <n v="500"/>
    <n v="550"/>
    <n v="45950"/>
    <n v="39810"/>
    <n v="0.15423260487314749"/>
    <n v="6140"/>
    <s v="Black"/>
    <d v="2017-12-09T00:00:00"/>
    <n v="2"/>
    <x v="2"/>
    <x v="1"/>
    <x v="1"/>
  </r>
  <r>
    <n v="221"/>
    <n v="202"/>
    <n v="1"/>
    <s v="00E07EB4-4A3A-434F-B3FC-76A312BEEF5D"/>
    <n v="7550"/>
    <m/>
    <s v="0046"/>
    <x v="166"/>
    <n v="202"/>
    <s v="Capots Reluisants S.A."/>
    <s v="567 rue Lafayette"/>
    <s v="Paris"/>
    <s v="FR        "/>
    <x v="2"/>
    <s v="EMEA"/>
    <n v="12"/>
    <n v="6040"/>
    <n v="500"/>
    <n v="750"/>
    <n v="150"/>
    <n v="7550"/>
    <n v="7440"/>
    <n v="1.4784946236559238E-2"/>
    <n v="110"/>
    <s v="Red"/>
    <d v="2017-12-09T00:00:00"/>
    <n v="2"/>
    <x v="3"/>
    <x v="1"/>
    <x v="1"/>
  </r>
  <r>
    <n v="222"/>
    <n v="203"/>
    <n v="1"/>
    <s v="C72ABA1C-D1FA-4A4B-9E16-9FE066D509BA"/>
    <n v="11990"/>
    <n v="900"/>
    <s v="0048"/>
    <x v="167"/>
    <n v="203"/>
    <s v="Antonio Maura"/>
    <s v="Puerta del Sol, 45"/>
    <s v="Madrid"/>
    <s v="ES        "/>
    <x v="5"/>
    <s v="EMEA"/>
    <n v="12"/>
    <n v="9592"/>
    <n v="500"/>
    <n v="750"/>
    <n v="150"/>
    <n v="11990"/>
    <n v="10992"/>
    <n v="9.0793304221251869E-2"/>
    <n v="998"/>
    <s v="Green"/>
    <d v="2017-12-10T00:00:00"/>
    <n v="2"/>
    <x v="3"/>
    <x v="1"/>
    <x v="1"/>
  </r>
  <r>
    <n v="223"/>
    <n v="204"/>
    <n v="1"/>
    <s v="B8F3827A-5689-42B9-A1DE-26AFE7E2343E"/>
    <n v="12500"/>
    <m/>
    <s v="0036"/>
    <x v="168"/>
    <n v="204"/>
    <s v="Screamin' Wheels"/>
    <s v="1090 Reagan Road"/>
    <s v="Los Angeles"/>
    <s v="US        "/>
    <x v="3"/>
    <s v="North America"/>
    <n v="13"/>
    <n v="10000"/>
    <n v="500"/>
    <n v="750"/>
    <n v="150"/>
    <n v="12500"/>
    <n v="11400"/>
    <n v="9.6491228070175517E-2"/>
    <n v="1100"/>
    <s v="Black"/>
    <d v="2017-12-19T00:00:00"/>
    <n v="2"/>
    <x v="4"/>
    <x v="1"/>
    <x v="1"/>
  </r>
  <r>
    <n v="224"/>
    <n v="205"/>
    <n v="1"/>
    <s v="A21CAFB1-7242-42D1-80AC-E5D26941E2BE"/>
    <n v="7500"/>
    <m/>
    <s v="0037"/>
    <x v="169"/>
    <n v="205"/>
    <s v="Screamin' Wheels"/>
    <s v="4, Churchill Close"/>
    <s v="London"/>
    <s v="GB        "/>
    <x v="0"/>
    <s v="EMEA"/>
    <n v="13"/>
    <n v="6000"/>
    <n v="500"/>
    <n v="750"/>
    <n v="150"/>
    <n v="7500"/>
    <n v="7400"/>
    <n v="1.3513513513513598E-2"/>
    <n v="100"/>
    <s v="Blue"/>
    <d v="2017-12-20T00:00:00"/>
    <n v="2"/>
    <x v="4"/>
    <x v="1"/>
    <x v="1"/>
  </r>
  <r>
    <n v="225"/>
    <n v="206"/>
    <n v="1"/>
    <s v="76D2E902-DF33-4BE5-8181-B9DA01869131"/>
    <n v="56850"/>
    <m/>
    <s v="0025"/>
    <x v="170"/>
    <n v="206"/>
    <s v="King Leer Cars"/>
    <s v="87, Lindisfarne Road"/>
    <s v="Newcastle"/>
    <s v="GB        "/>
    <x v="0"/>
    <s v="EMEA"/>
    <n v="22"/>
    <n v="45480"/>
    <n v="500"/>
    <n v="1500"/>
    <n v="550"/>
    <n v="56850"/>
    <n v="48030"/>
    <n v="0.18363522798251086"/>
    <n v="8820"/>
    <s v="Canary Yellow"/>
    <d v="2017-12-30T00:00:00"/>
    <n v="4"/>
    <x v="5"/>
    <x v="2"/>
    <x v="2"/>
  </r>
  <r>
    <n v="226"/>
    <n v="207"/>
    <n v="1"/>
    <s v="61B73BA2-9EA0-4DB9-8D89-6E8D2A5D32DA"/>
    <n v="62500"/>
    <n v="1250"/>
    <s v="0021"/>
    <x v="170"/>
    <n v="207"/>
    <s v="Silver HubCaps"/>
    <s v="54, Didsbury Lane"/>
    <s v="Manchester"/>
    <s v="GB        "/>
    <x v="0"/>
    <s v="EMEA"/>
    <n v="21"/>
    <n v="50000"/>
    <n v="500"/>
    <n v="750"/>
    <n v="550"/>
    <n v="62500"/>
    <n v="51800"/>
    <n v="0.20656370656370648"/>
    <n v="10700"/>
    <s v="British Racing Green"/>
    <d v="2017-12-30T00:00:00"/>
    <n v="4"/>
    <x v="55"/>
    <x v="2"/>
    <x v="2"/>
  </r>
  <r>
    <n v="227"/>
    <n v="208"/>
    <n v="1"/>
    <s v="8BED3FBE-29EA-48AF-A8CE-7770F51A548F"/>
    <n v="42500"/>
    <m/>
    <s v="0026"/>
    <x v="170"/>
    <n v="208"/>
    <s v="Honest Pete Motors"/>
    <s v="76, Williams Street"/>
    <s v="Stoke"/>
    <s v="GB        "/>
    <x v="0"/>
    <s v="EMEA"/>
    <n v="22"/>
    <n v="34000"/>
    <n v="2000"/>
    <n v="150"/>
    <n v="550"/>
    <n v="42500"/>
    <n v="36700"/>
    <n v="0.15803814713896447"/>
    <n v="5800"/>
    <s v="Black"/>
    <d v="2017-12-31T00:00:00"/>
    <n v="4"/>
    <x v="5"/>
    <x v="2"/>
    <x v="2"/>
  </r>
  <r>
    <n v="228"/>
    <n v="209"/>
    <n v="1"/>
    <s v="B0559A26-5CE0-4C70-89EC-C73C0837B1E8"/>
    <n v="65450"/>
    <n v="1250"/>
    <s v="0051"/>
    <x v="170"/>
    <n v="209"/>
    <s v="Screamin' Wheels"/>
    <s v="10500 The Potomac"/>
    <s v="Washington"/>
    <s v="US        "/>
    <x v="3"/>
    <s v="North America"/>
    <n v="25"/>
    <n v="52360"/>
    <n v="500"/>
    <n v="1500"/>
    <n v="750"/>
    <n v="65450"/>
    <n v="55110"/>
    <n v="0.18762475049900207"/>
    <n v="10340"/>
    <s v="Black"/>
    <d v="2017-12-31T00:00:00"/>
    <n v="4"/>
    <x v="26"/>
    <x v="2"/>
    <x v="2"/>
  </r>
  <r>
    <n v="229"/>
    <n v="210"/>
    <n v="1"/>
    <s v="2CE57C5E-98DE-402F-884A-A6227FD7FB5F"/>
    <n v="56950"/>
    <m/>
    <s v="0052"/>
    <x v="170"/>
    <n v="210"/>
    <s v="Clubbing Cars"/>
    <s v="91, Acid Avenue"/>
    <s v="Manchester"/>
    <s v="GB        "/>
    <x v="0"/>
    <s v="EMEA"/>
    <n v="22"/>
    <n v="45560"/>
    <n v="500"/>
    <n v="1500"/>
    <n v="550"/>
    <n v="56950"/>
    <n v="48110"/>
    <n v="0.18374558303886923"/>
    <n v="8840"/>
    <s v="Pink"/>
    <d v="2017-12-30T00:00:00"/>
    <n v="4"/>
    <x v="5"/>
    <x v="2"/>
    <x v="2"/>
  </r>
  <r>
    <n v="230"/>
    <n v="211"/>
    <n v="1"/>
    <s v="99DF9E69-9DAF-4D81-8334-D7058F1030E2"/>
    <n v="1950"/>
    <m/>
    <s v="0053"/>
    <x v="171"/>
    <n v="211"/>
    <s v="Jean-Yves Truffaut"/>
    <s v="87 Rue du Combat"/>
    <s v="Paris"/>
    <s v="FR        "/>
    <x v="2"/>
    <s v="EMEA"/>
    <n v="99"/>
    <n v="1560"/>
    <n v="500"/>
    <n v="750"/>
    <n v="150"/>
    <n v="1950"/>
    <n v="2960"/>
    <n v="-0.34121621621621623"/>
    <n v="-1010"/>
    <s v="British Racing Green"/>
    <d v="2018-01-01T00:00:00"/>
    <n v="23"/>
    <x v="40"/>
    <x v="10"/>
    <x v="1"/>
  </r>
  <r>
    <n v="231"/>
    <n v="212"/>
    <n v="1"/>
    <s v="D231E90A-140A-4623-AA79-16970966DDF3"/>
    <n v="1150"/>
    <m/>
    <s v="0054"/>
    <x v="171"/>
    <n v="212"/>
    <s v="Mr. Evan Telford"/>
    <s v="7, Godzilla Street"/>
    <s v="Manchester"/>
    <s v="GB        "/>
    <x v="0"/>
    <s v="EMEA"/>
    <n v="56"/>
    <n v="920"/>
    <n v="500"/>
    <n v="750"/>
    <n v="150"/>
    <n v="1150"/>
    <n v="2320"/>
    <n v="-0.50431034482758619"/>
    <n v="-1170"/>
    <s v="Black"/>
    <d v="2018-01-01T00:00:00"/>
    <n v="10"/>
    <x v="44"/>
    <x v="11"/>
    <x v="2"/>
  </r>
  <r>
    <n v="232"/>
    <n v="213"/>
    <n v="1"/>
    <s v="26122425-FE14-4318-8713-15C8F9EED630"/>
    <n v="11550"/>
    <m/>
    <s v="0055"/>
    <x v="171"/>
    <n v="213"/>
    <s v="Ralph Obermann"/>
    <s v="BerolinaStrasse 210"/>
    <s v="Berlin"/>
    <s v="DE        "/>
    <x v="1"/>
    <s v="EMEA"/>
    <n v="54"/>
    <n v="9240"/>
    <n v="500"/>
    <n v="750"/>
    <n v="150"/>
    <n v="11550"/>
    <n v="10640"/>
    <n v="8.5526315789473673E-2"/>
    <n v="910"/>
    <s v="Night Blue"/>
    <d v="2018-01-01T00:00:00"/>
    <n v="9"/>
    <x v="42"/>
    <x v="5"/>
    <x v="0"/>
  </r>
  <r>
    <n v="233"/>
    <n v="214"/>
    <n v="1"/>
    <s v="80B21E0F-66E3-4582-838A-D7EC560C7C0B"/>
    <n v="12570"/>
    <n v="500"/>
    <s v="0045"/>
    <x v="171"/>
    <n v="214"/>
    <s v="Pierre Blanc"/>
    <s v="52 Deirdre Lane"/>
    <s v="London"/>
    <s v="GB        "/>
    <x v="0"/>
    <s v="EMEA"/>
    <n v="87"/>
    <n v="10056"/>
    <n v="2000"/>
    <n v="500"/>
    <n v="150"/>
    <n v="12570"/>
    <n v="12706"/>
    <n v="-1.0703604596253746E-2"/>
    <n v="-136"/>
    <s v="Black"/>
    <d v="2018-01-01T00:00:00"/>
    <n v="21"/>
    <x v="14"/>
    <x v="7"/>
    <x v="2"/>
  </r>
  <r>
    <n v="234"/>
    <n v="215"/>
    <n v="1"/>
    <s v="8D9BF815-FAE4-47CE-ADBB-33339D382319"/>
    <n v="9890"/>
    <m/>
    <s v="0046"/>
    <x v="171"/>
    <n v="215"/>
    <s v="Capots Reluisants S.A."/>
    <s v="567 rue Lafayette"/>
    <s v="Paris"/>
    <s v="FR        "/>
    <x v="2"/>
    <s v="EMEA"/>
    <n v="89"/>
    <n v="7912"/>
    <n v="500"/>
    <n v="225"/>
    <n v="150"/>
    <n v="9890"/>
    <n v="8787"/>
    <n v="0.12552634573802202"/>
    <n v="1103"/>
    <s v="Black"/>
    <d v="2018-01-01T00:00:00"/>
    <n v="21"/>
    <x v="31"/>
    <x v="7"/>
    <x v="2"/>
  </r>
  <r>
    <n v="235"/>
    <n v="216"/>
    <n v="1"/>
    <s v="F6C384B6-B768-4031-AC12-81C8CE37049E"/>
    <n v="56950"/>
    <m/>
    <s v="0012"/>
    <x v="172"/>
    <n v="216"/>
    <s v="Glittering Prize Cars Ltd"/>
    <s v="46, Golders Green Road"/>
    <s v="London"/>
    <s v="GB        "/>
    <x v="0"/>
    <s v="EMEA"/>
    <n v="32"/>
    <n v="45560"/>
    <n v="2000"/>
    <n v="500"/>
    <n v="550"/>
    <n v="56950"/>
    <n v="48610"/>
    <n v="0.17156963587739149"/>
    <n v="8340"/>
    <s v="Night Blue"/>
    <d v="2018-01-01T00:00:00"/>
    <n v="5"/>
    <x v="8"/>
    <x v="3"/>
    <x v="2"/>
  </r>
  <r>
    <n v="236"/>
    <n v="217"/>
    <n v="1"/>
    <s v="F9EF8BCC-5744-4EBC-91AD-739775C597D9"/>
    <n v="45950"/>
    <m/>
    <s v="0032"/>
    <x v="172"/>
    <n v="217"/>
    <s v="Prestige Imports"/>
    <s v="Gran Via 26"/>
    <s v="Barcelona"/>
    <s v="ES        "/>
    <x v="5"/>
    <s v="EMEA"/>
    <n v="85"/>
    <n v="36760"/>
    <n v="660"/>
    <n v="1500"/>
    <n v="550"/>
    <n v="45950"/>
    <n v="39470"/>
    <n v="0.16417532303014948"/>
    <n v="6480"/>
    <s v="Dark Purple"/>
    <d v="2018-01-01T00:00:00"/>
    <n v="20"/>
    <x v="62"/>
    <x v="20"/>
    <x v="2"/>
  </r>
  <r>
    <n v="237"/>
    <n v="218"/>
    <n v="1"/>
    <s v="457046F9-68AC-468E-9C5E-9C1B957FE9B9"/>
    <n v="950"/>
    <n v="25"/>
    <s v="0049"/>
    <x v="172"/>
    <n v="218"/>
    <s v="Stefan Van Helsing"/>
    <s v="Nieuwstraat 5"/>
    <s v="Brussels"/>
    <s v="BE        "/>
    <x v="7"/>
    <s v="EMEA"/>
    <n v="96"/>
    <n v="760"/>
    <n v="500"/>
    <n v="750"/>
    <n v="150"/>
    <n v="950"/>
    <n v="2160"/>
    <n v="-0.56018518518518512"/>
    <n v="-1210"/>
    <s v="British Racing Green"/>
    <d v="2018-01-01T00:00:00"/>
    <n v="23"/>
    <x v="64"/>
    <x v="10"/>
    <x v="1"/>
  </r>
  <r>
    <n v="238"/>
    <n v="219"/>
    <n v="1"/>
    <s v="3DCFE242-5286-404C-A37E-5207E6F51BB1"/>
    <n v="21550"/>
    <n v="1250"/>
    <s v="0035"/>
    <x v="172"/>
    <n v="219"/>
    <s v="Laurent Saint Yves"/>
    <s v="49, Rue Quicampoix"/>
    <s v="Marseille"/>
    <s v="FR        "/>
    <x v="2"/>
    <s v="EMEA"/>
    <n v="74"/>
    <n v="17240"/>
    <n v="970"/>
    <n v="750"/>
    <n v="150"/>
    <n v="21550"/>
    <n v="19110"/>
    <n v="0.12768184196755628"/>
    <n v="2440"/>
    <s v="Black"/>
    <d v="2018-01-01T00:00:00"/>
    <n v="16"/>
    <x v="15"/>
    <x v="6"/>
    <x v="2"/>
  </r>
  <r>
    <n v="239"/>
    <n v="220"/>
    <n v="1"/>
    <s v="BF9128E0-D61A-4214-8128-44A9880E20C2"/>
    <n v="5950"/>
    <m/>
    <s v="0021"/>
    <x v="173"/>
    <n v="220"/>
    <s v="Silver HubCaps"/>
    <s v="54, Didsbury Lane"/>
    <s v="Manchester"/>
    <s v="GB        "/>
    <x v="0"/>
    <s v="EMEA"/>
    <n v="52"/>
    <n v="4760"/>
    <n v="500"/>
    <n v="225"/>
    <n v="150"/>
    <n v="5950"/>
    <n v="5635"/>
    <n v="5.5900621118012417E-2"/>
    <n v="315"/>
    <s v="Black"/>
    <d v="2018-01-01T00:00:00"/>
    <n v="9"/>
    <x v="22"/>
    <x v="5"/>
    <x v="0"/>
  </r>
  <r>
    <n v="240"/>
    <n v="221"/>
    <n v="1"/>
    <s v="808F1237-9F5C-484F-8E14-63FF713A864D"/>
    <n v="365000"/>
    <m/>
    <s v="0013"/>
    <x v="173"/>
    <n v="221"/>
    <s v="La Bagnole de Luxe"/>
    <s v="890 Place de la Concorde"/>
    <s v="Paris"/>
    <s v="FR        "/>
    <x v="2"/>
    <s v="EMEA"/>
    <n v="63"/>
    <n v="284000"/>
    <n v="9250"/>
    <n v="7500"/>
    <n v="1950"/>
    <n v="355000"/>
    <n v="302700"/>
    <n v="0.17277832837793206"/>
    <n v="52300"/>
    <s v="Red"/>
    <d v="2018-01-01T00:00:00"/>
    <n v="12"/>
    <x v="51"/>
    <x v="15"/>
    <x v="3"/>
  </r>
  <r>
    <n v="241"/>
    <n v="222"/>
    <n v="1"/>
    <s v="790E96BC-2F59-4B8F-9DE2-6BB65F92216B"/>
    <n v="120000"/>
    <m/>
    <s v="0008"/>
    <x v="174"/>
    <n v="222"/>
    <s v="M. Pierre Dubois"/>
    <s v="14, Rue De La Hutte"/>
    <s v="Marseille"/>
    <s v="FR        "/>
    <x v="2"/>
    <s v="EMEA"/>
    <n v="41"/>
    <n v="96000"/>
    <n v="2175"/>
    <n v="750"/>
    <n v="750"/>
    <n v="120000"/>
    <n v="99675"/>
    <n v="0.20391271632806629"/>
    <n v="20325"/>
    <s v="Black"/>
    <d v="2018-02-01T00:00:00"/>
    <n v="6"/>
    <x v="50"/>
    <x v="9"/>
    <x v="2"/>
  </r>
  <r>
    <n v="242"/>
    <n v="223"/>
    <n v="1"/>
    <s v="88975E00-70FD-44B6-9A1F-9E3B9CCE4382"/>
    <n v="17850"/>
    <n v="750"/>
    <s v="0006"/>
    <x v="175"/>
    <n v="223"/>
    <s v="Le Luxe en Motion"/>
    <s v="Avenue des Indes, 26"/>
    <s v="Geneva"/>
    <s v="CH        "/>
    <x v="4"/>
    <s v="EMEA"/>
    <n v="15"/>
    <n v="14280"/>
    <n v="1360"/>
    <n v="150"/>
    <n v="150"/>
    <n v="121500"/>
    <n v="15940"/>
    <n v="6.6223337515683811"/>
    <n v="105560"/>
    <s v="British Racing Green"/>
    <d v="2018-02-01T00:00:00"/>
    <n v="2"/>
    <x v="25"/>
    <x v="1"/>
    <x v="1"/>
  </r>
  <r>
    <n v="243"/>
    <n v="223"/>
    <n v="2"/>
    <s v="6218BE0E-185B-4B12-8696-AA976EA81B29"/>
    <n v="103650"/>
    <m/>
    <s v="0006"/>
    <x v="175"/>
    <n v="223"/>
    <s v="Le Luxe en Motion"/>
    <s v="Avenue des Indes, 26"/>
    <s v="Geneva"/>
    <s v="CH        "/>
    <x v="4"/>
    <s v="EMEA"/>
    <n v="26"/>
    <n v="82920"/>
    <n v="1490"/>
    <n v="750"/>
    <n v="750"/>
    <n v="121500"/>
    <n v="85910"/>
    <n v="0.41427074845768819"/>
    <n v="35590"/>
    <s v="Pink"/>
    <d v="2018-02-01T00:00:00"/>
    <n v="4"/>
    <x v="16"/>
    <x v="2"/>
    <x v="2"/>
  </r>
  <r>
    <n v="244"/>
    <n v="224"/>
    <n v="1"/>
    <s v="03AC7842-CA66-4AC0-92AD-F538494D1FAE"/>
    <n v="182500"/>
    <n v="17500"/>
    <s v="0009"/>
    <x v="176"/>
    <n v="224"/>
    <s v="Sondra Horowitz"/>
    <s v="10040 Great Western Road"/>
    <s v="Los Angeles"/>
    <s v="US        "/>
    <x v="3"/>
    <s v="North America"/>
    <n v="35"/>
    <n v="146000"/>
    <n v="5500"/>
    <n v="1500"/>
    <n v="1950"/>
    <n v="182500"/>
    <n v="154950"/>
    <n v="0.17779929009357853"/>
    <n v="27550"/>
    <s v="Green"/>
    <d v="2018-02-01T00:00:00"/>
    <n v="6"/>
    <x v="35"/>
    <x v="9"/>
    <x v="2"/>
  </r>
  <r>
    <n v="245"/>
    <n v="225"/>
    <n v="1"/>
    <s v="7FF88424-96A2-4149-ABF3-21AC9FBCDD4C"/>
    <n v="22500"/>
    <m/>
    <s v="0056"/>
    <x v="177"/>
    <n v="225"/>
    <s v="ImpressTheNeighbours.Com"/>
    <s v="47, Edgbaston Row"/>
    <s v="Birmingham"/>
    <s v="GB        "/>
    <x v="0"/>
    <s v="EMEA"/>
    <n v="57"/>
    <n v="18000"/>
    <n v="1360"/>
    <n v="750"/>
    <n v="150"/>
    <n v="22500"/>
    <n v="20260"/>
    <n v="0.11056268509378087"/>
    <n v="2240"/>
    <s v="Black"/>
    <d v="2018-02-01T00:00:00"/>
    <n v="10"/>
    <x v="71"/>
    <x v="11"/>
    <x v="2"/>
  </r>
  <r>
    <n v="246"/>
    <n v="226"/>
    <n v="1"/>
    <s v="48437CA9-988E-42EA-94F8-DC2D6DA48BA7"/>
    <n v="21500"/>
    <m/>
    <s v="0057"/>
    <x v="178"/>
    <n v="226"/>
    <s v="Wladimir Lacroix"/>
    <s v="3, Rue de la Vie en Rose"/>
    <s v="Lyon"/>
    <s v="FR        "/>
    <x v="2"/>
    <s v="EMEA"/>
    <n v="59"/>
    <n v="17200"/>
    <n v="500"/>
    <n v="750"/>
    <n v="150"/>
    <n v="21500"/>
    <n v="18600"/>
    <n v="0.15591397849462374"/>
    <n v="2900"/>
    <s v="Black"/>
    <d v="2018-02-01T00:00:00"/>
    <n v="11"/>
    <x v="72"/>
    <x v="19"/>
    <x v="1"/>
  </r>
  <r>
    <n v="247"/>
    <n v="227"/>
    <n v="1"/>
    <s v="2319EA77-F4D9-4E34-9771-C42DCA3E210C"/>
    <n v="189500"/>
    <n v="1500"/>
    <s v="0046"/>
    <x v="179"/>
    <n v="227"/>
    <s v="Capots Reluisants S.A."/>
    <s v="567 rue Lafayette"/>
    <s v="Paris"/>
    <s v="FR        "/>
    <x v="2"/>
    <s v="EMEA"/>
    <n v="34"/>
    <n v="151600"/>
    <n v="500"/>
    <n v="1500"/>
    <n v="1950"/>
    <n v="189500"/>
    <n v="155550"/>
    <n v="0.21825779492124719"/>
    <n v="33950"/>
    <s v="Blue"/>
    <d v="2016-10-03T00:00:00"/>
    <n v="5"/>
    <x v="37"/>
    <x v="3"/>
    <x v="2"/>
  </r>
  <r>
    <n v="248"/>
    <n v="228"/>
    <n v="1"/>
    <s v="A6FCB276-6311-4B3E-9C99-23F197952F1C"/>
    <n v="55450"/>
    <n v="1500"/>
    <s v="0058"/>
    <x v="179"/>
    <n v="228"/>
    <s v="Raimondo Delattre"/>
    <s v="9, Place de Chatelet"/>
    <s v="Geneva"/>
    <s v="CH        "/>
    <x v="4"/>
    <s v="EMEA"/>
    <n v="32"/>
    <n v="44360"/>
    <n v="490"/>
    <n v="225"/>
    <n v="550"/>
    <n v="55450"/>
    <n v="45625"/>
    <n v="0.21534246575342464"/>
    <n v="9825"/>
    <s v="Red"/>
    <d v="2015-09-30T00:00:00"/>
    <n v="5"/>
    <x v="8"/>
    <x v="3"/>
    <x v="2"/>
  </r>
  <r>
    <n v="249"/>
    <n v="229"/>
    <n v="1"/>
    <s v="89C3293F-F665-4E93-9929-315CBA3DD498"/>
    <n v="98950"/>
    <m/>
    <s v="0059"/>
    <x v="179"/>
    <n v="229"/>
    <s v="Boris Spry"/>
    <s v="53, Odeon Way"/>
    <s v="Birmingham"/>
    <s v="GB        "/>
    <x v="0"/>
    <s v="EMEA"/>
    <n v="36"/>
    <n v="79160"/>
    <n v="1490"/>
    <n v="750"/>
    <n v="750"/>
    <n v="98950"/>
    <n v="82150"/>
    <n v="0.20450395617772377"/>
    <n v="16800"/>
    <s v="Blue"/>
    <d v="2018-02-10T00:00:00"/>
    <n v="6"/>
    <x v="36"/>
    <x v="9"/>
    <x v="2"/>
  </r>
  <r>
    <n v="250"/>
    <n v="230"/>
    <n v="1"/>
    <s v="59650ADF-0886-43B4-B360-3A79E0CA327E"/>
    <n v="355000"/>
    <m/>
    <s v="0060"/>
    <x v="179"/>
    <n v="230"/>
    <s v="Andrea Tarbuck"/>
    <s v="2,Newcastle Lane"/>
    <s v="Birmingham"/>
    <s v="GB        "/>
    <x v="0"/>
    <s v="EMEA"/>
    <n v="63"/>
    <n v="284000"/>
    <n v="9250"/>
    <n v="2200"/>
    <n v="1950"/>
    <n v="355000"/>
    <n v="297400"/>
    <n v="0.19367854741089441"/>
    <n v="57600"/>
    <s v="Blue"/>
    <d v="2018-02-10T00:00:00"/>
    <n v="12"/>
    <x v="51"/>
    <x v="15"/>
    <x v="3"/>
  </r>
  <r>
    <n v="251"/>
    <n v="231"/>
    <n v="1"/>
    <s v="4BA7F44F-422D-4AD2-84B3-2AE4F0028DB8"/>
    <n v="6000"/>
    <m/>
    <s v="0028"/>
    <x v="180"/>
    <n v="231"/>
    <s v="Vive La Vitesse"/>
    <s v="56, Rue Noiratre"/>
    <s v="Marseille"/>
    <s v="FR        "/>
    <x v="2"/>
    <s v="EMEA"/>
    <n v="56"/>
    <n v="4800"/>
    <n v="500"/>
    <n v="750"/>
    <n v="150"/>
    <n v="6000"/>
    <n v="6200"/>
    <n v="-3.2258064516129004E-2"/>
    <n v="-200"/>
    <s v="Black"/>
    <d v="2018-03-01T00:00:00"/>
    <n v="10"/>
    <x v="44"/>
    <x v="11"/>
    <x v="2"/>
  </r>
  <r>
    <n v="252"/>
    <n v="232"/>
    <n v="1"/>
    <s v="1DDF23D7-3CB8-49C7-A19B-2A9C5AB23ADF"/>
    <n v="5690"/>
    <n v="750"/>
    <s v="0039"/>
    <x v="180"/>
    <n v="232"/>
    <s v="Alicia Almodovar"/>
    <s v="Palacia Del Sol"/>
    <s v="Barcelona"/>
    <s v="ES        "/>
    <x v="5"/>
    <s v="EMEA"/>
    <n v="54"/>
    <n v="4552"/>
    <n v="500"/>
    <n v="750"/>
    <n v="150"/>
    <n v="5690"/>
    <n v="5952"/>
    <n v="-4.4018817204301119E-2"/>
    <n v="-262"/>
    <s v="Night Blue"/>
    <d v="2018-03-01T00:00:00"/>
    <n v="9"/>
    <x v="42"/>
    <x v="5"/>
    <x v="0"/>
  </r>
  <r>
    <n v="253"/>
    <n v="233"/>
    <n v="1"/>
    <s v="A2201698-CA26-428A-988F-ABB4A8893E21"/>
    <n v="56900"/>
    <n v="500"/>
    <s v="0017"/>
    <x v="181"/>
    <n v="233"/>
    <s v="Theo Kowalski"/>
    <s v="1000 East 51st Street"/>
    <s v="New York"/>
    <s v="US        "/>
    <x v="3"/>
    <s v="North America"/>
    <n v="25"/>
    <n v="45520"/>
    <n v="1360"/>
    <n v="500"/>
    <n v="550"/>
    <n v="56900"/>
    <n v="47930"/>
    <n v="0.18714792405591485"/>
    <n v="8970"/>
    <s v="Silver"/>
    <d v="2018-03-01T00:00:00"/>
    <n v="4"/>
    <x v="26"/>
    <x v="2"/>
    <x v="2"/>
  </r>
  <r>
    <n v="254"/>
    <n v="234"/>
    <n v="1"/>
    <s v="F556C096-7EFE-4827-9AFF-2FD0416B1C9B"/>
    <n v="145000"/>
    <m/>
    <s v="0048"/>
    <x v="181"/>
    <n v="234"/>
    <s v="Antonio Maura"/>
    <s v="Puerta del Sol, 45"/>
    <s v="Madrid"/>
    <s v="ES        "/>
    <x v="5"/>
    <s v="EMEA"/>
    <n v="20"/>
    <n v="116000"/>
    <n v="9250"/>
    <n v="1500"/>
    <n v="1950"/>
    <n v="368000"/>
    <n v="128700"/>
    <n v="1.8593628593628595"/>
    <n v="239300"/>
    <s v="Black"/>
    <d v="2018-03-01T00:00:00"/>
    <n v="3"/>
    <x v="73"/>
    <x v="8"/>
    <x v="0"/>
  </r>
  <r>
    <n v="255"/>
    <n v="234"/>
    <n v="2"/>
    <s v="9868BF47-F113-4721-BF95-26FEF8DD51D2"/>
    <n v="99500"/>
    <m/>
    <s v="0048"/>
    <x v="181"/>
    <n v="234"/>
    <s v="Antonio Maura"/>
    <s v="Puerta del Sol, 45"/>
    <s v="Madrid"/>
    <s v="ES        "/>
    <x v="5"/>
    <s v="EMEA"/>
    <n v="1"/>
    <n v="79600"/>
    <n v="500"/>
    <n v="1500"/>
    <n v="750"/>
    <n v="368000"/>
    <n v="82350"/>
    <n v="3.4687310261080757"/>
    <n v="285650"/>
    <s v="Silver"/>
    <d v="2018-03-01T00:00:00"/>
    <n v="1"/>
    <x v="74"/>
    <x v="0"/>
    <x v="0"/>
  </r>
  <r>
    <n v="256"/>
    <n v="234"/>
    <n v="3"/>
    <s v="C7086D43-16DA-444F-A461-76DA9C479425"/>
    <n v="123500"/>
    <n v="750"/>
    <s v="0048"/>
    <x v="181"/>
    <n v="234"/>
    <s v="Antonio Maura"/>
    <s v="Puerta del Sol, 45"/>
    <s v="Madrid"/>
    <s v="ES        "/>
    <x v="5"/>
    <s v="EMEA"/>
    <n v="5"/>
    <n v="98800"/>
    <n v="2175"/>
    <n v="1500"/>
    <n v="750"/>
    <n v="368000"/>
    <n v="103225"/>
    <n v="2.565027851780092"/>
    <n v="264775"/>
    <s v="Dark Purple"/>
    <d v="2018-03-08T00:00:00"/>
    <n v="1"/>
    <x v="75"/>
    <x v="0"/>
    <x v="0"/>
  </r>
  <r>
    <n v="257"/>
    <n v="235"/>
    <n v="1"/>
    <s v="20041639-9549-415A-AEC2-7159352E8CB7"/>
    <n v="310000"/>
    <m/>
    <s v="0046"/>
    <x v="182"/>
    <n v="235"/>
    <s v="Capots Reluisants S.A."/>
    <s v="567 rue Lafayette"/>
    <s v="Paris"/>
    <s v="FR        "/>
    <x v="2"/>
    <s v="EMEA"/>
    <n v="8"/>
    <n v="248000"/>
    <n v="9250"/>
    <n v="7900"/>
    <n v="1950"/>
    <n v="310000"/>
    <n v="267100"/>
    <n v="0.16061400224634959"/>
    <n v="42900"/>
    <s v="Silver"/>
    <d v="2018-03-08T00:00:00"/>
    <n v="1"/>
    <x v="56"/>
    <x v="0"/>
    <x v="0"/>
  </r>
  <r>
    <n v="258"/>
    <n v="236"/>
    <n v="1"/>
    <s v="AF51E444-D0BE-477F-8834-615824E0A89C"/>
    <n v="9800"/>
    <n v="35"/>
    <s v="0045"/>
    <x v="183"/>
    <n v="236"/>
    <s v="Pierre Blanc"/>
    <s v="52 Deirdre Lane"/>
    <s v="London"/>
    <s v="GB        "/>
    <x v="0"/>
    <s v="EMEA"/>
    <n v="13"/>
    <n v="7840"/>
    <n v="500"/>
    <n v="750"/>
    <n v="150"/>
    <n v="9800"/>
    <n v="9240"/>
    <n v="6.0606060606060552E-2"/>
    <n v="560"/>
    <s v="Canary Yellow"/>
    <d v="2018-03-08T00:00:00"/>
    <n v="2"/>
    <x v="4"/>
    <x v="1"/>
    <x v="1"/>
  </r>
  <r>
    <n v="259"/>
    <n v="237"/>
    <n v="1"/>
    <s v="FAB39B43-A811-4410-A69A-707C35C767E7"/>
    <n v="15950"/>
    <m/>
    <s v="0039"/>
    <x v="184"/>
    <n v="237"/>
    <s v="Alicia Almodovar"/>
    <s v="Palacia Del Sol"/>
    <s v="Barcelona"/>
    <s v="ES        "/>
    <x v="5"/>
    <s v="EMEA"/>
    <n v="15"/>
    <n v="12760"/>
    <n v="500"/>
    <n v="500"/>
    <n v="150"/>
    <n v="15950"/>
    <n v="13910"/>
    <n v="0.14665708123652044"/>
    <n v="2040"/>
    <s v="Silver"/>
    <d v="2018-04-01T00:00:00"/>
    <n v="2"/>
    <x v="25"/>
    <x v="1"/>
    <x v="1"/>
  </r>
  <r>
    <n v="260"/>
    <n v="238"/>
    <n v="1"/>
    <s v="A23F2E70-66D3-44A1-982C-ADE1ECA9CC30"/>
    <n v="255000"/>
    <m/>
    <s v="0031"/>
    <x v="185"/>
    <n v="238"/>
    <s v="Kieran O'Harris"/>
    <s v="71, Askwith Ave"/>
    <s v="Liverpool"/>
    <s v="GB        "/>
    <x v="0"/>
    <s v="EMEA"/>
    <n v="18"/>
    <n v="204000"/>
    <n v="2000"/>
    <n v="150"/>
    <n v="1950"/>
    <n v="267950"/>
    <n v="208100"/>
    <n v="0.28760211436809224"/>
    <n v="59850"/>
    <s v="Black"/>
    <d v="2018-04-01T00:00:00"/>
    <n v="3"/>
    <x v="19"/>
    <x v="8"/>
    <x v="0"/>
  </r>
  <r>
    <n v="261"/>
    <n v="238"/>
    <n v="2"/>
    <s v="BFC6861C-8D2E-40C8-A4F7-07F9E41056DC"/>
    <n v="12950"/>
    <m/>
    <s v="0031"/>
    <x v="185"/>
    <n v="238"/>
    <s v="Kieran O'Harris"/>
    <s v="71, Askwith Ave"/>
    <s v="Liverpool"/>
    <s v="GB        "/>
    <x v="0"/>
    <s v="EMEA"/>
    <n v="48"/>
    <n v="10360"/>
    <n v="1360"/>
    <n v="750"/>
    <n v="150"/>
    <n v="267950"/>
    <n v="12620"/>
    <n v="20.23217115689382"/>
    <n v="255330"/>
    <s v="Green"/>
    <d v="2018-04-01T00:00:00"/>
    <n v="8"/>
    <x v="66"/>
    <x v="4"/>
    <x v="1"/>
  </r>
  <r>
    <n v="262"/>
    <n v="239"/>
    <n v="1"/>
    <s v="07E4BA14-7B78-4B11-9A11-1520460A5631"/>
    <n v="155000"/>
    <m/>
    <s v="0025"/>
    <x v="186"/>
    <n v="239"/>
    <s v="King Leer Cars"/>
    <s v="87, Lindisfarne Road"/>
    <s v="Newcastle"/>
    <s v="GB        "/>
    <x v="0"/>
    <s v="EMEA"/>
    <n v="6"/>
    <n v="124000"/>
    <n v="3950"/>
    <n v="3150"/>
    <n v="1950"/>
    <n v="155000"/>
    <n v="133050"/>
    <n v="0.16497557309282218"/>
    <n v="21950"/>
    <s v="Black"/>
    <d v="2018-04-01T00:00:00"/>
    <n v="1"/>
    <x v="20"/>
    <x v="0"/>
    <x v="0"/>
  </r>
  <r>
    <n v="263"/>
    <n v="240"/>
    <n v="1"/>
    <s v="9E98DDEF-D2A3-4BEC-99DD-BEFEFC11E5EE"/>
    <n v="2500"/>
    <m/>
    <s v="0036"/>
    <x v="187"/>
    <n v="240"/>
    <s v="Screamin' Wheels"/>
    <s v="1090 Reagan Road"/>
    <s v="Los Angeles"/>
    <s v="US        "/>
    <x v="3"/>
    <s v="North America"/>
    <n v="56"/>
    <n v="2000"/>
    <n v="500"/>
    <n v="750"/>
    <n v="150"/>
    <n v="2500"/>
    <n v="3400"/>
    <n v="-0.26470588235294112"/>
    <n v="-900"/>
    <s v="Red"/>
    <d v="2018-04-01T00:00:00"/>
    <n v="10"/>
    <x v="44"/>
    <x v="11"/>
    <x v="2"/>
  </r>
  <r>
    <n v="264"/>
    <n v="241"/>
    <n v="1"/>
    <s v="43195E1A-46B2-4554-B1A9-C849B1C0B53B"/>
    <n v="9950"/>
    <m/>
    <s v="0028"/>
    <x v="188"/>
    <n v="241"/>
    <s v="Vive La Vitesse"/>
    <s v="56, Rue Noiratre"/>
    <s v="Marseille"/>
    <s v="FR        "/>
    <x v="2"/>
    <s v="EMEA"/>
    <n v="53"/>
    <n v="7960"/>
    <n v="500"/>
    <n v="750"/>
    <n v="150"/>
    <n v="9950"/>
    <n v="9360"/>
    <n v="6.3034188034188032E-2"/>
    <n v="590"/>
    <s v="Blue"/>
    <d v="2017-11-11T00:00:00"/>
    <n v="9"/>
    <x v="76"/>
    <x v="5"/>
    <x v="0"/>
  </r>
  <r>
    <n v="265"/>
    <n v="242"/>
    <n v="1"/>
    <s v="7808CA65-E449-4280-A128-F5B581F47B8F"/>
    <n v="39500"/>
    <n v="2450"/>
    <s v="0036"/>
    <x v="188"/>
    <n v="242"/>
    <s v="Screamin' Wheels"/>
    <s v="1090 Reagan Road"/>
    <s v="Los Angeles"/>
    <s v="US        "/>
    <x v="3"/>
    <s v="North America"/>
    <n v="45"/>
    <n v="31600"/>
    <n v="500"/>
    <n v="750"/>
    <n v="550"/>
    <n v="39500"/>
    <n v="33400"/>
    <n v="0.18263473053892221"/>
    <n v="6100"/>
    <s v="Green"/>
    <d v="2018-04-01T00:00:00"/>
    <n v="8"/>
    <x v="9"/>
    <x v="4"/>
    <x v="1"/>
  </r>
  <r>
    <n v="266"/>
    <n v="243"/>
    <n v="1"/>
    <s v="B2D76C72-FA30-40AE-9AB9-DFB47560348C"/>
    <n v="23500"/>
    <m/>
    <s v="0038"/>
    <x v="188"/>
    <n v="243"/>
    <s v="Executive Motor Delight"/>
    <s v="17, The Brambles"/>
    <s v="London"/>
    <s v="GB        "/>
    <x v="0"/>
    <s v="EMEA"/>
    <n v="46"/>
    <n v="18800"/>
    <n v="1360"/>
    <n v="750"/>
    <n v="150"/>
    <n v="23500"/>
    <n v="21060"/>
    <n v="0.11585944919278246"/>
    <n v="2440"/>
    <s v="Black"/>
    <d v="2018-04-01T00:00:00"/>
    <n v="8"/>
    <x v="67"/>
    <x v="4"/>
    <x v="1"/>
  </r>
  <r>
    <n v="267"/>
    <n v="244"/>
    <n v="1"/>
    <s v="C19B3F44-9EA7-49FF-953A-86BF48B55615"/>
    <n v="45950"/>
    <m/>
    <s v="0039"/>
    <x v="188"/>
    <n v="244"/>
    <s v="Alicia Almodovar"/>
    <s v="Palacia Del Sol"/>
    <s v="Barcelona"/>
    <s v="ES        "/>
    <x v="5"/>
    <s v="EMEA"/>
    <n v="24"/>
    <n v="36760"/>
    <n v="500"/>
    <n v="750"/>
    <n v="550"/>
    <n v="45950"/>
    <n v="38560"/>
    <n v="0.19164937759336098"/>
    <n v="7390"/>
    <s v="Black"/>
    <d v="2018-04-01T00:00:00"/>
    <n v="4"/>
    <x v="7"/>
    <x v="2"/>
    <x v="2"/>
  </r>
  <r>
    <n v="268"/>
    <n v="245"/>
    <n v="1"/>
    <s v="A0F4D013-88EB-4692-B5EE-6BA800593036"/>
    <n v="55000"/>
    <n v="750"/>
    <s v="0051"/>
    <x v="188"/>
    <n v="245"/>
    <s v="Screamin' Wheels"/>
    <s v="10500 The Potomac"/>
    <s v="Washington"/>
    <s v="US        "/>
    <x v="3"/>
    <s v="North America"/>
    <n v="25"/>
    <n v="44000"/>
    <n v="500"/>
    <n v="750"/>
    <n v="550"/>
    <n v="55000"/>
    <n v="45800"/>
    <n v="0.20087336244541487"/>
    <n v="9200"/>
    <s v="Blue"/>
    <d v="2018-04-01T00:00:00"/>
    <n v="4"/>
    <x v="26"/>
    <x v="2"/>
    <x v="2"/>
  </r>
  <r>
    <n v="269"/>
    <n v="246"/>
    <n v="1"/>
    <s v="9CD9439F-E15F-4469-BE82-7A4041633A50"/>
    <n v="100000"/>
    <m/>
    <s v="0056"/>
    <x v="189"/>
    <n v="246"/>
    <s v="ImpressTheNeighbours.Com"/>
    <s v="47, Edgbaston Row"/>
    <s v="Birmingham"/>
    <s v="GB        "/>
    <x v="0"/>
    <s v="EMEA"/>
    <n v="26"/>
    <n v="80000"/>
    <n v="500"/>
    <n v="750"/>
    <n v="750"/>
    <n v="100000"/>
    <n v="82000"/>
    <n v="0.21951219512195119"/>
    <n v="18000"/>
    <s v="Blue"/>
    <d v="2018-04-01T00:00:00"/>
    <n v="4"/>
    <x v="16"/>
    <x v="2"/>
    <x v="2"/>
  </r>
  <r>
    <n v="270"/>
    <n v="247"/>
    <n v="1"/>
    <s v="87A6B5EF-1E2B-49CA-85D7-263BC7E32189"/>
    <n v="44885"/>
    <m/>
    <s v="0061"/>
    <x v="189"/>
    <n v="247"/>
    <s v="Beltway Prestige Driving"/>
    <s v="1, Smithy Close"/>
    <s v="Liverpool"/>
    <s v="GB        "/>
    <x v="0"/>
    <s v="EMEA"/>
    <n v="24"/>
    <n v="35908"/>
    <n v="2000"/>
    <n v="750"/>
    <n v="550"/>
    <n v="44885"/>
    <n v="39208"/>
    <n v="0.14479187920832493"/>
    <n v="5677"/>
    <s v="British Racing Green"/>
    <d v="2018-04-01T00:00:00"/>
    <n v="4"/>
    <x v="7"/>
    <x v="2"/>
    <x v="2"/>
  </r>
  <r>
    <n v="271"/>
    <n v="248"/>
    <n v="1"/>
    <s v="361E0EFF-56B8-4E0A-A1DD-41D4A51BF704"/>
    <n v="61500"/>
    <m/>
    <s v="0062"/>
    <x v="190"/>
    <n v="248"/>
    <s v="Bling Motors"/>
    <s v="2, Arndale Lane"/>
    <s v="Liverpool"/>
    <s v="GB        "/>
    <x v="0"/>
    <s v="EMEA"/>
    <n v="78"/>
    <n v="49200"/>
    <n v="500"/>
    <n v="750"/>
    <n v="550"/>
    <n v="61500"/>
    <n v="51000"/>
    <n v="0.20588235294117641"/>
    <n v="10500"/>
    <s v="Black"/>
    <d v="2018-04-01T00:00:00"/>
    <n v="17"/>
    <x v="46"/>
    <x v="12"/>
    <x v="0"/>
  </r>
  <r>
    <n v="272"/>
    <n v="249"/>
    <n v="1"/>
    <s v="B89AF48B-4BB9-409B-876B-941E51D19381"/>
    <n v="950"/>
    <m/>
    <s v="0052"/>
    <x v="191"/>
    <n v="249"/>
    <s v="Clubbing Cars"/>
    <s v="91, Acid Avenue"/>
    <s v="Manchester"/>
    <s v="GB        "/>
    <x v="0"/>
    <s v="EMEA"/>
    <n v="98"/>
    <n v="760"/>
    <n v="500"/>
    <n v="750"/>
    <n v="150"/>
    <n v="950"/>
    <n v="2160"/>
    <n v="-0.56018518518518512"/>
    <n v="-1210"/>
    <s v="Black"/>
    <d v="2018-04-01T00:00:00"/>
    <n v="23"/>
    <x v="45"/>
    <x v="10"/>
    <x v="1"/>
  </r>
  <r>
    <n v="273"/>
    <n v="250"/>
    <n v="1"/>
    <s v="A326183E-7D45-4CF2-A353-7177A3EAB71F"/>
    <n v="195000"/>
    <m/>
    <s v="0063"/>
    <x v="192"/>
    <n v="250"/>
    <s v="Smooth Rocking Chrome"/>
    <s v="Via Stromboli 2"/>
    <s v="Milan"/>
    <s v="IT        "/>
    <x v="6"/>
    <s v="EMEA"/>
    <n v="5"/>
    <n v="156000"/>
    <n v="9250"/>
    <n v="750"/>
    <n v="1950"/>
    <n v="195000"/>
    <n v="167950"/>
    <n v="0.16105983923786837"/>
    <n v="27050"/>
    <s v="British Racing Green"/>
    <d v="2018-04-01T00:00:00"/>
    <n v="1"/>
    <x v="75"/>
    <x v="0"/>
    <x v="0"/>
  </r>
  <r>
    <n v="274"/>
    <n v="251"/>
    <n v="1"/>
    <s v="266404D4-FBC5-4DC6-BB7C-A2ED7246D6D7"/>
    <n v="52500"/>
    <n v="1575"/>
    <s v="0064"/>
    <x v="193"/>
    <n v="251"/>
    <s v="YO! Speed!"/>
    <s v="Plaza Mayor"/>
    <s v="Barcelona"/>
    <s v="ES        "/>
    <x v="5"/>
    <s v="EMEA"/>
    <n v="21"/>
    <n v="42000"/>
    <n v="500"/>
    <n v="750"/>
    <n v="550"/>
    <n v="52500"/>
    <n v="43800"/>
    <n v="0.19863013698630128"/>
    <n v="8700"/>
    <s v="Green"/>
    <d v="2018-04-01T00:00:00"/>
    <n v="4"/>
    <x v="55"/>
    <x v="2"/>
    <x v="2"/>
  </r>
  <r>
    <n v="275"/>
    <n v="252"/>
    <n v="1"/>
    <s v="798C76AF-985B-4B9F-B24A-4B4311AE2A08"/>
    <n v="1350"/>
    <m/>
    <s v="0003"/>
    <x v="194"/>
    <n v="252"/>
    <s v="Birmingham Executive Prestige Vehicles"/>
    <s v="96, Aardvark Avenue"/>
    <s v="Birmingham"/>
    <s v="GB        "/>
    <x v="0"/>
    <s v="EMEA"/>
    <n v="65"/>
    <n v="1080"/>
    <n v="500"/>
    <n v="750"/>
    <n v="150"/>
    <n v="1350"/>
    <n v="2480"/>
    <n v="-0.45564516129032262"/>
    <n v="-1130"/>
    <s v="Black"/>
    <d v="2018-05-01T00:00:00"/>
    <n v="13"/>
    <x v="48"/>
    <x v="13"/>
    <x v="3"/>
  </r>
  <r>
    <n v="276"/>
    <n v="253"/>
    <n v="1"/>
    <s v="71C9EDC5-7897-4CCE-9B2F-5B04BEDC36D0"/>
    <n v="2495"/>
    <n v="45"/>
    <s v="0021"/>
    <x v="194"/>
    <n v="253"/>
    <s v="Silver HubCaps"/>
    <s v="54, Didsbury Lane"/>
    <s v="Manchester"/>
    <s v="GB        "/>
    <x v="0"/>
    <s v="EMEA"/>
    <n v="98"/>
    <n v="1996"/>
    <n v="500"/>
    <n v="750"/>
    <n v="150"/>
    <n v="2495"/>
    <n v="3396"/>
    <n v="-0.26531213191990577"/>
    <n v="-901"/>
    <s v="Canary Yellow"/>
    <d v="2018-05-01T00:00:00"/>
    <n v="23"/>
    <x v="45"/>
    <x v="10"/>
    <x v="1"/>
  </r>
  <r>
    <n v="277"/>
    <n v="254"/>
    <n v="1"/>
    <s v="61F8CF9A-F53C-4386-9BF8-578F54547CD2"/>
    <n v="269500"/>
    <m/>
    <s v="0035"/>
    <x v="195"/>
    <n v="254"/>
    <s v="Laurent Saint Yves"/>
    <s v="49, Rue Quicampoix"/>
    <s v="Marseille"/>
    <s v="FR        "/>
    <x v="2"/>
    <s v="EMEA"/>
    <n v="7"/>
    <n v="215600"/>
    <n v="5500"/>
    <n v="1500"/>
    <n v="1950"/>
    <n v="269500"/>
    <n v="224550"/>
    <n v="0.20017813404586948"/>
    <n v="44950"/>
    <s v="Dark Purple"/>
    <d v="2018-05-01T00:00:00"/>
    <n v="1"/>
    <x v="57"/>
    <x v="0"/>
    <x v="0"/>
  </r>
  <r>
    <n v="278"/>
    <n v="255"/>
    <n v="1"/>
    <s v="FF62897D-E06C-4BC1-B5EA-E6BE415B0CD1"/>
    <n v="195000"/>
    <m/>
    <s v="0065"/>
    <x v="195"/>
    <n v="255"/>
    <s v="Stephany Rousso"/>
    <s v="10180 Orange County Place"/>
    <s v="Los Angeles"/>
    <s v="US        "/>
    <x v="3"/>
    <s v="North America"/>
    <n v="8"/>
    <n v="156000"/>
    <n v="3950"/>
    <n v="1500"/>
    <n v="1950"/>
    <n v="195000"/>
    <n v="163400"/>
    <n v="0.19339045287637702"/>
    <n v="31600"/>
    <s v="Green"/>
    <d v="2018-05-01T00:00:00"/>
    <n v="1"/>
    <x v="56"/>
    <x v="0"/>
    <x v="0"/>
  </r>
  <r>
    <n v="279"/>
    <n v="256"/>
    <n v="1"/>
    <s v="9555FF33-EE29-4A81-854A-69F6485BB216"/>
    <n v="25950"/>
    <n v="1250"/>
    <s v="0066"/>
    <x v="196"/>
    <n v="256"/>
    <s v="My Shiny Sports Car Ltd."/>
    <s v="1091, Cambride Street"/>
    <s v="London"/>
    <s v="GB        "/>
    <x v="0"/>
    <s v="EMEA"/>
    <n v="85"/>
    <n v="20760"/>
    <n v="1360"/>
    <n v="750"/>
    <n v="150"/>
    <n v="25950"/>
    <n v="23020"/>
    <n v="0.12728062554300612"/>
    <n v="2930"/>
    <s v="Black"/>
    <d v="2018-05-01T00:00:00"/>
    <n v="20"/>
    <x v="62"/>
    <x v="20"/>
    <x v="2"/>
  </r>
  <r>
    <n v="280"/>
    <n v="257"/>
    <n v="1"/>
    <s v="EA1B19C6-631A-4683-9E29-1BC601FC850E"/>
    <n v="9990"/>
    <m/>
    <s v="0061"/>
    <x v="196"/>
    <n v="257"/>
    <s v="Beltway Prestige Driving"/>
    <s v="1, Smithy Close"/>
    <s v="Liverpool"/>
    <s v="GB        "/>
    <x v="0"/>
    <s v="EMEA"/>
    <n v="86"/>
    <n v="7992"/>
    <n v="500"/>
    <n v="750"/>
    <n v="150"/>
    <n v="9990"/>
    <n v="9392"/>
    <n v="6.3671209540034024E-2"/>
    <n v="598"/>
    <s v="Black"/>
    <d v="2018-05-01T00:00:00"/>
    <n v="21"/>
    <x v="13"/>
    <x v="7"/>
    <x v="2"/>
  </r>
  <r>
    <n v="281"/>
    <n v="258"/>
    <n v="1"/>
    <s v="27C180A1-7C39-4E88-B5DE-ACD0C9594F3C"/>
    <n v="135000"/>
    <m/>
    <s v="0063"/>
    <x v="197"/>
    <n v="258"/>
    <s v="Smooth Rocking Chrome"/>
    <s v="Via Stromboli 2"/>
    <s v="Milan"/>
    <s v="IT        "/>
    <x v="6"/>
    <s v="EMEA"/>
    <n v="9"/>
    <n v="108000"/>
    <n v="5500"/>
    <n v="5600"/>
    <n v="1950"/>
    <n v="135000"/>
    <n v="121050"/>
    <n v="0.11524163568773238"/>
    <n v="13950"/>
    <s v="British Racing Green"/>
    <d v="2018-05-01T00:00:00"/>
    <n v="1"/>
    <x v="21"/>
    <x v="0"/>
    <x v="0"/>
  </r>
  <r>
    <n v="282"/>
    <n v="259"/>
    <n v="1"/>
    <s v="A0098927-0C7D-4CC8-8022-57A24433EF61"/>
    <n v="1250"/>
    <m/>
    <s v="0062"/>
    <x v="197"/>
    <n v="259"/>
    <s v="Bling Motors"/>
    <s v="2, Arndale Lane"/>
    <s v="Liverpool"/>
    <s v="GB        "/>
    <x v="0"/>
    <s v="EMEA"/>
    <n v="95"/>
    <n v="1000"/>
    <n v="500"/>
    <n v="225"/>
    <n v="150"/>
    <n v="1250"/>
    <n v="1875"/>
    <n v="-0.33333333333333337"/>
    <n v="-625"/>
    <s v="Red"/>
    <d v="2017-06-01T00:00:00"/>
    <n v="22"/>
    <x v="77"/>
    <x v="21"/>
    <x v="1"/>
  </r>
  <r>
    <n v="283"/>
    <n v="260"/>
    <n v="1"/>
    <s v="9743A284-D059-4EEB-98AB-ACDE88C1E9F5"/>
    <n v="6590"/>
    <n v="750"/>
    <s v="0066"/>
    <x v="197"/>
    <n v="260"/>
    <s v="My Shiny Sports Car Ltd."/>
    <s v="1091, Cambride Street"/>
    <s v="London"/>
    <s v="GB        "/>
    <x v="0"/>
    <s v="EMEA"/>
    <n v="86"/>
    <n v="5272"/>
    <n v="500"/>
    <n v="750"/>
    <n v="150"/>
    <n v="6590"/>
    <n v="6672"/>
    <n v="-1.2290167865707469E-2"/>
    <n v="-82"/>
    <s v="Dark Purple"/>
    <d v="2017-06-08T00:00:00"/>
    <n v="21"/>
    <x v="13"/>
    <x v="7"/>
    <x v="2"/>
  </r>
  <r>
    <n v="284"/>
    <n v="261"/>
    <n v="1"/>
    <s v="BEC34DF7-3E37-4322-A406-04BB5DF2A0FE"/>
    <n v="89500"/>
    <m/>
    <s v="0035"/>
    <x v="197"/>
    <n v="261"/>
    <s v="Laurent Saint Yves"/>
    <s v="49, Rue Quicampoix"/>
    <s v="Marseille"/>
    <s v="FR        "/>
    <x v="2"/>
    <s v="EMEA"/>
    <n v="14"/>
    <n v="71600"/>
    <n v="1490"/>
    <n v="750"/>
    <n v="750"/>
    <n v="89500"/>
    <n v="74590"/>
    <n v="0.19989274701702642"/>
    <n v="14910"/>
    <s v="Black"/>
    <d v="2018-05-01T00:00:00"/>
    <n v="2"/>
    <x v="24"/>
    <x v="1"/>
    <x v="1"/>
  </r>
  <r>
    <n v="285"/>
    <n v="262"/>
    <n v="1"/>
    <s v="F075AC9E-1124-4194-A05F-683F9D553335"/>
    <n v="18500"/>
    <m/>
    <s v="0031"/>
    <x v="197"/>
    <n v="262"/>
    <s v="Kieran O'Harris"/>
    <s v="71, Askwith Ave"/>
    <s v="Liverpool"/>
    <s v="GB        "/>
    <x v="0"/>
    <s v="EMEA"/>
    <n v="54"/>
    <n v="14800"/>
    <n v="500"/>
    <n v="750"/>
    <n v="150"/>
    <n v="18500"/>
    <n v="16200"/>
    <n v="0.14197530864197527"/>
    <n v="2300"/>
    <s v="Blue"/>
    <d v="2018-05-01T00:00:00"/>
    <n v="9"/>
    <x v="42"/>
    <x v="5"/>
    <x v="0"/>
  </r>
  <r>
    <n v="286"/>
    <n v="263"/>
    <n v="1"/>
    <s v="05F6C06A-9CD8-448B-9F67-FDBC0A7CEDCE"/>
    <n v="3575"/>
    <n v="750"/>
    <s v="0024"/>
    <x v="198"/>
    <n v="263"/>
    <s v="Matterhorn Motors"/>
    <s v="1, Rue de la Colline"/>
    <s v="LaUNITED STATESnne"/>
    <s v="CH        "/>
    <x v="4"/>
    <s v="EMEA"/>
    <n v="53"/>
    <n v="2860"/>
    <n v="500"/>
    <n v="750"/>
    <n v="150"/>
    <n v="3575"/>
    <n v="4260"/>
    <n v="-0.16079812206572774"/>
    <n v="-685"/>
    <s v="Black"/>
    <d v="2018-06-01T00:00:00"/>
    <n v="9"/>
    <x v="76"/>
    <x v="5"/>
    <x v="0"/>
  </r>
  <r>
    <n v="287"/>
    <n v="264"/>
    <n v="1"/>
    <s v="B1ABF9BD-1FBC-4E9A-BCCC-0B9AFEE5CFF1"/>
    <n v="6950"/>
    <m/>
    <s v="0067"/>
    <x v="198"/>
    <n v="264"/>
    <s v="Flash Voitures"/>
    <s v="Place Anspach 85"/>
    <s v="Brussels"/>
    <s v="BE        "/>
    <x v="7"/>
    <s v="EMEA"/>
    <n v="86"/>
    <n v="5560"/>
    <n v="500"/>
    <n v="457"/>
    <n v="150"/>
    <n v="6950"/>
    <n v="6667"/>
    <n v="4.2447877606119677E-2"/>
    <n v="283"/>
    <s v="Red"/>
    <d v="2018-06-01T00:00:00"/>
    <n v="21"/>
    <x v="13"/>
    <x v="7"/>
    <x v="2"/>
  </r>
  <r>
    <n v="288"/>
    <n v="265"/>
    <n v="1"/>
    <s v="607CA291-F642-4CBD-967B-7A36DF45D150"/>
    <n v="26500"/>
    <m/>
    <s v="0002"/>
    <x v="199"/>
    <n v="265"/>
    <s v="Snazzy Roadsters"/>
    <s v="102, Bleak Street"/>
    <s v="Birmingham"/>
    <s v="GB        "/>
    <x v="0"/>
    <s v="EMEA"/>
    <n v="75"/>
    <n v="21200"/>
    <n v="500"/>
    <n v="750"/>
    <n v="150"/>
    <n v="26500"/>
    <n v="22600"/>
    <n v="0.17256637168141586"/>
    <n v="3900"/>
    <s v="Night Blue"/>
    <d v="2018-06-01T00:00:00"/>
    <n v="16"/>
    <x v="11"/>
    <x v="6"/>
    <x v="2"/>
  </r>
  <r>
    <n v="289"/>
    <n v="266"/>
    <n v="1"/>
    <s v="695E6D94-12E6-49BC-8E23-29AC3EB38D93"/>
    <n v="33500"/>
    <m/>
    <s v="0068"/>
    <x v="200"/>
    <n v="266"/>
    <s v="Paul Blasio"/>
    <s v="50500 JFK Square"/>
    <s v="New York"/>
    <s v="US        "/>
    <x v="3"/>
    <s v="North America"/>
    <n v="71"/>
    <n v="26800"/>
    <n v="2000"/>
    <n v="750"/>
    <n v="550"/>
    <n v="33500"/>
    <n v="30100"/>
    <n v="0.11295681063122931"/>
    <n v="3400"/>
    <s v="Black"/>
    <d v="2018-06-01T00:00:00"/>
    <n v="16"/>
    <x v="78"/>
    <x v="6"/>
    <x v="2"/>
  </r>
  <r>
    <n v="290"/>
    <n v="267"/>
    <n v="1"/>
    <s v="614ED49B-6DA9-4BFE-9560-3DB52A6593CD"/>
    <n v="24500"/>
    <m/>
    <s v="0012"/>
    <x v="201"/>
    <n v="267"/>
    <s v="Glittering Prize Cars Ltd"/>
    <s v="46, Golders Green Road"/>
    <s v="London"/>
    <s v="GB        "/>
    <x v="0"/>
    <s v="EMEA"/>
    <n v="72"/>
    <n v="19600"/>
    <n v="1360"/>
    <n v="750"/>
    <n v="150"/>
    <n v="24500"/>
    <n v="21860"/>
    <n v="0.1207685269899359"/>
    <n v="2640"/>
    <s v="British Racing Green"/>
    <d v="2018-06-01T00:00:00"/>
    <n v="16"/>
    <x v="79"/>
    <x v="6"/>
    <x v="2"/>
  </r>
  <r>
    <n v="291"/>
    <n v="268"/>
    <n v="1"/>
    <s v="740A7CB4-BF3F-46FD-98F3-D85748E5B9BA"/>
    <n v="99500"/>
    <n v="500"/>
    <s v="0025"/>
    <x v="202"/>
    <n v="268"/>
    <s v="King Leer Cars"/>
    <s v="87, Lindisfarne Road"/>
    <s v="Newcastle"/>
    <s v="GB        "/>
    <x v="0"/>
    <s v="EMEA"/>
    <n v="31"/>
    <n v="79600"/>
    <n v="500"/>
    <n v="1050"/>
    <n v="750"/>
    <n v="99500"/>
    <n v="81900"/>
    <n v="0.2148962148962148"/>
    <n v="17600"/>
    <s v="Night Blue"/>
    <d v="2018-06-01T00:00:00"/>
    <n v="5"/>
    <x v="17"/>
    <x v="3"/>
    <x v="2"/>
  </r>
  <r>
    <n v="292"/>
    <n v="269"/>
    <n v="1"/>
    <s v="D0B8D738-B33D-4F7F-BA25-46EC06DEB8E2"/>
    <n v="99990"/>
    <m/>
    <s v="0038"/>
    <x v="203"/>
    <n v="269"/>
    <s v="Executive Motor Delight"/>
    <s v="17, The Brambles"/>
    <s v="London"/>
    <s v="GB        "/>
    <x v="0"/>
    <s v="EMEA"/>
    <n v="21"/>
    <n v="79992"/>
    <n v="2000"/>
    <n v="750"/>
    <n v="750"/>
    <n v="99990"/>
    <n v="83492"/>
    <n v="0.19759977003784801"/>
    <n v="16498"/>
    <s v="Silver"/>
    <d v="2018-07-01T00:00:00"/>
    <n v="4"/>
    <x v="55"/>
    <x v="2"/>
    <x v="2"/>
  </r>
  <r>
    <n v="293"/>
    <n v="270"/>
    <n v="1"/>
    <s v="23FDFA0D-C905-41A6-B95A-D5A3517293D8"/>
    <n v="6950"/>
    <n v="1250"/>
    <s v="0069"/>
    <x v="204"/>
    <n v="270"/>
    <s v="Mary Blackhouse"/>
    <s v="260, Oxford Avenue"/>
    <s v="London"/>
    <s v="GB        "/>
    <x v="0"/>
    <s v="EMEA"/>
    <n v="51"/>
    <n v="5560"/>
    <n v="500"/>
    <n v="1050"/>
    <n v="150"/>
    <n v="6950"/>
    <n v="7260"/>
    <n v="-4.2699724517906379E-2"/>
    <n v="-310"/>
    <s v="Black"/>
    <d v="2018-07-01T00:00:00"/>
    <n v="9"/>
    <x v="10"/>
    <x v="5"/>
    <x v="0"/>
  </r>
  <r>
    <n v="294"/>
    <n v="271"/>
    <n v="1"/>
    <s v="6A140D65-C354-48F6-A92E-40FF36CF1216"/>
    <n v="10500"/>
    <n v="1500"/>
    <s v="0070"/>
    <x v="205"/>
    <n v="271"/>
    <s v="Maurice Dujardin"/>
    <s v="10, Daltrey Lane"/>
    <s v="London"/>
    <s v="GB        "/>
    <x v="0"/>
    <s v="EMEA"/>
    <n v="54"/>
    <n v="8400"/>
    <n v="500"/>
    <n v="750"/>
    <n v="150"/>
    <n v="10500"/>
    <n v="9800"/>
    <n v="7.1428571428571397E-2"/>
    <n v="700"/>
    <s v="Black"/>
    <d v="2018-07-01T00:00:00"/>
    <n v="9"/>
    <x v="42"/>
    <x v="5"/>
    <x v="0"/>
  </r>
  <r>
    <n v="295"/>
    <n v="272"/>
    <n v="1"/>
    <s v="4AFC6EDF-49EA-4D57-85AF-D60734328922"/>
    <n v="33450"/>
    <m/>
    <s v="0062"/>
    <x v="206"/>
    <n v="272"/>
    <s v="Bling Motors"/>
    <s v="2, Arndale Lane"/>
    <s v="Liverpool"/>
    <s v="GB        "/>
    <x v="0"/>
    <s v="EMEA"/>
    <n v="45"/>
    <n v="26760"/>
    <n v="1360"/>
    <n v="750"/>
    <n v="550"/>
    <n v="33450"/>
    <n v="29420"/>
    <n v="0.13698164513936106"/>
    <n v="4030"/>
    <s v="Black"/>
    <d v="2018-07-01T00:00:00"/>
    <n v="8"/>
    <x v="9"/>
    <x v="4"/>
    <x v="1"/>
  </r>
  <r>
    <n v="296"/>
    <n v="273"/>
    <n v="1"/>
    <s v="EF8621F7-41EB-4C2D-ADBD-D4287083D41F"/>
    <n v="72500"/>
    <m/>
    <s v="0054"/>
    <x v="206"/>
    <n v="273"/>
    <s v="Mr. Evan Telford"/>
    <s v="7, Godzilla Street"/>
    <s v="Manchester"/>
    <s v="GB        "/>
    <x v="0"/>
    <s v="EMEA"/>
    <n v="26"/>
    <n v="58000"/>
    <n v="2175"/>
    <n v="1500"/>
    <n v="750"/>
    <n v="72500"/>
    <n v="62425"/>
    <n v="0.16139367240688829"/>
    <n v="10075"/>
    <s v="Night Blue"/>
    <d v="2018-07-25T00:00:00"/>
    <n v="4"/>
    <x v="16"/>
    <x v="2"/>
    <x v="2"/>
  </r>
  <r>
    <n v="297"/>
    <n v="274"/>
    <n v="1"/>
    <s v="E66B3E09-F02D-484A-8B9F-A8CD7833CD6B"/>
    <n v="2400"/>
    <m/>
    <s v="0071"/>
    <x v="207"/>
    <n v="274"/>
    <s v="Leslie Whittington"/>
    <s v="17, Mercury Street"/>
    <s v="London"/>
    <s v="GB        "/>
    <x v="0"/>
    <s v="EMEA"/>
    <n v="98"/>
    <n v="1920"/>
    <n v="500"/>
    <n v="750"/>
    <n v="150"/>
    <n v="2400"/>
    <n v="3320"/>
    <n v="-0.27710843373493976"/>
    <n v="-920"/>
    <s v="Canary Yellow"/>
    <d v="2018-07-25T00:00:00"/>
    <n v="23"/>
    <x v="45"/>
    <x v="10"/>
    <x v="1"/>
  </r>
  <r>
    <n v="298"/>
    <n v="275"/>
    <n v="1"/>
    <s v="13F9FBD7-9342-4A2D-A249-E3AD6AE9A9CB"/>
    <n v="68500"/>
    <n v="2450"/>
    <s v="0072"/>
    <x v="207"/>
    <n v="275"/>
    <s v="Mike Beeton"/>
    <s v="Green Plaza Place"/>
    <s v="London"/>
    <s v="GB        "/>
    <x v="0"/>
    <s v="EMEA"/>
    <n v="74"/>
    <n v="54800"/>
    <n v="500"/>
    <n v="1500"/>
    <n v="750"/>
    <n v="68500"/>
    <n v="57550"/>
    <n v="0.19026933101650734"/>
    <n v="10950"/>
    <s v="Dark Purple"/>
    <d v="2018-07-25T00:00:00"/>
    <n v="16"/>
    <x v="15"/>
    <x v="6"/>
    <x v="2"/>
  </r>
  <r>
    <n v="299"/>
    <n v="276"/>
    <n v="1"/>
    <s v="E68BB825-0487-44CA-AE6C-7C650F81E22B"/>
    <n v="2350"/>
    <m/>
    <s v="0006"/>
    <x v="207"/>
    <n v="276"/>
    <s v="Le Luxe en Motion"/>
    <s v="Avenue des Indes, 26"/>
    <s v="Geneva"/>
    <s v="CH        "/>
    <x v="4"/>
    <s v="EMEA"/>
    <n v="98"/>
    <n v="1880"/>
    <n v="500"/>
    <n v="750"/>
    <n v="150"/>
    <n v="2350"/>
    <n v="3280"/>
    <n v="-0.28353658536585369"/>
    <n v="-930"/>
    <s v="British Racing Green"/>
    <d v="2018-07-25T00:00:00"/>
    <n v="23"/>
    <x v="45"/>
    <x v="10"/>
    <x v="1"/>
  </r>
  <r>
    <n v="300"/>
    <n v="277"/>
    <n v="1"/>
    <s v="519C0ED1-7611-4CDC-8153-5C4B81A7FD0F"/>
    <n v="18500"/>
    <n v="1950"/>
    <s v="0056"/>
    <x v="207"/>
    <n v="277"/>
    <s v="ImpressTheNeighbours.Com"/>
    <s v="47, Edgbaston Row"/>
    <s v="Birmingham"/>
    <s v="GB        "/>
    <x v="0"/>
    <s v="EMEA"/>
    <n v="82"/>
    <n v="14800"/>
    <n v="970"/>
    <n v="1050"/>
    <n v="150"/>
    <n v="18500"/>
    <n v="16970"/>
    <n v="9.0159104301708926E-2"/>
    <n v="1530"/>
    <s v="Pink"/>
    <d v="2018-07-25T00:00:00"/>
    <n v="19"/>
    <x v="80"/>
    <x v="22"/>
    <x v="2"/>
  </r>
  <r>
    <n v="301"/>
    <n v="278"/>
    <n v="1"/>
    <s v="3CD0AFE8-9909-4A5D-BA9F-5C1F71B0DEE3"/>
    <n v="5500"/>
    <m/>
    <s v="0073"/>
    <x v="208"/>
    <n v="278"/>
    <s v="Melissa Bertrand"/>
    <s v="7, Westlands Street"/>
    <s v="London"/>
    <s v="GB        "/>
    <x v="0"/>
    <s v="EMEA"/>
    <n v="84"/>
    <n v="4400"/>
    <n v="500"/>
    <n v="750"/>
    <n v="150"/>
    <n v="5500"/>
    <n v="5800"/>
    <n v="-5.1724137931034475E-2"/>
    <n v="-300"/>
    <s v="Blue"/>
    <d v="2018-07-25T00:00:00"/>
    <n v="20"/>
    <x v="81"/>
    <x v="20"/>
    <x v="2"/>
  </r>
  <r>
    <n v="302"/>
    <n v="279"/>
    <n v="1"/>
    <s v="114760E3-FC54-4C31-B323-BC4B83AB80D0"/>
    <n v="128500"/>
    <n v="12500"/>
    <s v="0074"/>
    <x v="208"/>
    <n v="279"/>
    <s v="El Sport"/>
    <s v="Plaza San Andres"/>
    <s v="Madrid"/>
    <s v="ES        "/>
    <x v="5"/>
    <s v="EMEA"/>
    <n v="9"/>
    <n v="102800"/>
    <n v="3950"/>
    <n v="2200"/>
    <n v="1950"/>
    <n v="128500"/>
    <n v="110900"/>
    <n v="0.15870153291253386"/>
    <n v="17600"/>
    <s v="Blue"/>
    <d v="2018-07-25T00:00:00"/>
    <n v="1"/>
    <x v="21"/>
    <x v="0"/>
    <x v="0"/>
  </r>
  <r>
    <n v="303"/>
    <n v="280"/>
    <n v="1"/>
    <s v="757E7DB7-3688-41FD-AFB6-E49CC56BCCD8"/>
    <n v="55000"/>
    <m/>
    <s v="0065"/>
    <x v="208"/>
    <n v="280"/>
    <s v="Stephany Rousso"/>
    <s v="10180 Orange County Place"/>
    <s v="Los Angeles"/>
    <s v="US        "/>
    <x v="3"/>
    <s v="North America"/>
    <n v="25"/>
    <n v="44000"/>
    <n v="1360"/>
    <n v="1500"/>
    <n v="550"/>
    <n v="55000"/>
    <n v="47410"/>
    <n v="0.16009280742459397"/>
    <n v="7590"/>
    <s v="Silver"/>
    <d v="2018-07-25T00:00:00"/>
    <n v="4"/>
    <x v="26"/>
    <x v="2"/>
    <x v="2"/>
  </r>
  <r>
    <n v="304"/>
    <n v="281"/>
    <n v="1"/>
    <s v="BA123B46-B5DF-439B-9326-82174419FC14"/>
    <n v="1250"/>
    <m/>
    <s v="0063"/>
    <x v="208"/>
    <n v="281"/>
    <s v="Smooth Rocking Chrome"/>
    <s v="Via Stromboli 2"/>
    <s v="Milan"/>
    <s v="IT        "/>
    <x v="6"/>
    <s v="EMEA"/>
    <n v="98"/>
    <n v="1000"/>
    <n v="500"/>
    <n v="750"/>
    <n v="150"/>
    <n v="1250"/>
    <n v="2400"/>
    <n v="-0.47916666666666663"/>
    <n v="-1150"/>
    <s v="Red"/>
    <d v="2018-07-25T00:00:00"/>
    <n v="23"/>
    <x v="45"/>
    <x v="10"/>
    <x v="1"/>
  </r>
  <r>
    <n v="305"/>
    <n v="282"/>
    <n v="1"/>
    <s v="FCB80D65-7D65-41E4-9081-6C92D0C7F1F5"/>
    <n v="345000"/>
    <m/>
    <s v="0075"/>
    <x v="208"/>
    <n v="282"/>
    <s v="Bling Bling S.A."/>
    <s v="7, Place de la Richesse"/>
    <s v="Paris"/>
    <s v="FR        "/>
    <x v="2"/>
    <s v="EMEA"/>
    <n v="63"/>
    <n v="276000"/>
    <n v="5500"/>
    <n v="457"/>
    <n v="1950"/>
    <n v="345000"/>
    <n v="283907"/>
    <n v="0.21518666323831392"/>
    <n v="61093"/>
    <s v="Red"/>
    <d v="2018-07-25T00:00:00"/>
    <n v="12"/>
    <x v="51"/>
    <x v="15"/>
    <x v="3"/>
  </r>
  <r>
    <n v="306"/>
    <n v="283"/>
    <n v="1"/>
    <s v="0318C525-58CA-438E-A5A5-BA854855A664"/>
    <n v="82590"/>
    <m/>
    <s v="0076"/>
    <x v="208"/>
    <n v="283"/>
    <s v="Bravissima!"/>
    <s v="Via Rosso, 34"/>
    <s v="Rome"/>
    <s v="IT        "/>
    <x v="6"/>
    <s v="EMEA"/>
    <n v="24"/>
    <n v="66072"/>
    <n v="1490"/>
    <n v="457"/>
    <n v="750"/>
    <n v="82590"/>
    <n v="68769"/>
    <n v="0.20097718448719637"/>
    <n v="13821"/>
    <s v="Green"/>
    <d v="2018-07-25T00:00:00"/>
    <n v="4"/>
    <x v="7"/>
    <x v="2"/>
    <x v="2"/>
  </r>
  <r>
    <n v="307"/>
    <n v="284"/>
    <n v="1"/>
    <s v="17FA511D-1C85-4F74-A164-B4EE39F48565"/>
    <n v="113590"/>
    <m/>
    <s v="0077"/>
    <x v="209"/>
    <n v="284"/>
    <s v="Jayden Jones"/>
    <s v="10500 Lincoln Square"/>
    <s v="Washington"/>
    <s v="US        "/>
    <x v="3"/>
    <s v="North America"/>
    <n v="24"/>
    <n v="90872"/>
    <n v="500"/>
    <n v="225"/>
    <n v="750"/>
    <n v="113590"/>
    <n v="92347"/>
    <n v="0.23003454362350695"/>
    <n v="21243"/>
    <s v="Night Blue"/>
    <d v="2018-07-31T00:00:00"/>
    <n v="4"/>
    <x v="7"/>
    <x v="2"/>
    <x v="2"/>
  </r>
  <r>
    <n v="308"/>
    <n v="285"/>
    <n v="1"/>
    <s v="4B47A26E-2723-4E06-A661-21271A6759D0"/>
    <n v="45000"/>
    <n v="1250"/>
    <s v="0065"/>
    <x v="209"/>
    <n v="285"/>
    <s v="Stephany Rousso"/>
    <s v="10180 Orange County Place"/>
    <s v="Los Angeles"/>
    <s v="US        "/>
    <x v="3"/>
    <s v="North America"/>
    <n v="26"/>
    <n v="36000"/>
    <n v="1360"/>
    <n v="750"/>
    <n v="550"/>
    <n v="45000"/>
    <n v="38660"/>
    <n v="0.16399379203310915"/>
    <n v="6340"/>
    <s v="Black"/>
    <d v="2018-07-31T00:00:00"/>
    <n v="4"/>
    <x v="16"/>
    <x v="2"/>
    <x v="2"/>
  </r>
  <r>
    <n v="309"/>
    <n v="286"/>
    <n v="1"/>
    <s v="47572651-C884-4C1D-A433-E8641A1A1172"/>
    <n v="57600"/>
    <m/>
    <s v="0064"/>
    <x v="209"/>
    <n v="286"/>
    <s v="YO! Speed!"/>
    <s v="Plaza Mayor"/>
    <s v="Barcelona"/>
    <s v="ES        "/>
    <x v="5"/>
    <s v="EMEA"/>
    <n v="28"/>
    <n v="46080"/>
    <n v="2000"/>
    <n v="1500"/>
    <n v="550"/>
    <n v="57600"/>
    <n v="50130"/>
    <n v="0.14901256732495516"/>
    <n v="7470"/>
    <s v="Night Blue"/>
    <d v="2018-07-31T00:00:00"/>
    <n v="4"/>
    <x v="28"/>
    <x v="2"/>
    <x v="2"/>
  </r>
  <r>
    <n v="310"/>
    <n v="287"/>
    <n v="1"/>
    <s v="2A27FF01-DC3C-4FE2-AC8C-9145C29F651C"/>
    <n v="102500"/>
    <m/>
    <s v="0045"/>
    <x v="209"/>
    <n v="287"/>
    <s v="Pierre Blanc"/>
    <s v="52 Deirdre Lane"/>
    <s v="London"/>
    <s v="GB        "/>
    <x v="0"/>
    <s v="EMEA"/>
    <n v="27"/>
    <n v="82000"/>
    <n v="2175"/>
    <n v="1500"/>
    <n v="750"/>
    <n v="102500"/>
    <n v="86425"/>
    <n v="0.18599942146369686"/>
    <n v="16075"/>
    <s v="Black"/>
    <d v="2018-08-01T00:00:00"/>
    <n v="4"/>
    <x v="30"/>
    <x v="2"/>
    <x v="2"/>
  </r>
  <r>
    <n v="311"/>
    <n v="288"/>
    <n v="1"/>
    <s v="F4443E46-3EAC-4C10-902C-71257DEEE229"/>
    <n v="39500"/>
    <m/>
    <s v="0054"/>
    <x v="210"/>
    <n v="288"/>
    <s v="Mr. Evan Telford"/>
    <s v="7, Godzilla Street"/>
    <s v="Manchester"/>
    <s v="GB        "/>
    <x v="0"/>
    <s v="EMEA"/>
    <n v="21"/>
    <n v="31600"/>
    <n v="970"/>
    <n v="750"/>
    <n v="550"/>
    <n v="39500"/>
    <n v="33870"/>
    <n v="0.1662237968703868"/>
    <n v="5630"/>
    <s v="Blue"/>
    <d v="2018-08-02T00:00:00"/>
    <n v="4"/>
    <x v="55"/>
    <x v="2"/>
    <x v="2"/>
  </r>
  <r>
    <n v="312"/>
    <n v="289"/>
    <n v="1"/>
    <s v="4EE854BF-A9DD-453B-815E-E0692A75A969"/>
    <n v="61550"/>
    <m/>
    <s v="0078"/>
    <x v="211"/>
    <n v="289"/>
    <s v="Expensive Shine"/>
    <s v="89, Abbots Lane"/>
    <s v="Manchester"/>
    <s v="GB        "/>
    <x v="0"/>
    <s v="EMEA"/>
    <n v="25"/>
    <n v="49240"/>
    <n v="660"/>
    <n v="750"/>
    <n v="550"/>
    <n v="61550"/>
    <n v="51200"/>
    <n v="0.2021484375"/>
    <n v="10350"/>
    <s v="Black"/>
    <d v="2018-08-02T00:00:00"/>
    <n v="4"/>
    <x v="26"/>
    <x v="2"/>
    <x v="2"/>
  </r>
  <r>
    <n v="313"/>
    <n v="290"/>
    <n v="1"/>
    <s v="3D2E9AD0-972B-4A09-895F-1833655CFB21"/>
    <n v="55000"/>
    <m/>
    <s v="0079"/>
    <x v="212"/>
    <n v="290"/>
    <s v="Steve Docherty"/>
    <s v="5, Albermarle Avenue"/>
    <s v="Manchester"/>
    <s v="GB        "/>
    <x v="0"/>
    <s v="EMEA"/>
    <n v="26"/>
    <n v="44000"/>
    <n v="1360"/>
    <n v="1500"/>
    <n v="550"/>
    <n v="55000"/>
    <n v="47410"/>
    <n v="0.16009280742459397"/>
    <n v="7590"/>
    <s v="Blue"/>
    <d v="2018-08-02T00:00:00"/>
    <n v="4"/>
    <x v="16"/>
    <x v="2"/>
    <x v="2"/>
  </r>
  <r>
    <n v="314"/>
    <n v="291"/>
    <n v="1"/>
    <s v="480D88A9-B1E5-4A79-9D2C-C1050C6DA00A"/>
    <n v="99500"/>
    <n v="1250"/>
    <s v="0080"/>
    <x v="213"/>
    <n v="291"/>
    <s v="Rodolph Legler"/>
    <s v="SinGERMANYStrasse 89"/>
    <s v="Stuttgart"/>
    <s v="DE        "/>
    <x v="1"/>
    <s v="EMEA"/>
    <n v="30"/>
    <n v="79600"/>
    <n v="2000"/>
    <n v="750"/>
    <n v="750"/>
    <n v="99500"/>
    <n v="83100"/>
    <n v="0.19735258724428406"/>
    <n v="16400"/>
    <s v="Silver"/>
    <d v="2018-08-02T00:00:00"/>
    <n v="5"/>
    <x v="82"/>
    <x v="3"/>
    <x v="2"/>
  </r>
  <r>
    <n v="315"/>
    <n v="292"/>
    <n v="1"/>
    <s v="EE92EE4A-977E-4BC6-BEFF-512CC468944C"/>
    <n v="56800"/>
    <n v="750"/>
    <s v="0006"/>
    <x v="214"/>
    <n v="292"/>
    <s v="Le Luxe en Motion"/>
    <s v="Avenue des Indes, 26"/>
    <s v="Geneva"/>
    <s v="CH        "/>
    <x v="4"/>
    <s v="EMEA"/>
    <n v="33"/>
    <n v="45440"/>
    <n v="500"/>
    <n v="750"/>
    <n v="550"/>
    <n v="56800"/>
    <n v="47240"/>
    <n v="0.20237087214225236"/>
    <n v="9560"/>
    <s v="Silver"/>
    <d v="2018-08-02T00:00:00"/>
    <n v="5"/>
    <x v="34"/>
    <x v="3"/>
    <x v="2"/>
  </r>
  <r>
    <n v="316"/>
    <n v="293"/>
    <n v="1"/>
    <s v="B8498BEE-D1C5-4D93-981F-640031A3AE6C"/>
    <n v="89500"/>
    <m/>
    <s v="0036"/>
    <x v="215"/>
    <n v="293"/>
    <s v="Screamin' Wheels"/>
    <s v="1090 Reagan Road"/>
    <s v="Los Angeles"/>
    <s v="US        "/>
    <x v="3"/>
    <s v="North America"/>
    <n v="31"/>
    <n v="71600"/>
    <n v="1490"/>
    <n v="750"/>
    <n v="750"/>
    <n v="89500"/>
    <n v="74590"/>
    <n v="0.19989274701702642"/>
    <n v="14910"/>
    <s v="Dark Purple"/>
    <d v="2018-08-31T00:00:00"/>
    <n v="5"/>
    <x v="17"/>
    <x v="3"/>
    <x v="2"/>
  </r>
  <r>
    <n v="317"/>
    <n v="294"/>
    <n v="1"/>
    <s v="A44EE0A0-B924-4B29-9C05-BA4BFADE084B"/>
    <n v="72500"/>
    <m/>
    <s v="0016"/>
    <x v="215"/>
    <n v="294"/>
    <s v="SuperSport S.A.R.L."/>
    <s v="210 Place de la Republique"/>
    <s v="Paris"/>
    <s v="FR        "/>
    <x v="2"/>
    <s v="EMEA"/>
    <n v="32"/>
    <n v="58000"/>
    <n v="1490"/>
    <n v="225"/>
    <n v="750"/>
    <n v="72500"/>
    <n v="60465"/>
    <n v="0.19904076738609122"/>
    <n v="12035"/>
    <s v="British Racing Green"/>
    <d v="2018-08-31T00:00:00"/>
    <n v="5"/>
    <x v="8"/>
    <x v="3"/>
    <x v="2"/>
  </r>
  <r>
    <n v="318"/>
    <n v="295"/>
    <n v="1"/>
    <s v="C8C871B4-F08D-445A-BCD1-ACFEC616A113"/>
    <n v="56950"/>
    <m/>
    <s v="0014"/>
    <x v="215"/>
    <n v="295"/>
    <s v="Convertible Dreams"/>
    <s v="31, Archbishop Ave"/>
    <s v="London"/>
    <s v="GB        "/>
    <x v="0"/>
    <s v="EMEA"/>
    <n v="30"/>
    <n v="45560"/>
    <n v="970"/>
    <n v="750"/>
    <n v="550"/>
    <n v="56950"/>
    <n v="47830"/>
    <n v="0.19067530838385949"/>
    <n v="9120"/>
    <s v="Red"/>
    <d v="2018-08-31T00:00:00"/>
    <n v="5"/>
    <x v="82"/>
    <x v="3"/>
    <x v="2"/>
  </r>
  <r>
    <n v="319"/>
    <n v="296"/>
    <n v="1"/>
    <s v="47693731-F213-4E60-97D6-115A7BD83259"/>
    <n v="62500"/>
    <m/>
    <s v="0056"/>
    <x v="216"/>
    <n v="296"/>
    <s v="ImpressTheNeighbours.Com"/>
    <s v="47, Edgbaston Row"/>
    <s v="Birmingham"/>
    <s v="GB        "/>
    <x v="0"/>
    <s v="EMEA"/>
    <n v="45"/>
    <n v="50000"/>
    <n v="500"/>
    <n v="225"/>
    <n v="550"/>
    <n v="62500"/>
    <n v="51275"/>
    <n v="0.21891760117016079"/>
    <n v="11225"/>
    <s v="Canary Yellow"/>
    <d v="2018-09-01T00:00:00"/>
    <n v="8"/>
    <x v="9"/>
    <x v="4"/>
    <x v="1"/>
  </r>
  <r>
    <n v="320"/>
    <n v="297"/>
    <n v="1"/>
    <s v="73FB2744-5AD9-42DC-A29C-B9B2FEF8353C"/>
    <n v="56890"/>
    <m/>
    <s v="0048"/>
    <x v="216"/>
    <n v="297"/>
    <s v="Antonio Maura"/>
    <s v="Puerta del Sol, 45"/>
    <s v="Madrid"/>
    <s v="ES        "/>
    <x v="5"/>
    <s v="EMEA"/>
    <n v="45"/>
    <n v="45512"/>
    <n v="1360"/>
    <n v="750"/>
    <n v="550"/>
    <n v="56890"/>
    <n v="48172"/>
    <n v="0.18097650087187578"/>
    <n v="8718"/>
    <s v="Silver"/>
    <d v="2018-09-01T00:00:00"/>
    <n v="8"/>
    <x v="9"/>
    <x v="4"/>
    <x v="1"/>
  </r>
  <r>
    <n v="321"/>
    <n v="298"/>
    <n v="1"/>
    <s v="DB742D0B-E562-41F4-AC94-8C58C2B0B69C"/>
    <n v="33600"/>
    <m/>
    <s v="0057"/>
    <x v="217"/>
    <n v="298"/>
    <s v="Wladimir Lacroix"/>
    <s v="3, Rue de la Vie en Rose"/>
    <s v="Lyon"/>
    <s v="FR        "/>
    <x v="2"/>
    <s v="EMEA"/>
    <n v="46"/>
    <n v="26880"/>
    <n v="2000"/>
    <n v="457"/>
    <n v="550"/>
    <n v="33600"/>
    <n v="29887"/>
    <n v="0.12423461705758365"/>
    <n v="3713"/>
    <s v="Dark Purple"/>
    <d v="2018-09-01T00:00:00"/>
    <n v="8"/>
    <x v="67"/>
    <x v="4"/>
    <x v="1"/>
  </r>
  <r>
    <n v="322"/>
    <n v="299"/>
    <n v="1"/>
    <s v="51784E0D-09DB-4A40-8E92-CB09A0DE4444"/>
    <n v="30500"/>
    <n v="2450"/>
    <s v="0081"/>
    <x v="217"/>
    <n v="299"/>
    <s v="Pete Spring"/>
    <s v="53, Pimlico Square"/>
    <s v="Manchester"/>
    <s v="GB        "/>
    <x v="0"/>
    <s v="EMEA"/>
    <n v="47"/>
    <n v="24400"/>
    <n v="1360"/>
    <n v="750"/>
    <n v="150"/>
    <n v="30500"/>
    <n v="26660"/>
    <n v="0.14403600900225055"/>
    <n v="3840"/>
    <s v="Silver"/>
    <d v="2018-09-01T00:00:00"/>
    <n v="8"/>
    <x v="68"/>
    <x v="4"/>
    <x v="1"/>
  </r>
  <r>
    <n v="323"/>
    <n v="300"/>
    <n v="1"/>
    <s v="1A861C29-F198-4D34-BDAF-B35E8080320A"/>
    <n v="25000"/>
    <m/>
    <s v="0082"/>
    <x v="218"/>
    <n v="300"/>
    <s v="Khader El Ghannam"/>
    <s v="10, rue de Jemappes"/>
    <s v="Paris"/>
    <s v="FR        "/>
    <x v="2"/>
    <s v="EMEA"/>
    <n v="66"/>
    <n v="20000"/>
    <n v="1360"/>
    <n v="457"/>
    <n v="150"/>
    <n v="50500"/>
    <n v="21967"/>
    <n v="1.298902899804252"/>
    <n v="28533"/>
    <s v="Green"/>
    <d v="2018-09-10T00:00:00"/>
    <n v="13"/>
    <x v="83"/>
    <x v="13"/>
    <x v="3"/>
  </r>
  <r>
    <n v="324"/>
    <n v="300"/>
    <n v="2"/>
    <s v="D0F51768-8924-4EF5-A3E9-B31AC7129BFB"/>
    <n v="25500"/>
    <m/>
    <s v="0082"/>
    <x v="218"/>
    <n v="300"/>
    <s v="Khader El Ghannam"/>
    <s v="10, rue de Jemappes"/>
    <s v="Paris"/>
    <s v="FR        "/>
    <x v="2"/>
    <s v="EMEA"/>
    <n v="67"/>
    <n v="20400"/>
    <n v="1360"/>
    <n v="750"/>
    <n v="150"/>
    <n v="50500"/>
    <n v="22660"/>
    <n v="1.2285966460723743"/>
    <n v="27840"/>
    <s v="Dark Purple"/>
    <d v="2018-09-10T00:00:00"/>
    <n v="14"/>
    <x v="84"/>
    <x v="14"/>
    <x v="3"/>
  </r>
  <r>
    <n v="325"/>
    <n v="301"/>
    <n v="1"/>
    <s v="E8FF8444-2B18-45A0-84AC-F776755E06ED"/>
    <n v="39500"/>
    <m/>
    <s v="0078"/>
    <x v="218"/>
    <n v="301"/>
    <s v="Expensive Shine"/>
    <s v="89, Abbots Lane"/>
    <s v="Manchester"/>
    <s v="GB        "/>
    <x v="0"/>
    <s v="EMEA"/>
    <n v="68"/>
    <n v="31600"/>
    <n v="970"/>
    <n v="750"/>
    <n v="550"/>
    <n v="39500"/>
    <n v="33870"/>
    <n v="0.1662237968703868"/>
    <n v="5630"/>
    <s v="Night Blue"/>
    <d v="2018-09-10T00:00:00"/>
    <n v="14"/>
    <x v="49"/>
    <x v="14"/>
    <x v="3"/>
  </r>
  <r>
    <n v="326"/>
    <n v="302"/>
    <n v="1"/>
    <s v="A3E788F8-889C-45E1-A610-881983869F6B"/>
    <n v="12500"/>
    <m/>
    <s v="0076"/>
    <x v="218"/>
    <n v="302"/>
    <s v="Bravissima!"/>
    <s v="Via Rosso, 34"/>
    <s v="Rome"/>
    <s v="IT        "/>
    <x v="6"/>
    <s v="EMEA"/>
    <n v="69"/>
    <n v="10000"/>
    <n v="500"/>
    <n v="457"/>
    <n v="150"/>
    <n v="12500"/>
    <n v="11107"/>
    <n v="0.12541640406950583"/>
    <n v="1393"/>
    <s v="Pink"/>
    <d v="2018-09-10T00:00:00"/>
    <n v="14"/>
    <x v="85"/>
    <x v="14"/>
    <x v="3"/>
  </r>
  <r>
    <n v="327"/>
    <n v="303"/>
    <n v="1"/>
    <s v="C8F49B5E-EDDB-42D0-BE0F-8C4181A6C81D"/>
    <n v="1150"/>
    <n v="1500"/>
    <s v="0069"/>
    <x v="219"/>
    <n v="303"/>
    <s v="Mary Blackhouse"/>
    <s v="260, Oxford Avenue"/>
    <s v="London"/>
    <s v="GB        "/>
    <x v="0"/>
    <s v="EMEA"/>
    <n v="94"/>
    <n v="920"/>
    <n v="500"/>
    <n v="750"/>
    <n v="150"/>
    <n v="5600"/>
    <n v="2320"/>
    <n v="1.4137931034482758"/>
    <n v="3280"/>
    <s v="Red"/>
    <d v="2018-09-30T00:00:00"/>
    <n v="22"/>
    <x v="86"/>
    <x v="21"/>
    <x v="1"/>
  </r>
  <r>
    <n v="328"/>
    <n v="303"/>
    <n v="2"/>
    <s v="1D5C9493-4BA2-415A-B4D6-7079278CA2DC"/>
    <n v="1950"/>
    <m/>
    <s v="0069"/>
    <x v="219"/>
    <n v="303"/>
    <s v="Mary Blackhouse"/>
    <s v="260, Oxford Avenue"/>
    <s v="London"/>
    <s v="GB        "/>
    <x v="0"/>
    <s v="EMEA"/>
    <n v="95"/>
    <n v="1560"/>
    <n v="500"/>
    <n v="750"/>
    <n v="150"/>
    <n v="5600"/>
    <n v="2960"/>
    <n v="0.89189189189189189"/>
    <n v="2640"/>
    <s v="Red"/>
    <d v="2018-10-01T00:00:00"/>
    <n v="22"/>
    <x v="77"/>
    <x v="21"/>
    <x v="1"/>
  </r>
  <r>
    <n v="329"/>
    <n v="303"/>
    <n v="3"/>
    <s v="0A059F54-46DE-4A25-8B5D-D7373AEE6F91"/>
    <n v="2500"/>
    <m/>
    <s v="0069"/>
    <x v="219"/>
    <n v="303"/>
    <s v="Mary Blackhouse"/>
    <s v="260, Oxford Avenue"/>
    <s v="London"/>
    <s v="GB        "/>
    <x v="0"/>
    <s v="EMEA"/>
    <n v="94"/>
    <n v="2000"/>
    <n v="500"/>
    <n v="750"/>
    <n v="150"/>
    <n v="5600"/>
    <n v="3400"/>
    <n v="0.64705882352941169"/>
    <n v="2200"/>
    <s v="Blue"/>
    <d v="2018-10-01T00:00:00"/>
    <n v="22"/>
    <x v="86"/>
    <x v="21"/>
    <x v="1"/>
  </r>
  <r>
    <n v="330"/>
    <n v="304"/>
    <n v="1"/>
    <s v="6AE8BA09-AE75-4CA4-81EE-6CD2B3947120"/>
    <n v="69500"/>
    <m/>
    <s v="0083"/>
    <x v="219"/>
    <n v="304"/>
    <s v="Jacques Mitterand"/>
    <s v="1 Quai des Pertes"/>
    <s v="Paris"/>
    <s v="FR        "/>
    <x v="2"/>
    <s v="EMEA"/>
    <n v="23"/>
    <n v="55600"/>
    <n v="2000"/>
    <n v="457"/>
    <n v="750"/>
    <n v="69500"/>
    <n v="58807"/>
    <n v="0.18183209481864404"/>
    <n v="10693"/>
    <s v="Blue"/>
    <d v="2018-10-01T00:00:00"/>
    <n v="4"/>
    <x v="6"/>
    <x v="2"/>
    <x v="2"/>
  </r>
  <r>
    <n v="331"/>
    <n v="305"/>
    <n v="1"/>
    <s v="3BDD9316-9359-464B-B98E-308494AD3056"/>
    <n v="45000"/>
    <m/>
    <s v="0084"/>
    <x v="219"/>
    <n v="305"/>
    <s v="FRANCEncoise LeBrun"/>
    <s v="56, Rue Verte"/>
    <s v="LaUNITED STATESnne"/>
    <s v="CH        "/>
    <x v="4"/>
    <s v="EMEA"/>
    <n v="25"/>
    <n v="36000"/>
    <n v="500"/>
    <n v="750"/>
    <n v="550"/>
    <n v="45000"/>
    <n v="37800"/>
    <n v="0.19047619047619047"/>
    <n v="7200"/>
    <s v="Silver"/>
    <d v="2018-10-10T00:00:00"/>
    <n v="4"/>
    <x v="26"/>
    <x v="2"/>
    <x v="2"/>
  </r>
  <r>
    <n v="332"/>
    <n v="306"/>
    <n v="1"/>
    <s v="3C17F01C-25FF-463B-86AA-1A34FEA02FF2"/>
    <n v="56990"/>
    <m/>
    <s v="0065"/>
    <x v="220"/>
    <n v="306"/>
    <s v="Stephany Rousso"/>
    <s v="10180 Orange County Place"/>
    <s v="Los Angeles"/>
    <s v="US        "/>
    <x v="3"/>
    <s v="North America"/>
    <n v="28"/>
    <n v="45592"/>
    <n v="970"/>
    <n v="457"/>
    <n v="550"/>
    <n v="56990"/>
    <n v="47569"/>
    <n v="0.19804914965628884"/>
    <n v="9421"/>
    <s v="Black"/>
    <d v="2018-10-10T00:00:00"/>
    <n v="4"/>
    <x v="28"/>
    <x v="2"/>
    <x v="2"/>
  </r>
  <r>
    <n v="333"/>
    <n v="307"/>
    <n v="1"/>
    <s v="0E2AECED-5A41-412A-9414-DE7217C0B6EB"/>
    <n v="86500"/>
    <n v="2450"/>
    <s v="0077"/>
    <x v="220"/>
    <n v="307"/>
    <s v="Jayden Jones"/>
    <s v="10500 Lincoln Square"/>
    <s v="Washington"/>
    <s v="US        "/>
    <x v="3"/>
    <s v="North America"/>
    <n v="72"/>
    <n v="69200"/>
    <n v="2175"/>
    <n v="750"/>
    <n v="750"/>
    <n v="86500"/>
    <n v="72875"/>
    <n v="0.18696397941680964"/>
    <n v="13625"/>
    <s v="Red"/>
    <d v="2018-10-29T00:00:00"/>
    <n v="16"/>
    <x v="79"/>
    <x v="6"/>
    <x v="2"/>
  </r>
  <r>
    <n v="334"/>
    <n v="308"/>
    <n v="1"/>
    <s v="91B4067A-EBDE-4C1E-9370-3E894FD2FD7D"/>
    <n v="17850"/>
    <n v="1250"/>
    <s v="0085"/>
    <x v="220"/>
    <n v="308"/>
    <s v="Alex McWhirter"/>
    <s v="89, Harlequin Road"/>
    <s v="Newcastle"/>
    <s v="GB        "/>
    <x v="0"/>
    <s v="EMEA"/>
    <n v="73"/>
    <n v="14280"/>
    <n v="970"/>
    <n v="750"/>
    <n v="150"/>
    <n v="17850"/>
    <n v="16150"/>
    <n v="0.10526315789473695"/>
    <n v="1700"/>
    <s v="Black"/>
    <d v="2018-10-29T00:00:00"/>
    <n v="16"/>
    <x v="33"/>
    <x v="6"/>
    <x v="2"/>
  </r>
  <r>
    <n v="335"/>
    <n v="309"/>
    <n v="1"/>
    <s v="436E43FB-E015-48E4-B549-33F4A0EE8D3F"/>
    <n v="25950"/>
    <m/>
    <s v="0086"/>
    <x v="220"/>
    <n v="309"/>
    <s v="FRANCEncois Chirac"/>
    <s v="2, Quai de l'Enfer"/>
    <s v="Paris"/>
    <s v="FR        "/>
    <x v="2"/>
    <s v="EMEA"/>
    <n v="71"/>
    <n v="20760"/>
    <n v="1360"/>
    <n v="457"/>
    <n v="150"/>
    <n v="25950"/>
    <n v="22727"/>
    <n v="0.14181370176442121"/>
    <n v="3223"/>
    <s v="Black"/>
    <d v="2018-10-29T00:00:00"/>
    <n v="16"/>
    <x v="78"/>
    <x v="6"/>
    <x v="2"/>
  </r>
  <r>
    <n v="336"/>
    <n v="310"/>
    <n v="1"/>
    <s v="E166158C-F3BA-47DE-A499-A703210CF128"/>
    <n v="29500"/>
    <m/>
    <s v="0087"/>
    <x v="220"/>
    <n v="310"/>
    <s v="Andy Cheshire"/>
    <s v="7, Wedgewood Steet"/>
    <s v="Stoke"/>
    <s v="GB        "/>
    <x v="0"/>
    <s v="EMEA"/>
    <n v="75"/>
    <n v="23600"/>
    <n v="660"/>
    <n v="750"/>
    <n v="150"/>
    <n v="29500"/>
    <n v="25160"/>
    <n v="0.17249602543720188"/>
    <n v="4340"/>
    <s v="Black"/>
    <d v="2018-10-29T00:00:00"/>
    <n v="16"/>
    <x v="11"/>
    <x v="6"/>
    <x v="2"/>
  </r>
  <r>
    <n v="337"/>
    <n v="311"/>
    <n v="1"/>
    <s v="1C9E6944-A890-4D7B-8F98-32B7276A78B3"/>
    <n v="59000"/>
    <n v="4500"/>
    <s v="0005"/>
    <x v="220"/>
    <n v="311"/>
    <s v="Casseroles Chromes"/>
    <s v="29, Rue Gigondas"/>
    <s v="Lyon"/>
    <s v="FR        "/>
    <x v="2"/>
    <s v="EMEA"/>
    <n v="74"/>
    <n v="47200"/>
    <n v="2000"/>
    <n v="750"/>
    <n v="550"/>
    <n v="59000"/>
    <n v="50500"/>
    <n v="0.16831683168316824"/>
    <n v="8500"/>
    <s v="Blue"/>
    <d v="2018-10-29T00:00:00"/>
    <n v="16"/>
    <x v="15"/>
    <x v="6"/>
    <x v="2"/>
  </r>
  <r>
    <n v="338"/>
    <n v="312"/>
    <n v="1"/>
    <s v="7461FB42-ECE2-4C8C-BDBB-EF26AF3069F9"/>
    <n v="9500"/>
    <m/>
    <s v="0065"/>
    <x v="220"/>
    <n v="312"/>
    <s v="Stephany Rousso"/>
    <s v="10180 Orange County Place"/>
    <s v="Los Angeles"/>
    <s v="US        "/>
    <x v="3"/>
    <s v="North America"/>
    <n v="87"/>
    <n v="7600"/>
    <n v="500"/>
    <n v="750"/>
    <n v="150"/>
    <n v="9500"/>
    <n v="9000"/>
    <n v="5.555555555555558E-2"/>
    <n v="500"/>
    <s v="Green"/>
    <d v="2018-10-29T00:00:00"/>
    <n v="21"/>
    <x v="14"/>
    <x v="7"/>
    <x v="2"/>
  </r>
  <r>
    <n v="339"/>
    <n v="313"/>
    <n v="1"/>
    <s v="98828061-0C7A-42C2-95D0-3095AD2EF0E4"/>
    <n v="8900"/>
    <m/>
    <s v="0035"/>
    <x v="221"/>
    <n v="313"/>
    <s v="Laurent Saint Yves"/>
    <s v="49, Rue Quicampoix"/>
    <s v="Marseille"/>
    <s v="FR        "/>
    <x v="2"/>
    <s v="EMEA"/>
    <n v="87"/>
    <n v="7120"/>
    <n v="500"/>
    <n v="750"/>
    <n v="150"/>
    <n v="8900"/>
    <n v="8520"/>
    <n v="4.4600938967136239E-2"/>
    <n v="380"/>
    <s v="British Racing Green"/>
    <d v="2018-11-01T00:00:00"/>
    <n v="21"/>
    <x v="14"/>
    <x v="7"/>
    <x v="2"/>
  </r>
  <r>
    <n v="340"/>
    <n v="314"/>
    <n v="1"/>
    <s v="E519F3CF-BE4B-44CF-98D5-80EC33EC6CE1"/>
    <n v="11590"/>
    <m/>
    <s v="0024"/>
    <x v="222"/>
    <n v="314"/>
    <s v="Matterhorn Motors"/>
    <s v="1, Rue de la Colline"/>
    <s v="LaUNITED STATESnne"/>
    <s v="CH        "/>
    <x v="4"/>
    <s v="EMEA"/>
    <n v="86"/>
    <n v="9272"/>
    <n v="500"/>
    <n v="250"/>
    <n v="150"/>
    <n v="11590"/>
    <n v="10172"/>
    <n v="0.13940228077074313"/>
    <n v="1418"/>
    <s v="Black"/>
    <d v="2018-11-01T00:00:00"/>
    <n v="21"/>
    <x v="13"/>
    <x v="7"/>
    <x v="2"/>
  </r>
  <r>
    <n v="341"/>
    <n v="315"/>
    <n v="1"/>
    <s v="E6923E8C-C07A-430F-B80D-7D5F329055AB"/>
    <n v="8500"/>
    <m/>
    <s v="0019"/>
    <x v="223"/>
    <n v="315"/>
    <s v="Posh Vehicles Ltd"/>
    <s v="82, Millar Close"/>
    <s v="Manchester"/>
    <s v="GB        "/>
    <x v="0"/>
    <s v="EMEA"/>
    <n v="86"/>
    <n v="6800"/>
    <n v="500"/>
    <n v="750"/>
    <n v="150"/>
    <n v="8500"/>
    <n v="8200"/>
    <n v="3.6585365853658569E-2"/>
    <n v="300"/>
    <s v="Red"/>
    <d v="2018-11-01T00:00:00"/>
    <n v="21"/>
    <x v="13"/>
    <x v="7"/>
    <x v="2"/>
  </r>
  <r>
    <n v="342"/>
    <n v="316"/>
    <n v="1"/>
    <s v="0487C263-79B7-4F2B-8D0E-B0BAA41D7F24"/>
    <n v="59500"/>
    <m/>
    <s v="0020"/>
    <x v="224"/>
    <n v="316"/>
    <s v="Jason B. Wight"/>
    <s v="5300 Star Boulevard"/>
    <s v="Washington"/>
    <s v="US        "/>
    <x v="3"/>
    <s v="North America"/>
    <n v="25"/>
    <n v="47600"/>
    <n v="500"/>
    <n v="500"/>
    <n v="550"/>
    <n v="59500"/>
    <n v="49150"/>
    <n v="0.21057985757884023"/>
    <n v="10350"/>
    <s v="Black"/>
    <d v="2018-12-01T00:00:00"/>
    <n v="4"/>
    <x v="26"/>
    <x v="2"/>
    <x v="2"/>
  </r>
  <r>
    <n v="343"/>
    <n v="317"/>
    <n v="1"/>
    <s v="92FDF39E-6565-4B68-80BA-02ED30F00A7E"/>
    <n v="123500"/>
    <n v="3500"/>
    <s v="0040"/>
    <x v="224"/>
    <n v="317"/>
    <s v="Ronaldo Bianco"/>
    <s v="Palazzo MedUNITED STATES 2000"/>
    <s v="Milan"/>
    <s v="IT        "/>
    <x v="6"/>
    <s v="EMEA"/>
    <n v="26"/>
    <n v="98800"/>
    <n v="2000"/>
    <n v="3150"/>
    <n v="750"/>
    <n v="123500"/>
    <n v="104700"/>
    <n v="0.17956064947468953"/>
    <n v="18800"/>
    <s v="Black"/>
    <d v="2018-12-01T00:00:00"/>
    <n v="4"/>
    <x v="16"/>
    <x v="2"/>
    <x v="2"/>
  </r>
  <r>
    <n v="344"/>
    <n v="318"/>
    <n v="1"/>
    <s v="5D7C9AA9-F0C7-4F8E-8524-6481BE3CC62E"/>
    <n v="99500"/>
    <m/>
    <s v="0060"/>
    <x v="225"/>
    <n v="318"/>
    <s v="Andrea Tarbuck"/>
    <s v="2,Newcastle Lane"/>
    <s v="Birmingham"/>
    <s v="GB        "/>
    <x v="0"/>
    <s v="EMEA"/>
    <n v="25"/>
    <n v="79600"/>
    <n v="1490"/>
    <n v="750"/>
    <n v="750"/>
    <n v="99500"/>
    <n v="82590"/>
    <n v="0.2047463373289744"/>
    <n v="16910"/>
    <s v="Night Blue"/>
    <d v="2018-12-05T00:00:00"/>
    <n v="4"/>
    <x v="26"/>
    <x v="2"/>
    <x v="2"/>
  </r>
  <r>
    <n v="345"/>
    <n v="319"/>
    <n v="1"/>
    <s v="CD2E20D3-1A10-4460-AC3B-FAC658F5F6F4"/>
    <n v="54500"/>
    <m/>
    <s v="0059"/>
    <x v="225"/>
    <n v="319"/>
    <s v="Boris Spry"/>
    <s v="53, Odeon Way"/>
    <s v="Birmingham"/>
    <s v="GB        "/>
    <x v="0"/>
    <s v="EMEA"/>
    <n v="24"/>
    <n v="43600"/>
    <n v="970"/>
    <n v="289"/>
    <n v="550"/>
    <n v="56090"/>
    <n v="45409"/>
    <n v="0.23521768812349975"/>
    <n v="10681"/>
    <s v="Black"/>
    <d v="2018-12-07T00:00:00"/>
    <n v="4"/>
    <x v="7"/>
    <x v="2"/>
    <x v="2"/>
  </r>
  <r>
    <n v="346"/>
    <n v="319"/>
    <n v="2"/>
    <s v="3C384AE3-7F59-4CD6-BAFE-5E6EFFD25FAD"/>
    <n v="1590"/>
    <m/>
    <s v="0059"/>
    <x v="225"/>
    <n v="319"/>
    <s v="Boris Spry"/>
    <s v="53, Odeon Way"/>
    <s v="Birmingham"/>
    <s v="GB        "/>
    <x v="0"/>
    <s v="EMEA"/>
    <n v="95"/>
    <n v="1272"/>
    <n v="500"/>
    <n v="750"/>
    <n v="150"/>
    <n v="56090"/>
    <n v="2672"/>
    <n v="19.991766467065869"/>
    <n v="53418"/>
    <s v="Black"/>
    <d v="2018-12-07T00:00:00"/>
    <n v="22"/>
    <x v="77"/>
    <x v="21"/>
    <x v="1"/>
  </r>
  <r>
    <n v="347"/>
    <n v="320"/>
    <n v="1"/>
    <s v="6556A473-CE18-428F-8F33-955E80FBA888"/>
    <n v="11500"/>
    <m/>
    <s v="0048"/>
    <x v="226"/>
    <n v="320"/>
    <s v="Antonio Maura"/>
    <s v="Puerta del Sol, 45"/>
    <s v="Madrid"/>
    <s v="ES        "/>
    <x v="5"/>
    <s v="EMEA"/>
    <n v="87"/>
    <n v="9200"/>
    <n v="500"/>
    <n v="750"/>
    <n v="150"/>
    <n v="11500"/>
    <n v="10600"/>
    <n v="8.4905660377358583E-2"/>
    <n v="900"/>
    <s v="Black"/>
    <d v="2018-12-15T00:00:00"/>
    <n v="21"/>
    <x v="14"/>
    <x v="7"/>
    <x v="2"/>
  </r>
  <r>
    <n v="348"/>
    <n v="321"/>
    <n v="1"/>
    <s v="F166C930-3101-42E9-8AE8-189F47FA0014"/>
    <n v="17950"/>
    <n v="1500"/>
    <s v="0036"/>
    <x v="227"/>
    <n v="321"/>
    <s v="Screamin' Wheels"/>
    <s v="1090 Reagan Road"/>
    <s v="Los Angeles"/>
    <s v="US        "/>
    <x v="3"/>
    <s v="North America"/>
    <n v="54"/>
    <n v="14360"/>
    <n v="2000"/>
    <n v="1050"/>
    <n v="150"/>
    <n v="17950"/>
    <n v="17560"/>
    <n v="2.2209567198177682E-2"/>
    <n v="390"/>
    <s v="Night Blue"/>
    <d v="2018-12-16T00:00:00"/>
    <n v="9"/>
    <x v="42"/>
    <x v="5"/>
    <x v="0"/>
  </r>
  <r>
    <n v="349"/>
    <n v="322"/>
    <n v="1"/>
    <s v="2E0E8003-F9CC-486D-9D08-D4DAC688C800"/>
    <n v="5500"/>
    <m/>
    <s v="0035"/>
    <x v="228"/>
    <n v="322"/>
    <s v="Laurent Saint Yves"/>
    <s v="49, Rue Quicampoix"/>
    <s v="Marseille"/>
    <s v="FR        "/>
    <x v="2"/>
    <s v="EMEA"/>
    <n v="65"/>
    <n v="4400"/>
    <n v="500"/>
    <n v="750"/>
    <n v="150"/>
    <n v="5500"/>
    <n v="5800"/>
    <n v="-5.1724137931034475E-2"/>
    <n v="-300"/>
    <s v="Black"/>
    <d v="2018-12-31T00:00:00"/>
    <n v="13"/>
    <x v="48"/>
    <x v="13"/>
    <x v="3"/>
  </r>
  <r>
    <n v="350"/>
    <n v="323"/>
    <n v="1"/>
    <s v="C2623FF4-88AA-40E9-AF3B-8D009C25027B"/>
    <n v="950"/>
    <m/>
    <s v="0030"/>
    <x v="228"/>
    <n v="323"/>
    <s v="Mrs. Ivana Telford"/>
    <s v="52, GERMANYrard Mansions"/>
    <s v="Liverpool"/>
    <s v="GB        "/>
    <x v="0"/>
    <s v="EMEA"/>
    <n v="100"/>
    <n v="760"/>
    <n v="500"/>
    <n v="750"/>
    <n v="150"/>
    <n v="950"/>
    <n v="2160"/>
    <n v="-0.56018518518518512"/>
    <n v="-1210"/>
    <s v="Black"/>
    <d v="2018-12-31T00:00:00"/>
    <n v="24"/>
    <x v="58"/>
    <x v="16"/>
    <x v="3"/>
  </r>
  <r>
    <n v="351"/>
    <n v="324"/>
    <n v="1"/>
    <s v="C7569243-BDDB-4250-901E-EA6034824106"/>
    <n v="145000"/>
    <n v="5000"/>
    <s v="0087"/>
    <x v="228"/>
    <n v="324"/>
    <s v="Andy Cheshire"/>
    <s v="7, Wedgewood Steet"/>
    <s v="Stoke"/>
    <s v="GB        "/>
    <x v="0"/>
    <s v="EMEA"/>
    <n v="1"/>
    <n v="116000"/>
    <n v="3950"/>
    <m/>
    <n v="1950"/>
    <n v="145000"/>
    <n v="121900"/>
    <n v="0.18949958982772763"/>
    <n v="23100"/>
    <s v="Black"/>
    <d v="2018-12-31T00:00:00"/>
    <n v="1"/>
    <x v="74"/>
    <x v="0"/>
    <x v="0"/>
  </r>
  <r>
    <m/>
    <m/>
    <m/>
    <m/>
    <m/>
    <m/>
    <m/>
    <x v="229"/>
    <m/>
    <m/>
    <m/>
    <m/>
    <m/>
    <x v="8"/>
    <m/>
    <m/>
    <m/>
    <m/>
    <m/>
    <m/>
    <m/>
    <m/>
    <m/>
    <m/>
    <m/>
    <m/>
    <m/>
    <x v="87"/>
    <x v="23"/>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88E1A6-1DCF-4ABB-97B9-D0DCE2617285}" name="Brand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58:Z60" firstHeaderRow="1" firstDataRow="2" firstDataCol="1"/>
  <pivotFields count="33">
    <pivotField showAll="0"/>
    <pivotField showAll="0"/>
    <pivotField showAll="0"/>
    <pivotField showAll="0"/>
    <pivotField showAll="0"/>
    <pivotField showAll="0"/>
    <pivotField showAll="0"/>
    <pivotField showAll="0">
      <items count="234">
        <item x="0"/>
        <item x="4"/>
        <item x="1"/>
        <item x="2"/>
        <item x="3"/>
        <item x="5"/>
        <item x="6"/>
        <item x="7"/>
        <item x="9"/>
        <item x="8"/>
        <item x="10"/>
        <item x="11"/>
        <item x="12"/>
        <item x="13"/>
        <item x="14"/>
        <item x="15"/>
        <item x="16"/>
        <item x="17"/>
        <item x="18"/>
        <item x="19"/>
        <item x="21"/>
        <item x="20"/>
        <item x="22"/>
        <item x="23"/>
        <item x="24"/>
        <item x="25"/>
        <item x="26"/>
        <item x="27"/>
        <item x="28"/>
        <item x="29"/>
        <item x="32"/>
        <item x="31"/>
        <item x="30"/>
        <item x="33"/>
        <item x="34"/>
        <item x="35"/>
        <item x="36"/>
        <item x="37"/>
        <item x="38"/>
        <item x="39"/>
        <item x="40"/>
        <item x="41"/>
        <item x="43"/>
        <item x="42"/>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3"/>
        <item x="84"/>
        <item x="85"/>
        <item x="86"/>
        <item x="82"/>
        <item x="87"/>
        <item x="88"/>
        <item x="89"/>
        <item x="90"/>
        <item x="91"/>
        <item x="92"/>
        <item x="93"/>
        <item x="94"/>
        <item x="95"/>
        <item x="98"/>
        <item x="96"/>
        <item x="97"/>
        <item x="100"/>
        <item x="99"/>
        <item x="101"/>
        <item x="102"/>
        <item x="103"/>
        <item x="104"/>
        <item x="105"/>
        <item x="108"/>
        <item x="106"/>
        <item x="107"/>
        <item x="109"/>
        <item x="110"/>
        <item x="111"/>
        <item x="113"/>
        <item x="112"/>
        <item x="115"/>
        <item x="114"/>
        <item x="118"/>
        <item x="117"/>
        <item x="116"/>
        <item x="119"/>
        <item x="120"/>
        <item x="121"/>
        <item x="122"/>
        <item x="123"/>
        <item x="124"/>
        <item x="125"/>
        <item x="126"/>
        <item x="127"/>
        <item x="128"/>
        <item x="129"/>
        <item x="131"/>
        <item x="130"/>
        <item m="1" x="231"/>
        <item m="1" x="230"/>
        <item x="134"/>
        <item x="133"/>
        <item x="132"/>
        <item x="135"/>
        <item x="136"/>
        <item x="137"/>
        <item x="138"/>
        <item x="139"/>
        <item x="142"/>
        <item x="141"/>
        <item x="140"/>
        <item x="144"/>
        <item x="143"/>
        <item x="145"/>
        <item x="146"/>
        <item x="147"/>
        <item x="148"/>
        <item x="150"/>
        <item x="149"/>
        <item x="151"/>
        <item x="152"/>
        <item x="153"/>
        <item x="154"/>
        <item x="156"/>
        <item x="157"/>
        <item x="155"/>
        <item x="158"/>
        <item x="159"/>
        <item x="160"/>
        <item x="161"/>
        <item x="162"/>
        <item m="1" x="232"/>
        <item x="163"/>
        <item x="166"/>
        <item x="164"/>
        <item x="165"/>
        <item x="167"/>
        <item x="169"/>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Col" showAll="0" sortType="descending">
      <items count="26">
        <item x="5"/>
        <item x="2"/>
        <item x="11"/>
        <item x="3"/>
        <item x="19"/>
        <item x="15"/>
        <item x="13"/>
        <item x="14"/>
        <item x="18"/>
        <item x="0"/>
        <item x="6"/>
        <item x="12"/>
        <item x="8"/>
        <item x="17"/>
        <item x="4"/>
        <item x="22"/>
        <item x="20"/>
        <item x="10"/>
        <item x="1"/>
        <item x="16"/>
        <item x="9"/>
        <item x="21"/>
        <item x="7"/>
        <item x="23"/>
        <item m="1" x="24"/>
        <item t="default"/>
      </items>
      <autoSortScope>
        <pivotArea dataOnly="0" outline="0" fieldPosition="0">
          <references count="1">
            <reference field="4294967294" count="1" selected="0">
              <x v="0"/>
            </reference>
          </references>
        </pivotArea>
      </autoSortScope>
    </pivotField>
    <pivotField showAll="0">
      <items count="12">
        <item m="1" x="9"/>
        <item x="3"/>
        <item m="1" x="8"/>
        <item m="1" x="7"/>
        <item x="1"/>
        <item m="1" x="6"/>
        <item x="0"/>
        <item x="2"/>
        <item x="4"/>
        <item m="1" x="10"/>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multipleItemSelectionAllowed="1" showAll="0">
      <items count="8">
        <item sd="0" x="0"/>
        <item sd="0" x="1"/>
        <item sd="0" x="2"/>
        <item sd="0" x="3"/>
        <item sd="0" x="4"/>
        <item sd="0" x="5"/>
        <item sd="0" x="6"/>
        <item t="default"/>
      </items>
    </pivotField>
  </pivotFields>
  <rowItems count="1">
    <i/>
  </rowItems>
  <colFields count="1">
    <field x="28"/>
  </colFields>
  <colItems count="25">
    <i>
      <x v="9"/>
    </i>
    <i>
      <x v="1"/>
    </i>
    <i>
      <x v="12"/>
    </i>
    <i>
      <x v="5"/>
    </i>
    <i>
      <x v="3"/>
    </i>
    <i>
      <x v="20"/>
    </i>
    <i>
      <x v="18"/>
    </i>
    <i>
      <x v="10"/>
    </i>
    <i>
      <x v="22"/>
    </i>
    <i>
      <x v="14"/>
    </i>
    <i>
      <x/>
    </i>
    <i>
      <x v="13"/>
    </i>
    <i>
      <x v="16"/>
    </i>
    <i>
      <x v="11"/>
    </i>
    <i>
      <x v="7"/>
    </i>
    <i>
      <x v="6"/>
    </i>
    <i>
      <x v="8"/>
    </i>
    <i>
      <x v="21"/>
    </i>
    <i>
      <x v="2"/>
    </i>
    <i>
      <x v="17"/>
    </i>
    <i>
      <x v="4"/>
    </i>
    <i>
      <x v="15"/>
    </i>
    <i>
      <x v="19"/>
    </i>
    <i>
      <x v="23"/>
    </i>
    <i t="grand">
      <x/>
    </i>
  </colItems>
  <dataFields count="1">
    <dataField name="Sum of TotalSalePrice" fld="20" baseField="0" baseItem="0"/>
  </dataFields>
  <formats count="1">
    <format dxfId="46">
      <pivotArea outline="0" collapsedLevelsAreSubtotals="1" fieldPosition="0">
        <references count="1">
          <reference field="28" count="0" selected="0"/>
        </references>
      </pivotArea>
    </format>
  </formats>
  <chartFormats count="165">
    <chartFormat chart="0" format="0" series="1">
      <pivotArea type="data" outline="0" fieldPosition="0">
        <references count="2">
          <reference field="4294967294" count="1" selected="0">
            <x v="0"/>
          </reference>
          <reference field="28" count="1" selected="0">
            <x v="1"/>
          </reference>
        </references>
      </pivotArea>
    </chartFormat>
    <chartFormat chart="0" format="1" series="1">
      <pivotArea type="data" outline="0" fieldPosition="0">
        <references count="2">
          <reference field="4294967294" count="1" selected="0">
            <x v="0"/>
          </reference>
          <reference field="28" count="1" selected="0">
            <x v="3"/>
          </reference>
        </references>
      </pivotArea>
    </chartFormat>
    <chartFormat chart="0" format="2" series="1">
      <pivotArea type="data" outline="0" fieldPosition="0">
        <references count="2">
          <reference field="4294967294" count="1" selected="0">
            <x v="0"/>
          </reference>
          <reference field="28" count="1" selected="0">
            <x v="5"/>
          </reference>
        </references>
      </pivotArea>
    </chartFormat>
    <chartFormat chart="0" format="3" series="1">
      <pivotArea type="data" outline="0" fieldPosition="0">
        <references count="2">
          <reference field="4294967294" count="1" selected="0">
            <x v="0"/>
          </reference>
          <reference field="28" count="1" selected="0">
            <x v="9"/>
          </reference>
        </references>
      </pivotArea>
    </chartFormat>
    <chartFormat chart="0" format="4" series="1">
      <pivotArea type="data" outline="0" fieldPosition="0">
        <references count="2">
          <reference field="4294967294" count="1" selected="0">
            <x v="0"/>
          </reference>
          <reference field="28" count="1" selected="0">
            <x v="10"/>
          </reference>
        </references>
      </pivotArea>
    </chartFormat>
    <chartFormat chart="0" format="5" series="1">
      <pivotArea type="data" outline="0" fieldPosition="0">
        <references count="2">
          <reference field="4294967294" count="1" selected="0">
            <x v="0"/>
          </reference>
          <reference field="28" count="1" selected="0">
            <x v="12"/>
          </reference>
        </references>
      </pivotArea>
    </chartFormat>
    <chartFormat chart="0" format="6" series="1">
      <pivotArea type="data" outline="0" fieldPosition="0">
        <references count="2">
          <reference field="4294967294" count="1" selected="0">
            <x v="0"/>
          </reference>
          <reference field="28" count="1" selected="0">
            <x v="14"/>
          </reference>
        </references>
      </pivotArea>
    </chartFormat>
    <chartFormat chart="0" format="7" series="1">
      <pivotArea type="data" outline="0" fieldPosition="0">
        <references count="2">
          <reference field="4294967294" count="1" selected="0">
            <x v="0"/>
          </reference>
          <reference field="28" count="1" selected="0">
            <x v="18"/>
          </reference>
        </references>
      </pivotArea>
    </chartFormat>
    <chartFormat chart="0" format="8" series="1">
      <pivotArea type="data" outline="0" fieldPosition="0">
        <references count="2">
          <reference field="4294967294" count="1" selected="0">
            <x v="0"/>
          </reference>
          <reference field="28" count="1" selected="0">
            <x v="20"/>
          </reference>
        </references>
      </pivotArea>
    </chartFormat>
    <chartFormat chart="0" format="9" series="1">
      <pivotArea type="data" outline="0" fieldPosition="0">
        <references count="2">
          <reference field="4294967294" count="1" selected="0">
            <x v="0"/>
          </reference>
          <reference field="28" count="1" selected="0">
            <x v="22"/>
          </reference>
        </references>
      </pivotArea>
    </chartFormat>
    <chartFormat chart="1" format="0" series="1">
      <pivotArea type="data" outline="0" fieldPosition="0">
        <references count="2">
          <reference field="4294967294" count="1" selected="0">
            <x v="0"/>
          </reference>
          <reference field="28" count="1" selected="0">
            <x v="1"/>
          </reference>
        </references>
      </pivotArea>
    </chartFormat>
    <chartFormat chart="1" format="1" series="1">
      <pivotArea type="data" outline="0" fieldPosition="0">
        <references count="2">
          <reference field="4294967294" count="1" selected="0">
            <x v="0"/>
          </reference>
          <reference field="28" count="1" selected="0">
            <x v="3"/>
          </reference>
        </references>
      </pivotArea>
    </chartFormat>
    <chartFormat chart="1" format="2" series="1">
      <pivotArea type="data" outline="0" fieldPosition="0">
        <references count="2">
          <reference field="4294967294" count="1" selected="0">
            <x v="0"/>
          </reference>
          <reference field="28" count="1" selected="0">
            <x v="5"/>
          </reference>
        </references>
      </pivotArea>
    </chartFormat>
    <chartFormat chart="1" format="3" series="1">
      <pivotArea type="data" outline="0" fieldPosition="0">
        <references count="2">
          <reference field="4294967294" count="1" selected="0">
            <x v="0"/>
          </reference>
          <reference field="28" count="1" selected="0">
            <x v="9"/>
          </reference>
        </references>
      </pivotArea>
    </chartFormat>
    <chartFormat chart="1" format="4" series="1">
      <pivotArea type="data" outline="0" fieldPosition="0">
        <references count="2">
          <reference field="4294967294" count="1" selected="0">
            <x v="0"/>
          </reference>
          <reference field="28" count="1" selected="0">
            <x v="10"/>
          </reference>
        </references>
      </pivotArea>
    </chartFormat>
    <chartFormat chart="1" format="5" series="1">
      <pivotArea type="data" outline="0" fieldPosition="0">
        <references count="2">
          <reference field="4294967294" count="1" selected="0">
            <x v="0"/>
          </reference>
          <reference field="28" count="1" selected="0">
            <x v="12"/>
          </reference>
        </references>
      </pivotArea>
    </chartFormat>
    <chartFormat chart="1" format="6" series="1">
      <pivotArea type="data" outline="0" fieldPosition="0">
        <references count="2">
          <reference field="4294967294" count="1" selected="0">
            <x v="0"/>
          </reference>
          <reference field="28" count="1" selected="0">
            <x v="14"/>
          </reference>
        </references>
      </pivotArea>
    </chartFormat>
    <chartFormat chart="1" format="7" series="1">
      <pivotArea type="data" outline="0" fieldPosition="0">
        <references count="2">
          <reference field="4294967294" count="1" selected="0">
            <x v="0"/>
          </reference>
          <reference field="28" count="1" selected="0">
            <x v="18"/>
          </reference>
        </references>
      </pivotArea>
    </chartFormat>
    <chartFormat chart="1" format="8" series="1">
      <pivotArea type="data" outline="0" fieldPosition="0">
        <references count="2">
          <reference field="4294967294" count="1" selected="0">
            <x v="0"/>
          </reference>
          <reference field="28" count="1" selected="0">
            <x v="20"/>
          </reference>
        </references>
      </pivotArea>
    </chartFormat>
    <chartFormat chart="1" format="9" series="1">
      <pivotArea type="data" outline="0" fieldPosition="0">
        <references count="2">
          <reference field="4294967294" count="1" selected="0">
            <x v="0"/>
          </reference>
          <reference field="28" count="1" selected="0">
            <x v="22"/>
          </reference>
        </references>
      </pivotArea>
    </chartFormat>
    <chartFormat chart="1" format="10" series="1">
      <pivotArea type="data" outline="0" fieldPosition="0">
        <references count="2">
          <reference field="4294967294" count="1" selected="0">
            <x v="0"/>
          </reference>
          <reference field="28" count="1" selected="0">
            <x v="0"/>
          </reference>
        </references>
      </pivotArea>
    </chartFormat>
    <chartFormat chart="0" format="10" series="1">
      <pivotArea type="data" outline="0" fieldPosition="0">
        <references count="2">
          <reference field="4294967294" count="1" selected="0">
            <x v="0"/>
          </reference>
          <reference field="28" count="1" selected="0">
            <x v="0"/>
          </reference>
        </references>
      </pivotArea>
    </chartFormat>
    <chartFormat chart="1" format="11" series="1">
      <pivotArea type="data" outline="0" fieldPosition="0">
        <references count="2">
          <reference field="4294967294" count="1" selected="0">
            <x v="0"/>
          </reference>
          <reference field="28" count="1" selected="0">
            <x v="11"/>
          </reference>
        </references>
      </pivotArea>
    </chartFormat>
    <chartFormat chart="1" format="12" series="1">
      <pivotArea type="data" outline="0" fieldPosition="0">
        <references count="2">
          <reference field="4294967294" count="1" selected="0">
            <x v="0"/>
          </reference>
          <reference field="28" count="1" selected="0">
            <x v="13"/>
          </reference>
        </references>
      </pivotArea>
    </chartFormat>
    <chartFormat chart="0" format="11" series="1">
      <pivotArea type="data" outline="0" fieldPosition="0">
        <references count="2">
          <reference field="4294967294" count="1" selected="0">
            <x v="0"/>
          </reference>
          <reference field="28" count="1" selected="0">
            <x v="11"/>
          </reference>
        </references>
      </pivotArea>
    </chartFormat>
    <chartFormat chart="0" format="12" series="1">
      <pivotArea type="data" outline="0" fieldPosition="0">
        <references count="2">
          <reference field="4294967294" count="1" selected="0">
            <x v="0"/>
          </reference>
          <reference field="28" count="1" selected="0">
            <x v="13"/>
          </reference>
        </references>
      </pivotArea>
    </chartFormat>
    <chartFormat chart="1" format="13" series="1">
      <pivotArea type="data" outline="0" fieldPosition="0">
        <references count="2">
          <reference field="4294967294" count="1" selected="0">
            <x v="0"/>
          </reference>
          <reference field="28" count="1" selected="0">
            <x v="7"/>
          </reference>
        </references>
      </pivotArea>
    </chartFormat>
    <chartFormat chart="0" format="13" series="1">
      <pivotArea type="data" outline="0" fieldPosition="0">
        <references count="2">
          <reference field="4294967294" count="1" selected="0">
            <x v="0"/>
          </reference>
          <reference field="28" count="1" selected="0">
            <x v="7"/>
          </reference>
        </references>
      </pivotArea>
    </chartFormat>
    <chartFormat chart="1" format="14"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28" count="1" selected="0">
            <x v="9"/>
          </reference>
        </references>
      </pivotArea>
    </chartFormat>
    <chartFormat chart="3" format="0" series="1">
      <pivotArea type="data" outline="0" fieldPosition="0">
        <references count="2">
          <reference field="4294967294" count="1" selected="0">
            <x v="0"/>
          </reference>
          <reference field="28" count="1" selected="0">
            <x v="1"/>
          </reference>
        </references>
      </pivotArea>
    </chartFormat>
    <chartFormat chart="5" format="0" series="1">
      <pivotArea type="data" outline="0" fieldPosition="0">
        <references count="2">
          <reference field="4294967294" count="1" selected="0">
            <x v="0"/>
          </reference>
          <reference field="28" count="1" selected="0">
            <x v="12"/>
          </reference>
        </references>
      </pivotArea>
    </chartFormat>
    <chartFormat chart="11" format="0" series="1">
      <pivotArea type="data" outline="0" fieldPosition="0">
        <references count="2">
          <reference field="4294967294" count="1" selected="0">
            <x v="0"/>
          </reference>
          <reference field="28" count="1" selected="0">
            <x v="1"/>
          </reference>
        </references>
      </pivotArea>
    </chartFormat>
    <chartFormat chart="11" format="1" series="1">
      <pivotArea type="data" outline="0" fieldPosition="0">
        <references count="2">
          <reference field="4294967294" count="1" selected="0">
            <x v="0"/>
          </reference>
          <reference field="28" count="1" selected="0">
            <x v="3"/>
          </reference>
        </references>
      </pivotArea>
    </chartFormat>
    <chartFormat chart="11" format="2" series="1">
      <pivotArea type="data" outline="0" fieldPosition="0">
        <references count="2">
          <reference field="4294967294" count="1" selected="0">
            <x v="0"/>
          </reference>
          <reference field="28" count="1" selected="0">
            <x v="5"/>
          </reference>
        </references>
      </pivotArea>
    </chartFormat>
    <chartFormat chart="11" format="3" series="1">
      <pivotArea type="data" outline="0" fieldPosition="0">
        <references count="2">
          <reference field="4294967294" count="1" selected="0">
            <x v="0"/>
          </reference>
          <reference field="28" count="1" selected="0">
            <x v="9"/>
          </reference>
        </references>
      </pivotArea>
    </chartFormat>
    <chartFormat chart="11" format="4" series="1">
      <pivotArea type="data" outline="0" fieldPosition="0">
        <references count="2">
          <reference field="4294967294" count="1" selected="0">
            <x v="0"/>
          </reference>
          <reference field="28" count="1" selected="0">
            <x v="10"/>
          </reference>
        </references>
      </pivotArea>
    </chartFormat>
    <chartFormat chart="11" format="5" series="1">
      <pivotArea type="data" outline="0" fieldPosition="0">
        <references count="2">
          <reference field="4294967294" count="1" selected="0">
            <x v="0"/>
          </reference>
          <reference field="28" count="1" selected="0">
            <x v="12"/>
          </reference>
        </references>
      </pivotArea>
    </chartFormat>
    <chartFormat chart="11" format="6" series="1">
      <pivotArea type="data" outline="0" fieldPosition="0">
        <references count="2">
          <reference field="4294967294" count="1" selected="0">
            <x v="0"/>
          </reference>
          <reference field="28" count="1" selected="0">
            <x v="14"/>
          </reference>
        </references>
      </pivotArea>
    </chartFormat>
    <chartFormat chart="11" format="7" series="1">
      <pivotArea type="data" outline="0" fieldPosition="0">
        <references count="2">
          <reference field="4294967294" count="1" selected="0">
            <x v="0"/>
          </reference>
          <reference field="28" count="1" selected="0">
            <x v="18"/>
          </reference>
        </references>
      </pivotArea>
    </chartFormat>
    <chartFormat chart="11" format="8" series="1">
      <pivotArea type="data" outline="0" fieldPosition="0">
        <references count="2">
          <reference field="4294967294" count="1" selected="0">
            <x v="0"/>
          </reference>
          <reference field="28" count="1" selected="0">
            <x v="20"/>
          </reference>
        </references>
      </pivotArea>
    </chartFormat>
    <chartFormat chart="11" format="9" series="1">
      <pivotArea type="data" outline="0" fieldPosition="0">
        <references count="2">
          <reference field="4294967294" count="1" selected="0">
            <x v="0"/>
          </reference>
          <reference field="28" count="1" selected="0">
            <x v="22"/>
          </reference>
        </references>
      </pivotArea>
    </chartFormat>
    <chartFormat chart="23" format="0" series="1">
      <pivotArea type="data" outline="0" fieldPosition="0">
        <references count="2">
          <reference field="4294967294" count="1" selected="0">
            <x v="0"/>
          </reference>
          <reference field="28" count="1" selected="0">
            <x v="1"/>
          </reference>
        </references>
      </pivotArea>
    </chartFormat>
    <chartFormat chart="23" format="1" series="1">
      <pivotArea type="data" outline="0" fieldPosition="0">
        <references count="2">
          <reference field="4294967294" count="1" selected="0">
            <x v="0"/>
          </reference>
          <reference field="28" count="1" selected="0">
            <x v="3"/>
          </reference>
        </references>
      </pivotArea>
    </chartFormat>
    <chartFormat chart="23" format="2" series="1">
      <pivotArea type="data" outline="0" fieldPosition="0">
        <references count="2">
          <reference field="4294967294" count="1" selected="0">
            <x v="0"/>
          </reference>
          <reference field="28" count="1" selected="0">
            <x v="5"/>
          </reference>
        </references>
      </pivotArea>
    </chartFormat>
    <chartFormat chart="23" format="3" series="1">
      <pivotArea type="data" outline="0" fieldPosition="0">
        <references count="2">
          <reference field="4294967294" count="1" selected="0">
            <x v="0"/>
          </reference>
          <reference field="28" count="1" selected="0">
            <x v="9"/>
          </reference>
        </references>
      </pivotArea>
    </chartFormat>
    <chartFormat chart="23" format="4" series="1">
      <pivotArea type="data" outline="0" fieldPosition="0">
        <references count="2">
          <reference field="4294967294" count="1" selected="0">
            <x v="0"/>
          </reference>
          <reference field="28" count="1" selected="0">
            <x v="10"/>
          </reference>
        </references>
      </pivotArea>
    </chartFormat>
    <chartFormat chart="23" format="5" series="1">
      <pivotArea type="data" outline="0" fieldPosition="0">
        <references count="2">
          <reference field="4294967294" count="1" selected="0">
            <x v="0"/>
          </reference>
          <reference field="28" count="1" selected="0">
            <x v="12"/>
          </reference>
        </references>
      </pivotArea>
    </chartFormat>
    <chartFormat chart="23" format="6" series="1">
      <pivotArea type="data" outline="0" fieldPosition="0">
        <references count="2">
          <reference field="4294967294" count="1" selected="0">
            <x v="0"/>
          </reference>
          <reference field="28" count="1" selected="0">
            <x v="14"/>
          </reference>
        </references>
      </pivotArea>
    </chartFormat>
    <chartFormat chart="23" format="7" series="1">
      <pivotArea type="data" outline="0" fieldPosition="0">
        <references count="2">
          <reference field="4294967294" count="1" selected="0">
            <x v="0"/>
          </reference>
          <reference field="28" count="1" selected="0">
            <x v="18"/>
          </reference>
        </references>
      </pivotArea>
    </chartFormat>
    <chartFormat chart="23" format="8" series="1">
      <pivotArea type="data" outline="0" fieldPosition="0">
        <references count="2">
          <reference field="4294967294" count="1" selected="0">
            <x v="0"/>
          </reference>
          <reference field="28" count="1" selected="0">
            <x v="20"/>
          </reference>
        </references>
      </pivotArea>
    </chartFormat>
    <chartFormat chart="23" format="9" series="1">
      <pivotArea type="data" outline="0" fieldPosition="0">
        <references count="2">
          <reference field="4294967294" count="1" selected="0">
            <x v="0"/>
          </reference>
          <reference field="28" count="1" selected="0">
            <x v="22"/>
          </reference>
        </references>
      </pivotArea>
    </chartFormat>
    <chartFormat chart="23" format="10" series="1">
      <pivotArea type="data" outline="0" fieldPosition="0">
        <references count="2">
          <reference field="4294967294" count="1" selected="0">
            <x v="0"/>
          </reference>
          <reference field="28" count="1" selected="0">
            <x v="7"/>
          </reference>
        </references>
      </pivotArea>
    </chartFormat>
    <chartFormat chart="23" format="11" series="1">
      <pivotArea type="data" outline="0" fieldPosition="0">
        <references count="2">
          <reference field="4294967294" count="1" selected="0">
            <x v="0"/>
          </reference>
          <reference field="28" count="1" selected="0">
            <x v="6"/>
          </reference>
        </references>
      </pivotArea>
    </chartFormat>
    <chartFormat chart="23" format="12" series="1">
      <pivotArea type="data" outline="0" fieldPosition="0">
        <references count="2">
          <reference field="4294967294" count="1" selected="0">
            <x v="0"/>
          </reference>
          <reference field="28" count="1" selected="0">
            <x v="19"/>
          </reference>
        </references>
      </pivotArea>
    </chartFormat>
    <chartFormat chart="23" format="13" series="1">
      <pivotArea type="data" outline="0" fieldPosition="0">
        <references count="2">
          <reference field="4294967294" count="1" selected="0">
            <x v="0"/>
          </reference>
          <reference field="28" count="1" selected="0">
            <x v="4"/>
          </reference>
        </references>
      </pivotArea>
    </chartFormat>
    <chartFormat chart="23" format="14" series="1">
      <pivotArea type="data" outline="0" fieldPosition="0">
        <references count="2">
          <reference field="4294967294" count="1" selected="0">
            <x v="0"/>
          </reference>
          <reference field="28" count="1" selected="0">
            <x v="21"/>
          </reference>
        </references>
      </pivotArea>
    </chartFormat>
    <chartFormat chart="23" format="15" series="1">
      <pivotArea type="data" outline="0" fieldPosition="0">
        <references count="2">
          <reference field="4294967294" count="1" selected="0">
            <x v="0"/>
          </reference>
          <reference field="28" count="1" selected="0">
            <x v="17"/>
          </reference>
        </references>
      </pivotArea>
    </chartFormat>
    <chartFormat chart="23" format="16" series="1">
      <pivotArea type="data" outline="0" fieldPosition="0">
        <references count="2">
          <reference field="4294967294" count="1" selected="0">
            <x v="0"/>
          </reference>
          <reference field="28" count="1" selected="0">
            <x v="0"/>
          </reference>
        </references>
      </pivotArea>
    </chartFormat>
    <chartFormat chart="23" format="17" series="1">
      <pivotArea type="data" outline="0" fieldPosition="0">
        <references count="2">
          <reference field="4294967294" count="1" selected="0">
            <x v="0"/>
          </reference>
          <reference field="28" count="1" selected="0">
            <x v="11"/>
          </reference>
        </references>
      </pivotArea>
    </chartFormat>
    <chartFormat chart="23" format="18" series="1">
      <pivotArea type="data" outline="0" fieldPosition="0">
        <references count="2">
          <reference field="4294967294" count="1" selected="0">
            <x v="0"/>
          </reference>
          <reference field="28" count="1" selected="0">
            <x v="13"/>
          </reference>
        </references>
      </pivotArea>
    </chartFormat>
    <chartFormat chart="23" format="19" series="1">
      <pivotArea type="data" outline="0" fieldPosition="0">
        <references count="2">
          <reference field="4294967294" count="1" selected="0">
            <x v="0"/>
          </reference>
          <reference field="28" count="1" selected="0">
            <x v="16"/>
          </reference>
        </references>
      </pivotArea>
    </chartFormat>
    <chartFormat chart="23" format="20" series="1">
      <pivotArea type="data" outline="0" fieldPosition="0">
        <references count="2">
          <reference field="4294967294" count="1" selected="0">
            <x v="0"/>
          </reference>
          <reference field="28" count="1" selected="0">
            <x v="2"/>
          </reference>
        </references>
      </pivotArea>
    </chartFormat>
    <chartFormat chart="23" format="21" series="1">
      <pivotArea type="data" outline="0" fieldPosition="0">
        <references count="2">
          <reference field="4294967294" count="1" selected="0">
            <x v="0"/>
          </reference>
          <reference field="28" count="1" selected="0">
            <x v="15"/>
          </reference>
        </references>
      </pivotArea>
    </chartFormat>
    <chartFormat chart="23" format="22" series="1">
      <pivotArea type="data" outline="0" fieldPosition="0">
        <references count="2">
          <reference field="4294967294" count="1" selected="0">
            <x v="0"/>
          </reference>
          <reference field="28" count="1" selected="0">
            <x v="8"/>
          </reference>
        </references>
      </pivotArea>
    </chartFormat>
    <chartFormat chart="23" format="23" series="1">
      <pivotArea type="data" outline="0" fieldPosition="0">
        <references count="2">
          <reference field="4294967294" count="1" selected="0">
            <x v="0"/>
          </reference>
          <reference field="28" count="1" selected="0">
            <x v="23"/>
          </reference>
        </references>
      </pivotArea>
    </chartFormat>
    <chartFormat chart="23" format="24" series="1">
      <pivotArea type="data" outline="0" fieldPosition="0">
        <references count="1">
          <reference field="4294967294" count="1" selected="0">
            <x v="0"/>
          </reference>
        </references>
      </pivotArea>
    </chartFormat>
    <chartFormat chart="26" format="49" series="1">
      <pivotArea type="data" outline="0" fieldPosition="0">
        <references count="2">
          <reference field="4294967294" count="1" selected="0">
            <x v="0"/>
          </reference>
          <reference field="28" count="1" selected="0">
            <x v="9"/>
          </reference>
        </references>
      </pivotArea>
    </chartFormat>
    <chartFormat chart="26" format="50" series="1">
      <pivotArea type="data" outline="0" fieldPosition="0">
        <references count="2">
          <reference field="4294967294" count="1" selected="0">
            <x v="0"/>
          </reference>
          <reference field="28" count="1" selected="0">
            <x v="1"/>
          </reference>
        </references>
      </pivotArea>
    </chartFormat>
    <chartFormat chart="26" format="51" series="1">
      <pivotArea type="data" outline="0" fieldPosition="0">
        <references count="2">
          <reference field="4294967294" count="1" selected="0">
            <x v="0"/>
          </reference>
          <reference field="28" count="1" selected="0">
            <x v="12"/>
          </reference>
        </references>
      </pivotArea>
    </chartFormat>
    <chartFormat chart="26" format="52" series="1">
      <pivotArea type="data" outline="0" fieldPosition="0">
        <references count="2">
          <reference field="4294967294" count="1" selected="0">
            <x v="0"/>
          </reference>
          <reference field="28" count="1" selected="0">
            <x v="5"/>
          </reference>
        </references>
      </pivotArea>
    </chartFormat>
    <chartFormat chart="26" format="53" series="1">
      <pivotArea type="data" outline="0" fieldPosition="0">
        <references count="2">
          <reference field="4294967294" count="1" selected="0">
            <x v="0"/>
          </reference>
          <reference field="28" count="1" selected="0">
            <x v="3"/>
          </reference>
        </references>
      </pivotArea>
    </chartFormat>
    <chartFormat chart="26" format="54" series="1">
      <pivotArea type="data" outline="0" fieldPosition="0">
        <references count="2">
          <reference field="4294967294" count="1" selected="0">
            <x v="0"/>
          </reference>
          <reference field="28" count="1" selected="0">
            <x v="20"/>
          </reference>
        </references>
      </pivotArea>
    </chartFormat>
    <chartFormat chart="26" format="55" series="1">
      <pivotArea type="data" outline="0" fieldPosition="0">
        <references count="2">
          <reference field="4294967294" count="1" selected="0">
            <x v="0"/>
          </reference>
          <reference field="28" count="1" selected="0">
            <x v="18"/>
          </reference>
        </references>
      </pivotArea>
    </chartFormat>
    <chartFormat chart="26" format="56" series="1">
      <pivotArea type="data" outline="0" fieldPosition="0">
        <references count="2">
          <reference field="4294967294" count="1" selected="0">
            <x v="0"/>
          </reference>
          <reference field="28" count="1" selected="0">
            <x v="10"/>
          </reference>
        </references>
      </pivotArea>
    </chartFormat>
    <chartFormat chart="26" format="57" series="1">
      <pivotArea type="data" outline="0" fieldPosition="0">
        <references count="2">
          <reference field="4294967294" count="1" selected="0">
            <x v="0"/>
          </reference>
          <reference field="28" count="1" selected="0">
            <x v="22"/>
          </reference>
        </references>
      </pivotArea>
    </chartFormat>
    <chartFormat chart="26" format="58" series="1">
      <pivotArea type="data" outline="0" fieldPosition="0">
        <references count="2">
          <reference field="4294967294" count="1" selected="0">
            <x v="0"/>
          </reference>
          <reference field="28" count="1" selected="0">
            <x v="14"/>
          </reference>
        </references>
      </pivotArea>
    </chartFormat>
    <chartFormat chart="26" format="59" series="1">
      <pivotArea type="data" outline="0" fieldPosition="0">
        <references count="2">
          <reference field="4294967294" count="1" selected="0">
            <x v="0"/>
          </reference>
          <reference field="28" count="1" selected="0">
            <x v="0"/>
          </reference>
        </references>
      </pivotArea>
    </chartFormat>
    <chartFormat chart="26" format="60" series="1">
      <pivotArea type="data" outline="0" fieldPosition="0">
        <references count="2">
          <reference field="4294967294" count="1" selected="0">
            <x v="0"/>
          </reference>
          <reference field="28" count="1" selected="0">
            <x v="13"/>
          </reference>
        </references>
      </pivotArea>
    </chartFormat>
    <chartFormat chart="26" format="61" series="1">
      <pivotArea type="data" outline="0" fieldPosition="0">
        <references count="2">
          <reference field="4294967294" count="1" selected="0">
            <x v="0"/>
          </reference>
          <reference field="28" count="1" selected="0">
            <x v="16"/>
          </reference>
        </references>
      </pivotArea>
    </chartFormat>
    <chartFormat chart="26" format="62" series="1">
      <pivotArea type="data" outline="0" fieldPosition="0">
        <references count="2">
          <reference field="4294967294" count="1" selected="0">
            <x v="0"/>
          </reference>
          <reference field="28" count="1" selected="0">
            <x v="11"/>
          </reference>
        </references>
      </pivotArea>
    </chartFormat>
    <chartFormat chart="26" format="63" series="1">
      <pivotArea type="data" outline="0" fieldPosition="0">
        <references count="2">
          <reference field="4294967294" count="1" selected="0">
            <x v="0"/>
          </reference>
          <reference field="28" count="1" selected="0">
            <x v="7"/>
          </reference>
        </references>
      </pivotArea>
    </chartFormat>
    <chartFormat chart="26" format="64" series="1">
      <pivotArea type="data" outline="0" fieldPosition="0">
        <references count="2">
          <reference field="4294967294" count="1" selected="0">
            <x v="0"/>
          </reference>
          <reference field="28" count="1" selected="0">
            <x v="6"/>
          </reference>
        </references>
      </pivotArea>
    </chartFormat>
    <chartFormat chart="26" format="65" series="1">
      <pivotArea type="data" outline="0" fieldPosition="0">
        <references count="2">
          <reference field="4294967294" count="1" selected="0">
            <x v="0"/>
          </reference>
          <reference field="28" count="1" selected="0">
            <x v="8"/>
          </reference>
        </references>
      </pivotArea>
    </chartFormat>
    <chartFormat chart="26" format="66" series="1">
      <pivotArea type="data" outline="0" fieldPosition="0">
        <references count="2">
          <reference field="4294967294" count="1" selected="0">
            <x v="0"/>
          </reference>
          <reference field="28" count="1" selected="0">
            <x v="21"/>
          </reference>
        </references>
      </pivotArea>
    </chartFormat>
    <chartFormat chart="26" format="67" series="1">
      <pivotArea type="data" outline="0" fieldPosition="0">
        <references count="2">
          <reference field="4294967294" count="1" selected="0">
            <x v="0"/>
          </reference>
          <reference field="28" count="1" selected="0">
            <x v="23"/>
          </reference>
        </references>
      </pivotArea>
    </chartFormat>
    <chartFormat chart="26" format="68" series="1">
      <pivotArea type="data" outline="0" fieldPosition="0">
        <references count="2">
          <reference field="4294967294" count="1" selected="0">
            <x v="0"/>
          </reference>
          <reference field="28" count="1" selected="0">
            <x v="2"/>
          </reference>
        </references>
      </pivotArea>
    </chartFormat>
    <chartFormat chart="26" format="69" series="1">
      <pivotArea type="data" outline="0" fieldPosition="0">
        <references count="2">
          <reference field="4294967294" count="1" selected="0">
            <x v="0"/>
          </reference>
          <reference field="28" count="1" selected="0">
            <x v="17"/>
          </reference>
        </references>
      </pivotArea>
    </chartFormat>
    <chartFormat chart="26" format="70" series="1">
      <pivotArea type="data" outline="0" fieldPosition="0">
        <references count="2">
          <reference field="4294967294" count="1" selected="0">
            <x v="0"/>
          </reference>
          <reference field="28" count="1" selected="0">
            <x v="4"/>
          </reference>
        </references>
      </pivotArea>
    </chartFormat>
    <chartFormat chart="26" format="71" series="1">
      <pivotArea type="data" outline="0" fieldPosition="0">
        <references count="2">
          <reference field="4294967294" count="1" selected="0">
            <x v="0"/>
          </reference>
          <reference field="28" count="1" selected="0">
            <x v="15"/>
          </reference>
        </references>
      </pivotArea>
    </chartFormat>
    <chartFormat chart="26" format="72" series="1">
      <pivotArea type="data" outline="0" fieldPosition="0">
        <references count="2">
          <reference field="4294967294" count="1" selected="0">
            <x v="0"/>
          </reference>
          <reference field="28" count="1" selected="0">
            <x v="19"/>
          </reference>
        </references>
      </pivotArea>
    </chartFormat>
    <chartFormat chart="26" format="73" series="1">
      <pivotArea type="data" outline="0" fieldPosition="0">
        <references count="1">
          <reference field="4294967294" count="1" selected="0">
            <x v="0"/>
          </reference>
        </references>
      </pivotArea>
    </chartFormat>
    <chartFormat chart="34" format="98" series="1">
      <pivotArea type="data" outline="0" fieldPosition="0">
        <references count="2">
          <reference field="4294967294" count="1" selected="0">
            <x v="0"/>
          </reference>
          <reference field="28" count="1" selected="0">
            <x v="9"/>
          </reference>
        </references>
      </pivotArea>
    </chartFormat>
    <chartFormat chart="34" format="99" series="1">
      <pivotArea type="data" outline="0" fieldPosition="0">
        <references count="2">
          <reference field="4294967294" count="1" selected="0">
            <x v="0"/>
          </reference>
          <reference field="28" count="1" selected="0">
            <x v="1"/>
          </reference>
        </references>
      </pivotArea>
    </chartFormat>
    <chartFormat chart="34" format="100" series="1">
      <pivotArea type="data" outline="0" fieldPosition="0">
        <references count="2">
          <reference field="4294967294" count="1" selected="0">
            <x v="0"/>
          </reference>
          <reference field="28" count="1" selected="0">
            <x v="12"/>
          </reference>
        </references>
      </pivotArea>
    </chartFormat>
    <chartFormat chart="34" format="101" series="1">
      <pivotArea type="data" outline="0" fieldPosition="0">
        <references count="2">
          <reference field="4294967294" count="1" selected="0">
            <x v="0"/>
          </reference>
          <reference field="28" count="1" selected="0">
            <x v="5"/>
          </reference>
        </references>
      </pivotArea>
    </chartFormat>
    <chartFormat chart="34" format="102" series="1">
      <pivotArea type="data" outline="0" fieldPosition="0">
        <references count="2">
          <reference field="4294967294" count="1" selected="0">
            <x v="0"/>
          </reference>
          <reference field="28" count="1" selected="0">
            <x v="3"/>
          </reference>
        </references>
      </pivotArea>
    </chartFormat>
    <chartFormat chart="34" format="103" series="1">
      <pivotArea type="data" outline="0" fieldPosition="0">
        <references count="2">
          <reference field="4294967294" count="1" selected="0">
            <x v="0"/>
          </reference>
          <reference field="28" count="1" selected="0">
            <x v="20"/>
          </reference>
        </references>
      </pivotArea>
    </chartFormat>
    <chartFormat chart="34" format="104" series="1">
      <pivotArea type="data" outline="0" fieldPosition="0">
        <references count="2">
          <reference field="4294967294" count="1" selected="0">
            <x v="0"/>
          </reference>
          <reference field="28" count="1" selected="0">
            <x v="18"/>
          </reference>
        </references>
      </pivotArea>
    </chartFormat>
    <chartFormat chart="34" format="105" series="1">
      <pivotArea type="data" outline="0" fieldPosition="0">
        <references count="2">
          <reference field="4294967294" count="1" selected="0">
            <x v="0"/>
          </reference>
          <reference field="28" count="1" selected="0">
            <x v="10"/>
          </reference>
        </references>
      </pivotArea>
    </chartFormat>
    <chartFormat chart="34" format="106" series="1">
      <pivotArea type="data" outline="0" fieldPosition="0">
        <references count="2">
          <reference field="4294967294" count="1" selected="0">
            <x v="0"/>
          </reference>
          <reference field="28" count="1" selected="0">
            <x v="22"/>
          </reference>
        </references>
      </pivotArea>
    </chartFormat>
    <chartFormat chart="34" format="107" series="1">
      <pivotArea type="data" outline="0" fieldPosition="0">
        <references count="2">
          <reference field="4294967294" count="1" selected="0">
            <x v="0"/>
          </reference>
          <reference field="28" count="1" selected="0">
            <x v="14"/>
          </reference>
        </references>
      </pivotArea>
    </chartFormat>
    <chartFormat chart="34" format="108" series="1">
      <pivotArea type="data" outline="0" fieldPosition="0">
        <references count="2">
          <reference field="4294967294" count="1" selected="0">
            <x v="0"/>
          </reference>
          <reference field="28" count="1" selected="0">
            <x v="0"/>
          </reference>
        </references>
      </pivotArea>
    </chartFormat>
    <chartFormat chart="34" format="109" series="1">
      <pivotArea type="data" outline="0" fieldPosition="0">
        <references count="2">
          <reference field="4294967294" count="1" selected="0">
            <x v="0"/>
          </reference>
          <reference field="28" count="1" selected="0">
            <x v="13"/>
          </reference>
        </references>
      </pivotArea>
    </chartFormat>
    <chartFormat chart="34" format="110" series="1">
      <pivotArea type="data" outline="0" fieldPosition="0">
        <references count="2">
          <reference field="4294967294" count="1" selected="0">
            <x v="0"/>
          </reference>
          <reference field="28" count="1" selected="0">
            <x v="16"/>
          </reference>
        </references>
      </pivotArea>
    </chartFormat>
    <chartFormat chart="34" format="111" series="1">
      <pivotArea type="data" outline="0" fieldPosition="0">
        <references count="2">
          <reference field="4294967294" count="1" selected="0">
            <x v="0"/>
          </reference>
          <reference field="28" count="1" selected="0">
            <x v="11"/>
          </reference>
        </references>
      </pivotArea>
    </chartFormat>
    <chartFormat chart="34" format="112" series="1">
      <pivotArea type="data" outline="0" fieldPosition="0">
        <references count="2">
          <reference field="4294967294" count="1" selected="0">
            <x v="0"/>
          </reference>
          <reference field="28" count="1" selected="0">
            <x v="7"/>
          </reference>
        </references>
      </pivotArea>
    </chartFormat>
    <chartFormat chart="34" format="113" series="1">
      <pivotArea type="data" outline="0" fieldPosition="0">
        <references count="2">
          <reference field="4294967294" count="1" selected="0">
            <x v="0"/>
          </reference>
          <reference field="28" count="1" selected="0">
            <x v="6"/>
          </reference>
        </references>
      </pivotArea>
    </chartFormat>
    <chartFormat chart="34" format="114" series="1">
      <pivotArea type="data" outline="0" fieldPosition="0">
        <references count="2">
          <reference field="4294967294" count="1" selected="0">
            <x v="0"/>
          </reference>
          <reference field="28" count="1" selected="0">
            <x v="8"/>
          </reference>
        </references>
      </pivotArea>
    </chartFormat>
    <chartFormat chart="34" format="115" series="1">
      <pivotArea type="data" outline="0" fieldPosition="0">
        <references count="2">
          <reference field="4294967294" count="1" selected="0">
            <x v="0"/>
          </reference>
          <reference field="28" count="1" selected="0">
            <x v="21"/>
          </reference>
        </references>
      </pivotArea>
    </chartFormat>
    <chartFormat chart="34" format="116" series="1">
      <pivotArea type="data" outline="0" fieldPosition="0">
        <references count="2">
          <reference field="4294967294" count="1" selected="0">
            <x v="0"/>
          </reference>
          <reference field="28" count="1" selected="0">
            <x v="2"/>
          </reference>
        </references>
      </pivotArea>
    </chartFormat>
    <chartFormat chart="34" format="117" series="1">
      <pivotArea type="data" outline="0" fieldPosition="0">
        <references count="2">
          <reference field="4294967294" count="1" selected="0">
            <x v="0"/>
          </reference>
          <reference field="28" count="1" selected="0">
            <x v="17"/>
          </reference>
        </references>
      </pivotArea>
    </chartFormat>
    <chartFormat chart="34" format="118" series="1">
      <pivotArea type="data" outline="0" fieldPosition="0">
        <references count="2">
          <reference field="4294967294" count="1" selected="0">
            <x v="0"/>
          </reference>
          <reference field="28" count="1" selected="0">
            <x v="4"/>
          </reference>
        </references>
      </pivotArea>
    </chartFormat>
    <chartFormat chart="34" format="119" series="1">
      <pivotArea type="data" outline="0" fieldPosition="0">
        <references count="2">
          <reference field="4294967294" count="1" selected="0">
            <x v="0"/>
          </reference>
          <reference field="28" count="1" selected="0">
            <x v="15"/>
          </reference>
        </references>
      </pivotArea>
    </chartFormat>
    <chartFormat chart="34" format="120" series="1">
      <pivotArea type="data" outline="0" fieldPosition="0">
        <references count="2">
          <reference field="4294967294" count="1" selected="0">
            <x v="0"/>
          </reference>
          <reference field="28" count="1" selected="0">
            <x v="19"/>
          </reference>
        </references>
      </pivotArea>
    </chartFormat>
    <chartFormat chart="34" format="121" series="1">
      <pivotArea type="data" outline="0" fieldPosition="0">
        <references count="2">
          <reference field="4294967294" count="1" selected="0">
            <x v="0"/>
          </reference>
          <reference field="28" count="1" selected="0">
            <x v="23"/>
          </reference>
        </references>
      </pivotArea>
    </chartFormat>
    <chartFormat chart="36" format="146" series="1">
      <pivotArea type="data" outline="0" fieldPosition="0">
        <references count="2">
          <reference field="4294967294" count="1" selected="0">
            <x v="0"/>
          </reference>
          <reference field="28" count="1" selected="0">
            <x v="9"/>
          </reference>
        </references>
      </pivotArea>
    </chartFormat>
    <chartFormat chart="36" format="147" series="1">
      <pivotArea type="data" outline="0" fieldPosition="0">
        <references count="2">
          <reference field="4294967294" count="1" selected="0">
            <x v="0"/>
          </reference>
          <reference field="28" count="1" selected="0">
            <x v="1"/>
          </reference>
        </references>
      </pivotArea>
    </chartFormat>
    <chartFormat chart="36" format="148" series="1">
      <pivotArea type="data" outline="0" fieldPosition="0">
        <references count="2">
          <reference field="4294967294" count="1" selected="0">
            <x v="0"/>
          </reference>
          <reference field="28" count="1" selected="0">
            <x v="12"/>
          </reference>
        </references>
      </pivotArea>
    </chartFormat>
    <chartFormat chart="36" format="149" series="1">
      <pivotArea type="data" outline="0" fieldPosition="0">
        <references count="2">
          <reference field="4294967294" count="1" selected="0">
            <x v="0"/>
          </reference>
          <reference field="28" count="1" selected="0">
            <x v="5"/>
          </reference>
        </references>
      </pivotArea>
    </chartFormat>
    <chartFormat chart="36" format="150" series="1">
      <pivotArea type="data" outline="0" fieldPosition="0">
        <references count="2">
          <reference field="4294967294" count="1" selected="0">
            <x v="0"/>
          </reference>
          <reference field="28" count="1" selected="0">
            <x v="3"/>
          </reference>
        </references>
      </pivotArea>
    </chartFormat>
    <chartFormat chart="36" format="151" series="1">
      <pivotArea type="data" outline="0" fieldPosition="0">
        <references count="2">
          <reference field="4294967294" count="1" selected="0">
            <x v="0"/>
          </reference>
          <reference field="28" count="1" selected="0">
            <x v="20"/>
          </reference>
        </references>
      </pivotArea>
    </chartFormat>
    <chartFormat chart="36" format="152" series="1">
      <pivotArea type="data" outline="0" fieldPosition="0">
        <references count="2">
          <reference field="4294967294" count="1" selected="0">
            <x v="0"/>
          </reference>
          <reference field="28" count="1" selected="0">
            <x v="18"/>
          </reference>
        </references>
      </pivotArea>
    </chartFormat>
    <chartFormat chart="36" format="153" series="1">
      <pivotArea type="data" outline="0" fieldPosition="0">
        <references count="2">
          <reference field="4294967294" count="1" selected="0">
            <x v="0"/>
          </reference>
          <reference field="28" count="1" selected="0">
            <x v="10"/>
          </reference>
        </references>
      </pivotArea>
    </chartFormat>
    <chartFormat chart="36" format="154" series="1">
      <pivotArea type="data" outline="0" fieldPosition="0">
        <references count="2">
          <reference field="4294967294" count="1" selected="0">
            <x v="0"/>
          </reference>
          <reference field="28" count="1" selected="0">
            <x v="22"/>
          </reference>
        </references>
      </pivotArea>
    </chartFormat>
    <chartFormat chart="36" format="155" series="1">
      <pivotArea type="data" outline="0" fieldPosition="0">
        <references count="2">
          <reference field="4294967294" count="1" selected="0">
            <x v="0"/>
          </reference>
          <reference field="28" count="1" selected="0">
            <x v="14"/>
          </reference>
        </references>
      </pivotArea>
    </chartFormat>
    <chartFormat chart="36" format="156" series="1">
      <pivotArea type="data" outline="0" fieldPosition="0">
        <references count="2">
          <reference field="4294967294" count="1" selected="0">
            <x v="0"/>
          </reference>
          <reference field="28" count="1" selected="0">
            <x v="0"/>
          </reference>
        </references>
      </pivotArea>
    </chartFormat>
    <chartFormat chart="36" format="157" series="1">
      <pivotArea type="data" outline="0" fieldPosition="0">
        <references count="2">
          <reference field="4294967294" count="1" selected="0">
            <x v="0"/>
          </reference>
          <reference field="28" count="1" selected="0">
            <x v="13"/>
          </reference>
        </references>
      </pivotArea>
    </chartFormat>
    <chartFormat chart="36" format="158" series="1">
      <pivotArea type="data" outline="0" fieldPosition="0">
        <references count="2">
          <reference field="4294967294" count="1" selected="0">
            <x v="0"/>
          </reference>
          <reference field="28" count="1" selected="0">
            <x v="16"/>
          </reference>
        </references>
      </pivotArea>
    </chartFormat>
    <chartFormat chart="36" format="159" series="1">
      <pivotArea type="data" outline="0" fieldPosition="0">
        <references count="2">
          <reference field="4294967294" count="1" selected="0">
            <x v="0"/>
          </reference>
          <reference field="28" count="1" selected="0">
            <x v="11"/>
          </reference>
        </references>
      </pivotArea>
    </chartFormat>
    <chartFormat chart="36" format="160" series="1">
      <pivotArea type="data" outline="0" fieldPosition="0">
        <references count="2">
          <reference field="4294967294" count="1" selected="0">
            <x v="0"/>
          </reference>
          <reference field="28" count="1" selected="0">
            <x v="7"/>
          </reference>
        </references>
      </pivotArea>
    </chartFormat>
    <chartFormat chart="36" format="161" series="1">
      <pivotArea type="data" outline="0" fieldPosition="0">
        <references count="2">
          <reference field="4294967294" count="1" selected="0">
            <x v="0"/>
          </reference>
          <reference field="28" count="1" selected="0">
            <x v="6"/>
          </reference>
        </references>
      </pivotArea>
    </chartFormat>
    <chartFormat chart="36" format="162" series="1">
      <pivotArea type="data" outline="0" fieldPosition="0">
        <references count="2">
          <reference field="4294967294" count="1" selected="0">
            <x v="0"/>
          </reference>
          <reference field="28" count="1" selected="0">
            <x v="8"/>
          </reference>
        </references>
      </pivotArea>
    </chartFormat>
    <chartFormat chart="36" format="163" series="1">
      <pivotArea type="data" outline="0" fieldPosition="0">
        <references count="2">
          <reference field="4294967294" count="1" selected="0">
            <x v="0"/>
          </reference>
          <reference field="28" count="1" selected="0">
            <x v="21"/>
          </reference>
        </references>
      </pivotArea>
    </chartFormat>
    <chartFormat chart="36" format="164" series="1">
      <pivotArea type="data" outline="0" fieldPosition="0">
        <references count="2">
          <reference field="4294967294" count="1" selected="0">
            <x v="0"/>
          </reference>
          <reference field="28" count="1" selected="0">
            <x v="2"/>
          </reference>
        </references>
      </pivotArea>
    </chartFormat>
    <chartFormat chart="36" format="165" series="1">
      <pivotArea type="data" outline="0" fieldPosition="0">
        <references count="2">
          <reference field="4294967294" count="1" selected="0">
            <x v="0"/>
          </reference>
          <reference field="28" count="1" selected="0">
            <x v="17"/>
          </reference>
        </references>
      </pivotArea>
    </chartFormat>
    <chartFormat chart="36" format="166" series="1">
      <pivotArea type="data" outline="0" fieldPosition="0">
        <references count="2">
          <reference field="4294967294" count="1" selected="0">
            <x v="0"/>
          </reference>
          <reference field="28" count="1" selected="0">
            <x v="4"/>
          </reference>
        </references>
      </pivotArea>
    </chartFormat>
    <chartFormat chart="36" format="167" series="1">
      <pivotArea type="data" outline="0" fieldPosition="0">
        <references count="2">
          <reference field="4294967294" count="1" selected="0">
            <x v="0"/>
          </reference>
          <reference field="28" count="1" selected="0">
            <x v="15"/>
          </reference>
        </references>
      </pivotArea>
    </chartFormat>
    <chartFormat chart="36" format="168" series="1">
      <pivotArea type="data" outline="0" fieldPosition="0">
        <references count="2">
          <reference field="4294967294" count="1" selected="0">
            <x v="0"/>
          </reference>
          <reference field="28" count="1" selected="0">
            <x v="19"/>
          </reference>
        </references>
      </pivotArea>
    </chartFormat>
    <chartFormat chart="36" format="169" series="1">
      <pivotArea type="data" outline="0" fieldPosition="0">
        <references count="2">
          <reference field="4294967294" count="1" selected="0">
            <x v="0"/>
          </reference>
          <reference field="28" count="1" selected="0">
            <x v="23"/>
          </reference>
        </references>
      </pivotArea>
    </chartFormat>
    <chartFormat chart="38" format="194" series="1">
      <pivotArea type="data" outline="0" fieldPosition="0">
        <references count="2">
          <reference field="4294967294" count="1" selected="0">
            <x v="0"/>
          </reference>
          <reference field="28" count="1" selected="0">
            <x v="9"/>
          </reference>
        </references>
      </pivotArea>
    </chartFormat>
    <chartFormat chart="38" format="195" series="1">
      <pivotArea type="data" outline="0" fieldPosition="0">
        <references count="2">
          <reference field="4294967294" count="1" selected="0">
            <x v="0"/>
          </reference>
          <reference field="28" count="1" selected="0">
            <x v="1"/>
          </reference>
        </references>
      </pivotArea>
    </chartFormat>
    <chartFormat chart="38" format="196" series="1">
      <pivotArea type="data" outline="0" fieldPosition="0">
        <references count="2">
          <reference field="4294967294" count="1" selected="0">
            <x v="0"/>
          </reference>
          <reference field="28" count="1" selected="0">
            <x v="12"/>
          </reference>
        </references>
      </pivotArea>
    </chartFormat>
    <chartFormat chart="38" format="197" series="1">
      <pivotArea type="data" outline="0" fieldPosition="0">
        <references count="2">
          <reference field="4294967294" count="1" selected="0">
            <x v="0"/>
          </reference>
          <reference field="28" count="1" selected="0">
            <x v="5"/>
          </reference>
        </references>
      </pivotArea>
    </chartFormat>
    <chartFormat chart="38" format="198" series="1">
      <pivotArea type="data" outline="0" fieldPosition="0">
        <references count="2">
          <reference field="4294967294" count="1" selected="0">
            <x v="0"/>
          </reference>
          <reference field="28" count="1" selected="0">
            <x v="3"/>
          </reference>
        </references>
      </pivotArea>
    </chartFormat>
    <chartFormat chart="38" format="199" series="1">
      <pivotArea type="data" outline="0" fieldPosition="0">
        <references count="2">
          <reference field="4294967294" count="1" selected="0">
            <x v="0"/>
          </reference>
          <reference field="28" count="1" selected="0">
            <x v="20"/>
          </reference>
        </references>
      </pivotArea>
    </chartFormat>
    <chartFormat chart="38" format="200" series="1">
      <pivotArea type="data" outline="0" fieldPosition="0">
        <references count="2">
          <reference field="4294967294" count="1" selected="0">
            <x v="0"/>
          </reference>
          <reference field="28" count="1" selected="0">
            <x v="18"/>
          </reference>
        </references>
      </pivotArea>
    </chartFormat>
    <chartFormat chart="38" format="201" series="1">
      <pivotArea type="data" outline="0" fieldPosition="0">
        <references count="2">
          <reference field="4294967294" count="1" selected="0">
            <x v="0"/>
          </reference>
          <reference field="28" count="1" selected="0">
            <x v="10"/>
          </reference>
        </references>
      </pivotArea>
    </chartFormat>
    <chartFormat chart="38" format="202" series="1">
      <pivotArea type="data" outline="0" fieldPosition="0">
        <references count="2">
          <reference field="4294967294" count="1" selected="0">
            <x v="0"/>
          </reference>
          <reference field="28" count="1" selected="0">
            <x v="22"/>
          </reference>
        </references>
      </pivotArea>
    </chartFormat>
    <chartFormat chart="38" format="203" series="1">
      <pivotArea type="data" outline="0" fieldPosition="0">
        <references count="2">
          <reference field="4294967294" count="1" selected="0">
            <x v="0"/>
          </reference>
          <reference field="28" count="1" selected="0">
            <x v="14"/>
          </reference>
        </references>
      </pivotArea>
    </chartFormat>
    <chartFormat chart="38" format="204" series="1">
      <pivotArea type="data" outline="0" fieldPosition="0">
        <references count="2">
          <reference field="4294967294" count="1" selected="0">
            <x v="0"/>
          </reference>
          <reference field="28" count="1" selected="0">
            <x v="0"/>
          </reference>
        </references>
      </pivotArea>
    </chartFormat>
    <chartFormat chart="38" format="205" series="1">
      <pivotArea type="data" outline="0" fieldPosition="0">
        <references count="2">
          <reference field="4294967294" count="1" selected="0">
            <x v="0"/>
          </reference>
          <reference field="28" count="1" selected="0">
            <x v="13"/>
          </reference>
        </references>
      </pivotArea>
    </chartFormat>
    <chartFormat chart="38" format="206" series="1">
      <pivotArea type="data" outline="0" fieldPosition="0">
        <references count="2">
          <reference field="4294967294" count="1" selected="0">
            <x v="0"/>
          </reference>
          <reference field="28" count="1" selected="0">
            <x v="16"/>
          </reference>
        </references>
      </pivotArea>
    </chartFormat>
    <chartFormat chart="38" format="207" series="1">
      <pivotArea type="data" outline="0" fieldPosition="0">
        <references count="2">
          <reference field="4294967294" count="1" selected="0">
            <x v="0"/>
          </reference>
          <reference field="28" count="1" selected="0">
            <x v="11"/>
          </reference>
        </references>
      </pivotArea>
    </chartFormat>
    <chartFormat chart="38" format="208" series="1">
      <pivotArea type="data" outline="0" fieldPosition="0">
        <references count="2">
          <reference field="4294967294" count="1" selected="0">
            <x v="0"/>
          </reference>
          <reference field="28" count="1" selected="0">
            <x v="7"/>
          </reference>
        </references>
      </pivotArea>
    </chartFormat>
    <chartFormat chart="38" format="209" series="1">
      <pivotArea type="data" outline="0" fieldPosition="0">
        <references count="2">
          <reference field="4294967294" count="1" selected="0">
            <x v="0"/>
          </reference>
          <reference field="28" count="1" selected="0">
            <x v="6"/>
          </reference>
        </references>
      </pivotArea>
    </chartFormat>
    <chartFormat chart="38" format="210" series="1">
      <pivotArea type="data" outline="0" fieldPosition="0">
        <references count="2">
          <reference field="4294967294" count="1" selected="0">
            <x v="0"/>
          </reference>
          <reference field="28" count="1" selected="0">
            <x v="8"/>
          </reference>
        </references>
      </pivotArea>
    </chartFormat>
    <chartFormat chart="38" format="211" series="1">
      <pivotArea type="data" outline="0" fieldPosition="0">
        <references count="2">
          <reference field="4294967294" count="1" selected="0">
            <x v="0"/>
          </reference>
          <reference field="28" count="1" selected="0">
            <x v="21"/>
          </reference>
        </references>
      </pivotArea>
    </chartFormat>
    <chartFormat chart="38" format="212" series="1">
      <pivotArea type="data" outline="0" fieldPosition="0">
        <references count="2">
          <reference field="4294967294" count="1" selected="0">
            <x v="0"/>
          </reference>
          <reference field="28" count="1" selected="0">
            <x v="2"/>
          </reference>
        </references>
      </pivotArea>
    </chartFormat>
    <chartFormat chart="38" format="213" series="1">
      <pivotArea type="data" outline="0" fieldPosition="0">
        <references count="2">
          <reference field="4294967294" count="1" selected="0">
            <x v="0"/>
          </reference>
          <reference field="28" count="1" selected="0">
            <x v="17"/>
          </reference>
        </references>
      </pivotArea>
    </chartFormat>
    <chartFormat chart="38" format="214" series="1">
      <pivotArea type="data" outline="0" fieldPosition="0">
        <references count="2">
          <reference field="4294967294" count="1" selected="0">
            <x v="0"/>
          </reference>
          <reference field="28" count="1" selected="0">
            <x v="4"/>
          </reference>
        </references>
      </pivotArea>
    </chartFormat>
    <chartFormat chart="38" format="215" series="1">
      <pivotArea type="data" outline="0" fieldPosition="0">
        <references count="2">
          <reference field="4294967294" count="1" selected="0">
            <x v="0"/>
          </reference>
          <reference field="28" count="1" selected="0">
            <x v="15"/>
          </reference>
        </references>
      </pivotArea>
    </chartFormat>
    <chartFormat chart="38" format="216" series="1">
      <pivotArea type="data" outline="0" fieldPosition="0">
        <references count="2">
          <reference field="4294967294" count="1" selected="0">
            <x v="0"/>
          </reference>
          <reference field="28" count="1" selected="0">
            <x v="19"/>
          </reference>
        </references>
      </pivotArea>
    </chartFormat>
    <chartFormat chart="38" format="217" series="1">
      <pivotArea type="data" outline="0" fieldPosition="0">
        <references count="2">
          <reference field="4294967294" count="1" selected="0">
            <x v="0"/>
          </reference>
          <reference field="28"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E99173-37F2-4523-8A04-FD22C2B859C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7:B102" firstHeaderRow="1" firstDataRow="1" firstDataCol="1"/>
  <pivotFields count="33">
    <pivotField showAll="0"/>
    <pivotField showAll="0"/>
    <pivotField showAll="0"/>
    <pivotField showAll="0"/>
    <pivotField showAll="0"/>
    <pivotField showAll="0"/>
    <pivotField showAll="0"/>
    <pivotField showAll="0">
      <items count="234">
        <item x="0"/>
        <item x="4"/>
        <item x="1"/>
        <item x="2"/>
        <item x="3"/>
        <item x="5"/>
        <item x="6"/>
        <item x="7"/>
        <item x="9"/>
        <item x="8"/>
        <item x="10"/>
        <item x="11"/>
        <item x="12"/>
        <item x="13"/>
        <item x="14"/>
        <item x="15"/>
        <item x="16"/>
        <item x="17"/>
        <item x="18"/>
        <item x="19"/>
        <item x="21"/>
        <item x="20"/>
        <item x="22"/>
        <item x="23"/>
        <item x="24"/>
        <item x="25"/>
        <item x="26"/>
        <item x="27"/>
        <item x="28"/>
        <item x="29"/>
        <item x="32"/>
        <item x="31"/>
        <item x="30"/>
        <item x="33"/>
        <item x="34"/>
        <item x="35"/>
        <item x="36"/>
        <item x="37"/>
        <item x="38"/>
        <item x="39"/>
        <item x="40"/>
        <item x="41"/>
        <item x="43"/>
        <item x="42"/>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3"/>
        <item x="84"/>
        <item x="85"/>
        <item x="86"/>
        <item x="82"/>
        <item x="87"/>
        <item x="88"/>
        <item x="89"/>
        <item x="90"/>
        <item x="91"/>
        <item x="92"/>
        <item x="93"/>
        <item x="94"/>
        <item x="95"/>
        <item x="98"/>
        <item x="96"/>
        <item x="97"/>
        <item x="100"/>
        <item x="99"/>
        <item x="101"/>
        <item x="102"/>
        <item x="103"/>
        <item x="104"/>
        <item x="105"/>
        <item x="108"/>
        <item x="106"/>
        <item x="107"/>
        <item x="109"/>
        <item x="110"/>
        <item x="111"/>
        <item x="113"/>
        <item x="112"/>
        <item x="115"/>
        <item x="114"/>
        <item x="118"/>
        <item x="117"/>
        <item x="116"/>
        <item x="119"/>
        <item x="120"/>
        <item x="121"/>
        <item x="122"/>
        <item x="123"/>
        <item x="124"/>
        <item x="125"/>
        <item x="126"/>
        <item x="127"/>
        <item x="128"/>
        <item x="129"/>
        <item x="131"/>
        <item x="130"/>
        <item m="1" x="231"/>
        <item m="1" x="230"/>
        <item x="134"/>
        <item x="133"/>
        <item x="132"/>
        <item x="135"/>
        <item x="136"/>
        <item x="137"/>
        <item x="138"/>
        <item x="139"/>
        <item x="142"/>
        <item x="141"/>
        <item x="140"/>
        <item x="144"/>
        <item x="143"/>
        <item x="145"/>
        <item x="146"/>
        <item x="147"/>
        <item x="148"/>
        <item x="150"/>
        <item x="149"/>
        <item x="151"/>
        <item x="152"/>
        <item x="153"/>
        <item x="154"/>
        <item x="156"/>
        <item x="157"/>
        <item x="155"/>
        <item x="158"/>
        <item x="159"/>
        <item x="160"/>
        <item x="161"/>
        <item x="162"/>
        <item m="1" x="232"/>
        <item x="163"/>
        <item x="166"/>
        <item x="164"/>
        <item x="165"/>
        <item x="167"/>
        <item x="169"/>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26">
        <item x="5"/>
        <item x="2"/>
        <item x="11"/>
        <item m="1" x="24"/>
        <item x="3"/>
        <item x="19"/>
        <item x="15"/>
        <item x="13"/>
        <item x="14"/>
        <item x="18"/>
        <item x="0"/>
        <item x="6"/>
        <item x="12"/>
        <item x="8"/>
        <item x="17"/>
        <item x="4"/>
        <item x="22"/>
        <item x="20"/>
        <item x="10"/>
        <item x="1"/>
        <item x="16"/>
        <item x="9"/>
        <item x="21"/>
        <item x="7"/>
        <item x="23"/>
        <item t="default"/>
      </items>
    </pivotField>
    <pivotField showAll="0">
      <items count="12">
        <item m="1" x="9"/>
        <item x="3"/>
        <item m="1" x="8"/>
        <item m="1" x="7"/>
        <item x="1"/>
        <item m="1" x="6"/>
        <item x="0"/>
        <item x="2"/>
        <item x="4"/>
        <item m="1" x="10"/>
        <item x="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multipleItemSelectionAllowed="1" showAll="0">
      <items count="8">
        <item h="1" sd="0" x="0"/>
        <item sd="0" x="1"/>
        <item sd="0" x="2"/>
        <item sd="0" x="3"/>
        <item sd="0" x="4"/>
        <item h="1" sd="0" x="5"/>
        <item h="1" sd="0" x="6"/>
        <item t="default"/>
      </items>
    </pivotField>
  </pivotFields>
  <rowFields count="2">
    <field x="32"/>
    <field x="30"/>
  </rowFields>
  <rowItems count="5">
    <i>
      <x v="1"/>
    </i>
    <i>
      <x v="2"/>
    </i>
    <i>
      <x v="3"/>
    </i>
    <i>
      <x v="4"/>
    </i>
    <i t="grand">
      <x/>
    </i>
  </rowItems>
  <colItems count="1">
    <i/>
  </colItems>
  <dataFields count="1">
    <dataField name="Sum of Profit" fld="23" baseField="0" baseItem="0" numFmtId="164"/>
  </dataFields>
  <formats count="6">
    <format dxfId="52">
      <pivotArea type="all" dataOnly="0" outline="0" fieldPosition="0"/>
    </format>
    <format dxfId="51">
      <pivotArea outline="0" collapsedLevelsAreSubtotals="1" fieldPosition="0"/>
    </format>
    <format dxfId="50">
      <pivotArea field="32" type="button" dataOnly="0" labelOnly="1" outline="0" axis="axisRow" fieldPosition="0"/>
    </format>
    <format dxfId="49">
      <pivotArea dataOnly="0" labelOnly="1" fieldPosition="0">
        <references count="1">
          <reference field="32" count="0"/>
        </references>
      </pivotArea>
    </format>
    <format dxfId="48">
      <pivotArea dataOnly="0" labelOnly="1" grandRow="1" outline="0" fieldPosition="0"/>
    </format>
    <format dxfId="4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4008DB-0B1F-4078-ABC4-C9DDDE14BED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6:B91" firstHeaderRow="1" firstDataRow="1" firstDataCol="1"/>
  <pivotFields count="33">
    <pivotField showAll="0"/>
    <pivotField showAll="0"/>
    <pivotField showAll="0"/>
    <pivotField showAll="0"/>
    <pivotField showAll="0"/>
    <pivotField showAll="0"/>
    <pivotField showAll="0"/>
    <pivotField showAll="0">
      <items count="234">
        <item x="0"/>
        <item x="4"/>
        <item x="1"/>
        <item x="2"/>
        <item x="3"/>
        <item x="5"/>
        <item x="6"/>
        <item x="7"/>
        <item x="9"/>
        <item x="8"/>
        <item x="10"/>
        <item x="11"/>
        <item x="12"/>
        <item x="13"/>
        <item x="14"/>
        <item x="15"/>
        <item x="16"/>
        <item x="17"/>
        <item x="18"/>
        <item x="19"/>
        <item x="21"/>
        <item x="20"/>
        <item x="22"/>
        <item x="23"/>
        <item x="24"/>
        <item x="25"/>
        <item x="26"/>
        <item x="27"/>
        <item x="28"/>
        <item x="29"/>
        <item x="32"/>
        <item x="31"/>
        <item x="30"/>
        <item x="33"/>
        <item x="34"/>
        <item x="35"/>
        <item x="36"/>
        <item x="37"/>
        <item x="38"/>
        <item x="39"/>
        <item x="40"/>
        <item x="41"/>
        <item x="43"/>
        <item x="42"/>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3"/>
        <item x="84"/>
        <item x="85"/>
        <item x="86"/>
        <item x="82"/>
        <item x="87"/>
        <item x="88"/>
        <item x="89"/>
        <item x="90"/>
        <item x="91"/>
        <item x="92"/>
        <item x="93"/>
        <item x="94"/>
        <item x="95"/>
        <item x="98"/>
        <item x="96"/>
        <item x="97"/>
        <item x="100"/>
        <item x="99"/>
        <item x="101"/>
        <item x="102"/>
        <item x="103"/>
        <item x="104"/>
        <item x="105"/>
        <item x="108"/>
        <item x="106"/>
        <item x="107"/>
        <item x="109"/>
        <item x="110"/>
        <item x="111"/>
        <item x="113"/>
        <item x="112"/>
        <item x="115"/>
        <item x="114"/>
        <item x="118"/>
        <item x="117"/>
        <item x="116"/>
        <item x="119"/>
        <item x="120"/>
        <item x="121"/>
        <item x="122"/>
        <item x="123"/>
        <item x="124"/>
        <item x="125"/>
        <item x="126"/>
        <item x="127"/>
        <item x="128"/>
        <item x="129"/>
        <item x="131"/>
        <item x="130"/>
        <item m="1" x="231"/>
        <item m="1" x="230"/>
        <item x="134"/>
        <item x="133"/>
        <item x="132"/>
        <item x="135"/>
        <item x="136"/>
        <item x="137"/>
        <item x="138"/>
        <item x="139"/>
        <item x="142"/>
        <item x="141"/>
        <item x="140"/>
        <item x="144"/>
        <item x="143"/>
        <item x="145"/>
        <item x="146"/>
        <item x="147"/>
        <item x="148"/>
        <item x="150"/>
        <item x="149"/>
        <item x="151"/>
        <item x="152"/>
        <item x="153"/>
        <item x="154"/>
        <item x="156"/>
        <item x="157"/>
        <item x="155"/>
        <item x="158"/>
        <item x="159"/>
        <item x="160"/>
        <item x="161"/>
        <item x="162"/>
        <item m="1" x="232"/>
        <item x="163"/>
        <item x="166"/>
        <item x="164"/>
        <item x="165"/>
        <item x="167"/>
        <item x="169"/>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items count="26">
        <item x="5"/>
        <item x="2"/>
        <item x="11"/>
        <item m="1" x="24"/>
        <item x="3"/>
        <item x="19"/>
        <item x="15"/>
        <item x="13"/>
        <item x="14"/>
        <item x="18"/>
        <item x="0"/>
        <item x="6"/>
        <item x="12"/>
        <item x="8"/>
        <item x="17"/>
        <item x="4"/>
        <item x="22"/>
        <item x="20"/>
        <item x="10"/>
        <item x="1"/>
        <item x="16"/>
        <item x="9"/>
        <item x="21"/>
        <item x="7"/>
        <item x="23"/>
        <item t="default"/>
      </items>
    </pivotField>
    <pivotField showAll="0">
      <items count="12">
        <item m="1" x="9"/>
        <item x="3"/>
        <item m="1" x="8"/>
        <item m="1" x="7"/>
        <item x="1"/>
        <item m="1" x="6"/>
        <item x="0"/>
        <item x="2"/>
        <item x="4"/>
        <item m="1" x="10"/>
        <item x="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multipleItemSelectionAllowed="1" showAll="0">
      <items count="8">
        <item h="1" sd="0" x="0"/>
        <item sd="0" x="1"/>
        <item sd="0" x="2"/>
        <item sd="0" x="3"/>
        <item sd="0" x="4"/>
        <item h="1" sd="0" x="5"/>
        <item h="1" sd="0" x="6"/>
        <item t="default"/>
      </items>
    </pivotField>
  </pivotFields>
  <rowFields count="2">
    <field x="32"/>
    <field x="30"/>
  </rowFields>
  <rowItems count="5">
    <i>
      <x v="1"/>
    </i>
    <i>
      <x v="2"/>
    </i>
    <i>
      <x v="3"/>
    </i>
    <i>
      <x v="4"/>
    </i>
    <i t="grand">
      <x/>
    </i>
  </rowItems>
  <colItems count="1">
    <i/>
  </colItems>
  <dataFields count="1">
    <dataField name="Sum of TotalSalePrice" fld="20" baseField="0" baseItem="0" numFmtId="164"/>
  </dataFields>
  <formats count="7">
    <format dxfId="59">
      <pivotArea collapsedLevelsAreSubtotals="1" fieldPosition="0">
        <references count="1">
          <reference field="32" count="1">
            <x v="1"/>
          </reference>
        </references>
      </pivotArea>
    </format>
    <format dxfId="58">
      <pivotArea collapsedLevelsAreSubtotals="1" fieldPosition="0">
        <references count="1">
          <reference field="32" count="1">
            <x v="2"/>
          </reference>
        </references>
      </pivotArea>
    </format>
    <format dxfId="57">
      <pivotArea collapsedLevelsAreSubtotals="1" fieldPosition="0">
        <references count="1">
          <reference field="32" count="1">
            <x v="3"/>
          </reference>
        </references>
      </pivotArea>
    </format>
    <format dxfId="56">
      <pivotArea collapsedLevelsAreSubtotals="1" fieldPosition="0">
        <references count="1">
          <reference field="32" count="1">
            <x v="4"/>
          </reference>
        </references>
      </pivotArea>
    </format>
    <format dxfId="55">
      <pivotArea outline="0" collapsedLevelsAreSubtotals="1" fieldPosition="0"/>
    </format>
    <format dxfId="54">
      <pivotArea dataOnly="0" labelOnly="1" fieldPosition="0">
        <references count="1">
          <reference field="32" count="0"/>
        </references>
      </pivotArea>
    </format>
    <format dxfId="53">
      <pivotArea dataOnly="0" labelOnly="1" grandRow="1" outline="0" fieldPosition="0"/>
    </format>
  </formats>
  <chartFormats count="1">
    <chartFormat chart="0"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2B6845-6DE2-49ED-8841-C0F141F2437E}" name="Model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72:L74" firstHeaderRow="1" firstDataRow="2" firstDataCol="1"/>
  <pivotFields count="33">
    <pivotField showAll="0"/>
    <pivotField showAll="0"/>
    <pivotField showAll="0"/>
    <pivotField showAll="0"/>
    <pivotField showAll="0"/>
    <pivotField showAll="0"/>
    <pivotField showAll="0"/>
    <pivotField showAll="0">
      <items count="234">
        <item x="0"/>
        <item x="4"/>
        <item x="1"/>
        <item x="2"/>
        <item x="3"/>
        <item x="5"/>
        <item x="6"/>
        <item x="7"/>
        <item x="9"/>
        <item x="8"/>
        <item x="10"/>
        <item x="11"/>
        <item x="12"/>
        <item x="13"/>
        <item x="14"/>
        <item x="15"/>
        <item x="16"/>
        <item x="17"/>
        <item x="18"/>
        <item x="19"/>
        <item x="21"/>
        <item x="20"/>
        <item x="22"/>
        <item x="23"/>
        <item x="24"/>
        <item x="25"/>
        <item x="26"/>
        <item x="27"/>
        <item x="28"/>
        <item x="29"/>
        <item x="32"/>
        <item x="31"/>
        <item x="30"/>
        <item x="33"/>
        <item x="34"/>
        <item x="35"/>
        <item x="36"/>
        <item x="37"/>
        <item x="38"/>
        <item x="39"/>
        <item x="40"/>
        <item x="41"/>
        <item x="43"/>
        <item x="42"/>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3"/>
        <item x="84"/>
        <item x="85"/>
        <item x="86"/>
        <item x="82"/>
        <item x="87"/>
        <item x="88"/>
        <item x="89"/>
        <item x="90"/>
        <item x="91"/>
        <item x="92"/>
        <item x="93"/>
        <item x="94"/>
        <item x="95"/>
        <item x="98"/>
        <item x="96"/>
        <item x="97"/>
        <item x="100"/>
        <item x="99"/>
        <item x="101"/>
        <item x="102"/>
        <item x="103"/>
        <item x="104"/>
        <item x="105"/>
        <item x="108"/>
        <item x="106"/>
        <item x="107"/>
        <item x="109"/>
        <item x="110"/>
        <item x="111"/>
        <item x="113"/>
        <item x="112"/>
        <item x="115"/>
        <item x="114"/>
        <item x="118"/>
        <item x="117"/>
        <item x="116"/>
        <item x="119"/>
        <item x="120"/>
        <item x="121"/>
        <item x="122"/>
        <item x="123"/>
        <item x="124"/>
        <item x="125"/>
        <item x="126"/>
        <item x="127"/>
        <item x="128"/>
        <item x="129"/>
        <item x="131"/>
        <item x="130"/>
        <item m="1" x="231"/>
        <item m="1" x="230"/>
        <item x="134"/>
        <item x="133"/>
        <item x="132"/>
        <item x="135"/>
        <item x="136"/>
        <item x="137"/>
        <item x="138"/>
        <item x="139"/>
        <item x="142"/>
        <item x="141"/>
        <item x="140"/>
        <item x="144"/>
        <item x="143"/>
        <item x="145"/>
        <item x="146"/>
        <item x="147"/>
        <item x="148"/>
        <item x="150"/>
        <item x="149"/>
        <item x="151"/>
        <item x="152"/>
        <item x="153"/>
        <item x="154"/>
        <item x="156"/>
        <item x="157"/>
        <item x="155"/>
        <item x="158"/>
        <item x="159"/>
        <item x="160"/>
        <item x="161"/>
        <item x="162"/>
        <item m="1" x="232"/>
        <item x="163"/>
        <item x="166"/>
        <item x="164"/>
        <item x="165"/>
        <item x="167"/>
        <item x="169"/>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showAll="0"/>
    <pivotField showAll="0" measureFilter="1"/>
    <pivotField showAll="0"/>
    <pivotField showAll="0"/>
    <pivotField showAll="0"/>
    <pivotField showAll="0">
      <items count="14">
        <item x="7"/>
        <item m="1" x="12"/>
        <item m="1" x="10"/>
        <item x="2"/>
        <item m="1" x="9"/>
        <item x="1"/>
        <item m="1" x="11"/>
        <item x="6"/>
        <item x="5"/>
        <item x="4"/>
        <item x="0"/>
        <item x="3"/>
        <item x="8"/>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Col" showAll="0" measureFilter="1" sortType="ascending">
      <items count="89">
        <item x="84"/>
        <item x="49"/>
        <item x="85"/>
        <item x="76"/>
        <item x="40"/>
        <item x="64"/>
        <item x="66"/>
        <item x="9"/>
        <item x="67"/>
        <item x="1"/>
        <item x="21"/>
        <item x="73"/>
        <item x="45"/>
        <item x="86"/>
        <item x="68"/>
        <item x="51"/>
        <item x="77"/>
        <item x="2"/>
        <item x="3"/>
        <item x="25"/>
        <item x="4"/>
        <item x="24"/>
        <item x="72"/>
        <item x="34"/>
        <item x="38"/>
        <item x="37"/>
        <item x="71"/>
        <item x="17"/>
        <item x="65"/>
        <item x="18"/>
        <item x="74"/>
        <item x="55"/>
        <item x="5"/>
        <item x="6"/>
        <item x="7"/>
        <item x="26"/>
        <item x="19"/>
        <item x="75"/>
        <item x="60"/>
        <item x="61"/>
        <item x="41"/>
        <item x="23"/>
        <item x="57"/>
        <item x="56"/>
        <item x="8"/>
        <item x="36"/>
        <item x="10"/>
        <item x="42"/>
        <item x="32"/>
        <item x="69"/>
        <item x="47"/>
        <item x="43"/>
        <item x="81"/>
        <item x="62"/>
        <item x="78"/>
        <item x="79"/>
        <item x="20"/>
        <item x="82"/>
        <item x="59"/>
        <item x="35"/>
        <item x="80"/>
        <item x="44"/>
        <item x="29"/>
        <item x="63"/>
        <item x="58"/>
        <item x="48"/>
        <item x="50"/>
        <item x="39"/>
        <item x="22"/>
        <item x="0"/>
        <item x="54"/>
        <item x="70"/>
        <item x="13"/>
        <item x="14"/>
        <item x="27"/>
        <item x="31"/>
        <item x="83"/>
        <item x="46"/>
        <item x="28"/>
        <item x="30"/>
        <item x="52"/>
        <item x="16"/>
        <item x="53"/>
        <item x="33"/>
        <item x="12"/>
        <item x="15"/>
        <item x="11"/>
        <item x="87"/>
        <item t="default"/>
      </items>
      <autoSortScope>
        <pivotArea dataOnly="0" outline="0" fieldPosition="0">
          <references count="1">
            <reference field="4294967294" count="1" selected="0">
              <x v="0"/>
            </reference>
          </references>
        </pivotArea>
      </autoSortScope>
    </pivotField>
    <pivotField showAll="0">
      <items count="26">
        <item x="5"/>
        <item x="2"/>
        <item x="11"/>
        <item m="1" x="24"/>
        <item x="3"/>
        <item x="19"/>
        <item x="15"/>
        <item x="13"/>
        <item x="14"/>
        <item x="18"/>
        <item x="0"/>
        <item x="6"/>
        <item x="12"/>
        <item x="8"/>
        <item x="17"/>
        <item x="4"/>
        <item x="22"/>
        <item x="20"/>
        <item x="10"/>
        <item x="1"/>
        <item x="16"/>
        <item x="9"/>
        <item x="21"/>
        <item x="7"/>
        <item x="23"/>
        <item t="default"/>
      </items>
    </pivotField>
    <pivotField showAll="0">
      <items count="12">
        <item m="1" x="9"/>
        <item x="3"/>
        <item m="1" x="8"/>
        <item m="1" x="7"/>
        <item x="1"/>
        <item m="1" x="6"/>
        <item x="0"/>
        <item x="2"/>
        <item x="4"/>
        <item m="1" x="10"/>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multipleItemSelectionAllowed="1" showAll="0">
      <items count="8">
        <item sd="0" x="0"/>
        <item sd="0" x="1"/>
        <item sd="0" x="2"/>
        <item sd="0" x="3"/>
        <item sd="0" x="4"/>
        <item sd="0" x="5"/>
        <item sd="0" x="6"/>
        <item t="default"/>
      </items>
    </pivotField>
  </pivotFields>
  <rowItems count="1">
    <i/>
  </rowItems>
  <colFields count="1">
    <field x="27"/>
  </colFields>
  <colItems count="11">
    <i>
      <x v="43"/>
    </i>
    <i>
      <x v="44"/>
    </i>
    <i>
      <x v="69"/>
    </i>
    <i>
      <x v="36"/>
    </i>
    <i>
      <x v="40"/>
    </i>
    <i>
      <x v="35"/>
    </i>
    <i>
      <x v="81"/>
    </i>
    <i>
      <x v="34"/>
    </i>
    <i>
      <x v="9"/>
    </i>
    <i>
      <x v="15"/>
    </i>
    <i t="grand">
      <x/>
    </i>
  </colItems>
  <dataFields count="1">
    <dataField name="Sum of TotalSalePrice" fld="20" baseField="0" baseItem="0" numFmtId="164"/>
  </dataFields>
  <formats count="1">
    <format dxfId="60">
      <pivotArea outline="0" collapsedLevelsAreSubtotals="1" fieldPosition="0"/>
    </format>
  </formats>
  <chartFormats count="266">
    <chartFormat chart="1" format="14"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0"/>
          </reference>
        </references>
      </pivotArea>
    </chartFormat>
    <chartFormat chart="9" format="92" series="1">
      <pivotArea type="data" outline="0" fieldPosition="0">
        <references count="2">
          <reference field="4294967294" count="1" selected="0">
            <x v="0"/>
          </reference>
          <reference field="27" count="1" selected="0">
            <x v="0"/>
          </reference>
        </references>
      </pivotArea>
    </chartFormat>
    <chartFormat chart="9" format="93" series="1">
      <pivotArea type="data" outline="0" fieldPosition="0">
        <references count="2">
          <reference field="4294967294" count="1" selected="0">
            <x v="0"/>
          </reference>
          <reference field="27" count="1" selected="0">
            <x v="1"/>
          </reference>
        </references>
      </pivotArea>
    </chartFormat>
    <chartFormat chart="9" format="94" series="1">
      <pivotArea type="data" outline="0" fieldPosition="0">
        <references count="2">
          <reference field="4294967294" count="1" selected="0">
            <x v="0"/>
          </reference>
          <reference field="27" count="1" selected="0">
            <x v="2"/>
          </reference>
        </references>
      </pivotArea>
    </chartFormat>
    <chartFormat chart="9" format="95" series="1">
      <pivotArea type="data" outline="0" fieldPosition="0">
        <references count="2">
          <reference field="4294967294" count="1" selected="0">
            <x v="0"/>
          </reference>
          <reference field="27" count="1" selected="0">
            <x v="3"/>
          </reference>
        </references>
      </pivotArea>
    </chartFormat>
    <chartFormat chart="9" format="96" series="1">
      <pivotArea type="data" outline="0" fieldPosition="0">
        <references count="2">
          <reference field="4294967294" count="1" selected="0">
            <x v="0"/>
          </reference>
          <reference field="27" count="1" selected="0">
            <x v="4"/>
          </reference>
        </references>
      </pivotArea>
    </chartFormat>
    <chartFormat chart="9" format="97" series="1">
      <pivotArea type="data" outline="0" fieldPosition="0">
        <references count="2">
          <reference field="4294967294" count="1" selected="0">
            <x v="0"/>
          </reference>
          <reference field="27" count="1" selected="0">
            <x v="5"/>
          </reference>
        </references>
      </pivotArea>
    </chartFormat>
    <chartFormat chart="9" format="98" series="1">
      <pivotArea type="data" outline="0" fieldPosition="0">
        <references count="2">
          <reference field="4294967294" count="1" selected="0">
            <x v="0"/>
          </reference>
          <reference field="27" count="1" selected="0">
            <x v="6"/>
          </reference>
        </references>
      </pivotArea>
    </chartFormat>
    <chartFormat chart="9" format="99" series="1">
      <pivotArea type="data" outline="0" fieldPosition="0">
        <references count="2">
          <reference field="4294967294" count="1" selected="0">
            <x v="0"/>
          </reference>
          <reference field="27" count="1" selected="0">
            <x v="7"/>
          </reference>
        </references>
      </pivotArea>
    </chartFormat>
    <chartFormat chart="9" format="100" series="1">
      <pivotArea type="data" outline="0" fieldPosition="0">
        <references count="2">
          <reference field="4294967294" count="1" selected="0">
            <x v="0"/>
          </reference>
          <reference field="27" count="1" selected="0">
            <x v="8"/>
          </reference>
        </references>
      </pivotArea>
    </chartFormat>
    <chartFormat chart="9" format="101" series="1">
      <pivotArea type="data" outline="0" fieldPosition="0">
        <references count="2">
          <reference field="4294967294" count="1" selected="0">
            <x v="0"/>
          </reference>
          <reference field="27" count="1" selected="0">
            <x v="9"/>
          </reference>
        </references>
      </pivotArea>
    </chartFormat>
    <chartFormat chart="9" format="102" series="1">
      <pivotArea type="data" outline="0" fieldPosition="0">
        <references count="2">
          <reference field="4294967294" count="1" selected="0">
            <x v="0"/>
          </reference>
          <reference field="27" count="1" selected="0">
            <x v="10"/>
          </reference>
        </references>
      </pivotArea>
    </chartFormat>
    <chartFormat chart="9" format="103" series="1">
      <pivotArea type="data" outline="0" fieldPosition="0">
        <references count="2">
          <reference field="4294967294" count="1" selected="0">
            <x v="0"/>
          </reference>
          <reference field="27" count="1" selected="0">
            <x v="11"/>
          </reference>
        </references>
      </pivotArea>
    </chartFormat>
    <chartFormat chart="9" format="104" series="1">
      <pivotArea type="data" outline="0" fieldPosition="0">
        <references count="2">
          <reference field="4294967294" count="1" selected="0">
            <x v="0"/>
          </reference>
          <reference field="27" count="1" selected="0">
            <x v="12"/>
          </reference>
        </references>
      </pivotArea>
    </chartFormat>
    <chartFormat chart="9" format="105" series="1">
      <pivotArea type="data" outline="0" fieldPosition="0">
        <references count="2">
          <reference field="4294967294" count="1" selected="0">
            <x v="0"/>
          </reference>
          <reference field="27" count="1" selected="0">
            <x v="13"/>
          </reference>
        </references>
      </pivotArea>
    </chartFormat>
    <chartFormat chart="9" format="106" series="1">
      <pivotArea type="data" outline="0" fieldPosition="0">
        <references count="2">
          <reference field="4294967294" count="1" selected="0">
            <x v="0"/>
          </reference>
          <reference field="27" count="1" selected="0">
            <x v="14"/>
          </reference>
        </references>
      </pivotArea>
    </chartFormat>
    <chartFormat chart="9" format="107" series="1">
      <pivotArea type="data" outline="0" fieldPosition="0">
        <references count="2">
          <reference field="4294967294" count="1" selected="0">
            <x v="0"/>
          </reference>
          <reference field="27" count="1" selected="0">
            <x v="15"/>
          </reference>
        </references>
      </pivotArea>
    </chartFormat>
    <chartFormat chart="9" format="108" series="1">
      <pivotArea type="data" outline="0" fieldPosition="0">
        <references count="2">
          <reference field="4294967294" count="1" selected="0">
            <x v="0"/>
          </reference>
          <reference field="27" count="1" selected="0">
            <x v="16"/>
          </reference>
        </references>
      </pivotArea>
    </chartFormat>
    <chartFormat chart="9" format="109" series="1">
      <pivotArea type="data" outline="0" fieldPosition="0">
        <references count="2">
          <reference field="4294967294" count="1" selected="0">
            <x v="0"/>
          </reference>
          <reference field="27" count="1" selected="0">
            <x v="17"/>
          </reference>
        </references>
      </pivotArea>
    </chartFormat>
    <chartFormat chart="9" format="110" series="1">
      <pivotArea type="data" outline="0" fieldPosition="0">
        <references count="2">
          <reference field="4294967294" count="1" selected="0">
            <x v="0"/>
          </reference>
          <reference field="27" count="1" selected="0">
            <x v="18"/>
          </reference>
        </references>
      </pivotArea>
    </chartFormat>
    <chartFormat chart="9" format="111" series="1">
      <pivotArea type="data" outline="0" fieldPosition="0">
        <references count="2">
          <reference field="4294967294" count="1" selected="0">
            <x v="0"/>
          </reference>
          <reference field="27" count="1" selected="0">
            <x v="19"/>
          </reference>
        </references>
      </pivotArea>
    </chartFormat>
    <chartFormat chart="9" format="112" series="1">
      <pivotArea type="data" outline="0" fieldPosition="0">
        <references count="2">
          <reference field="4294967294" count="1" selected="0">
            <x v="0"/>
          </reference>
          <reference field="27" count="1" selected="0">
            <x v="20"/>
          </reference>
        </references>
      </pivotArea>
    </chartFormat>
    <chartFormat chart="9" format="113" series="1">
      <pivotArea type="data" outline="0" fieldPosition="0">
        <references count="2">
          <reference field="4294967294" count="1" selected="0">
            <x v="0"/>
          </reference>
          <reference field="27" count="1" selected="0">
            <x v="21"/>
          </reference>
        </references>
      </pivotArea>
    </chartFormat>
    <chartFormat chart="9" format="114" series="1">
      <pivotArea type="data" outline="0" fieldPosition="0">
        <references count="2">
          <reference field="4294967294" count="1" selected="0">
            <x v="0"/>
          </reference>
          <reference field="27" count="1" selected="0">
            <x v="22"/>
          </reference>
        </references>
      </pivotArea>
    </chartFormat>
    <chartFormat chart="9" format="115" series="1">
      <pivotArea type="data" outline="0" fieldPosition="0">
        <references count="2">
          <reference field="4294967294" count="1" selected="0">
            <x v="0"/>
          </reference>
          <reference field="27" count="1" selected="0">
            <x v="23"/>
          </reference>
        </references>
      </pivotArea>
    </chartFormat>
    <chartFormat chart="9" format="116" series="1">
      <pivotArea type="data" outline="0" fieldPosition="0">
        <references count="2">
          <reference field="4294967294" count="1" selected="0">
            <x v="0"/>
          </reference>
          <reference field="27" count="1" selected="0">
            <x v="24"/>
          </reference>
        </references>
      </pivotArea>
    </chartFormat>
    <chartFormat chart="9" format="117" series="1">
      <pivotArea type="data" outline="0" fieldPosition="0">
        <references count="2">
          <reference field="4294967294" count="1" selected="0">
            <x v="0"/>
          </reference>
          <reference field="27" count="1" selected="0">
            <x v="25"/>
          </reference>
        </references>
      </pivotArea>
    </chartFormat>
    <chartFormat chart="9" format="118" series="1">
      <pivotArea type="data" outline="0" fieldPosition="0">
        <references count="2">
          <reference field="4294967294" count="1" selected="0">
            <x v="0"/>
          </reference>
          <reference field="27" count="1" selected="0">
            <x v="26"/>
          </reference>
        </references>
      </pivotArea>
    </chartFormat>
    <chartFormat chart="9" format="119" series="1">
      <pivotArea type="data" outline="0" fieldPosition="0">
        <references count="2">
          <reference field="4294967294" count="1" selected="0">
            <x v="0"/>
          </reference>
          <reference field="27" count="1" selected="0">
            <x v="27"/>
          </reference>
        </references>
      </pivotArea>
    </chartFormat>
    <chartFormat chart="9" format="120" series="1">
      <pivotArea type="data" outline="0" fieldPosition="0">
        <references count="2">
          <reference field="4294967294" count="1" selected="0">
            <x v="0"/>
          </reference>
          <reference field="27" count="1" selected="0">
            <x v="28"/>
          </reference>
        </references>
      </pivotArea>
    </chartFormat>
    <chartFormat chart="9" format="121" series="1">
      <pivotArea type="data" outline="0" fieldPosition="0">
        <references count="2">
          <reference field="4294967294" count="1" selected="0">
            <x v="0"/>
          </reference>
          <reference field="27" count="1" selected="0">
            <x v="29"/>
          </reference>
        </references>
      </pivotArea>
    </chartFormat>
    <chartFormat chart="9" format="122" series="1">
      <pivotArea type="data" outline="0" fieldPosition="0">
        <references count="2">
          <reference field="4294967294" count="1" selected="0">
            <x v="0"/>
          </reference>
          <reference field="27" count="1" selected="0">
            <x v="30"/>
          </reference>
        </references>
      </pivotArea>
    </chartFormat>
    <chartFormat chart="9" format="123" series="1">
      <pivotArea type="data" outline="0" fieldPosition="0">
        <references count="2">
          <reference field="4294967294" count="1" selected="0">
            <x v="0"/>
          </reference>
          <reference field="27" count="1" selected="0">
            <x v="31"/>
          </reference>
        </references>
      </pivotArea>
    </chartFormat>
    <chartFormat chart="9" format="124" series="1">
      <pivotArea type="data" outline="0" fieldPosition="0">
        <references count="2">
          <reference field="4294967294" count="1" selected="0">
            <x v="0"/>
          </reference>
          <reference field="27" count="1" selected="0">
            <x v="32"/>
          </reference>
        </references>
      </pivotArea>
    </chartFormat>
    <chartFormat chart="9" format="125" series="1">
      <pivotArea type="data" outline="0" fieldPosition="0">
        <references count="2">
          <reference field="4294967294" count="1" selected="0">
            <x v="0"/>
          </reference>
          <reference field="27" count="1" selected="0">
            <x v="33"/>
          </reference>
        </references>
      </pivotArea>
    </chartFormat>
    <chartFormat chart="9" format="126" series="1">
      <pivotArea type="data" outline="0" fieldPosition="0">
        <references count="2">
          <reference field="4294967294" count="1" selected="0">
            <x v="0"/>
          </reference>
          <reference field="27" count="1" selected="0">
            <x v="34"/>
          </reference>
        </references>
      </pivotArea>
    </chartFormat>
    <chartFormat chart="9" format="127" series="1">
      <pivotArea type="data" outline="0" fieldPosition="0">
        <references count="2">
          <reference field="4294967294" count="1" selected="0">
            <x v="0"/>
          </reference>
          <reference field="27" count="1" selected="0">
            <x v="35"/>
          </reference>
        </references>
      </pivotArea>
    </chartFormat>
    <chartFormat chart="9" format="128" series="1">
      <pivotArea type="data" outline="0" fieldPosition="0">
        <references count="2">
          <reference field="4294967294" count="1" selected="0">
            <x v="0"/>
          </reference>
          <reference field="27" count="1" selected="0">
            <x v="36"/>
          </reference>
        </references>
      </pivotArea>
    </chartFormat>
    <chartFormat chart="9" format="129" series="1">
      <pivotArea type="data" outline="0" fieldPosition="0">
        <references count="2">
          <reference field="4294967294" count="1" selected="0">
            <x v="0"/>
          </reference>
          <reference field="27" count="1" selected="0">
            <x v="37"/>
          </reference>
        </references>
      </pivotArea>
    </chartFormat>
    <chartFormat chart="9" format="130" series="1">
      <pivotArea type="data" outline="0" fieldPosition="0">
        <references count="2">
          <reference field="4294967294" count="1" selected="0">
            <x v="0"/>
          </reference>
          <reference field="27" count="1" selected="0">
            <x v="38"/>
          </reference>
        </references>
      </pivotArea>
    </chartFormat>
    <chartFormat chart="9" format="131" series="1">
      <pivotArea type="data" outline="0" fieldPosition="0">
        <references count="2">
          <reference field="4294967294" count="1" selected="0">
            <x v="0"/>
          </reference>
          <reference field="27" count="1" selected="0">
            <x v="39"/>
          </reference>
        </references>
      </pivotArea>
    </chartFormat>
    <chartFormat chart="9" format="132" series="1">
      <pivotArea type="data" outline="0" fieldPosition="0">
        <references count="2">
          <reference field="4294967294" count="1" selected="0">
            <x v="0"/>
          </reference>
          <reference field="27" count="1" selected="0">
            <x v="40"/>
          </reference>
        </references>
      </pivotArea>
    </chartFormat>
    <chartFormat chart="9" format="133" series="1">
      <pivotArea type="data" outline="0" fieldPosition="0">
        <references count="2">
          <reference field="4294967294" count="1" selected="0">
            <x v="0"/>
          </reference>
          <reference field="27" count="1" selected="0">
            <x v="41"/>
          </reference>
        </references>
      </pivotArea>
    </chartFormat>
    <chartFormat chart="9" format="134" series="1">
      <pivotArea type="data" outline="0" fieldPosition="0">
        <references count="2">
          <reference field="4294967294" count="1" selected="0">
            <x v="0"/>
          </reference>
          <reference field="27" count="1" selected="0">
            <x v="42"/>
          </reference>
        </references>
      </pivotArea>
    </chartFormat>
    <chartFormat chart="9" format="135" series="1">
      <pivotArea type="data" outline="0" fieldPosition="0">
        <references count="2">
          <reference field="4294967294" count="1" selected="0">
            <x v="0"/>
          </reference>
          <reference field="27" count="1" selected="0">
            <x v="43"/>
          </reference>
        </references>
      </pivotArea>
    </chartFormat>
    <chartFormat chart="9" format="136" series="1">
      <pivotArea type="data" outline="0" fieldPosition="0">
        <references count="2">
          <reference field="4294967294" count="1" selected="0">
            <x v="0"/>
          </reference>
          <reference field="27" count="1" selected="0">
            <x v="44"/>
          </reference>
        </references>
      </pivotArea>
    </chartFormat>
    <chartFormat chart="9" format="137" series="1">
      <pivotArea type="data" outline="0" fieldPosition="0">
        <references count="2">
          <reference field="4294967294" count="1" selected="0">
            <x v="0"/>
          </reference>
          <reference field="27" count="1" selected="0">
            <x v="45"/>
          </reference>
        </references>
      </pivotArea>
    </chartFormat>
    <chartFormat chart="9" format="138" series="1">
      <pivotArea type="data" outline="0" fieldPosition="0">
        <references count="2">
          <reference field="4294967294" count="1" selected="0">
            <x v="0"/>
          </reference>
          <reference field="27" count="1" selected="0">
            <x v="46"/>
          </reference>
        </references>
      </pivotArea>
    </chartFormat>
    <chartFormat chart="9" format="139" series="1">
      <pivotArea type="data" outline="0" fieldPosition="0">
        <references count="2">
          <reference field="4294967294" count="1" selected="0">
            <x v="0"/>
          </reference>
          <reference field="27" count="1" selected="0">
            <x v="47"/>
          </reference>
        </references>
      </pivotArea>
    </chartFormat>
    <chartFormat chart="9" format="140" series="1">
      <pivotArea type="data" outline="0" fieldPosition="0">
        <references count="2">
          <reference field="4294967294" count="1" selected="0">
            <x v="0"/>
          </reference>
          <reference field="27" count="1" selected="0">
            <x v="48"/>
          </reference>
        </references>
      </pivotArea>
    </chartFormat>
    <chartFormat chart="9" format="141" series="1">
      <pivotArea type="data" outline="0" fieldPosition="0">
        <references count="2">
          <reference field="4294967294" count="1" selected="0">
            <x v="0"/>
          </reference>
          <reference field="27" count="1" selected="0">
            <x v="49"/>
          </reference>
        </references>
      </pivotArea>
    </chartFormat>
    <chartFormat chart="9" format="142" series="1">
      <pivotArea type="data" outline="0" fieldPosition="0">
        <references count="2">
          <reference field="4294967294" count="1" selected="0">
            <x v="0"/>
          </reference>
          <reference field="27" count="1" selected="0">
            <x v="50"/>
          </reference>
        </references>
      </pivotArea>
    </chartFormat>
    <chartFormat chart="9" format="143" series="1">
      <pivotArea type="data" outline="0" fieldPosition="0">
        <references count="2">
          <reference field="4294967294" count="1" selected="0">
            <x v="0"/>
          </reference>
          <reference field="27" count="1" selected="0">
            <x v="51"/>
          </reference>
        </references>
      </pivotArea>
    </chartFormat>
    <chartFormat chart="9" format="144" series="1">
      <pivotArea type="data" outline="0" fieldPosition="0">
        <references count="2">
          <reference field="4294967294" count="1" selected="0">
            <x v="0"/>
          </reference>
          <reference field="27" count="1" selected="0">
            <x v="52"/>
          </reference>
        </references>
      </pivotArea>
    </chartFormat>
    <chartFormat chart="9" format="145" series="1">
      <pivotArea type="data" outline="0" fieldPosition="0">
        <references count="2">
          <reference field="4294967294" count="1" selected="0">
            <x v="0"/>
          </reference>
          <reference field="27" count="1" selected="0">
            <x v="53"/>
          </reference>
        </references>
      </pivotArea>
    </chartFormat>
    <chartFormat chart="9" format="146" series="1">
      <pivotArea type="data" outline="0" fieldPosition="0">
        <references count="2">
          <reference field="4294967294" count="1" selected="0">
            <x v="0"/>
          </reference>
          <reference field="27" count="1" selected="0">
            <x v="54"/>
          </reference>
        </references>
      </pivotArea>
    </chartFormat>
    <chartFormat chart="9" format="147" series="1">
      <pivotArea type="data" outline="0" fieldPosition="0">
        <references count="2">
          <reference field="4294967294" count="1" selected="0">
            <x v="0"/>
          </reference>
          <reference field="27" count="1" selected="0">
            <x v="55"/>
          </reference>
        </references>
      </pivotArea>
    </chartFormat>
    <chartFormat chart="9" format="148" series="1">
      <pivotArea type="data" outline="0" fieldPosition="0">
        <references count="2">
          <reference field="4294967294" count="1" selected="0">
            <x v="0"/>
          </reference>
          <reference field="27" count="1" selected="0">
            <x v="56"/>
          </reference>
        </references>
      </pivotArea>
    </chartFormat>
    <chartFormat chart="9" format="149" series="1">
      <pivotArea type="data" outline="0" fieldPosition="0">
        <references count="2">
          <reference field="4294967294" count="1" selected="0">
            <x v="0"/>
          </reference>
          <reference field="27" count="1" selected="0">
            <x v="57"/>
          </reference>
        </references>
      </pivotArea>
    </chartFormat>
    <chartFormat chart="9" format="150" series="1">
      <pivotArea type="data" outline="0" fieldPosition="0">
        <references count="2">
          <reference field="4294967294" count="1" selected="0">
            <x v="0"/>
          </reference>
          <reference field="27" count="1" selected="0">
            <x v="58"/>
          </reference>
        </references>
      </pivotArea>
    </chartFormat>
    <chartFormat chart="9" format="151" series="1">
      <pivotArea type="data" outline="0" fieldPosition="0">
        <references count="2">
          <reference field="4294967294" count="1" selected="0">
            <x v="0"/>
          </reference>
          <reference field="27" count="1" selected="0">
            <x v="59"/>
          </reference>
        </references>
      </pivotArea>
    </chartFormat>
    <chartFormat chart="9" format="152" series="1">
      <pivotArea type="data" outline="0" fieldPosition="0">
        <references count="2">
          <reference field="4294967294" count="1" selected="0">
            <x v="0"/>
          </reference>
          <reference field="27" count="1" selected="0">
            <x v="60"/>
          </reference>
        </references>
      </pivotArea>
    </chartFormat>
    <chartFormat chart="9" format="153" series="1">
      <pivotArea type="data" outline="0" fieldPosition="0">
        <references count="2">
          <reference field="4294967294" count="1" selected="0">
            <x v="0"/>
          </reference>
          <reference field="27" count="1" selected="0">
            <x v="61"/>
          </reference>
        </references>
      </pivotArea>
    </chartFormat>
    <chartFormat chart="9" format="154" series="1">
      <pivotArea type="data" outline="0" fieldPosition="0">
        <references count="2">
          <reference field="4294967294" count="1" selected="0">
            <x v="0"/>
          </reference>
          <reference field="27" count="1" selected="0">
            <x v="62"/>
          </reference>
        </references>
      </pivotArea>
    </chartFormat>
    <chartFormat chart="9" format="155" series="1">
      <pivotArea type="data" outline="0" fieldPosition="0">
        <references count="2">
          <reference field="4294967294" count="1" selected="0">
            <x v="0"/>
          </reference>
          <reference field="27" count="1" selected="0">
            <x v="63"/>
          </reference>
        </references>
      </pivotArea>
    </chartFormat>
    <chartFormat chart="9" format="156" series="1">
      <pivotArea type="data" outline="0" fieldPosition="0">
        <references count="2">
          <reference field="4294967294" count="1" selected="0">
            <x v="0"/>
          </reference>
          <reference field="27" count="1" selected="0">
            <x v="64"/>
          </reference>
        </references>
      </pivotArea>
    </chartFormat>
    <chartFormat chart="9" format="157" series="1">
      <pivotArea type="data" outline="0" fieldPosition="0">
        <references count="2">
          <reference field="4294967294" count="1" selected="0">
            <x v="0"/>
          </reference>
          <reference field="27" count="1" selected="0">
            <x v="65"/>
          </reference>
        </references>
      </pivotArea>
    </chartFormat>
    <chartFormat chart="9" format="158" series="1">
      <pivotArea type="data" outline="0" fieldPosition="0">
        <references count="2">
          <reference field="4294967294" count="1" selected="0">
            <x v="0"/>
          </reference>
          <reference field="27" count="1" selected="0">
            <x v="66"/>
          </reference>
        </references>
      </pivotArea>
    </chartFormat>
    <chartFormat chart="9" format="159" series="1">
      <pivotArea type="data" outline="0" fieldPosition="0">
        <references count="2">
          <reference field="4294967294" count="1" selected="0">
            <x v="0"/>
          </reference>
          <reference field="27" count="1" selected="0">
            <x v="67"/>
          </reference>
        </references>
      </pivotArea>
    </chartFormat>
    <chartFormat chart="9" format="160" series="1">
      <pivotArea type="data" outline="0" fieldPosition="0">
        <references count="2">
          <reference field="4294967294" count="1" selected="0">
            <x v="0"/>
          </reference>
          <reference field="27" count="1" selected="0">
            <x v="68"/>
          </reference>
        </references>
      </pivotArea>
    </chartFormat>
    <chartFormat chart="9" format="161" series="1">
      <pivotArea type="data" outline="0" fieldPosition="0">
        <references count="2">
          <reference field="4294967294" count="1" selected="0">
            <x v="0"/>
          </reference>
          <reference field="27" count="1" selected="0">
            <x v="69"/>
          </reference>
        </references>
      </pivotArea>
    </chartFormat>
    <chartFormat chart="9" format="162" series="1">
      <pivotArea type="data" outline="0" fieldPosition="0">
        <references count="2">
          <reference field="4294967294" count="1" selected="0">
            <x v="0"/>
          </reference>
          <reference field="27" count="1" selected="0">
            <x v="70"/>
          </reference>
        </references>
      </pivotArea>
    </chartFormat>
    <chartFormat chart="9" format="163" series="1">
      <pivotArea type="data" outline="0" fieldPosition="0">
        <references count="2">
          <reference field="4294967294" count="1" selected="0">
            <x v="0"/>
          </reference>
          <reference field="27" count="1" selected="0">
            <x v="71"/>
          </reference>
        </references>
      </pivotArea>
    </chartFormat>
    <chartFormat chart="9" format="164" series="1">
      <pivotArea type="data" outline="0" fieldPosition="0">
        <references count="2">
          <reference field="4294967294" count="1" selected="0">
            <x v="0"/>
          </reference>
          <reference field="27" count="1" selected="0">
            <x v="72"/>
          </reference>
        </references>
      </pivotArea>
    </chartFormat>
    <chartFormat chart="9" format="165" series="1">
      <pivotArea type="data" outline="0" fieldPosition="0">
        <references count="2">
          <reference field="4294967294" count="1" selected="0">
            <x v="0"/>
          </reference>
          <reference field="27" count="1" selected="0">
            <x v="73"/>
          </reference>
        </references>
      </pivotArea>
    </chartFormat>
    <chartFormat chart="9" format="166" series="1">
      <pivotArea type="data" outline="0" fieldPosition="0">
        <references count="2">
          <reference field="4294967294" count="1" selected="0">
            <x v="0"/>
          </reference>
          <reference field="27" count="1" selected="0">
            <x v="74"/>
          </reference>
        </references>
      </pivotArea>
    </chartFormat>
    <chartFormat chart="9" format="167" series="1">
      <pivotArea type="data" outline="0" fieldPosition="0">
        <references count="2">
          <reference field="4294967294" count="1" selected="0">
            <x v="0"/>
          </reference>
          <reference field="27" count="1" selected="0">
            <x v="75"/>
          </reference>
        </references>
      </pivotArea>
    </chartFormat>
    <chartFormat chart="9" format="168" series="1">
      <pivotArea type="data" outline="0" fieldPosition="0">
        <references count="2">
          <reference field="4294967294" count="1" selected="0">
            <x v="0"/>
          </reference>
          <reference field="27" count="1" selected="0">
            <x v="76"/>
          </reference>
        </references>
      </pivotArea>
    </chartFormat>
    <chartFormat chart="9" format="169" series="1">
      <pivotArea type="data" outline="0" fieldPosition="0">
        <references count="2">
          <reference field="4294967294" count="1" selected="0">
            <x v="0"/>
          </reference>
          <reference field="27" count="1" selected="0">
            <x v="77"/>
          </reference>
        </references>
      </pivotArea>
    </chartFormat>
    <chartFormat chart="9" format="170" series="1">
      <pivotArea type="data" outline="0" fieldPosition="0">
        <references count="2">
          <reference field="4294967294" count="1" selected="0">
            <x v="0"/>
          </reference>
          <reference field="27" count="1" selected="0">
            <x v="78"/>
          </reference>
        </references>
      </pivotArea>
    </chartFormat>
    <chartFormat chart="9" format="171" series="1">
      <pivotArea type="data" outline="0" fieldPosition="0">
        <references count="2">
          <reference field="4294967294" count="1" selected="0">
            <x v="0"/>
          </reference>
          <reference field="27" count="1" selected="0">
            <x v="79"/>
          </reference>
        </references>
      </pivotArea>
    </chartFormat>
    <chartFormat chart="9" format="172" series="1">
      <pivotArea type="data" outline="0" fieldPosition="0">
        <references count="2">
          <reference field="4294967294" count="1" selected="0">
            <x v="0"/>
          </reference>
          <reference field="27" count="1" selected="0">
            <x v="80"/>
          </reference>
        </references>
      </pivotArea>
    </chartFormat>
    <chartFormat chart="9" format="173" series="1">
      <pivotArea type="data" outline="0" fieldPosition="0">
        <references count="2">
          <reference field="4294967294" count="1" selected="0">
            <x v="0"/>
          </reference>
          <reference field="27" count="1" selected="0">
            <x v="81"/>
          </reference>
        </references>
      </pivotArea>
    </chartFormat>
    <chartFormat chart="9" format="174" series="1">
      <pivotArea type="data" outline="0" fieldPosition="0">
        <references count="2">
          <reference field="4294967294" count="1" selected="0">
            <x v="0"/>
          </reference>
          <reference field="27" count="1" selected="0">
            <x v="82"/>
          </reference>
        </references>
      </pivotArea>
    </chartFormat>
    <chartFormat chart="9" format="175" series="1">
      <pivotArea type="data" outline="0" fieldPosition="0">
        <references count="2">
          <reference field="4294967294" count="1" selected="0">
            <x v="0"/>
          </reference>
          <reference field="27" count="1" selected="0">
            <x v="83"/>
          </reference>
        </references>
      </pivotArea>
    </chartFormat>
    <chartFormat chart="9" format="176" series="1">
      <pivotArea type="data" outline="0" fieldPosition="0">
        <references count="2">
          <reference field="4294967294" count="1" selected="0">
            <x v="0"/>
          </reference>
          <reference field="27" count="1" selected="0">
            <x v="84"/>
          </reference>
        </references>
      </pivotArea>
    </chartFormat>
    <chartFormat chart="9" format="177" series="1">
      <pivotArea type="data" outline="0" fieldPosition="0">
        <references count="2">
          <reference field="4294967294" count="1" selected="0">
            <x v="0"/>
          </reference>
          <reference field="27" count="1" selected="0">
            <x v="85"/>
          </reference>
        </references>
      </pivotArea>
    </chartFormat>
    <chartFormat chart="9" format="178" series="1">
      <pivotArea type="data" outline="0" fieldPosition="0">
        <references count="2">
          <reference field="4294967294" count="1" selected="0">
            <x v="0"/>
          </reference>
          <reference field="27" count="1" selected="0">
            <x v="86"/>
          </reference>
        </references>
      </pivotArea>
    </chartFormat>
    <chartFormat chart="9" format="179" series="1">
      <pivotArea type="data" outline="0" fieldPosition="0">
        <references count="2">
          <reference field="4294967294" count="1" selected="0">
            <x v="0"/>
          </reference>
          <reference field="27" count="1" selected="0">
            <x v="87"/>
          </reference>
        </references>
      </pivotArea>
    </chartFormat>
    <chartFormat chart="10" format="180" series="1">
      <pivotArea type="data" outline="0" fieldPosition="0">
        <references count="2">
          <reference field="4294967294" count="1" selected="0">
            <x v="0"/>
          </reference>
          <reference field="27" count="1" selected="0">
            <x v="9"/>
          </reference>
        </references>
      </pivotArea>
    </chartFormat>
    <chartFormat chart="10" format="181" series="1">
      <pivotArea type="data" outline="0" fieldPosition="0">
        <references count="2">
          <reference field="4294967294" count="1" selected="0">
            <x v="0"/>
          </reference>
          <reference field="27" count="1" selected="0">
            <x v="15"/>
          </reference>
        </references>
      </pivotArea>
    </chartFormat>
    <chartFormat chart="10" format="182" series="1">
      <pivotArea type="data" outline="0" fieldPosition="0">
        <references count="2">
          <reference field="4294967294" count="1" selected="0">
            <x v="0"/>
          </reference>
          <reference field="27" count="1" selected="0">
            <x v="34"/>
          </reference>
        </references>
      </pivotArea>
    </chartFormat>
    <chartFormat chart="10" format="183" series="1">
      <pivotArea type="data" outline="0" fieldPosition="0">
        <references count="2">
          <reference field="4294967294" count="1" selected="0">
            <x v="0"/>
          </reference>
          <reference field="27" count="1" selected="0">
            <x v="35"/>
          </reference>
        </references>
      </pivotArea>
    </chartFormat>
    <chartFormat chart="10" format="184" series="1">
      <pivotArea type="data" outline="0" fieldPosition="0">
        <references count="2">
          <reference field="4294967294" count="1" selected="0">
            <x v="0"/>
          </reference>
          <reference field="27" count="1" selected="0">
            <x v="36"/>
          </reference>
        </references>
      </pivotArea>
    </chartFormat>
    <chartFormat chart="10" format="185" series="1">
      <pivotArea type="data" outline="0" fieldPosition="0">
        <references count="2">
          <reference field="4294967294" count="1" selected="0">
            <x v="0"/>
          </reference>
          <reference field="27" count="1" selected="0">
            <x v="40"/>
          </reference>
        </references>
      </pivotArea>
    </chartFormat>
    <chartFormat chart="10" format="186" series="1">
      <pivotArea type="data" outline="0" fieldPosition="0">
        <references count="2">
          <reference field="4294967294" count="1" selected="0">
            <x v="0"/>
          </reference>
          <reference field="27" count="1" selected="0">
            <x v="43"/>
          </reference>
        </references>
      </pivotArea>
    </chartFormat>
    <chartFormat chart="10" format="187" series="1">
      <pivotArea type="data" outline="0" fieldPosition="0">
        <references count="2">
          <reference field="4294967294" count="1" selected="0">
            <x v="0"/>
          </reference>
          <reference field="27" count="1" selected="0">
            <x v="44"/>
          </reference>
        </references>
      </pivotArea>
    </chartFormat>
    <chartFormat chart="10" format="188" series="1">
      <pivotArea type="data" outline="0" fieldPosition="0">
        <references count="2">
          <reference field="4294967294" count="1" selected="0">
            <x v="0"/>
          </reference>
          <reference field="27" count="1" selected="0">
            <x v="69"/>
          </reference>
        </references>
      </pivotArea>
    </chartFormat>
    <chartFormat chart="10" format="189" series="1">
      <pivotArea type="data" outline="0" fieldPosition="0">
        <references count="2">
          <reference field="4294967294" count="1" selected="0">
            <x v="0"/>
          </reference>
          <reference field="27" count="1" selected="0">
            <x v="81"/>
          </reference>
        </references>
      </pivotArea>
    </chartFormat>
    <chartFormat chart="11" format="190" series="1">
      <pivotArea type="data" outline="0" fieldPosition="0">
        <references count="2">
          <reference field="4294967294" count="1" selected="0">
            <x v="0"/>
          </reference>
          <reference field="27" count="1" selected="0">
            <x v="9"/>
          </reference>
        </references>
      </pivotArea>
    </chartFormat>
    <chartFormat chart="11" format="191" series="1">
      <pivotArea type="data" outline="0" fieldPosition="0">
        <references count="2">
          <reference field="4294967294" count="1" selected="0">
            <x v="0"/>
          </reference>
          <reference field="27" count="1" selected="0">
            <x v="15"/>
          </reference>
        </references>
      </pivotArea>
    </chartFormat>
    <chartFormat chart="11" format="192" series="1">
      <pivotArea type="data" outline="0" fieldPosition="0">
        <references count="2">
          <reference field="4294967294" count="1" selected="0">
            <x v="0"/>
          </reference>
          <reference field="27" count="1" selected="0">
            <x v="34"/>
          </reference>
        </references>
      </pivotArea>
    </chartFormat>
    <chartFormat chart="11" format="193" series="1">
      <pivotArea type="data" outline="0" fieldPosition="0">
        <references count="2">
          <reference field="4294967294" count="1" selected="0">
            <x v="0"/>
          </reference>
          <reference field="27" count="1" selected="0">
            <x v="35"/>
          </reference>
        </references>
      </pivotArea>
    </chartFormat>
    <chartFormat chart="11" format="194" series="1">
      <pivotArea type="data" outline="0" fieldPosition="0">
        <references count="2">
          <reference field="4294967294" count="1" selected="0">
            <x v="0"/>
          </reference>
          <reference field="27" count="1" selected="0">
            <x v="36"/>
          </reference>
        </references>
      </pivotArea>
    </chartFormat>
    <chartFormat chart="11" format="195" series="1">
      <pivotArea type="data" outline="0" fieldPosition="0">
        <references count="2">
          <reference field="4294967294" count="1" selected="0">
            <x v="0"/>
          </reference>
          <reference field="27" count="1" selected="0">
            <x v="40"/>
          </reference>
        </references>
      </pivotArea>
    </chartFormat>
    <chartFormat chart="11" format="196" series="1">
      <pivotArea type="data" outline="0" fieldPosition="0">
        <references count="2">
          <reference field="4294967294" count="1" selected="0">
            <x v="0"/>
          </reference>
          <reference field="27" count="1" selected="0">
            <x v="43"/>
          </reference>
        </references>
      </pivotArea>
    </chartFormat>
    <chartFormat chart="11" format="197" series="1">
      <pivotArea type="data" outline="0" fieldPosition="0">
        <references count="2">
          <reference field="4294967294" count="1" selected="0">
            <x v="0"/>
          </reference>
          <reference field="27" count="1" selected="0">
            <x v="44"/>
          </reference>
        </references>
      </pivotArea>
    </chartFormat>
    <chartFormat chart="11" format="198" series="1">
      <pivotArea type="data" outline="0" fieldPosition="0">
        <references count="2">
          <reference field="4294967294" count="1" selected="0">
            <x v="0"/>
          </reference>
          <reference field="27" count="1" selected="0">
            <x v="69"/>
          </reference>
        </references>
      </pivotArea>
    </chartFormat>
    <chartFormat chart="11" format="199" series="1">
      <pivotArea type="data" outline="0" fieldPosition="0">
        <references count="2">
          <reference field="4294967294" count="1" selected="0">
            <x v="0"/>
          </reference>
          <reference field="27" count="1" selected="0">
            <x v="81"/>
          </reference>
        </references>
      </pivotArea>
    </chartFormat>
    <chartFormat chart="12" format="190" series="1">
      <pivotArea type="data" outline="0" fieldPosition="0">
        <references count="2">
          <reference field="4294967294" count="1" selected="0">
            <x v="0"/>
          </reference>
          <reference field="27" count="1" selected="0">
            <x v="9"/>
          </reference>
        </references>
      </pivotArea>
    </chartFormat>
    <chartFormat chart="12" format="191" series="1">
      <pivotArea type="data" outline="0" fieldPosition="0">
        <references count="2">
          <reference field="4294967294" count="1" selected="0">
            <x v="0"/>
          </reference>
          <reference field="27" count="1" selected="0">
            <x v="15"/>
          </reference>
        </references>
      </pivotArea>
    </chartFormat>
    <chartFormat chart="12" format="192" series="1">
      <pivotArea type="data" outline="0" fieldPosition="0">
        <references count="2">
          <reference field="4294967294" count="1" selected="0">
            <x v="0"/>
          </reference>
          <reference field="27" count="1" selected="0">
            <x v="34"/>
          </reference>
        </references>
      </pivotArea>
    </chartFormat>
    <chartFormat chart="12" format="193" series="1">
      <pivotArea type="data" outline="0" fieldPosition="0">
        <references count="2">
          <reference field="4294967294" count="1" selected="0">
            <x v="0"/>
          </reference>
          <reference field="27" count="1" selected="0">
            <x v="35"/>
          </reference>
        </references>
      </pivotArea>
    </chartFormat>
    <chartFormat chart="12" format="194" series="1">
      <pivotArea type="data" outline="0" fieldPosition="0">
        <references count="2">
          <reference field="4294967294" count="1" selected="0">
            <x v="0"/>
          </reference>
          <reference field="27" count="1" selected="0">
            <x v="36"/>
          </reference>
        </references>
      </pivotArea>
    </chartFormat>
    <chartFormat chart="12" format="195" series="1">
      <pivotArea type="data" outline="0" fieldPosition="0">
        <references count="2">
          <reference field="4294967294" count="1" selected="0">
            <x v="0"/>
          </reference>
          <reference field="27" count="1" selected="0">
            <x v="40"/>
          </reference>
        </references>
      </pivotArea>
    </chartFormat>
    <chartFormat chart="12" format="196" series="1">
      <pivotArea type="data" outline="0" fieldPosition="0">
        <references count="2">
          <reference field="4294967294" count="1" selected="0">
            <x v="0"/>
          </reference>
          <reference field="27" count="1" selected="0">
            <x v="43"/>
          </reference>
        </references>
      </pivotArea>
    </chartFormat>
    <chartFormat chart="12" format="197" series="1">
      <pivotArea type="data" outline="0" fieldPosition="0">
        <references count="2">
          <reference field="4294967294" count="1" selected="0">
            <x v="0"/>
          </reference>
          <reference field="27" count="1" selected="0">
            <x v="44"/>
          </reference>
        </references>
      </pivotArea>
    </chartFormat>
    <chartFormat chart="12" format="198" series="1">
      <pivotArea type="data" outline="0" fieldPosition="0">
        <references count="2">
          <reference field="4294967294" count="1" selected="0">
            <x v="0"/>
          </reference>
          <reference field="27" count="1" selected="0">
            <x v="69"/>
          </reference>
        </references>
      </pivotArea>
    </chartFormat>
    <chartFormat chart="12" format="199" series="1">
      <pivotArea type="data" outline="0" fieldPosition="0">
        <references count="2">
          <reference field="4294967294" count="1" selected="0">
            <x v="0"/>
          </reference>
          <reference field="27" count="1" selected="0">
            <x v="81"/>
          </reference>
        </references>
      </pivotArea>
    </chartFormat>
    <chartFormat chart="12" format="200" series="1">
      <pivotArea type="data" outline="0" fieldPosition="0">
        <references count="2">
          <reference field="4294967294" count="1" selected="0">
            <x v="0"/>
          </reference>
          <reference field="27" count="1" selected="0">
            <x v="3"/>
          </reference>
        </references>
      </pivotArea>
    </chartFormat>
    <chartFormat chart="12" format="201" series="1">
      <pivotArea type="data" outline="0" fieldPosition="0">
        <references count="2">
          <reference field="4294967294" count="1" selected="0">
            <x v="0"/>
          </reference>
          <reference field="27" count="1" selected="0">
            <x v="46"/>
          </reference>
        </references>
      </pivotArea>
    </chartFormat>
    <chartFormat chart="12" format="202" series="1">
      <pivotArea type="data" outline="0" fieldPosition="0">
        <references count="2">
          <reference field="4294967294" count="1" selected="0">
            <x v="0"/>
          </reference>
          <reference field="27" count="1" selected="0">
            <x v="47"/>
          </reference>
        </references>
      </pivotArea>
    </chartFormat>
    <chartFormat chart="12" format="203" series="1">
      <pivotArea type="data" outline="0" fieldPosition="0">
        <references count="2">
          <reference field="4294967294" count="1" selected="0">
            <x v="0"/>
          </reference>
          <reference field="27" count="1" selected="0">
            <x v="68"/>
          </reference>
        </references>
      </pivotArea>
    </chartFormat>
    <chartFormat chart="11" format="200" series="1">
      <pivotArea type="data" outline="0" fieldPosition="0">
        <references count="2">
          <reference field="4294967294" count="1" selected="0">
            <x v="0"/>
          </reference>
          <reference field="27" count="1" selected="0">
            <x v="3"/>
          </reference>
        </references>
      </pivotArea>
    </chartFormat>
    <chartFormat chart="11" format="201" series="1">
      <pivotArea type="data" outline="0" fieldPosition="0">
        <references count="2">
          <reference field="4294967294" count="1" selected="0">
            <x v="0"/>
          </reference>
          <reference field="27" count="1" selected="0">
            <x v="46"/>
          </reference>
        </references>
      </pivotArea>
    </chartFormat>
    <chartFormat chart="11" format="202" series="1">
      <pivotArea type="data" outline="0" fieldPosition="0">
        <references count="2">
          <reference field="4294967294" count="1" selected="0">
            <x v="0"/>
          </reference>
          <reference field="27" count="1" selected="0">
            <x v="47"/>
          </reference>
        </references>
      </pivotArea>
    </chartFormat>
    <chartFormat chart="11" format="203" series="1">
      <pivotArea type="data" outline="0" fieldPosition="0">
        <references count="2">
          <reference field="4294967294" count="1" selected="0">
            <x v="0"/>
          </reference>
          <reference field="27" count="1" selected="0">
            <x v="68"/>
          </reference>
        </references>
      </pivotArea>
    </chartFormat>
    <chartFormat chart="10" format="190" series="1">
      <pivotArea type="data" outline="0" fieldPosition="0">
        <references count="2">
          <reference field="4294967294" count="1" selected="0">
            <x v="0"/>
          </reference>
          <reference field="27" count="1" selected="0">
            <x v="3"/>
          </reference>
        </references>
      </pivotArea>
    </chartFormat>
    <chartFormat chart="10" format="191" series="1">
      <pivotArea type="data" outline="0" fieldPosition="0">
        <references count="2">
          <reference field="4294967294" count="1" selected="0">
            <x v="0"/>
          </reference>
          <reference field="27" count="1" selected="0">
            <x v="46"/>
          </reference>
        </references>
      </pivotArea>
    </chartFormat>
    <chartFormat chart="10" format="192" series="1">
      <pivotArea type="data" outline="0" fieldPosition="0">
        <references count="2">
          <reference field="4294967294" count="1" selected="0">
            <x v="0"/>
          </reference>
          <reference field="27" count="1" selected="0">
            <x v="47"/>
          </reference>
        </references>
      </pivotArea>
    </chartFormat>
    <chartFormat chart="10" format="193" series="1">
      <pivotArea type="data" outline="0" fieldPosition="0">
        <references count="2">
          <reference field="4294967294" count="1" selected="0">
            <x v="0"/>
          </reference>
          <reference field="27" count="1" selected="0">
            <x v="68"/>
          </reference>
        </references>
      </pivotArea>
    </chartFormat>
    <chartFormat chart="12" format="204" series="1">
      <pivotArea type="data" outline="0" fieldPosition="0">
        <references count="2">
          <reference field="4294967294" count="1" selected="0">
            <x v="0"/>
          </reference>
          <reference field="27" count="1" selected="0">
            <x v="62"/>
          </reference>
        </references>
      </pivotArea>
    </chartFormat>
    <chartFormat chart="12" format="205" series="1">
      <pivotArea type="data" outline="0" fieldPosition="0">
        <references count="2">
          <reference field="4294967294" count="1" selected="0">
            <x v="0"/>
          </reference>
          <reference field="27" count="1" selected="0">
            <x v="78"/>
          </reference>
        </references>
      </pivotArea>
    </chartFormat>
    <chartFormat chart="12" format="206" series="1">
      <pivotArea type="data" outline="0" fieldPosition="0">
        <references count="2">
          <reference field="4294967294" count="1" selected="0">
            <x v="0"/>
          </reference>
          <reference field="27" count="1" selected="0">
            <x v="79"/>
          </reference>
        </references>
      </pivotArea>
    </chartFormat>
    <chartFormat chart="12" format="207" series="1">
      <pivotArea type="data" outline="0" fieldPosition="0">
        <references count="2">
          <reference field="4294967294" count="1" selected="0">
            <x v="0"/>
          </reference>
          <reference field="27" count="1" selected="0">
            <x v="31"/>
          </reference>
        </references>
      </pivotArea>
    </chartFormat>
    <chartFormat chart="12" format="208" series="1">
      <pivotArea type="data" outline="0" fieldPosition="0">
        <references count="2">
          <reference field="4294967294" count="1" selected="0">
            <x v="0"/>
          </reference>
          <reference field="27" count="1" selected="0">
            <x v="32"/>
          </reference>
        </references>
      </pivotArea>
    </chartFormat>
    <chartFormat chart="12" format="209" series="1">
      <pivotArea type="data" outline="0" fieldPosition="0">
        <references count="2">
          <reference field="4294967294" count="1" selected="0">
            <x v="0"/>
          </reference>
          <reference field="27" count="1" selected="0">
            <x v="33"/>
          </reference>
        </references>
      </pivotArea>
    </chartFormat>
    <chartFormat chart="11" format="204" series="1">
      <pivotArea type="data" outline="0" fieldPosition="0">
        <references count="2">
          <reference field="4294967294" count="1" selected="0">
            <x v="0"/>
          </reference>
          <reference field="27" count="1" selected="0">
            <x v="62"/>
          </reference>
        </references>
      </pivotArea>
    </chartFormat>
    <chartFormat chart="11" format="205" series="1">
      <pivotArea type="data" outline="0" fieldPosition="0">
        <references count="2">
          <reference field="4294967294" count="1" selected="0">
            <x v="0"/>
          </reference>
          <reference field="27" count="1" selected="0">
            <x v="78"/>
          </reference>
        </references>
      </pivotArea>
    </chartFormat>
    <chartFormat chart="11" format="206" series="1">
      <pivotArea type="data" outline="0" fieldPosition="0">
        <references count="2">
          <reference field="4294967294" count="1" selected="0">
            <x v="0"/>
          </reference>
          <reference field="27" count="1" selected="0">
            <x v="79"/>
          </reference>
        </references>
      </pivotArea>
    </chartFormat>
    <chartFormat chart="11" format="207" series="1">
      <pivotArea type="data" outline="0" fieldPosition="0">
        <references count="2">
          <reference field="4294967294" count="1" selected="0">
            <x v="0"/>
          </reference>
          <reference field="27" count="1" selected="0">
            <x v="31"/>
          </reference>
        </references>
      </pivotArea>
    </chartFormat>
    <chartFormat chart="11" format="208" series="1">
      <pivotArea type="data" outline="0" fieldPosition="0">
        <references count="2">
          <reference field="4294967294" count="1" selected="0">
            <x v="0"/>
          </reference>
          <reference field="27" count="1" selected="0">
            <x v="32"/>
          </reference>
        </references>
      </pivotArea>
    </chartFormat>
    <chartFormat chart="11" format="209" series="1">
      <pivotArea type="data" outline="0" fieldPosition="0">
        <references count="2">
          <reference field="4294967294" count="1" selected="0">
            <x v="0"/>
          </reference>
          <reference field="27" count="1" selected="0">
            <x v="33"/>
          </reference>
        </references>
      </pivotArea>
    </chartFormat>
    <chartFormat chart="10" format="194" series="1">
      <pivotArea type="data" outline="0" fieldPosition="0">
        <references count="2">
          <reference field="4294967294" count="1" selected="0">
            <x v="0"/>
          </reference>
          <reference field="27" count="1" selected="0">
            <x v="62"/>
          </reference>
        </references>
      </pivotArea>
    </chartFormat>
    <chartFormat chart="10" format="195" series="1">
      <pivotArea type="data" outline="0" fieldPosition="0">
        <references count="2">
          <reference field="4294967294" count="1" selected="0">
            <x v="0"/>
          </reference>
          <reference field="27" count="1" selected="0">
            <x v="78"/>
          </reference>
        </references>
      </pivotArea>
    </chartFormat>
    <chartFormat chart="10" format="196" series="1">
      <pivotArea type="data" outline="0" fieldPosition="0">
        <references count="2">
          <reference field="4294967294" count="1" selected="0">
            <x v="0"/>
          </reference>
          <reference field="27" count="1" selected="0">
            <x v="79"/>
          </reference>
        </references>
      </pivotArea>
    </chartFormat>
    <chartFormat chart="10" format="197" series="1">
      <pivotArea type="data" outline="0" fieldPosition="0">
        <references count="2">
          <reference field="4294967294" count="1" selected="0">
            <x v="0"/>
          </reference>
          <reference field="27" count="1" selected="0">
            <x v="31"/>
          </reference>
        </references>
      </pivotArea>
    </chartFormat>
    <chartFormat chart="10" format="198" series="1">
      <pivotArea type="data" outline="0" fieldPosition="0">
        <references count="2">
          <reference field="4294967294" count="1" selected="0">
            <x v="0"/>
          </reference>
          <reference field="27" count="1" selected="0">
            <x v="32"/>
          </reference>
        </references>
      </pivotArea>
    </chartFormat>
    <chartFormat chart="10" format="199" series="1">
      <pivotArea type="data" outline="0" fieldPosition="0">
        <references count="2">
          <reference field="4294967294" count="1" selected="0">
            <x v="0"/>
          </reference>
          <reference field="27" count="1" selected="0">
            <x v="33"/>
          </reference>
        </references>
      </pivotArea>
    </chartFormat>
    <chartFormat chart="12" format="210" series="1">
      <pivotArea type="data" outline="0" fieldPosition="0">
        <references count="2">
          <reference field="4294967294" count="1" selected="0">
            <x v="0"/>
          </reference>
          <reference field="27" count="1" selected="0">
            <x v="26"/>
          </reference>
        </references>
      </pivotArea>
    </chartFormat>
    <chartFormat chart="12" format="211" series="1">
      <pivotArea type="data" outline="0" fieldPosition="0">
        <references count="2">
          <reference field="4294967294" count="1" selected="0">
            <x v="0"/>
          </reference>
          <reference field="27" count="1" selected="0">
            <x v="51"/>
          </reference>
        </references>
      </pivotArea>
    </chartFormat>
    <chartFormat chart="12" format="212" series="1">
      <pivotArea type="data" outline="0" fieldPosition="0">
        <references count="2">
          <reference field="4294967294" count="1" selected="0">
            <x v="0"/>
          </reference>
          <reference field="27" count="1" selected="0">
            <x v="61"/>
          </reference>
        </references>
      </pivotArea>
    </chartFormat>
    <chartFormat chart="11" format="210" series="1">
      <pivotArea type="data" outline="0" fieldPosition="0">
        <references count="2">
          <reference field="4294967294" count="1" selected="0">
            <x v="0"/>
          </reference>
          <reference field="27" count="1" selected="0">
            <x v="26"/>
          </reference>
        </references>
      </pivotArea>
    </chartFormat>
    <chartFormat chart="11" format="211" series="1">
      <pivotArea type="data" outline="0" fieldPosition="0">
        <references count="2">
          <reference field="4294967294" count="1" selected="0">
            <x v="0"/>
          </reference>
          <reference field="27" count="1" selected="0">
            <x v="51"/>
          </reference>
        </references>
      </pivotArea>
    </chartFormat>
    <chartFormat chart="11" format="212" series="1">
      <pivotArea type="data" outline="0" fieldPosition="0">
        <references count="2">
          <reference field="4294967294" count="1" selected="0">
            <x v="0"/>
          </reference>
          <reference field="27" count="1" selected="0">
            <x v="61"/>
          </reference>
        </references>
      </pivotArea>
    </chartFormat>
    <chartFormat chart="10" format="200" series="1">
      <pivotArea type="data" outline="0" fieldPosition="0">
        <references count="2">
          <reference field="4294967294" count="1" selected="0">
            <x v="0"/>
          </reference>
          <reference field="27" count="1" selected="0">
            <x v="26"/>
          </reference>
        </references>
      </pivotArea>
    </chartFormat>
    <chartFormat chart="10" format="201" series="1">
      <pivotArea type="data" outline="0" fieldPosition="0">
        <references count="2">
          <reference field="4294967294" count="1" selected="0">
            <x v="0"/>
          </reference>
          <reference field="27" count="1" selected="0">
            <x v="51"/>
          </reference>
        </references>
      </pivotArea>
    </chartFormat>
    <chartFormat chart="10" format="202" series="1">
      <pivotArea type="data" outline="0" fieldPosition="0">
        <references count="2">
          <reference field="4294967294" count="1" selected="0">
            <x v="0"/>
          </reference>
          <reference field="27" count="1" selected="0">
            <x v="61"/>
          </reference>
        </references>
      </pivotArea>
    </chartFormat>
    <chartFormat chart="12" format="213" series="1">
      <pivotArea type="data" outline="0" fieldPosition="0">
        <references count="2">
          <reference field="4294967294" count="1" selected="0">
            <x v="0"/>
          </reference>
          <reference field="27" count="1" selected="0">
            <x v="17"/>
          </reference>
        </references>
      </pivotArea>
    </chartFormat>
    <chartFormat chart="12" format="214" series="1">
      <pivotArea type="data" outline="0" fieldPosition="0">
        <references count="2">
          <reference field="4294967294" count="1" selected="0">
            <x v="0"/>
          </reference>
          <reference field="27" count="1" selected="0">
            <x v="20"/>
          </reference>
        </references>
      </pivotArea>
    </chartFormat>
    <chartFormat chart="12" format="215" series="1">
      <pivotArea type="data" outline="0" fieldPosition="0">
        <references count="2">
          <reference field="4294967294" count="1" selected="0">
            <x v="0"/>
          </reference>
          <reference field="27" count="1" selected="0">
            <x v="84"/>
          </reference>
        </references>
      </pivotArea>
    </chartFormat>
    <chartFormat chart="12" format="216" series="1">
      <pivotArea type="data" outline="0" fieldPosition="0">
        <references count="2">
          <reference field="4294967294" count="1" selected="0">
            <x v="0"/>
          </reference>
          <reference field="27" count="1" selected="0">
            <x v="6"/>
          </reference>
        </references>
      </pivotArea>
    </chartFormat>
    <chartFormat chart="12" format="217" series="1">
      <pivotArea type="data" outline="0" fieldPosition="0">
        <references count="2">
          <reference field="4294967294" count="1" selected="0">
            <x v="0"/>
          </reference>
          <reference field="27" count="1" selected="0">
            <x v="7"/>
          </reference>
        </references>
      </pivotArea>
    </chartFormat>
    <chartFormat chart="12" format="218" series="1">
      <pivotArea type="data" outline="0" fieldPosition="0">
        <references count="2">
          <reference field="4294967294" count="1" selected="0">
            <x v="0"/>
          </reference>
          <reference field="27" count="1" selected="0">
            <x v="8"/>
          </reference>
        </references>
      </pivotArea>
    </chartFormat>
    <chartFormat chart="12" format="219" series="1">
      <pivotArea type="data" outline="0" fieldPosition="0">
        <references count="2">
          <reference field="4294967294" count="1" selected="0">
            <x v="0"/>
          </reference>
          <reference field="27" count="1" selected="0">
            <x v="14"/>
          </reference>
        </references>
      </pivotArea>
    </chartFormat>
    <chartFormat chart="12" format="220" series="1">
      <pivotArea type="data" outline="0" fieldPosition="0">
        <references count="2">
          <reference field="4294967294" count="1" selected="0">
            <x v="0"/>
          </reference>
          <reference field="27" count="1" selected="0">
            <x v="16"/>
          </reference>
        </references>
      </pivotArea>
    </chartFormat>
    <chartFormat chart="12" format="221" series="1">
      <pivotArea type="data" outline="0" fieldPosition="0">
        <references count="2">
          <reference field="4294967294" count="1" selected="0">
            <x v="0"/>
          </reference>
          <reference field="27" count="1" selected="0">
            <x v="18"/>
          </reference>
        </references>
      </pivotArea>
    </chartFormat>
    <chartFormat chart="12" format="222" series="1">
      <pivotArea type="data" outline="0" fieldPosition="0">
        <references count="2">
          <reference field="4294967294" count="1" selected="0">
            <x v="0"/>
          </reference>
          <reference field="27" count="1" selected="0">
            <x v="19"/>
          </reference>
        </references>
      </pivotArea>
    </chartFormat>
    <chartFormat chart="12" format="223" series="1">
      <pivotArea type="data" outline="0" fieldPosition="0">
        <references count="2">
          <reference field="4294967294" count="1" selected="0">
            <x v="0"/>
          </reference>
          <reference field="27" count="1" selected="0">
            <x v="21"/>
          </reference>
        </references>
      </pivotArea>
    </chartFormat>
    <chartFormat chart="12" format="224" series="1">
      <pivotArea type="data" outline="0" fieldPosition="0">
        <references count="2">
          <reference field="4294967294" count="1" selected="0">
            <x v="0"/>
          </reference>
          <reference field="27" count="1" selected="0">
            <x v="0"/>
          </reference>
        </references>
      </pivotArea>
    </chartFormat>
    <chartFormat chart="12" format="225" series="1">
      <pivotArea type="data" outline="0" fieldPosition="0">
        <references count="2">
          <reference field="4294967294" count="1" selected="0">
            <x v="0"/>
          </reference>
          <reference field="27" count="1" selected="0">
            <x v="1"/>
          </reference>
        </references>
      </pivotArea>
    </chartFormat>
    <chartFormat chart="12" format="226" series="1">
      <pivotArea type="data" outline="0" fieldPosition="0">
        <references count="2">
          <reference field="4294967294" count="1" selected="0">
            <x v="0"/>
          </reference>
          <reference field="27" count="1" selected="0">
            <x v="2"/>
          </reference>
        </references>
      </pivotArea>
    </chartFormat>
    <chartFormat chart="12" format="227" series="1">
      <pivotArea type="data" outline="0" fieldPosition="0">
        <references count="2">
          <reference field="4294967294" count="1" selected="0">
            <x v="0"/>
          </reference>
          <reference field="27" count="1" selected="0">
            <x v="64"/>
          </reference>
        </references>
      </pivotArea>
    </chartFormat>
    <chartFormat chart="12" format="228" series="1">
      <pivotArea type="data" outline="0" fieldPosition="0">
        <references count="2">
          <reference field="4294967294" count="1" selected="0">
            <x v="0"/>
          </reference>
          <reference field="27" count="1" selected="0">
            <x v="65"/>
          </reference>
        </references>
      </pivotArea>
    </chartFormat>
    <chartFormat chart="12" format="229" series="1">
      <pivotArea type="data" outline="0" fieldPosition="0">
        <references count="2">
          <reference field="4294967294" count="1" selected="0">
            <x v="0"/>
          </reference>
          <reference field="27" count="1" selected="0">
            <x v="70"/>
          </reference>
        </references>
      </pivotArea>
    </chartFormat>
    <chartFormat chart="12" format="230" series="1">
      <pivotArea type="data" outline="0" fieldPosition="0">
        <references count="2">
          <reference field="4294967294" count="1" selected="0">
            <x v="0"/>
          </reference>
          <reference field="27" count="1" selected="0">
            <x v="76"/>
          </reference>
        </references>
      </pivotArea>
    </chartFormat>
    <chartFormat chart="12" format="231" series="1">
      <pivotArea type="data" outline="0" fieldPosition="0">
        <references count="2">
          <reference field="4294967294" count="1" selected="0">
            <x v="0"/>
          </reference>
          <reference field="27" count="1" selected="0">
            <x v="80"/>
          </reference>
        </references>
      </pivotArea>
    </chartFormat>
    <chartFormat chart="12" format="232" series="1">
      <pivotArea type="data" outline="0" fieldPosition="0">
        <references count="2">
          <reference field="4294967294" count="1" selected="0">
            <x v="0"/>
          </reference>
          <reference field="27" count="1" selected="0">
            <x v="11"/>
          </reference>
        </references>
      </pivotArea>
    </chartFormat>
    <chartFormat chart="12" format="233" series="1">
      <pivotArea type="data" outline="0" fieldPosition="0">
        <references count="2">
          <reference field="4294967294" count="1" selected="0">
            <x v="0"/>
          </reference>
          <reference field="27" count="1" selected="0">
            <x v="30"/>
          </reference>
        </references>
      </pivotArea>
    </chartFormat>
    <chartFormat chart="12" format="234" series="1">
      <pivotArea type="data" outline="0" fieldPosition="0">
        <references count="2">
          <reference field="4294967294" count="1" selected="0">
            <x v="0"/>
          </reference>
          <reference field="27" count="1" selected="0">
            <x v="42"/>
          </reference>
        </references>
      </pivotArea>
    </chartFormat>
    <chartFormat chart="12" format="235" series="1">
      <pivotArea type="data" outline="0" fieldPosition="0">
        <references count="2">
          <reference field="4294967294" count="1" selected="0">
            <x v="0"/>
          </reference>
          <reference field="27" count="1" selected="0">
            <x v="50"/>
          </reference>
        </references>
      </pivotArea>
    </chartFormat>
    <chartFormat chart="12" format="236" series="1">
      <pivotArea type="data" outline="0" fieldPosition="0">
        <references count="2">
          <reference field="4294967294" count="1" selected="0">
            <x v="0"/>
          </reference>
          <reference field="27" count="1" selected="0">
            <x v="37"/>
          </reference>
        </references>
      </pivotArea>
    </chartFormat>
    <chartFormat chart="12" format="237" series="1">
      <pivotArea type="data" outline="0" fieldPosition="0">
        <references count="2">
          <reference field="4294967294" count="1" selected="0">
            <x v="0"/>
          </reference>
          <reference field="27" count="1" selected="0">
            <x v="66"/>
          </reference>
        </references>
      </pivotArea>
    </chartFormat>
    <chartFormat chart="12" format="238" series="1">
      <pivotArea type="data" outline="0" fieldPosition="0">
        <references count="2">
          <reference field="4294967294" count="1" selected="0">
            <x v="0"/>
          </reference>
          <reference field="27" count="1" selected="0">
            <x v="86"/>
          </reference>
        </references>
      </pivotArea>
    </chartFormat>
    <chartFormat chart="12" format="239" series="1">
      <pivotArea type="data" outline="0" fieldPosition="0">
        <references count="2">
          <reference field="4294967294" count="1" selected="0">
            <x v="0"/>
          </reference>
          <reference field="27" count="1" selected="0">
            <x v="85"/>
          </reference>
        </references>
      </pivotArea>
    </chartFormat>
    <chartFormat chart="12" format="240" series="1">
      <pivotArea type="data" outline="0" fieldPosition="0">
        <references count="2">
          <reference field="4294967294" count="1" selected="0">
            <x v="0"/>
          </reference>
          <reference field="27" count="1" selected="0">
            <x v="59"/>
          </reference>
        </references>
      </pivotArea>
    </chartFormat>
    <chartFormat chart="12" format="241" series="1">
      <pivotArea type="data" outline="0" fieldPosition="0">
        <references count="2">
          <reference field="4294967294" count="1" selected="0">
            <x v="0"/>
          </reference>
          <reference field="27" count="1" selected="0">
            <x v="58"/>
          </reference>
        </references>
      </pivotArea>
    </chartFormat>
    <chartFormat chart="12" format="242" series="1">
      <pivotArea type="data" outline="0" fieldPosition="0">
        <references count="2">
          <reference field="4294967294" count="1" selected="0">
            <x v="0"/>
          </reference>
          <reference field="27" count="1" selected="0">
            <x v="82"/>
          </reference>
        </references>
      </pivotArea>
    </chartFormat>
    <chartFormat chart="9" format="180" series="1">
      <pivotArea type="data" outline="0" fieldPosition="0">
        <references count="1">
          <reference field="4294967294" count="1" selected="0">
            <x v="0"/>
          </reference>
        </references>
      </pivotArea>
    </chartFormat>
    <chartFormat chart="12" format="243" series="1">
      <pivotArea type="data" outline="0" fieldPosition="0">
        <references count="1">
          <reference field="4294967294" count="1" selected="0">
            <x v="0"/>
          </reference>
        </references>
      </pivotArea>
    </chartFormat>
    <chartFormat chart="17" format="254" series="1">
      <pivotArea type="data" outline="0" fieldPosition="0">
        <references count="2">
          <reference field="4294967294" count="1" selected="0">
            <x v="0"/>
          </reference>
          <reference field="27" count="1" selected="0">
            <x v="43"/>
          </reference>
        </references>
      </pivotArea>
    </chartFormat>
    <chartFormat chart="17" format="255" series="1">
      <pivotArea type="data" outline="0" fieldPosition="0">
        <references count="2">
          <reference field="4294967294" count="1" selected="0">
            <x v="0"/>
          </reference>
          <reference field="27" count="1" selected="0">
            <x v="44"/>
          </reference>
        </references>
      </pivotArea>
    </chartFormat>
    <chartFormat chart="17" format="256" series="1">
      <pivotArea type="data" outline="0" fieldPosition="0">
        <references count="2">
          <reference field="4294967294" count="1" selected="0">
            <x v="0"/>
          </reference>
          <reference field="27" count="1" selected="0">
            <x v="69"/>
          </reference>
        </references>
      </pivotArea>
    </chartFormat>
    <chartFormat chart="17" format="257" series="1">
      <pivotArea type="data" outline="0" fieldPosition="0">
        <references count="2">
          <reference field="4294967294" count="1" selected="0">
            <x v="0"/>
          </reference>
          <reference field="27" count="1" selected="0">
            <x v="36"/>
          </reference>
        </references>
      </pivotArea>
    </chartFormat>
    <chartFormat chart="17" format="258" series="1">
      <pivotArea type="data" outline="0" fieldPosition="0">
        <references count="2">
          <reference field="4294967294" count="1" selected="0">
            <x v="0"/>
          </reference>
          <reference field="27" count="1" selected="0">
            <x v="40"/>
          </reference>
        </references>
      </pivotArea>
    </chartFormat>
    <chartFormat chart="17" format="259" series="1">
      <pivotArea type="data" outline="0" fieldPosition="0">
        <references count="2">
          <reference field="4294967294" count="1" selected="0">
            <x v="0"/>
          </reference>
          <reference field="27" count="1" selected="0">
            <x v="35"/>
          </reference>
        </references>
      </pivotArea>
    </chartFormat>
    <chartFormat chart="17" format="260" series="1">
      <pivotArea type="data" outline="0" fieldPosition="0">
        <references count="2">
          <reference field="4294967294" count="1" selected="0">
            <x v="0"/>
          </reference>
          <reference field="27" count="1" selected="0">
            <x v="81"/>
          </reference>
        </references>
      </pivotArea>
    </chartFormat>
    <chartFormat chart="17" format="261" series="1">
      <pivotArea type="data" outline="0" fieldPosition="0">
        <references count="2">
          <reference field="4294967294" count="1" selected="0">
            <x v="0"/>
          </reference>
          <reference field="27" count="1" selected="0">
            <x v="34"/>
          </reference>
        </references>
      </pivotArea>
    </chartFormat>
    <chartFormat chart="17" format="262" series="1">
      <pivotArea type="data" outline="0" fieldPosition="0">
        <references count="2">
          <reference field="4294967294" count="1" selected="0">
            <x v="0"/>
          </reference>
          <reference field="27" count="1" selected="0">
            <x v="9"/>
          </reference>
        </references>
      </pivotArea>
    </chartFormat>
    <chartFormat chart="17" format="263" series="1">
      <pivotArea type="data" outline="0" fieldPosition="0">
        <references count="2">
          <reference field="4294967294" count="1" selected="0">
            <x v="0"/>
          </reference>
          <reference field="27" count="1" selected="0">
            <x v="15"/>
          </reference>
        </references>
      </pivotArea>
    </chartFormat>
    <chartFormat chart="17" format="264" series="1">
      <pivotArea type="data" outline="0" fieldPosition="0">
        <references count="2">
          <reference field="4294967294" count="1" selected="0">
            <x v="0"/>
          </reference>
          <reference field="27" count="1" selected="0">
            <x v="32"/>
          </reference>
        </references>
      </pivotArea>
    </chartFormat>
    <chartFormat chart="17" format="265" series="1">
      <pivotArea type="data" outline="0" fieldPosition="0">
        <references count="2">
          <reference field="4294967294" count="1" selected="0">
            <x v="0"/>
          </reference>
          <reference field="27" count="1" selected="0">
            <x v="17"/>
          </reference>
        </references>
      </pivotArea>
    </chartFormat>
    <chartFormat chart="17" format="266" series="1">
      <pivotArea type="data" outline="0" fieldPosition="0">
        <references count="2">
          <reference field="4294967294" count="1" selected="0">
            <x v="0"/>
          </reference>
          <reference field="27" count="1" selected="0">
            <x v="33"/>
          </reference>
        </references>
      </pivotArea>
    </chartFormat>
    <chartFormat chart="17" format="267" series="1">
      <pivotArea type="data" outline="0" fieldPosition="0">
        <references count="2">
          <reference field="4294967294" count="1" selected="0">
            <x v="0"/>
          </reference>
          <reference field="27" count="1" selected="0">
            <x v="84"/>
          </reference>
        </references>
      </pivotArea>
    </chartFormat>
    <chartFormat chart="17" format="268" series="1">
      <pivotArea type="data" outline="0" fieldPosition="0">
        <references count="2">
          <reference field="4294967294" count="1" selected="0">
            <x v="0"/>
          </reference>
          <reference field="27" count="1" selected="0">
            <x v="20"/>
          </reference>
        </references>
      </pivotArea>
    </chartFormat>
    <chartFormat chart="19" format="279" series="1">
      <pivotArea type="data" outline="0" fieldPosition="0">
        <references count="2">
          <reference field="4294967294" count="1" selected="0">
            <x v="0"/>
          </reference>
          <reference field="27" count="1" selected="0">
            <x v="43"/>
          </reference>
        </references>
      </pivotArea>
    </chartFormat>
    <chartFormat chart="19" format="280" series="1">
      <pivotArea type="data" outline="0" fieldPosition="0">
        <references count="2">
          <reference field="4294967294" count="1" selected="0">
            <x v="0"/>
          </reference>
          <reference field="27" count="1" selected="0">
            <x v="44"/>
          </reference>
        </references>
      </pivotArea>
    </chartFormat>
    <chartFormat chart="19" format="281" series="1">
      <pivotArea type="data" outline="0" fieldPosition="0">
        <references count="2">
          <reference field="4294967294" count="1" selected="0">
            <x v="0"/>
          </reference>
          <reference field="27" count="1" selected="0">
            <x v="69"/>
          </reference>
        </references>
      </pivotArea>
    </chartFormat>
    <chartFormat chart="19" format="282" series="1">
      <pivotArea type="data" outline="0" fieldPosition="0">
        <references count="2">
          <reference field="4294967294" count="1" selected="0">
            <x v="0"/>
          </reference>
          <reference field="27" count="1" selected="0">
            <x v="36"/>
          </reference>
        </references>
      </pivotArea>
    </chartFormat>
    <chartFormat chart="19" format="283" series="1">
      <pivotArea type="data" outline="0" fieldPosition="0">
        <references count="2">
          <reference field="4294967294" count="1" selected="0">
            <x v="0"/>
          </reference>
          <reference field="27" count="1" selected="0">
            <x v="40"/>
          </reference>
        </references>
      </pivotArea>
    </chartFormat>
    <chartFormat chart="19" format="284" series="1">
      <pivotArea type="data" outline="0" fieldPosition="0">
        <references count="2">
          <reference field="4294967294" count="1" selected="0">
            <x v="0"/>
          </reference>
          <reference field="27" count="1" selected="0">
            <x v="35"/>
          </reference>
        </references>
      </pivotArea>
    </chartFormat>
    <chartFormat chart="19" format="285" series="1">
      <pivotArea type="data" outline="0" fieldPosition="0">
        <references count="2">
          <reference field="4294967294" count="1" selected="0">
            <x v="0"/>
          </reference>
          <reference field="27" count="1" selected="0">
            <x v="81"/>
          </reference>
        </references>
      </pivotArea>
    </chartFormat>
    <chartFormat chart="19" format="286" series="1">
      <pivotArea type="data" outline="0" fieldPosition="0">
        <references count="2">
          <reference field="4294967294" count="1" selected="0">
            <x v="0"/>
          </reference>
          <reference field="27" count="1" selected="0">
            <x v="34"/>
          </reference>
        </references>
      </pivotArea>
    </chartFormat>
    <chartFormat chart="19" format="287" series="1">
      <pivotArea type="data" outline="0" fieldPosition="0">
        <references count="2">
          <reference field="4294967294" count="1" selected="0">
            <x v="0"/>
          </reference>
          <reference field="27" count="1" selected="0">
            <x v="9"/>
          </reference>
        </references>
      </pivotArea>
    </chartFormat>
    <chartFormat chart="19" format="288" series="1">
      <pivotArea type="data" outline="0" fieldPosition="0">
        <references count="2">
          <reference field="4294967294" count="1" selected="0">
            <x v="0"/>
          </reference>
          <reference field="27" count="1" selected="0">
            <x v="15"/>
          </reference>
        </references>
      </pivotArea>
    </chartFormat>
    <chartFormat chart="21" format="299" series="1">
      <pivotArea type="data" outline="0" fieldPosition="0">
        <references count="2">
          <reference field="4294967294" count="1" selected="0">
            <x v="0"/>
          </reference>
          <reference field="27" count="1" selected="0">
            <x v="43"/>
          </reference>
        </references>
      </pivotArea>
    </chartFormat>
    <chartFormat chart="21" format="300" series="1">
      <pivotArea type="data" outline="0" fieldPosition="0">
        <references count="2">
          <reference field="4294967294" count="1" selected="0">
            <x v="0"/>
          </reference>
          <reference field="27" count="1" selected="0">
            <x v="44"/>
          </reference>
        </references>
      </pivotArea>
    </chartFormat>
    <chartFormat chart="21" format="301" series="1">
      <pivotArea type="data" outline="0" fieldPosition="0">
        <references count="2">
          <reference field="4294967294" count="1" selected="0">
            <x v="0"/>
          </reference>
          <reference field="27" count="1" selected="0">
            <x v="69"/>
          </reference>
        </references>
      </pivotArea>
    </chartFormat>
    <chartFormat chart="21" format="302" series="1">
      <pivotArea type="data" outline="0" fieldPosition="0">
        <references count="2">
          <reference field="4294967294" count="1" selected="0">
            <x v="0"/>
          </reference>
          <reference field="27" count="1" selected="0">
            <x v="36"/>
          </reference>
        </references>
      </pivotArea>
    </chartFormat>
    <chartFormat chart="21" format="303" series="1">
      <pivotArea type="data" outline="0" fieldPosition="0">
        <references count="2">
          <reference field="4294967294" count="1" selected="0">
            <x v="0"/>
          </reference>
          <reference field="27" count="1" selected="0">
            <x v="40"/>
          </reference>
        </references>
      </pivotArea>
    </chartFormat>
    <chartFormat chart="21" format="304" series="1">
      <pivotArea type="data" outline="0" fieldPosition="0">
        <references count="2">
          <reference field="4294967294" count="1" selected="0">
            <x v="0"/>
          </reference>
          <reference field="27" count="1" selected="0">
            <x v="35"/>
          </reference>
        </references>
      </pivotArea>
    </chartFormat>
    <chartFormat chart="21" format="305" series="1">
      <pivotArea type="data" outline="0" fieldPosition="0">
        <references count="2">
          <reference field="4294967294" count="1" selected="0">
            <x v="0"/>
          </reference>
          <reference field="27" count="1" selected="0">
            <x v="81"/>
          </reference>
        </references>
      </pivotArea>
    </chartFormat>
    <chartFormat chart="21" format="306" series="1">
      <pivotArea type="data" outline="0" fieldPosition="0">
        <references count="2">
          <reference field="4294967294" count="1" selected="0">
            <x v="0"/>
          </reference>
          <reference field="27" count="1" selected="0">
            <x v="34"/>
          </reference>
        </references>
      </pivotArea>
    </chartFormat>
    <chartFormat chart="21" format="307" series="1">
      <pivotArea type="data" outline="0" fieldPosition="0">
        <references count="2">
          <reference field="4294967294" count="1" selected="0">
            <x v="0"/>
          </reference>
          <reference field="27" count="1" selected="0">
            <x v="9"/>
          </reference>
        </references>
      </pivotArea>
    </chartFormat>
    <chartFormat chart="21" format="308" series="1">
      <pivotArea type="data" outline="0" fieldPosition="0">
        <references count="2">
          <reference field="4294967294" count="1" selected="0">
            <x v="0"/>
          </reference>
          <reference field="27" count="1" selected="0">
            <x v="15"/>
          </reference>
        </references>
      </pivotArea>
    </chartFormat>
    <chartFormat chart="19" format="289" series="1">
      <pivotArea type="data" outline="0" fieldPosition="0">
        <references count="2">
          <reference field="4294967294" count="1" selected="0">
            <x v="0"/>
          </reference>
          <reference field="27" count="1" selected="0">
            <x v="32"/>
          </reference>
        </references>
      </pivotArea>
    </chartFormat>
    <chartFormat chart="19" format="290" series="1">
      <pivotArea type="data" outline="0" fieldPosition="0">
        <references count="2">
          <reference field="4294967294" count="1" selected="0">
            <x v="0"/>
          </reference>
          <reference field="27" count="1" selected="0">
            <x v="17"/>
          </reference>
        </references>
      </pivotArea>
    </chartFormat>
    <chartFormat chart="19" format="291" series="1">
      <pivotArea type="data" outline="0" fieldPosition="0">
        <references count="2">
          <reference field="4294967294" count="1" selected="0">
            <x v="0"/>
          </reference>
          <reference field="27" count="1" selected="0">
            <x v="33"/>
          </reference>
        </references>
      </pivotArea>
    </chartFormat>
    <chartFormat chart="19" format="292" series="1">
      <pivotArea type="data" outline="0" fieldPosition="0">
        <references count="2">
          <reference field="4294967294" count="1" selected="0">
            <x v="0"/>
          </reference>
          <reference field="27" count="1" selected="0">
            <x v="84"/>
          </reference>
        </references>
      </pivotArea>
    </chartFormat>
    <chartFormat chart="19" format="293" series="1">
      <pivotArea type="data" outline="0" fieldPosition="0">
        <references count="2">
          <reference field="4294967294" count="1" selected="0">
            <x v="0"/>
          </reference>
          <reference field="27" count="1" selected="0">
            <x v="20"/>
          </reference>
        </references>
      </pivotArea>
    </chartFormat>
    <chartFormat chart="21" format="309" series="1">
      <pivotArea type="data" outline="0" fieldPosition="0">
        <references count="2">
          <reference field="4294967294" count="1" selected="0">
            <x v="0"/>
          </reference>
          <reference field="27" count="1" selected="0">
            <x v="32"/>
          </reference>
        </references>
      </pivotArea>
    </chartFormat>
    <chartFormat chart="21" format="310" series="1">
      <pivotArea type="data" outline="0" fieldPosition="0">
        <references count="2">
          <reference field="4294967294" count="1" selected="0">
            <x v="0"/>
          </reference>
          <reference field="27" count="1" selected="0">
            <x v="17"/>
          </reference>
        </references>
      </pivotArea>
    </chartFormat>
    <chartFormat chart="21" format="311" series="1">
      <pivotArea type="data" outline="0" fieldPosition="0">
        <references count="2">
          <reference field="4294967294" count="1" selected="0">
            <x v="0"/>
          </reference>
          <reference field="27" count="1" selected="0">
            <x v="33"/>
          </reference>
        </references>
      </pivotArea>
    </chartFormat>
    <chartFormat chart="21" format="312" series="1">
      <pivotArea type="data" outline="0" fieldPosition="0">
        <references count="2">
          <reference field="4294967294" count="1" selected="0">
            <x v="0"/>
          </reference>
          <reference field="27" count="1" selected="0">
            <x v="84"/>
          </reference>
        </references>
      </pivotArea>
    </chartFormat>
    <chartFormat chart="21" format="313" series="1">
      <pivotArea type="data" outline="0" fieldPosition="0">
        <references count="2">
          <reference field="4294967294" count="1" selected="0">
            <x v="0"/>
          </reference>
          <reference field="27" count="1" selected="0">
            <x v="20"/>
          </reference>
        </references>
      </pivotArea>
    </chartFormat>
    <chartFormat chart="17" format="269" series="1">
      <pivotArea type="data" outline="0" fieldPosition="0">
        <references count="2">
          <reference field="4294967294" count="1" selected="0">
            <x v="0"/>
          </reference>
          <reference field="27" count="1" selected="0">
            <x v="85"/>
          </reference>
        </references>
      </pivotArea>
    </chartFormat>
    <chartFormat chart="17" format="270" series="1">
      <pivotArea type="data" outline="0" fieldPosition="0">
        <references count="2">
          <reference field="4294967294" count="1" selected="0">
            <x v="0"/>
          </reference>
          <reference field="27" count="1" selected="0">
            <x v="75"/>
          </reference>
        </references>
      </pivotArea>
    </chartFormat>
    <chartFormat chart="19" format="294" series="1">
      <pivotArea type="data" outline="0" fieldPosition="0">
        <references count="2">
          <reference field="4294967294" count="1" selected="0">
            <x v="0"/>
          </reference>
          <reference field="27" count="1" selected="0">
            <x v="85"/>
          </reference>
        </references>
      </pivotArea>
    </chartFormat>
    <chartFormat chart="19" format="295" series="1">
      <pivotArea type="data" outline="0" fieldPosition="0">
        <references count="2">
          <reference field="4294967294" count="1" selected="0">
            <x v="0"/>
          </reference>
          <reference field="27" count="1" selected="0">
            <x v="75"/>
          </reference>
        </references>
      </pivotArea>
    </chartFormat>
    <chartFormat chart="21" format="314" series="1">
      <pivotArea type="data" outline="0" fieldPosition="0">
        <references count="2">
          <reference field="4294967294" count="1" selected="0">
            <x v="0"/>
          </reference>
          <reference field="27" count="1" selected="0">
            <x v="85"/>
          </reference>
        </references>
      </pivotArea>
    </chartFormat>
    <chartFormat chart="21" format="315" series="1">
      <pivotArea type="data" outline="0" fieldPosition="0">
        <references count="2">
          <reference field="4294967294" count="1" selected="0">
            <x v="0"/>
          </reference>
          <reference field="27" count="1" selected="0">
            <x v="75"/>
          </reference>
        </references>
      </pivotArea>
    </chartFormat>
    <chartFormat chart="17" format="271" series="1">
      <pivotArea type="data" outline="0" fieldPosition="0">
        <references count="2">
          <reference field="4294967294" count="1" selected="0">
            <x v="0"/>
          </reference>
          <reference field="27" count="1" selected="0">
            <x v="42"/>
          </reference>
        </references>
      </pivotArea>
    </chartFormat>
    <chartFormat chart="17" format="272" series="1">
      <pivotArea type="data" outline="0" fieldPosition="0">
        <references count="2">
          <reference field="4294967294" count="1" selected="0">
            <x v="0"/>
          </reference>
          <reference field="27" count="1" selected="0">
            <x v="58"/>
          </reference>
        </references>
      </pivotArea>
    </chartFormat>
    <chartFormat chart="17" format="273" series="1">
      <pivotArea type="data" outline="0" fieldPosition="0">
        <references count="2">
          <reference field="4294967294" count="1" selected="0">
            <x v="0"/>
          </reference>
          <reference field="27" count="1" selected="0">
            <x v="82"/>
          </reference>
        </references>
      </pivotArea>
    </chartFormat>
    <chartFormat chart="17" format="274" series="1">
      <pivotArea type="data" outline="0" fieldPosition="0">
        <references count="2">
          <reference field="4294967294" count="1" selected="0">
            <x v="0"/>
          </reference>
          <reference field="27" count="1" selected="0">
            <x v="50"/>
          </reference>
        </references>
      </pivotArea>
    </chartFormat>
    <chartFormat chart="19" format="296" series="1">
      <pivotArea type="data" outline="0" fieldPosition="0">
        <references count="2">
          <reference field="4294967294" count="1" selected="0">
            <x v="0"/>
          </reference>
          <reference field="27" count="1" selected="0">
            <x v="42"/>
          </reference>
        </references>
      </pivotArea>
    </chartFormat>
    <chartFormat chart="19" format="297" series="1">
      <pivotArea type="data" outline="0" fieldPosition="0">
        <references count="2">
          <reference field="4294967294" count="1" selected="0">
            <x v="0"/>
          </reference>
          <reference field="27" count="1" selected="0">
            <x v="58"/>
          </reference>
        </references>
      </pivotArea>
    </chartFormat>
    <chartFormat chart="19" format="298" series="1">
      <pivotArea type="data" outline="0" fieldPosition="0">
        <references count="2">
          <reference field="4294967294" count="1" selected="0">
            <x v="0"/>
          </reference>
          <reference field="27" count="1" selected="0">
            <x v="82"/>
          </reference>
        </references>
      </pivotArea>
    </chartFormat>
    <chartFormat chart="19" format="299" series="1">
      <pivotArea type="data" outline="0" fieldPosition="0">
        <references count="2">
          <reference field="4294967294" count="1" selected="0">
            <x v="0"/>
          </reference>
          <reference field="27" count="1" selected="0">
            <x v="50"/>
          </reference>
        </references>
      </pivotArea>
    </chartFormat>
    <chartFormat chart="21" format="316" series="1">
      <pivotArea type="data" outline="0" fieldPosition="0">
        <references count="2">
          <reference field="4294967294" count="1" selected="0">
            <x v="0"/>
          </reference>
          <reference field="27" count="1" selected="0">
            <x v="42"/>
          </reference>
        </references>
      </pivotArea>
    </chartFormat>
    <chartFormat chart="21" format="317" series="1">
      <pivotArea type="data" outline="0" fieldPosition="0">
        <references count="2">
          <reference field="4294967294" count="1" selected="0">
            <x v="0"/>
          </reference>
          <reference field="27" count="1" selected="0">
            <x v="58"/>
          </reference>
        </references>
      </pivotArea>
    </chartFormat>
    <chartFormat chart="21" format="318" series="1">
      <pivotArea type="data" outline="0" fieldPosition="0">
        <references count="2">
          <reference field="4294967294" count="1" selected="0">
            <x v="0"/>
          </reference>
          <reference field="27" count="1" selected="0">
            <x v="82"/>
          </reference>
        </references>
      </pivotArea>
    </chartFormat>
    <chartFormat chart="21" format="319" series="1">
      <pivotArea type="data" outline="0" fieldPosition="0">
        <references count="2">
          <reference field="4294967294" count="1" selected="0">
            <x v="0"/>
          </reference>
          <reference field="27" count="1" selected="0">
            <x v="50"/>
          </reference>
        </references>
      </pivotArea>
    </chartFormat>
    <chartFormat chart="17" format="275" series="1">
      <pivotArea type="data" outline="0" fieldPosition="0">
        <references count="2">
          <reference field="4294967294" count="1" selected="0">
            <x v="0"/>
          </reference>
          <reference field="27" count="1" selected="0">
            <x v="6"/>
          </reference>
        </references>
      </pivotArea>
    </chartFormat>
    <chartFormat chart="17" format="276" series="1">
      <pivotArea type="data" outline="0" fieldPosition="0">
        <references count="2">
          <reference field="4294967294" count="1" selected="0">
            <x v="0"/>
          </reference>
          <reference field="27" count="1" selected="0">
            <x v="11"/>
          </reference>
        </references>
      </pivotArea>
    </chartFormat>
    <chartFormat chart="17" format="277" series="1">
      <pivotArea type="data" outline="0" fieldPosition="0">
        <references count="2">
          <reference field="4294967294" count="1" selected="0">
            <x v="0"/>
          </reference>
          <reference field="27" count="1" selected="0">
            <x v="30"/>
          </reference>
        </references>
      </pivotArea>
    </chartFormat>
    <chartFormat chart="17" format="278" series="1">
      <pivotArea type="data" outline="0" fieldPosition="0">
        <references count="2">
          <reference field="4294967294" count="1" selected="0">
            <x v="0"/>
          </reference>
          <reference field="27" count="1" selected="0">
            <x v="37"/>
          </reference>
        </references>
      </pivotArea>
    </chartFormat>
    <chartFormat chart="19" format="300" series="1">
      <pivotArea type="data" outline="0" fieldPosition="0">
        <references count="2">
          <reference field="4294967294" count="1" selected="0">
            <x v="0"/>
          </reference>
          <reference field="27" count="1" selected="0">
            <x v="6"/>
          </reference>
        </references>
      </pivotArea>
    </chartFormat>
    <chartFormat chart="19" format="301" series="1">
      <pivotArea type="data" outline="0" fieldPosition="0">
        <references count="2">
          <reference field="4294967294" count="1" selected="0">
            <x v="0"/>
          </reference>
          <reference field="27" count="1" selected="0">
            <x v="11"/>
          </reference>
        </references>
      </pivotArea>
    </chartFormat>
    <chartFormat chart="19" format="302" series="1">
      <pivotArea type="data" outline="0" fieldPosition="0">
        <references count="2">
          <reference field="4294967294" count="1" selected="0">
            <x v="0"/>
          </reference>
          <reference field="27" count="1" selected="0">
            <x v="30"/>
          </reference>
        </references>
      </pivotArea>
    </chartFormat>
    <chartFormat chart="19" format="303" series="1">
      <pivotArea type="data" outline="0" fieldPosition="0">
        <references count="2">
          <reference field="4294967294" count="1" selected="0">
            <x v="0"/>
          </reference>
          <reference field="27" count="1" selected="0">
            <x v="37"/>
          </reference>
        </references>
      </pivotArea>
    </chartFormat>
    <chartFormat chart="21" format="320" series="1">
      <pivotArea type="data" outline="0" fieldPosition="0">
        <references count="2">
          <reference field="4294967294" count="1" selected="0">
            <x v="0"/>
          </reference>
          <reference field="27" count="1" selected="0">
            <x v="6"/>
          </reference>
        </references>
      </pivotArea>
    </chartFormat>
    <chartFormat chart="21" format="321" series="1">
      <pivotArea type="data" outline="0" fieldPosition="0">
        <references count="2">
          <reference field="4294967294" count="1" selected="0">
            <x v="0"/>
          </reference>
          <reference field="27" count="1" selected="0">
            <x v="11"/>
          </reference>
        </references>
      </pivotArea>
    </chartFormat>
    <chartFormat chart="21" format="322" series="1">
      <pivotArea type="data" outline="0" fieldPosition="0">
        <references count="2">
          <reference field="4294967294" count="1" selected="0">
            <x v="0"/>
          </reference>
          <reference field="27" count="1" selected="0">
            <x v="30"/>
          </reference>
        </references>
      </pivotArea>
    </chartFormat>
    <chartFormat chart="21" format="323" series="1">
      <pivotArea type="data" outline="0" fieldPosition="0">
        <references count="2">
          <reference field="4294967294" count="1" selected="0">
            <x v="0"/>
          </reference>
          <reference field="27" count="1" selected="0">
            <x v="37"/>
          </reference>
        </references>
      </pivotArea>
    </chartFormat>
  </chartFormats>
  <pivotTableStyleInfo name="PivotStyleLight16" showRowHeaders="1" showColHeaders="1" showRowStripes="0" showColStripes="0" showLastColumn="1"/>
  <filters count="2">
    <filter fld="9" type="count" evalOrder="-1" id="9" iMeasureFld="0">
      <autoFilter ref="A1">
        <filterColumn colId="0">
          <top10 val="10" filterVal="10"/>
        </filterColumn>
      </autoFilter>
    </filter>
    <filter fld="27"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0AFBB9-2553-457A-991D-EA14A4353885}" name="Lambo'"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C6" firstHeaderRow="1" firstDataRow="2" firstDataCol="1"/>
  <pivotFields count="33">
    <pivotField showAll="0"/>
    <pivotField showAll="0"/>
    <pivotField showAll="0"/>
    <pivotField showAll="0"/>
    <pivotField showAll="0"/>
    <pivotField showAll="0"/>
    <pivotField showAll="0"/>
    <pivotField showAll="0">
      <items count="234">
        <item x="0"/>
        <item x="4"/>
        <item x="1"/>
        <item x="2"/>
        <item x="3"/>
        <item x="5"/>
        <item x="6"/>
        <item x="7"/>
        <item x="9"/>
        <item x="8"/>
        <item x="10"/>
        <item x="11"/>
        <item x="12"/>
        <item x="13"/>
        <item x="14"/>
        <item x="15"/>
        <item x="16"/>
        <item x="17"/>
        <item x="18"/>
        <item x="19"/>
        <item x="21"/>
        <item x="20"/>
        <item x="22"/>
        <item x="23"/>
        <item x="24"/>
        <item x="25"/>
        <item x="26"/>
        <item x="27"/>
        <item x="28"/>
        <item x="29"/>
        <item x="32"/>
        <item x="31"/>
        <item x="30"/>
        <item x="33"/>
        <item x="34"/>
        <item x="35"/>
        <item x="36"/>
        <item x="37"/>
        <item x="38"/>
        <item x="39"/>
        <item x="40"/>
        <item x="41"/>
        <item x="43"/>
        <item x="42"/>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3"/>
        <item x="84"/>
        <item x="85"/>
        <item x="86"/>
        <item x="82"/>
        <item x="87"/>
        <item x="88"/>
        <item x="89"/>
        <item x="90"/>
        <item x="91"/>
        <item x="92"/>
        <item x="93"/>
        <item x="94"/>
        <item x="95"/>
        <item x="98"/>
        <item x="96"/>
        <item x="97"/>
        <item x="100"/>
        <item x="99"/>
        <item x="101"/>
        <item x="102"/>
        <item x="103"/>
        <item x="104"/>
        <item x="105"/>
        <item x="108"/>
        <item x="106"/>
        <item x="107"/>
        <item x="109"/>
        <item x="110"/>
        <item x="111"/>
        <item x="113"/>
        <item x="112"/>
        <item x="115"/>
        <item x="114"/>
        <item x="118"/>
        <item x="117"/>
        <item x="116"/>
        <item x="119"/>
        <item x="120"/>
        <item x="121"/>
        <item x="122"/>
        <item x="123"/>
        <item x="124"/>
        <item x="125"/>
        <item x="126"/>
        <item x="127"/>
        <item x="128"/>
        <item x="129"/>
        <item x="131"/>
        <item x="130"/>
        <item m="1" x="231"/>
        <item m="1" x="230"/>
        <item x="134"/>
        <item x="133"/>
        <item x="132"/>
        <item x="135"/>
        <item x="136"/>
        <item x="137"/>
        <item x="138"/>
        <item x="139"/>
        <item x="142"/>
        <item x="141"/>
        <item x="140"/>
        <item x="144"/>
        <item x="143"/>
        <item x="145"/>
        <item x="146"/>
        <item x="147"/>
        <item x="148"/>
        <item x="150"/>
        <item x="149"/>
        <item x="151"/>
        <item x="152"/>
        <item x="153"/>
        <item x="154"/>
        <item x="156"/>
        <item x="157"/>
        <item x="155"/>
        <item x="158"/>
        <item x="159"/>
        <item x="160"/>
        <item x="161"/>
        <item x="162"/>
        <item m="1" x="232"/>
        <item x="163"/>
        <item x="166"/>
        <item x="164"/>
        <item x="165"/>
        <item x="167"/>
        <item x="169"/>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Col" showAll="0">
      <items count="26">
        <item x="5"/>
        <item x="2"/>
        <item x="11"/>
        <item x="3"/>
        <item x="19"/>
        <item x="15"/>
        <item x="13"/>
        <item x="14"/>
        <item x="18"/>
        <item x="0"/>
        <item x="6"/>
        <item x="12"/>
        <item x="8"/>
        <item x="17"/>
        <item x="4"/>
        <item x="22"/>
        <item x="20"/>
        <item x="10"/>
        <item x="1"/>
        <item x="16"/>
        <item x="9"/>
        <item x="21"/>
        <item x="7"/>
        <item x="23"/>
        <item m="1" x="24"/>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multipleItemSelectionAllowed="1" showAll="0">
      <items count="8">
        <item h="1" sd="0" x="0"/>
        <item sd="0" x="1"/>
        <item sd="0" x="2"/>
        <item sd="0" x="3"/>
        <item sd="0" x="4"/>
        <item sd="0" x="5"/>
        <item h="1" sd="0" x="6"/>
        <item t="default"/>
      </items>
    </pivotField>
  </pivotFields>
  <rowFields count="2">
    <field x="32"/>
    <field x="30"/>
  </rowFields>
  <rowItems count="4">
    <i>
      <x v="2"/>
    </i>
    <i>
      <x v="3"/>
    </i>
    <i>
      <x v="4"/>
    </i>
    <i t="grand">
      <x/>
    </i>
  </rowItems>
  <colFields count="1">
    <field x="28"/>
  </colFields>
  <colItems count="2">
    <i>
      <x v="12"/>
    </i>
    <i t="grand">
      <x/>
    </i>
  </colItems>
  <dataFields count="1">
    <dataField name="Sum of TotalSalePrice" fld="20" baseField="0" baseItem="0"/>
  </dataFields>
  <formats count="7">
    <format dxfId="45">
      <pivotArea collapsedLevelsAreSubtotals="1" fieldPosition="0">
        <references count="2">
          <reference field="28" count="1" selected="0">
            <x v="9"/>
          </reference>
          <reference field="32" count="1">
            <x v="1"/>
          </reference>
        </references>
      </pivotArea>
    </format>
    <format dxfId="44">
      <pivotArea collapsedLevelsAreSubtotals="1" fieldPosition="0">
        <references count="2">
          <reference field="28" count="1" selected="0">
            <x v="9"/>
          </reference>
          <reference field="32" count="1">
            <x v="2"/>
          </reference>
        </references>
      </pivotArea>
    </format>
    <format dxfId="43">
      <pivotArea collapsedLevelsAreSubtotals="1" fieldPosition="0">
        <references count="2">
          <reference field="28" count="1" selected="0">
            <x v="9"/>
          </reference>
          <reference field="32" count="1">
            <x v="3"/>
          </reference>
        </references>
      </pivotArea>
    </format>
    <format dxfId="42">
      <pivotArea collapsedLevelsAreSubtotals="1" fieldPosition="0">
        <references count="2">
          <reference field="28" count="1" selected="0">
            <x v="9"/>
          </reference>
          <reference field="32" count="1">
            <x v="4"/>
          </reference>
        </references>
      </pivotArea>
    </format>
    <format dxfId="41">
      <pivotArea collapsedLevelsAreSubtotals="1" fieldPosition="0">
        <references count="2">
          <reference field="28" count="1" selected="0">
            <x v="12"/>
          </reference>
          <reference field="32" count="1">
            <x v="2"/>
          </reference>
        </references>
      </pivotArea>
    </format>
    <format dxfId="40">
      <pivotArea collapsedLevelsAreSubtotals="1" fieldPosition="0">
        <references count="2">
          <reference field="28" count="1" selected="0">
            <x v="12"/>
          </reference>
          <reference field="32" count="1">
            <x v="3"/>
          </reference>
        </references>
      </pivotArea>
    </format>
    <format dxfId="39">
      <pivotArea collapsedLevelsAreSubtotals="1" fieldPosition="0">
        <references count="2">
          <reference field="28" count="1" selected="0">
            <x v="12"/>
          </reference>
          <reference field="32" count="1">
            <x v="4"/>
          </reference>
        </references>
      </pivotArea>
    </format>
  </formats>
  <chartFormats count="86">
    <chartFormat chart="0" format="0" series="1">
      <pivotArea type="data" outline="0" fieldPosition="0">
        <references count="2">
          <reference field="4294967294" count="1" selected="0">
            <x v="0"/>
          </reference>
          <reference field="28" count="1" selected="0">
            <x v="1"/>
          </reference>
        </references>
      </pivotArea>
    </chartFormat>
    <chartFormat chart="0" format="1" series="1">
      <pivotArea type="data" outline="0" fieldPosition="0">
        <references count="2">
          <reference field="4294967294" count="1" selected="0">
            <x v="0"/>
          </reference>
          <reference field="28" count="1" selected="0">
            <x v="3"/>
          </reference>
        </references>
      </pivotArea>
    </chartFormat>
    <chartFormat chart="0" format="2" series="1">
      <pivotArea type="data" outline="0" fieldPosition="0">
        <references count="2">
          <reference field="4294967294" count="1" selected="0">
            <x v="0"/>
          </reference>
          <reference field="28" count="1" selected="0">
            <x v="5"/>
          </reference>
        </references>
      </pivotArea>
    </chartFormat>
    <chartFormat chart="0" format="3" series="1">
      <pivotArea type="data" outline="0" fieldPosition="0">
        <references count="2">
          <reference field="4294967294" count="1" selected="0">
            <x v="0"/>
          </reference>
          <reference field="28" count="1" selected="0">
            <x v="9"/>
          </reference>
        </references>
      </pivotArea>
    </chartFormat>
    <chartFormat chart="0" format="4" series="1">
      <pivotArea type="data" outline="0" fieldPosition="0">
        <references count="2">
          <reference field="4294967294" count="1" selected="0">
            <x v="0"/>
          </reference>
          <reference field="28" count="1" selected="0">
            <x v="10"/>
          </reference>
        </references>
      </pivotArea>
    </chartFormat>
    <chartFormat chart="0" format="5" series="1">
      <pivotArea type="data" outline="0" fieldPosition="0">
        <references count="2">
          <reference field="4294967294" count="1" selected="0">
            <x v="0"/>
          </reference>
          <reference field="28" count="1" selected="0">
            <x v="12"/>
          </reference>
        </references>
      </pivotArea>
    </chartFormat>
    <chartFormat chart="0" format="6" series="1">
      <pivotArea type="data" outline="0" fieldPosition="0">
        <references count="2">
          <reference field="4294967294" count="1" selected="0">
            <x v="0"/>
          </reference>
          <reference field="28" count="1" selected="0">
            <x v="14"/>
          </reference>
        </references>
      </pivotArea>
    </chartFormat>
    <chartFormat chart="0" format="7" series="1">
      <pivotArea type="data" outline="0" fieldPosition="0">
        <references count="2">
          <reference field="4294967294" count="1" selected="0">
            <x v="0"/>
          </reference>
          <reference field="28" count="1" selected="0">
            <x v="18"/>
          </reference>
        </references>
      </pivotArea>
    </chartFormat>
    <chartFormat chart="0" format="8" series="1">
      <pivotArea type="data" outline="0" fieldPosition="0">
        <references count="2">
          <reference field="4294967294" count="1" selected="0">
            <x v="0"/>
          </reference>
          <reference field="28" count="1" selected="0">
            <x v="20"/>
          </reference>
        </references>
      </pivotArea>
    </chartFormat>
    <chartFormat chart="0" format="9" series="1">
      <pivotArea type="data" outline="0" fieldPosition="0">
        <references count="2">
          <reference field="4294967294" count="1" selected="0">
            <x v="0"/>
          </reference>
          <reference field="28" count="1" selected="0">
            <x v="22"/>
          </reference>
        </references>
      </pivotArea>
    </chartFormat>
    <chartFormat chart="1" format="0" series="1">
      <pivotArea type="data" outline="0" fieldPosition="0">
        <references count="2">
          <reference field="4294967294" count="1" selected="0">
            <x v="0"/>
          </reference>
          <reference field="28" count="1" selected="0">
            <x v="1"/>
          </reference>
        </references>
      </pivotArea>
    </chartFormat>
    <chartFormat chart="1" format="1" series="1">
      <pivotArea type="data" outline="0" fieldPosition="0">
        <references count="2">
          <reference field="4294967294" count="1" selected="0">
            <x v="0"/>
          </reference>
          <reference field="28" count="1" selected="0">
            <x v="3"/>
          </reference>
        </references>
      </pivotArea>
    </chartFormat>
    <chartFormat chart="1" format="2" series="1">
      <pivotArea type="data" outline="0" fieldPosition="0">
        <references count="2">
          <reference field="4294967294" count="1" selected="0">
            <x v="0"/>
          </reference>
          <reference field="28" count="1" selected="0">
            <x v="5"/>
          </reference>
        </references>
      </pivotArea>
    </chartFormat>
    <chartFormat chart="1" format="3" series="1">
      <pivotArea type="data" outline="0" fieldPosition="0">
        <references count="2">
          <reference field="4294967294" count="1" selected="0">
            <x v="0"/>
          </reference>
          <reference field="28" count="1" selected="0">
            <x v="9"/>
          </reference>
        </references>
      </pivotArea>
    </chartFormat>
    <chartFormat chart="1" format="4" series="1">
      <pivotArea type="data" outline="0" fieldPosition="0">
        <references count="2">
          <reference field="4294967294" count="1" selected="0">
            <x v="0"/>
          </reference>
          <reference field="28" count="1" selected="0">
            <x v="10"/>
          </reference>
        </references>
      </pivotArea>
    </chartFormat>
    <chartFormat chart="1" format="5" series="1">
      <pivotArea type="data" outline="0" fieldPosition="0">
        <references count="2">
          <reference field="4294967294" count="1" selected="0">
            <x v="0"/>
          </reference>
          <reference field="28" count="1" selected="0">
            <x v="12"/>
          </reference>
        </references>
      </pivotArea>
    </chartFormat>
    <chartFormat chart="1" format="6" series="1">
      <pivotArea type="data" outline="0" fieldPosition="0">
        <references count="2">
          <reference field="4294967294" count="1" selected="0">
            <x v="0"/>
          </reference>
          <reference field="28" count="1" selected="0">
            <x v="14"/>
          </reference>
        </references>
      </pivotArea>
    </chartFormat>
    <chartFormat chart="1" format="7" series="1">
      <pivotArea type="data" outline="0" fieldPosition="0">
        <references count="2">
          <reference field="4294967294" count="1" selected="0">
            <x v="0"/>
          </reference>
          <reference field="28" count="1" selected="0">
            <x v="18"/>
          </reference>
        </references>
      </pivotArea>
    </chartFormat>
    <chartFormat chart="1" format="8" series="1">
      <pivotArea type="data" outline="0" fieldPosition="0">
        <references count="2">
          <reference field="4294967294" count="1" selected="0">
            <x v="0"/>
          </reference>
          <reference field="28" count="1" selected="0">
            <x v="20"/>
          </reference>
        </references>
      </pivotArea>
    </chartFormat>
    <chartFormat chart="1" format="9" series="1">
      <pivotArea type="data" outline="0" fieldPosition="0">
        <references count="2">
          <reference field="4294967294" count="1" selected="0">
            <x v="0"/>
          </reference>
          <reference field="28" count="1" selected="0">
            <x v="22"/>
          </reference>
        </references>
      </pivotArea>
    </chartFormat>
    <chartFormat chart="1" format="10" series="1">
      <pivotArea type="data" outline="0" fieldPosition="0">
        <references count="2">
          <reference field="4294967294" count="1" selected="0">
            <x v="0"/>
          </reference>
          <reference field="28" count="1" selected="0">
            <x v="0"/>
          </reference>
        </references>
      </pivotArea>
    </chartFormat>
    <chartFormat chart="0" format="10" series="1">
      <pivotArea type="data" outline="0" fieldPosition="0">
        <references count="2">
          <reference field="4294967294" count="1" selected="0">
            <x v="0"/>
          </reference>
          <reference field="28" count="1" selected="0">
            <x v="0"/>
          </reference>
        </references>
      </pivotArea>
    </chartFormat>
    <chartFormat chart="1" format="11" series="1">
      <pivotArea type="data" outline="0" fieldPosition="0">
        <references count="2">
          <reference field="4294967294" count="1" selected="0">
            <x v="0"/>
          </reference>
          <reference field="28" count="1" selected="0">
            <x v="11"/>
          </reference>
        </references>
      </pivotArea>
    </chartFormat>
    <chartFormat chart="1" format="12" series="1">
      <pivotArea type="data" outline="0" fieldPosition="0">
        <references count="2">
          <reference field="4294967294" count="1" selected="0">
            <x v="0"/>
          </reference>
          <reference field="28" count="1" selected="0">
            <x v="13"/>
          </reference>
        </references>
      </pivotArea>
    </chartFormat>
    <chartFormat chart="0" format="11" series="1">
      <pivotArea type="data" outline="0" fieldPosition="0">
        <references count="2">
          <reference field="4294967294" count="1" selected="0">
            <x v="0"/>
          </reference>
          <reference field="28" count="1" selected="0">
            <x v="11"/>
          </reference>
        </references>
      </pivotArea>
    </chartFormat>
    <chartFormat chart="0" format="12" series="1">
      <pivotArea type="data" outline="0" fieldPosition="0">
        <references count="2">
          <reference field="4294967294" count="1" selected="0">
            <x v="0"/>
          </reference>
          <reference field="28" count="1" selected="0">
            <x v="13"/>
          </reference>
        </references>
      </pivotArea>
    </chartFormat>
    <chartFormat chart="1" format="13" series="1">
      <pivotArea type="data" outline="0" fieldPosition="0">
        <references count="2">
          <reference field="4294967294" count="1" selected="0">
            <x v="0"/>
          </reference>
          <reference field="28" count="1" selected="0">
            <x v="7"/>
          </reference>
        </references>
      </pivotArea>
    </chartFormat>
    <chartFormat chart="0" format="13" series="1">
      <pivotArea type="data" outline="0" fieldPosition="0">
        <references count="2">
          <reference field="4294967294" count="1" selected="0">
            <x v="0"/>
          </reference>
          <reference field="28" count="1" selected="0">
            <x v="7"/>
          </reference>
        </references>
      </pivotArea>
    </chartFormat>
    <chartFormat chart="1" format="14"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28" count="1" selected="0">
            <x v="9"/>
          </reference>
        </references>
      </pivotArea>
    </chartFormat>
    <chartFormat chart="3" format="0" series="1">
      <pivotArea type="data" outline="0" fieldPosition="0">
        <references count="2">
          <reference field="4294967294" count="1" selected="0">
            <x v="0"/>
          </reference>
          <reference field="28" count="1" selected="0">
            <x v="1"/>
          </reference>
        </references>
      </pivotArea>
    </chartFormat>
    <chartFormat chart="5" format="0" series="1">
      <pivotArea type="data" outline="0" fieldPosition="0">
        <references count="2">
          <reference field="4294967294" count="1" selected="0">
            <x v="0"/>
          </reference>
          <reference field="28" count="1" selected="0">
            <x v="12"/>
          </reference>
        </references>
      </pivotArea>
    </chartFormat>
    <chartFormat chart="5" format="1" series="1">
      <pivotArea type="data" outline="0" fieldPosition="0">
        <references count="1">
          <reference field="4294967294" count="1" selected="0">
            <x v="0"/>
          </reference>
        </references>
      </pivotArea>
    </chartFormat>
    <chartFormat chart="5" format="2" series="1">
      <pivotArea type="data" outline="0" fieldPosition="0">
        <references count="2">
          <reference field="4294967294" count="1" selected="0">
            <x v="0"/>
          </reference>
          <reference field="28" count="1" selected="0">
            <x v="1"/>
          </reference>
        </references>
      </pivotArea>
    </chartFormat>
    <chartFormat chart="5" format="3" series="1">
      <pivotArea type="data" outline="0" fieldPosition="0">
        <references count="2">
          <reference field="4294967294" count="1" selected="0">
            <x v="0"/>
          </reference>
          <reference field="28" count="1" selected="0">
            <x v="2"/>
          </reference>
        </references>
      </pivotArea>
    </chartFormat>
    <chartFormat chart="5" format="4" series="1">
      <pivotArea type="data" outline="0" fieldPosition="0">
        <references count="2">
          <reference field="4294967294" count="1" selected="0">
            <x v="0"/>
          </reference>
          <reference field="28" count="1" selected="0">
            <x v="3"/>
          </reference>
        </references>
      </pivotArea>
    </chartFormat>
    <chartFormat chart="5" format="5" series="1">
      <pivotArea type="data" outline="0" fieldPosition="0">
        <references count="2">
          <reference field="4294967294" count="1" selected="0">
            <x v="0"/>
          </reference>
          <reference field="28" count="1" selected="0">
            <x v="4"/>
          </reference>
        </references>
      </pivotArea>
    </chartFormat>
    <chartFormat chart="5" format="6" series="1">
      <pivotArea type="data" outline="0" fieldPosition="0">
        <references count="2">
          <reference field="4294967294" count="1" selected="0">
            <x v="0"/>
          </reference>
          <reference field="28" count="1" selected="0">
            <x v="5"/>
          </reference>
        </references>
      </pivotArea>
    </chartFormat>
    <chartFormat chart="5" format="7" series="1">
      <pivotArea type="data" outline="0" fieldPosition="0">
        <references count="2">
          <reference field="4294967294" count="1" selected="0">
            <x v="0"/>
          </reference>
          <reference field="28" count="1" selected="0">
            <x v="6"/>
          </reference>
        </references>
      </pivotArea>
    </chartFormat>
    <chartFormat chart="5" format="8" series="1">
      <pivotArea type="data" outline="0" fieldPosition="0">
        <references count="2">
          <reference field="4294967294" count="1" selected="0">
            <x v="0"/>
          </reference>
          <reference field="28" count="1" selected="0">
            <x v="7"/>
          </reference>
        </references>
      </pivotArea>
    </chartFormat>
    <chartFormat chart="5" format="9" series="1">
      <pivotArea type="data" outline="0" fieldPosition="0">
        <references count="2">
          <reference field="4294967294" count="1" selected="0">
            <x v="0"/>
          </reference>
          <reference field="28" count="1" selected="0">
            <x v="8"/>
          </reference>
        </references>
      </pivotArea>
    </chartFormat>
    <chartFormat chart="5" format="10" series="1">
      <pivotArea type="data" outline="0" fieldPosition="0">
        <references count="2">
          <reference field="4294967294" count="1" selected="0">
            <x v="0"/>
          </reference>
          <reference field="28" count="1" selected="0">
            <x v="9"/>
          </reference>
        </references>
      </pivotArea>
    </chartFormat>
    <chartFormat chart="5" format="11" series="1">
      <pivotArea type="data" outline="0" fieldPosition="0">
        <references count="2">
          <reference field="4294967294" count="1" selected="0">
            <x v="0"/>
          </reference>
          <reference field="28" count="1" selected="0">
            <x v="10"/>
          </reference>
        </references>
      </pivotArea>
    </chartFormat>
    <chartFormat chart="5" format="12" series="1">
      <pivotArea type="data" outline="0" fieldPosition="0">
        <references count="2">
          <reference field="4294967294" count="1" selected="0">
            <x v="0"/>
          </reference>
          <reference field="28" count="1" selected="0">
            <x v="11"/>
          </reference>
        </references>
      </pivotArea>
    </chartFormat>
    <chartFormat chart="5" format="13" series="1">
      <pivotArea type="data" outline="0" fieldPosition="0">
        <references count="2">
          <reference field="4294967294" count="1" selected="0">
            <x v="0"/>
          </reference>
          <reference field="28" count="1" selected="0">
            <x v="13"/>
          </reference>
        </references>
      </pivotArea>
    </chartFormat>
    <chartFormat chart="5" format="14" series="1">
      <pivotArea type="data" outline="0" fieldPosition="0">
        <references count="2">
          <reference field="4294967294" count="1" selected="0">
            <x v="0"/>
          </reference>
          <reference field="28" count="1" selected="0">
            <x v="14"/>
          </reference>
        </references>
      </pivotArea>
    </chartFormat>
    <chartFormat chart="5" format="15" series="1">
      <pivotArea type="data" outline="0" fieldPosition="0">
        <references count="2">
          <reference field="4294967294" count="1" selected="0">
            <x v="0"/>
          </reference>
          <reference field="28" count="1" selected="0">
            <x v="15"/>
          </reference>
        </references>
      </pivotArea>
    </chartFormat>
    <chartFormat chart="5" format="16" series="1">
      <pivotArea type="data" outline="0" fieldPosition="0">
        <references count="2">
          <reference field="4294967294" count="1" selected="0">
            <x v="0"/>
          </reference>
          <reference field="28" count="1" selected="0">
            <x v="16"/>
          </reference>
        </references>
      </pivotArea>
    </chartFormat>
    <chartFormat chart="5" format="17" series="1">
      <pivotArea type="data" outline="0" fieldPosition="0">
        <references count="2">
          <reference field="4294967294" count="1" selected="0">
            <x v="0"/>
          </reference>
          <reference field="28" count="1" selected="0">
            <x v="17"/>
          </reference>
        </references>
      </pivotArea>
    </chartFormat>
    <chartFormat chart="5" format="18" series="1">
      <pivotArea type="data" outline="0" fieldPosition="0">
        <references count="2">
          <reference field="4294967294" count="1" selected="0">
            <x v="0"/>
          </reference>
          <reference field="28" count="1" selected="0">
            <x v="18"/>
          </reference>
        </references>
      </pivotArea>
    </chartFormat>
    <chartFormat chart="5" format="19" series="1">
      <pivotArea type="data" outline="0" fieldPosition="0">
        <references count="2">
          <reference field="4294967294" count="1" selected="0">
            <x v="0"/>
          </reference>
          <reference field="28" count="1" selected="0">
            <x v="19"/>
          </reference>
        </references>
      </pivotArea>
    </chartFormat>
    <chartFormat chart="5" format="20" series="1">
      <pivotArea type="data" outline="0" fieldPosition="0">
        <references count="2">
          <reference field="4294967294" count="1" selected="0">
            <x v="0"/>
          </reference>
          <reference field="28" count="1" selected="0">
            <x v="20"/>
          </reference>
        </references>
      </pivotArea>
    </chartFormat>
    <chartFormat chart="5" format="21" series="1">
      <pivotArea type="data" outline="0" fieldPosition="0">
        <references count="2">
          <reference field="4294967294" count="1" selected="0">
            <x v="0"/>
          </reference>
          <reference field="28" count="1" selected="0">
            <x v="21"/>
          </reference>
        </references>
      </pivotArea>
    </chartFormat>
    <chartFormat chart="5" format="22" series="1">
      <pivotArea type="data" outline="0" fieldPosition="0">
        <references count="2">
          <reference field="4294967294" count="1" selected="0">
            <x v="0"/>
          </reference>
          <reference field="28" count="1" selected="0">
            <x v="22"/>
          </reference>
        </references>
      </pivotArea>
    </chartFormat>
    <chartFormat chart="5" format="23" series="1">
      <pivotArea type="data" outline="0" fieldPosition="0">
        <references count="2">
          <reference field="4294967294" count="1" selected="0">
            <x v="0"/>
          </reference>
          <reference field="28" count="1" selected="0">
            <x v="23"/>
          </reference>
        </references>
      </pivotArea>
    </chartFormat>
    <chartFormat chart="11" format="25" series="1">
      <pivotArea type="data" outline="0" fieldPosition="0">
        <references count="2">
          <reference field="4294967294" count="1" selected="0">
            <x v="0"/>
          </reference>
          <reference field="28" count="1" selected="0">
            <x v="12"/>
          </reference>
        </references>
      </pivotArea>
    </chartFormat>
    <chartFormat chart="11" format="26" series="1">
      <pivotArea type="data" outline="0" fieldPosition="0">
        <references count="1">
          <reference field="4294967294" count="1" selected="0">
            <x v="0"/>
          </reference>
        </references>
      </pivotArea>
    </chartFormat>
    <chartFormat chart="11" format="27" series="1">
      <pivotArea type="data" outline="0" fieldPosition="0">
        <references count="2">
          <reference field="4294967294" count="1" selected="0">
            <x v="0"/>
          </reference>
          <reference field="28" count="1" selected="0">
            <x v="1"/>
          </reference>
        </references>
      </pivotArea>
    </chartFormat>
    <chartFormat chart="11" format="28" series="1">
      <pivotArea type="data" outline="0" fieldPosition="0">
        <references count="2">
          <reference field="4294967294" count="1" selected="0">
            <x v="0"/>
          </reference>
          <reference field="28" count="1" selected="0">
            <x v="2"/>
          </reference>
        </references>
      </pivotArea>
    </chartFormat>
    <chartFormat chart="11" format="29" series="1">
      <pivotArea type="data" outline="0" fieldPosition="0">
        <references count="2">
          <reference field="4294967294" count="1" selected="0">
            <x v="0"/>
          </reference>
          <reference field="28" count="1" selected="0">
            <x v="3"/>
          </reference>
        </references>
      </pivotArea>
    </chartFormat>
    <chartFormat chart="11" format="30" series="1">
      <pivotArea type="data" outline="0" fieldPosition="0">
        <references count="2">
          <reference field="4294967294" count="1" selected="0">
            <x v="0"/>
          </reference>
          <reference field="28" count="1" selected="0">
            <x v="4"/>
          </reference>
        </references>
      </pivotArea>
    </chartFormat>
    <chartFormat chart="11" format="31" series="1">
      <pivotArea type="data" outline="0" fieldPosition="0">
        <references count="2">
          <reference field="4294967294" count="1" selected="0">
            <x v="0"/>
          </reference>
          <reference field="28" count="1" selected="0">
            <x v="5"/>
          </reference>
        </references>
      </pivotArea>
    </chartFormat>
    <chartFormat chart="11" format="32" series="1">
      <pivotArea type="data" outline="0" fieldPosition="0">
        <references count="2">
          <reference field="4294967294" count="1" selected="0">
            <x v="0"/>
          </reference>
          <reference field="28" count="1" selected="0">
            <x v="6"/>
          </reference>
        </references>
      </pivotArea>
    </chartFormat>
    <chartFormat chart="11" format="33" series="1">
      <pivotArea type="data" outline="0" fieldPosition="0">
        <references count="2">
          <reference field="4294967294" count="1" selected="0">
            <x v="0"/>
          </reference>
          <reference field="28" count="1" selected="0">
            <x v="7"/>
          </reference>
        </references>
      </pivotArea>
    </chartFormat>
    <chartFormat chart="11" format="34" series="1">
      <pivotArea type="data" outline="0" fieldPosition="0">
        <references count="2">
          <reference field="4294967294" count="1" selected="0">
            <x v="0"/>
          </reference>
          <reference field="28" count="1" selected="0">
            <x v="8"/>
          </reference>
        </references>
      </pivotArea>
    </chartFormat>
    <chartFormat chart="11" format="35" series="1">
      <pivotArea type="data" outline="0" fieldPosition="0">
        <references count="2">
          <reference field="4294967294" count="1" selected="0">
            <x v="0"/>
          </reference>
          <reference field="28" count="1" selected="0">
            <x v="9"/>
          </reference>
        </references>
      </pivotArea>
    </chartFormat>
    <chartFormat chart="11" format="36" series="1">
      <pivotArea type="data" outline="0" fieldPosition="0">
        <references count="2">
          <reference field="4294967294" count="1" selected="0">
            <x v="0"/>
          </reference>
          <reference field="28" count="1" selected="0">
            <x v="10"/>
          </reference>
        </references>
      </pivotArea>
    </chartFormat>
    <chartFormat chart="11" format="37" series="1">
      <pivotArea type="data" outline="0" fieldPosition="0">
        <references count="2">
          <reference field="4294967294" count="1" selected="0">
            <x v="0"/>
          </reference>
          <reference field="28" count="1" selected="0">
            <x v="11"/>
          </reference>
        </references>
      </pivotArea>
    </chartFormat>
    <chartFormat chart="11" format="38" series="1">
      <pivotArea type="data" outline="0" fieldPosition="0">
        <references count="2">
          <reference field="4294967294" count="1" selected="0">
            <x v="0"/>
          </reference>
          <reference field="28" count="1" selected="0">
            <x v="13"/>
          </reference>
        </references>
      </pivotArea>
    </chartFormat>
    <chartFormat chart="11" format="39" series="1">
      <pivotArea type="data" outline="0" fieldPosition="0">
        <references count="2">
          <reference field="4294967294" count="1" selected="0">
            <x v="0"/>
          </reference>
          <reference field="28" count="1" selected="0">
            <x v="14"/>
          </reference>
        </references>
      </pivotArea>
    </chartFormat>
    <chartFormat chart="11" format="40" series="1">
      <pivotArea type="data" outline="0" fieldPosition="0">
        <references count="2">
          <reference field="4294967294" count="1" selected="0">
            <x v="0"/>
          </reference>
          <reference field="28" count="1" selected="0">
            <x v="15"/>
          </reference>
        </references>
      </pivotArea>
    </chartFormat>
    <chartFormat chart="11" format="41" series="1">
      <pivotArea type="data" outline="0" fieldPosition="0">
        <references count="2">
          <reference field="4294967294" count="1" selected="0">
            <x v="0"/>
          </reference>
          <reference field="28" count="1" selected="0">
            <x v="16"/>
          </reference>
        </references>
      </pivotArea>
    </chartFormat>
    <chartFormat chart="11" format="42" series="1">
      <pivotArea type="data" outline="0" fieldPosition="0">
        <references count="2">
          <reference field="4294967294" count="1" selected="0">
            <x v="0"/>
          </reference>
          <reference field="28" count="1" selected="0">
            <x v="17"/>
          </reference>
        </references>
      </pivotArea>
    </chartFormat>
    <chartFormat chart="11" format="43" series="1">
      <pivotArea type="data" outline="0" fieldPosition="0">
        <references count="2">
          <reference field="4294967294" count="1" selected="0">
            <x v="0"/>
          </reference>
          <reference field="28" count="1" selected="0">
            <x v="18"/>
          </reference>
        </references>
      </pivotArea>
    </chartFormat>
    <chartFormat chart="11" format="44" series="1">
      <pivotArea type="data" outline="0" fieldPosition="0">
        <references count="2">
          <reference field="4294967294" count="1" selected="0">
            <x v="0"/>
          </reference>
          <reference field="28" count="1" selected="0">
            <x v="19"/>
          </reference>
        </references>
      </pivotArea>
    </chartFormat>
    <chartFormat chart="11" format="45" series="1">
      <pivotArea type="data" outline="0" fieldPosition="0">
        <references count="2">
          <reference field="4294967294" count="1" selected="0">
            <x v="0"/>
          </reference>
          <reference field="28" count="1" selected="0">
            <x v="20"/>
          </reference>
        </references>
      </pivotArea>
    </chartFormat>
    <chartFormat chart="11" format="46" series="1">
      <pivotArea type="data" outline="0" fieldPosition="0">
        <references count="2">
          <reference field="4294967294" count="1" selected="0">
            <x v="0"/>
          </reference>
          <reference field="28" count="1" selected="0">
            <x v="21"/>
          </reference>
        </references>
      </pivotArea>
    </chartFormat>
    <chartFormat chart="11" format="47" series="1">
      <pivotArea type="data" outline="0" fieldPosition="0">
        <references count="2">
          <reference field="4294967294" count="1" selected="0">
            <x v="0"/>
          </reference>
          <reference field="28" count="1" selected="0">
            <x v="22"/>
          </reference>
        </references>
      </pivotArea>
    </chartFormat>
    <chartFormat chart="11" format="48" series="1">
      <pivotArea type="data" outline="0" fieldPosition="0">
        <references count="2">
          <reference field="4294967294" count="1" selected="0">
            <x v="0"/>
          </reference>
          <reference field="28" count="1" selected="0">
            <x v="23"/>
          </reference>
        </references>
      </pivotArea>
    </chartFormat>
    <chartFormat chart="11" format="49" series="1">
      <pivotArea type="data" outline="0" fieldPosition="0">
        <references count="2">
          <reference field="4294967294" count="1" selected="0">
            <x v="0"/>
          </reference>
          <reference field="28" count="1" selected="0">
            <x v="0"/>
          </reference>
        </references>
      </pivotArea>
    </chartFormat>
    <chartFormat chart="5" format="24" series="1">
      <pivotArea type="data" outline="0" fieldPosition="0">
        <references count="2">
          <reference field="4294967294" count="1" selected="0">
            <x v="0"/>
          </reference>
          <reference field="28" count="1" selected="0">
            <x v="0"/>
          </reference>
        </references>
      </pivotArea>
    </chartFormat>
    <chartFormat chart="17" format="0" series="1">
      <pivotArea type="data" outline="0" fieldPosition="0">
        <references count="2">
          <reference field="4294967294" count="1" selected="0">
            <x v="0"/>
          </reference>
          <reference field="28" count="1" selected="0">
            <x v="12"/>
          </reference>
        </references>
      </pivotArea>
    </chartFormat>
    <chartFormat chart="22" format="51" series="1">
      <pivotArea type="data" outline="0" fieldPosition="0">
        <references count="2">
          <reference field="4294967294" count="1" selected="0">
            <x v="0"/>
          </reference>
          <reference field="28" count="1" selected="0">
            <x v="12"/>
          </reference>
        </references>
      </pivotArea>
    </chartFormat>
    <chartFormat chart="24" format="53" series="1">
      <pivotArea type="data" outline="0" fieldPosition="0">
        <references count="2">
          <reference field="4294967294" count="1" selected="0">
            <x v="0"/>
          </reference>
          <reference field="28" count="1" selected="0">
            <x v="12"/>
          </reference>
        </references>
      </pivotArea>
    </chartFormat>
    <chartFormat chart="26" format="55" series="1">
      <pivotArea type="data" outline="0" fieldPosition="0">
        <references count="2">
          <reference field="4294967294" count="1" selected="0">
            <x v="0"/>
          </reference>
          <reference field="28" count="1" selected="0">
            <x v="12"/>
          </reference>
        </references>
      </pivotArea>
    </chartFormat>
  </chartFormats>
  <pivotTableStyleInfo name="PivotStyleLight16" showRowHeaders="1" showColHeaders="1" showRowStripes="0" showColStripes="0" showLastColumn="1"/>
  <filters count="1">
    <filter fld="28" type="captionBeginsWith" evalOrder="-1" id="2" stringValue1="Lam">
      <autoFilter ref="A1">
        <filterColumn colId="0">
          <customFilters>
            <customFilter val="Lam*"/>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1FC52B-4BD4-4942-88A7-FEDD0679079C}" name="Aston mart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C7" firstHeaderRow="1" firstDataRow="2" firstDataCol="1"/>
  <pivotFields count="33">
    <pivotField showAll="0"/>
    <pivotField showAll="0"/>
    <pivotField showAll="0"/>
    <pivotField showAll="0"/>
    <pivotField showAll="0"/>
    <pivotField showAll="0"/>
    <pivotField showAll="0"/>
    <pivotField showAll="0">
      <items count="234">
        <item x="0"/>
        <item x="4"/>
        <item x="1"/>
        <item x="2"/>
        <item x="3"/>
        <item x="5"/>
        <item x="6"/>
        <item x="7"/>
        <item x="9"/>
        <item x="8"/>
        <item x="10"/>
        <item x="11"/>
        <item x="12"/>
        <item x="13"/>
        <item x="14"/>
        <item x="15"/>
        <item x="16"/>
        <item x="17"/>
        <item x="18"/>
        <item x="19"/>
        <item x="21"/>
        <item x="20"/>
        <item x="22"/>
        <item x="23"/>
        <item x="24"/>
        <item x="25"/>
        <item x="26"/>
        <item x="27"/>
        <item x="28"/>
        <item x="29"/>
        <item x="32"/>
        <item x="31"/>
        <item x="30"/>
        <item x="33"/>
        <item x="34"/>
        <item x="35"/>
        <item x="36"/>
        <item x="37"/>
        <item x="38"/>
        <item x="39"/>
        <item x="40"/>
        <item x="41"/>
        <item x="43"/>
        <item x="42"/>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3"/>
        <item x="84"/>
        <item x="85"/>
        <item x="86"/>
        <item x="82"/>
        <item x="87"/>
        <item x="88"/>
        <item x="89"/>
        <item x="90"/>
        <item x="91"/>
        <item x="92"/>
        <item x="93"/>
        <item x="94"/>
        <item x="95"/>
        <item x="98"/>
        <item x="96"/>
        <item x="97"/>
        <item x="100"/>
        <item x="99"/>
        <item x="101"/>
        <item x="102"/>
        <item x="103"/>
        <item x="104"/>
        <item x="105"/>
        <item x="108"/>
        <item x="106"/>
        <item x="107"/>
        <item x="109"/>
        <item x="110"/>
        <item x="111"/>
        <item x="113"/>
        <item x="112"/>
        <item x="115"/>
        <item x="114"/>
        <item x="118"/>
        <item x="117"/>
        <item x="116"/>
        <item x="119"/>
        <item x="120"/>
        <item x="121"/>
        <item x="122"/>
        <item x="123"/>
        <item x="124"/>
        <item x="125"/>
        <item x="126"/>
        <item x="127"/>
        <item x="128"/>
        <item x="129"/>
        <item x="131"/>
        <item x="130"/>
        <item m="1" x="231"/>
        <item m="1" x="230"/>
        <item x="134"/>
        <item x="133"/>
        <item x="132"/>
        <item x="135"/>
        <item x="136"/>
        <item x="137"/>
        <item x="138"/>
        <item x="139"/>
        <item x="142"/>
        <item x="141"/>
        <item x="140"/>
        <item x="144"/>
        <item x="143"/>
        <item x="145"/>
        <item x="146"/>
        <item x="147"/>
        <item x="148"/>
        <item x="150"/>
        <item x="149"/>
        <item x="151"/>
        <item x="152"/>
        <item x="153"/>
        <item x="154"/>
        <item x="156"/>
        <item x="157"/>
        <item x="155"/>
        <item x="158"/>
        <item x="159"/>
        <item x="160"/>
        <item x="161"/>
        <item x="162"/>
        <item m="1" x="232"/>
        <item x="163"/>
        <item x="166"/>
        <item x="164"/>
        <item x="165"/>
        <item x="167"/>
        <item x="169"/>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Col" showAll="0">
      <items count="26">
        <item x="5"/>
        <item x="2"/>
        <item x="11"/>
        <item x="3"/>
        <item x="19"/>
        <item x="15"/>
        <item x="13"/>
        <item x="14"/>
        <item x="18"/>
        <item x="0"/>
        <item x="6"/>
        <item x="12"/>
        <item x="8"/>
        <item x="17"/>
        <item x="4"/>
        <item x="22"/>
        <item x="20"/>
        <item x="10"/>
        <item x="1"/>
        <item x="16"/>
        <item x="9"/>
        <item x="21"/>
        <item x="7"/>
        <item x="23"/>
        <item m="1" x="24"/>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multipleItemSelectionAllowed="1" showAll="0">
      <items count="8">
        <item h="1" sd="0" x="0"/>
        <item sd="0" x="1"/>
        <item sd="0" x="2"/>
        <item sd="0" x="3"/>
        <item sd="0" x="4"/>
        <item sd="0" x="5"/>
        <item h="1" sd="0" x="6"/>
        <item t="default"/>
      </items>
    </pivotField>
  </pivotFields>
  <rowFields count="2">
    <field x="32"/>
    <field x="30"/>
  </rowFields>
  <rowItems count="5">
    <i>
      <x v="1"/>
    </i>
    <i>
      <x v="2"/>
    </i>
    <i>
      <x v="3"/>
    </i>
    <i>
      <x v="4"/>
    </i>
    <i t="grand">
      <x/>
    </i>
  </rowItems>
  <colFields count="1">
    <field x="28"/>
  </colFields>
  <colItems count="2">
    <i>
      <x v="1"/>
    </i>
    <i t="grand">
      <x/>
    </i>
  </colItems>
  <dataFields count="1">
    <dataField name="Sum of TotalSalePrice" fld="20" baseField="0" baseItem="0"/>
  </dataFields>
  <formats count="8">
    <format dxfId="38">
      <pivotArea collapsedLevelsAreSubtotals="1" fieldPosition="0">
        <references count="2">
          <reference field="28" count="1" selected="0">
            <x v="9"/>
          </reference>
          <reference field="32" count="1">
            <x v="1"/>
          </reference>
        </references>
      </pivotArea>
    </format>
    <format dxfId="37">
      <pivotArea collapsedLevelsAreSubtotals="1" fieldPosition="0">
        <references count="2">
          <reference field="28" count="1" selected="0">
            <x v="9"/>
          </reference>
          <reference field="32" count="1">
            <x v="2"/>
          </reference>
        </references>
      </pivotArea>
    </format>
    <format dxfId="36">
      <pivotArea collapsedLevelsAreSubtotals="1" fieldPosition="0">
        <references count="2">
          <reference field="28" count="1" selected="0">
            <x v="9"/>
          </reference>
          <reference field="32" count="1">
            <x v="3"/>
          </reference>
        </references>
      </pivotArea>
    </format>
    <format dxfId="35">
      <pivotArea collapsedLevelsAreSubtotals="1" fieldPosition="0">
        <references count="2">
          <reference field="28" count="1" selected="0">
            <x v="9"/>
          </reference>
          <reference field="32" count="1">
            <x v="4"/>
          </reference>
        </references>
      </pivotArea>
    </format>
    <format dxfId="34">
      <pivotArea collapsedLevelsAreSubtotals="1" fieldPosition="0">
        <references count="2">
          <reference field="28" count="1" selected="0">
            <x v="1"/>
          </reference>
          <reference field="32" count="1">
            <x v="1"/>
          </reference>
        </references>
      </pivotArea>
    </format>
    <format dxfId="33">
      <pivotArea collapsedLevelsAreSubtotals="1" fieldPosition="0">
        <references count="2">
          <reference field="28" count="1" selected="0">
            <x v="1"/>
          </reference>
          <reference field="32" count="1">
            <x v="2"/>
          </reference>
        </references>
      </pivotArea>
    </format>
    <format dxfId="32">
      <pivotArea collapsedLevelsAreSubtotals="1" fieldPosition="0">
        <references count="2">
          <reference field="28" count="1" selected="0">
            <x v="1"/>
          </reference>
          <reference field="32" count="1">
            <x v="3"/>
          </reference>
        </references>
      </pivotArea>
    </format>
    <format dxfId="31">
      <pivotArea collapsedLevelsAreSubtotals="1" fieldPosition="0">
        <references count="2">
          <reference field="28" count="1" selected="0">
            <x v="1"/>
          </reference>
          <reference field="32" count="1">
            <x v="4"/>
          </reference>
        </references>
      </pivotArea>
    </format>
  </formats>
  <chartFormats count="85">
    <chartFormat chart="0" format="0" series="1">
      <pivotArea type="data" outline="0" fieldPosition="0">
        <references count="2">
          <reference field="4294967294" count="1" selected="0">
            <x v="0"/>
          </reference>
          <reference field="28" count="1" selected="0">
            <x v="1"/>
          </reference>
        </references>
      </pivotArea>
    </chartFormat>
    <chartFormat chart="0" format="1" series="1">
      <pivotArea type="data" outline="0" fieldPosition="0">
        <references count="2">
          <reference field="4294967294" count="1" selected="0">
            <x v="0"/>
          </reference>
          <reference field="28" count="1" selected="0">
            <x v="3"/>
          </reference>
        </references>
      </pivotArea>
    </chartFormat>
    <chartFormat chart="0" format="2" series="1">
      <pivotArea type="data" outline="0" fieldPosition="0">
        <references count="2">
          <reference field="4294967294" count="1" selected="0">
            <x v="0"/>
          </reference>
          <reference field="28" count="1" selected="0">
            <x v="5"/>
          </reference>
        </references>
      </pivotArea>
    </chartFormat>
    <chartFormat chart="0" format="3" series="1">
      <pivotArea type="data" outline="0" fieldPosition="0">
        <references count="2">
          <reference field="4294967294" count="1" selected="0">
            <x v="0"/>
          </reference>
          <reference field="28" count="1" selected="0">
            <x v="9"/>
          </reference>
        </references>
      </pivotArea>
    </chartFormat>
    <chartFormat chart="0" format="4" series="1">
      <pivotArea type="data" outline="0" fieldPosition="0">
        <references count="2">
          <reference field="4294967294" count="1" selected="0">
            <x v="0"/>
          </reference>
          <reference field="28" count="1" selected="0">
            <x v="10"/>
          </reference>
        </references>
      </pivotArea>
    </chartFormat>
    <chartFormat chart="0" format="5" series="1">
      <pivotArea type="data" outline="0" fieldPosition="0">
        <references count="2">
          <reference field="4294967294" count="1" selected="0">
            <x v="0"/>
          </reference>
          <reference field="28" count="1" selected="0">
            <x v="12"/>
          </reference>
        </references>
      </pivotArea>
    </chartFormat>
    <chartFormat chart="0" format="6" series="1">
      <pivotArea type="data" outline="0" fieldPosition="0">
        <references count="2">
          <reference field="4294967294" count="1" selected="0">
            <x v="0"/>
          </reference>
          <reference field="28" count="1" selected="0">
            <x v="14"/>
          </reference>
        </references>
      </pivotArea>
    </chartFormat>
    <chartFormat chart="0" format="7" series="1">
      <pivotArea type="data" outline="0" fieldPosition="0">
        <references count="2">
          <reference field="4294967294" count="1" selected="0">
            <x v="0"/>
          </reference>
          <reference field="28" count="1" selected="0">
            <x v="18"/>
          </reference>
        </references>
      </pivotArea>
    </chartFormat>
    <chartFormat chart="0" format="8" series="1">
      <pivotArea type="data" outline="0" fieldPosition="0">
        <references count="2">
          <reference field="4294967294" count="1" selected="0">
            <x v="0"/>
          </reference>
          <reference field="28" count="1" selected="0">
            <x v="20"/>
          </reference>
        </references>
      </pivotArea>
    </chartFormat>
    <chartFormat chart="0" format="9" series="1">
      <pivotArea type="data" outline="0" fieldPosition="0">
        <references count="2">
          <reference field="4294967294" count="1" selected="0">
            <x v="0"/>
          </reference>
          <reference field="28" count="1" selected="0">
            <x v="22"/>
          </reference>
        </references>
      </pivotArea>
    </chartFormat>
    <chartFormat chart="1" format="0" series="1">
      <pivotArea type="data" outline="0" fieldPosition="0">
        <references count="2">
          <reference field="4294967294" count="1" selected="0">
            <x v="0"/>
          </reference>
          <reference field="28" count="1" selected="0">
            <x v="1"/>
          </reference>
        </references>
      </pivotArea>
    </chartFormat>
    <chartFormat chart="1" format="1" series="1">
      <pivotArea type="data" outline="0" fieldPosition="0">
        <references count="2">
          <reference field="4294967294" count="1" selected="0">
            <x v="0"/>
          </reference>
          <reference field="28" count="1" selected="0">
            <x v="3"/>
          </reference>
        </references>
      </pivotArea>
    </chartFormat>
    <chartFormat chart="1" format="2" series="1">
      <pivotArea type="data" outline="0" fieldPosition="0">
        <references count="2">
          <reference field="4294967294" count="1" selected="0">
            <x v="0"/>
          </reference>
          <reference field="28" count="1" selected="0">
            <x v="5"/>
          </reference>
        </references>
      </pivotArea>
    </chartFormat>
    <chartFormat chart="1" format="3" series="1">
      <pivotArea type="data" outline="0" fieldPosition="0">
        <references count="2">
          <reference field="4294967294" count="1" selected="0">
            <x v="0"/>
          </reference>
          <reference field="28" count="1" selected="0">
            <x v="9"/>
          </reference>
        </references>
      </pivotArea>
    </chartFormat>
    <chartFormat chart="1" format="4" series="1">
      <pivotArea type="data" outline="0" fieldPosition="0">
        <references count="2">
          <reference field="4294967294" count="1" selected="0">
            <x v="0"/>
          </reference>
          <reference field="28" count="1" selected="0">
            <x v="10"/>
          </reference>
        </references>
      </pivotArea>
    </chartFormat>
    <chartFormat chart="1" format="5" series="1">
      <pivotArea type="data" outline="0" fieldPosition="0">
        <references count="2">
          <reference field="4294967294" count="1" selected="0">
            <x v="0"/>
          </reference>
          <reference field="28" count="1" selected="0">
            <x v="12"/>
          </reference>
        </references>
      </pivotArea>
    </chartFormat>
    <chartFormat chart="1" format="6" series="1">
      <pivotArea type="data" outline="0" fieldPosition="0">
        <references count="2">
          <reference field="4294967294" count="1" selected="0">
            <x v="0"/>
          </reference>
          <reference field="28" count="1" selected="0">
            <x v="14"/>
          </reference>
        </references>
      </pivotArea>
    </chartFormat>
    <chartFormat chart="1" format="7" series="1">
      <pivotArea type="data" outline="0" fieldPosition="0">
        <references count="2">
          <reference field="4294967294" count="1" selected="0">
            <x v="0"/>
          </reference>
          <reference field="28" count="1" selected="0">
            <x v="18"/>
          </reference>
        </references>
      </pivotArea>
    </chartFormat>
    <chartFormat chart="1" format="8" series="1">
      <pivotArea type="data" outline="0" fieldPosition="0">
        <references count="2">
          <reference field="4294967294" count="1" selected="0">
            <x v="0"/>
          </reference>
          <reference field="28" count="1" selected="0">
            <x v="20"/>
          </reference>
        </references>
      </pivotArea>
    </chartFormat>
    <chartFormat chart="1" format="9" series="1">
      <pivotArea type="data" outline="0" fieldPosition="0">
        <references count="2">
          <reference field="4294967294" count="1" selected="0">
            <x v="0"/>
          </reference>
          <reference field="28" count="1" selected="0">
            <x v="22"/>
          </reference>
        </references>
      </pivotArea>
    </chartFormat>
    <chartFormat chart="1" format="10" series="1">
      <pivotArea type="data" outline="0" fieldPosition="0">
        <references count="2">
          <reference field="4294967294" count="1" selected="0">
            <x v="0"/>
          </reference>
          <reference field="28" count="1" selected="0">
            <x v="0"/>
          </reference>
        </references>
      </pivotArea>
    </chartFormat>
    <chartFormat chart="0" format="10" series="1">
      <pivotArea type="data" outline="0" fieldPosition="0">
        <references count="2">
          <reference field="4294967294" count="1" selected="0">
            <x v="0"/>
          </reference>
          <reference field="28" count="1" selected="0">
            <x v="0"/>
          </reference>
        </references>
      </pivotArea>
    </chartFormat>
    <chartFormat chart="1" format="11" series="1">
      <pivotArea type="data" outline="0" fieldPosition="0">
        <references count="2">
          <reference field="4294967294" count="1" selected="0">
            <x v="0"/>
          </reference>
          <reference field="28" count="1" selected="0">
            <x v="11"/>
          </reference>
        </references>
      </pivotArea>
    </chartFormat>
    <chartFormat chart="1" format="12" series="1">
      <pivotArea type="data" outline="0" fieldPosition="0">
        <references count="2">
          <reference field="4294967294" count="1" selected="0">
            <x v="0"/>
          </reference>
          <reference field="28" count="1" selected="0">
            <x v="13"/>
          </reference>
        </references>
      </pivotArea>
    </chartFormat>
    <chartFormat chart="0" format="11" series="1">
      <pivotArea type="data" outline="0" fieldPosition="0">
        <references count="2">
          <reference field="4294967294" count="1" selected="0">
            <x v="0"/>
          </reference>
          <reference field="28" count="1" selected="0">
            <x v="11"/>
          </reference>
        </references>
      </pivotArea>
    </chartFormat>
    <chartFormat chart="0" format="12" series="1">
      <pivotArea type="data" outline="0" fieldPosition="0">
        <references count="2">
          <reference field="4294967294" count="1" selected="0">
            <x v="0"/>
          </reference>
          <reference field="28" count="1" selected="0">
            <x v="13"/>
          </reference>
        </references>
      </pivotArea>
    </chartFormat>
    <chartFormat chart="1" format="13" series="1">
      <pivotArea type="data" outline="0" fieldPosition="0">
        <references count="2">
          <reference field="4294967294" count="1" selected="0">
            <x v="0"/>
          </reference>
          <reference field="28" count="1" selected="0">
            <x v="7"/>
          </reference>
        </references>
      </pivotArea>
    </chartFormat>
    <chartFormat chart="0" format="13" series="1">
      <pivotArea type="data" outline="0" fieldPosition="0">
        <references count="2">
          <reference field="4294967294" count="1" selected="0">
            <x v="0"/>
          </reference>
          <reference field="28" count="1" selected="0">
            <x v="7"/>
          </reference>
        </references>
      </pivotArea>
    </chartFormat>
    <chartFormat chart="1" format="14"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28" count="1" selected="0">
            <x v="9"/>
          </reference>
        </references>
      </pivotArea>
    </chartFormat>
    <chartFormat chart="3" format="0" series="1">
      <pivotArea type="data" outline="0" fieldPosition="0">
        <references count="2">
          <reference field="4294967294" count="1" selected="0">
            <x v="0"/>
          </reference>
          <reference field="28" count="1" selected="0">
            <x v="1"/>
          </reference>
        </references>
      </pivotArea>
    </chartFormat>
    <chartFormat chart="3" format="1" series="1">
      <pivotArea type="data" outline="0" fieldPosition="0">
        <references count="2">
          <reference field="4294967294" count="1" selected="0">
            <x v="0"/>
          </reference>
          <reference field="28" count="1" selected="0">
            <x v="0"/>
          </reference>
        </references>
      </pivotArea>
    </chartFormat>
    <chartFormat chart="3" format="2" series="1">
      <pivotArea type="data" outline="0" fieldPosition="0">
        <references count="2">
          <reference field="4294967294" count="1" selected="0">
            <x v="0"/>
          </reference>
          <reference field="28" count="1" selected="0">
            <x v="4"/>
          </reference>
        </references>
      </pivotArea>
    </chartFormat>
    <chartFormat chart="3" format="3" series="1">
      <pivotArea type="data" outline="0" fieldPosition="0">
        <references count="2">
          <reference field="4294967294" count="1" selected="0">
            <x v="0"/>
          </reference>
          <reference field="28" count="1" selected="0">
            <x v="2"/>
          </reference>
        </references>
      </pivotArea>
    </chartFormat>
    <chartFormat chart="3" format="4" series="1">
      <pivotArea type="data" outline="0" fieldPosition="0">
        <references count="2">
          <reference field="4294967294" count="1" selected="0">
            <x v="0"/>
          </reference>
          <reference field="28" count="1" selected="0">
            <x v="3"/>
          </reference>
        </references>
      </pivotArea>
    </chartFormat>
    <chartFormat chart="3" format="5" series="1">
      <pivotArea type="data" outline="0" fieldPosition="0">
        <references count="2">
          <reference field="4294967294" count="1" selected="0">
            <x v="0"/>
          </reference>
          <reference field="28" count="1" selected="0">
            <x v="5"/>
          </reference>
        </references>
      </pivotArea>
    </chartFormat>
    <chartFormat chart="3" format="6" series="1">
      <pivotArea type="data" outline="0" fieldPosition="0">
        <references count="2">
          <reference field="4294967294" count="1" selected="0">
            <x v="0"/>
          </reference>
          <reference field="28" count="1" selected="0">
            <x v="6"/>
          </reference>
        </references>
      </pivotArea>
    </chartFormat>
    <chartFormat chart="3" format="7" series="1">
      <pivotArea type="data" outline="0" fieldPosition="0">
        <references count="2">
          <reference field="4294967294" count="1" selected="0">
            <x v="0"/>
          </reference>
          <reference field="28" count="1" selected="0">
            <x v="7"/>
          </reference>
        </references>
      </pivotArea>
    </chartFormat>
    <chartFormat chart="3" format="8" series="1">
      <pivotArea type="data" outline="0" fieldPosition="0">
        <references count="2">
          <reference field="4294967294" count="1" selected="0">
            <x v="0"/>
          </reference>
          <reference field="28" count="1" selected="0">
            <x v="8"/>
          </reference>
        </references>
      </pivotArea>
    </chartFormat>
    <chartFormat chart="3" format="9" series="1">
      <pivotArea type="data" outline="0" fieldPosition="0">
        <references count="2">
          <reference field="4294967294" count="1" selected="0">
            <x v="0"/>
          </reference>
          <reference field="28" count="1" selected="0">
            <x v="9"/>
          </reference>
        </references>
      </pivotArea>
    </chartFormat>
    <chartFormat chart="3" format="10" series="1">
      <pivotArea type="data" outline="0" fieldPosition="0">
        <references count="2">
          <reference field="4294967294" count="1" selected="0">
            <x v="0"/>
          </reference>
          <reference field="28" count="1" selected="0">
            <x v="10"/>
          </reference>
        </references>
      </pivotArea>
    </chartFormat>
    <chartFormat chart="3" format="11" series="1">
      <pivotArea type="data" outline="0" fieldPosition="0">
        <references count="2">
          <reference field="4294967294" count="1" selected="0">
            <x v="0"/>
          </reference>
          <reference field="28" count="1" selected="0">
            <x v="11"/>
          </reference>
        </references>
      </pivotArea>
    </chartFormat>
    <chartFormat chart="3" format="12" series="1">
      <pivotArea type="data" outline="0" fieldPosition="0">
        <references count="2">
          <reference field="4294967294" count="1" selected="0">
            <x v="0"/>
          </reference>
          <reference field="28" count="1" selected="0">
            <x v="12"/>
          </reference>
        </references>
      </pivotArea>
    </chartFormat>
    <chartFormat chart="3" format="13" series="1">
      <pivotArea type="data" outline="0" fieldPosition="0">
        <references count="2">
          <reference field="4294967294" count="1" selected="0">
            <x v="0"/>
          </reference>
          <reference field="28" count="1" selected="0">
            <x v="13"/>
          </reference>
        </references>
      </pivotArea>
    </chartFormat>
    <chartFormat chart="3" format="14" series="1">
      <pivotArea type="data" outline="0" fieldPosition="0">
        <references count="2">
          <reference field="4294967294" count="1" selected="0">
            <x v="0"/>
          </reference>
          <reference field="28" count="1" selected="0">
            <x v="14"/>
          </reference>
        </references>
      </pivotArea>
    </chartFormat>
    <chartFormat chart="3" format="15" series="1">
      <pivotArea type="data" outline="0" fieldPosition="0">
        <references count="2">
          <reference field="4294967294" count="1" selected="0">
            <x v="0"/>
          </reference>
          <reference field="28" count="1" selected="0">
            <x v="15"/>
          </reference>
        </references>
      </pivotArea>
    </chartFormat>
    <chartFormat chart="3" format="16" series="1">
      <pivotArea type="data" outline="0" fieldPosition="0">
        <references count="2">
          <reference field="4294967294" count="1" selected="0">
            <x v="0"/>
          </reference>
          <reference field="28" count="1" selected="0">
            <x v="16"/>
          </reference>
        </references>
      </pivotArea>
    </chartFormat>
    <chartFormat chart="3" format="17" series="1">
      <pivotArea type="data" outline="0" fieldPosition="0">
        <references count="2">
          <reference field="4294967294" count="1" selected="0">
            <x v="0"/>
          </reference>
          <reference field="28" count="1" selected="0">
            <x v="17"/>
          </reference>
        </references>
      </pivotArea>
    </chartFormat>
    <chartFormat chart="3" format="18" series="1">
      <pivotArea type="data" outline="0" fieldPosition="0">
        <references count="2">
          <reference field="4294967294" count="1" selected="0">
            <x v="0"/>
          </reference>
          <reference field="28" count="1" selected="0">
            <x v="18"/>
          </reference>
        </references>
      </pivotArea>
    </chartFormat>
    <chartFormat chart="3" format="19" series="1">
      <pivotArea type="data" outline="0" fieldPosition="0">
        <references count="2">
          <reference field="4294967294" count="1" selected="0">
            <x v="0"/>
          </reference>
          <reference field="28" count="1" selected="0">
            <x v="19"/>
          </reference>
        </references>
      </pivotArea>
    </chartFormat>
    <chartFormat chart="3" format="20" series="1">
      <pivotArea type="data" outline="0" fieldPosition="0">
        <references count="2">
          <reference field="4294967294" count="1" selected="0">
            <x v="0"/>
          </reference>
          <reference field="28" count="1" selected="0">
            <x v="20"/>
          </reference>
        </references>
      </pivotArea>
    </chartFormat>
    <chartFormat chart="3" format="21" series="1">
      <pivotArea type="data" outline="0" fieldPosition="0">
        <references count="2">
          <reference field="4294967294" count="1" selected="0">
            <x v="0"/>
          </reference>
          <reference field="28" count="1" selected="0">
            <x v="21"/>
          </reference>
        </references>
      </pivotArea>
    </chartFormat>
    <chartFormat chart="3" format="22" series="1">
      <pivotArea type="data" outline="0" fieldPosition="0">
        <references count="2">
          <reference field="4294967294" count="1" selected="0">
            <x v="0"/>
          </reference>
          <reference field="28" count="1" selected="0">
            <x v="22"/>
          </reference>
        </references>
      </pivotArea>
    </chartFormat>
    <chartFormat chart="3" format="23" series="1">
      <pivotArea type="data" outline="0" fieldPosition="0">
        <references count="2">
          <reference field="4294967294" count="1" selected="0">
            <x v="0"/>
          </reference>
          <reference field="28" count="1" selected="0">
            <x v="23"/>
          </reference>
        </references>
      </pivotArea>
    </chartFormat>
    <chartFormat chart="6" format="25" series="1">
      <pivotArea type="data" outline="0" fieldPosition="0">
        <references count="2">
          <reference field="4294967294" count="1" selected="0">
            <x v="0"/>
          </reference>
          <reference field="28" count="1" selected="0">
            <x v="1"/>
          </reference>
        </references>
      </pivotArea>
    </chartFormat>
    <chartFormat chart="6" format="26" series="1">
      <pivotArea type="data" outline="0" fieldPosition="0">
        <references count="1">
          <reference field="4294967294" count="1" selected="0">
            <x v="0"/>
          </reference>
        </references>
      </pivotArea>
    </chartFormat>
    <chartFormat chart="3" format="24" series="1">
      <pivotArea type="data" outline="0" fieldPosition="0">
        <references count="1">
          <reference field="4294967294" count="1" selected="0">
            <x v="0"/>
          </reference>
        </references>
      </pivotArea>
    </chartFormat>
    <chartFormat chart="6" format="27" series="1">
      <pivotArea type="data" outline="0" fieldPosition="0">
        <references count="2">
          <reference field="4294967294" count="1" selected="0">
            <x v="0"/>
          </reference>
          <reference field="28" count="1" selected="0">
            <x v="2"/>
          </reference>
        </references>
      </pivotArea>
    </chartFormat>
    <chartFormat chart="6" format="28" series="1">
      <pivotArea type="data" outline="0" fieldPosition="0">
        <references count="2">
          <reference field="4294967294" count="1" selected="0">
            <x v="0"/>
          </reference>
          <reference field="28" count="1" selected="0">
            <x v="3"/>
          </reference>
        </references>
      </pivotArea>
    </chartFormat>
    <chartFormat chart="6" format="29" series="1">
      <pivotArea type="data" outline="0" fieldPosition="0">
        <references count="2">
          <reference field="4294967294" count="1" selected="0">
            <x v="0"/>
          </reference>
          <reference field="28" count="1" selected="0">
            <x v="4"/>
          </reference>
        </references>
      </pivotArea>
    </chartFormat>
    <chartFormat chart="6" format="30" series="1">
      <pivotArea type="data" outline="0" fieldPosition="0">
        <references count="2">
          <reference field="4294967294" count="1" selected="0">
            <x v="0"/>
          </reference>
          <reference field="28" count="1" selected="0">
            <x v="5"/>
          </reference>
        </references>
      </pivotArea>
    </chartFormat>
    <chartFormat chart="6" format="31" series="1">
      <pivotArea type="data" outline="0" fieldPosition="0">
        <references count="2">
          <reference field="4294967294" count="1" selected="0">
            <x v="0"/>
          </reference>
          <reference field="28" count="1" selected="0">
            <x v="6"/>
          </reference>
        </references>
      </pivotArea>
    </chartFormat>
    <chartFormat chart="6" format="32" series="1">
      <pivotArea type="data" outline="0" fieldPosition="0">
        <references count="2">
          <reference field="4294967294" count="1" selected="0">
            <x v="0"/>
          </reference>
          <reference field="28" count="1" selected="0">
            <x v="7"/>
          </reference>
        </references>
      </pivotArea>
    </chartFormat>
    <chartFormat chart="6" format="33" series="1">
      <pivotArea type="data" outline="0" fieldPosition="0">
        <references count="2">
          <reference field="4294967294" count="1" selected="0">
            <x v="0"/>
          </reference>
          <reference field="28" count="1" selected="0">
            <x v="8"/>
          </reference>
        </references>
      </pivotArea>
    </chartFormat>
    <chartFormat chart="6" format="34" series="1">
      <pivotArea type="data" outline="0" fieldPosition="0">
        <references count="2">
          <reference field="4294967294" count="1" selected="0">
            <x v="0"/>
          </reference>
          <reference field="28" count="1" selected="0">
            <x v="9"/>
          </reference>
        </references>
      </pivotArea>
    </chartFormat>
    <chartFormat chart="6" format="35" series="1">
      <pivotArea type="data" outline="0" fieldPosition="0">
        <references count="2">
          <reference field="4294967294" count="1" selected="0">
            <x v="0"/>
          </reference>
          <reference field="28" count="1" selected="0">
            <x v="10"/>
          </reference>
        </references>
      </pivotArea>
    </chartFormat>
    <chartFormat chart="6" format="36" series="1">
      <pivotArea type="data" outline="0" fieldPosition="0">
        <references count="2">
          <reference field="4294967294" count="1" selected="0">
            <x v="0"/>
          </reference>
          <reference field="28" count="1" selected="0">
            <x v="11"/>
          </reference>
        </references>
      </pivotArea>
    </chartFormat>
    <chartFormat chart="6" format="37" series="1">
      <pivotArea type="data" outline="0" fieldPosition="0">
        <references count="2">
          <reference field="4294967294" count="1" selected="0">
            <x v="0"/>
          </reference>
          <reference field="28" count="1" selected="0">
            <x v="12"/>
          </reference>
        </references>
      </pivotArea>
    </chartFormat>
    <chartFormat chart="6" format="38" series="1">
      <pivotArea type="data" outline="0" fieldPosition="0">
        <references count="2">
          <reference field="4294967294" count="1" selected="0">
            <x v="0"/>
          </reference>
          <reference field="28" count="1" selected="0">
            <x v="13"/>
          </reference>
        </references>
      </pivotArea>
    </chartFormat>
    <chartFormat chart="6" format="39" series="1">
      <pivotArea type="data" outline="0" fieldPosition="0">
        <references count="2">
          <reference field="4294967294" count="1" selected="0">
            <x v="0"/>
          </reference>
          <reference field="28" count="1" selected="0">
            <x v="14"/>
          </reference>
        </references>
      </pivotArea>
    </chartFormat>
    <chartFormat chart="6" format="40" series="1">
      <pivotArea type="data" outline="0" fieldPosition="0">
        <references count="2">
          <reference field="4294967294" count="1" selected="0">
            <x v="0"/>
          </reference>
          <reference field="28" count="1" selected="0">
            <x v="15"/>
          </reference>
        </references>
      </pivotArea>
    </chartFormat>
    <chartFormat chart="6" format="41" series="1">
      <pivotArea type="data" outline="0" fieldPosition="0">
        <references count="2">
          <reference field="4294967294" count="1" selected="0">
            <x v="0"/>
          </reference>
          <reference field="28" count="1" selected="0">
            <x v="16"/>
          </reference>
        </references>
      </pivotArea>
    </chartFormat>
    <chartFormat chart="6" format="42" series="1">
      <pivotArea type="data" outline="0" fieldPosition="0">
        <references count="2">
          <reference field="4294967294" count="1" selected="0">
            <x v="0"/>
          </reference>
          <reference field="28" count="1" selected="0">
            <x v="17"/>
          </reference>
        </references>
      </pivotArea>
    </chartFormat>
    <chartFormat chart="6" format="43" series="1">
      <pivotArea type="data" outline="0" fieldPosition="0">
        <references count="2">
          <reference field="4294967294" count="1" selected="0">
            <x v="0"/>
          </reference>
          <reference field="28" count="1" selected="0">
            <x v="18"/>
          </reference>
        </references>
      </pivotArea>
    </chartFormat>
    <chartFormat chart="6" format="44" series="1">
      <pivotArea type="data" outline="0" fieldPosition="0">
        <references count="2">
          <reference field="4294967294" count="1" selected="0">
            <x v="0"/>
          </reference>
          <reference field="28" count="1" selected="0">
            <x v="19"/>
          </reference>
        </references>
      </pivotArea>
    </chartFormat>
    <chartFormat chart="6" format="45" series="1">
      <pivotArea type="data" outline="0" fieldPosition="0">
        <references count="2">
          <reference field="4294967294" count="1" selected="0">
            <x v="0"/>
          </reference>
          <reference field="28" count="1" selected="0">
            <x v="20"/>
          </reference>
        </references>
      </pivotArea>
    </chartFormat>
    <chartFormat chart="6" format="46" series="1">
      <pivotArea type="data" outline="0" fieldPosition="0">
        <references count="2">
          <reference field="4294967294" count="1" selected="0">
            <x v="0"/>
          </reference>
          <reference field="28" count="1" selected="0">
            <x v="21"/>
          </reference>
        </references>
      </pivotArea>
    </chartFormat>
    <chartFormat chart="6" format="47" series="1">
      <pivotArea type="data" outline="0" fieldPosition="0">
        <references count="2">
          <reference field="4294967294" count="1" selected="0">
            <x v="0"/>
          </reference>
          <reference field="28" count="1" selected="0">
            <x v="22"/>
          </reference>
        </references>
      </pivotArea>
    </chartFormat>
    <chartFormat chart="6" format="48" series="1">
      <pivotArea type="data" outline="0" fieldPosition="0">
        <references count="2">
          <reference field="4294967294" count="1" selected="0">
            <x v="0"/>
          </reference>
          <reference field="28" count="1" selected="0">
            <x v="23"/>
          </reference>
        </references>
      </pivotArea>
    </chartFormat>
    <chartFormat chart="6" format="49" series="1">
      <pivotArea type="data" outline="0" fieldPosition="0">
        <references count="2">
          <reference field="4294967294" count="1" selected="0">
            <x v="0"/>
          </reference>
          <reference field="28" count="1" selected="0">
            <x v="0"/>
          </reference>
        </references>
      </pivotArea>
    </chartFormat>
    <chartFormat chart="11" format="0" series="1">
      <pivotArea type="data" outline="0" fieldPosition="0">
        <references count="2">
          <reference field="4294967294" count="1" selected="0">
            <x v="0"/>
          </reference>
          <reference field="28" count="1" selected="0">
            <x v="1"/>
          </reference>
        </references>
      </pivotArea>
    </chartFormat>
    <chartFormat chart="16" format="51" series="1">
      <pivotArea type="data" outline="0" fieldPosition="0">
        <references count="2">
          <reference field="4294967294" count="1" selected="0">
            <x v="0"/>
          </reference>
          <reference field="28" count="1" selected="0">
            <x v="1"/>
          </reference>
        </references>
      </pivotArea>
    </chartFormat>
    <chartFormat chart="18" format="53" series="1">
      <pivotArea type="data" outline="0" fieldPosition="0">
        <references count="2">
          <reference field="4294967294" count="1" selected="0">
            <x v="0"/>
          </reference>
          <reference field="28" count="1" selected="0">
            <x v="1"/>
          </reference>
        </references>
      </pivotArea>
    </chartFormat>
    <chartFormat chart="20" format="55" series="1">
      <pivotArea type="data" outline="0" fieldPosition="0">
        <references count="2">
          <reference field="4294967294" count="1" selected="0">
            <x v="0"/>
          </reference>
          <reference field="28" count="1" selected="0">
            <x v="1"/>
          </reference>
        </references>
      </pivotArea>
    </chartFormat>
  </chartFormats>
  <pivotTableStyleInfo name="PivotStyleLight16" showRowHeaders="1" showColHeaders="1" showRowStripes="0" showColStripes="0" showLastColumn="1"/>
  <filters count="1">
    <filter fld="28" type="captionBeginsWith" evalOrder="-1" id="2" stringValue1="As">
      <autoFilter ref="A1">
        <filterColumn colId="0">
          <customFilters>
            <customFilter val="As*"/>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EFFFA3-95CE-497D-A2CD-6D11ADFD154F}" name="Ferrar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C7" firstHeaderRow="1" firstDataRow="2" firstDataCol="1"/>
  <pivotFields count="33">
    <pivotField showAll="0"/>
    <pivotField showAll="0"/>
    <pivotField showAll="0"/>
    <pivotField showAll="0"/>
    <pivotField showAll="0"/>
    <pivotField showAll="0"/>
    <pivotField showAll="0"/>
    <pivotField showAll="0">
      <items count="234">
        <item x="0"/>
        <item x="4"/>
        <item x="1"/>
        <item x="2"/>
        <item x="3"/>
        <item x="5"/>
        <item x="6"/>
        <item x="7"/>
        <item x="9"/>
        <item x="8"/>
        <item x="10"/>
        <item x="11"/>
        <item x="12"/>
        <item x="13"/>
        <item x="14"/>
        <item x="15"/>
        <item x="16"/>
        <item x="17"/>
        <item x="18"/>
        <item x="19"/>
        <item x="21"/>
        <item x="20"/>
        <item x="22"/>
        <item x="23"/>
        <item x="24"/>
        <item x="25"/>
        <item x="26"/>
        <item x="27"/>
        <item x="28"/>
        <item x="29"/>
        <item x="32"/>
        <item x="31"/>
        <item x="30"/>
        <item x="33"/>
        <item x="34"/>
        <item x="35"/>
        <item x="36"/>
        <item x="37"/>
        <item x="38"/>
        <item x="39"/>
        <item x="40"/>
        <item x="41"/>
        <item x="43"/>
        <item x="42"/>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3"/>
        <item x="84"/>
        <item x="85"/>
        <item x="86"/>
        <item x="82"/>
        <item x="87"/>
        <item x="88"/>
        <item x="89"/>
        <item x="90"/>
        <item x="91"/>
        <item x="92"/>
        <item x="93"/>
        <item x="94"/>
        <item x="95"/>
        <item x="98"/>
        <item x="96"/>
        <item x="97"/>
        <item x="100"/>
        <item x="99"/>
        <item x="101"/>
        <item x="102"/>
        <item x="103"/>
        <item x="104"/>
        <item x="105"/>
        <item x="108"/>
        <item x="106"/>
        <item x="107"/>
        <item x="109"/>
        <item x="110"/>
        <item x="111"/>
        <item x="113"/>
        <item x="112"/>
        <item x="115"/>
        <item x="114"/>
        <item x="118"/>
        <item x="117"/>
        <item x="116"/>
        <item x="119"/>
        <item x="120"/>
        <item x="121"/>
        <item x="122"/>
        <item x="123"/>
        <item x="124"/>
        <item x="125"/>
        <item x="126"/>
        <item x="127"/>
        <item x="128"/>
        <item x="129"/>
        <item x="131"/>
        <item x="130"/>
        <item m="1" x="231"/>
        <item m="1" x="230"/>
        <item x="134"/>
        <item x="133"/>
        <item x="132"/>
        <item x="135"/>
        <item x="136"/>
        <item x="137"/>
        <item x="138"/>
        <item x="139"/>
        <item x="142"/>
        <item x="141"/>
        <item x="140"/>
        <item x="144"/>
        <item x="143"/>
        <item x="145"/>
        <item x="146"/>
        <item x="147"/>
        <item x="148"/>
        <item x="150"/>
        <item x="149"/>
        <item x="151"/>
        <item x="152"/>
        <item x="153"/>
        <item x="154"/>
        <item x="156"/>
        <item x="157"/>
        <item x="155"/>
        <item x="158"/>
        <item x="159"/>
        <item x="160"/>
        <item x="161"/>
        <item x="162"/>
        <item m="1" x="232"/>
        <item x="163"/>
        <item x="166"/>
        <item x="164"/>
        <item x="165"/>
        <item x="167"/>
        <item x="169"/>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Col" showAll="0" measureFilter="1" sortType="descending">
      <items count="26">
        <item x="5"/>
        <item x="2"/>
        <item x="11"/>
        <item x="3"/>
        <item x="19"/>
        <item x="15"/>
        <item x="13"/>
        <item x="14"/>
        <item x="18"/>
        <item x="0"/>
        <item x="6"/>
        <item x="12"/>
        <item x="8"/>
        <item x="17"/>
        <item x="4"/>
        <item x="22"/>
        <item x="20"/>
        <item x="10"/>
        <item x="1"/>
        <item x="16"/>
        <item x="9"/>
        <item x="21"/>
        <item x="7"/>
        <item x="23"/>
        <item m="1" x="24"/>
        <item t="default"/>
      </items>
      <autoSortScope>
        <pivotArea dataOnly="0" outline="0" fieldPosition="0">
          <references count="1">
            <reference field="4294967294" count="1" selected="0">
              <x v="0"/>
            </reference>
          </references>
        </pivotArea>
      </autoSortScope>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multipleItemSelectionAllowed="1" showAll="0">
      <items count="8">
        <item h="1" sd="0" x="0"/>
        <item sd="0" x="1"/>
        <item sd="0" x="2"/>
        <item sd="0" x="3"/>
        <item sd="0" x="4"/>
        <item sd="0" x="5"/>
        <item h="1" sd="0" x="6"/>
        <item t="default"/>
      </items>
    </pivotField>
  </pivotFields>
  <rowFields count="2">
    <field x="32"/>
    <field x="30"/>
  </rowFields>
  <rowItems count="5">
    <i>
      <x v="1"/>
    </i>
    <i>
      <x v="2"/>
    </i>
    <i>
      <x v="3"/>
    </i>
    <i>
      <x v="4"/>
    </i>
    <i t="grand">
      <x/>
    </i>
  </rowItems>
  <colFields count="1">
    <field x="28"/>
  </colFields>
  <colItems count="2">
    <i>
      <x v="9"/>
    </i>
    <i t="grand">
      <x/>
    </i>
  </colItems>
  <dataFields count="1">
    <dataField name="Sum of TotalSalePrice" fld="20" baseField="0" baseItem="0"/>
  </dataFields>
  <formats count="4">
    <format dxfId="30">
      <pivotArea collapsedLevelsAreSubtotals="1" fieldPosition="0">
        <references count="2">
          <reference field="28" count="1" selected="0">
            <x v="9"/>
          </reference>
          <reference field="32" count="1">
            <x v="1"/>
          </reference>
        </references>
      </pivotArea>
    </format>
    <format dxfId="29">
      <pivotArea collapsedLevelsAreSubtotals="1" fieldPosition="0">
        <references count="2">
          <reference field="28" count="1" selected="0">
            <x v="9"/>
          </reference>
          <reference field="32" count="1">
            <x v="2"/>
          </reference>
        </references>
      </pivotArea>
    </format>
    <format dxfId="28">
      <pivotArea collapsedLevelsAreSubtotals="1" fieldPosition="0">
        <references count="2">
          <reference field="28" count="1" selected="0">
            <x v="9"/>
          </reference>
          <reference field="32" count="1">
            <x v="3"/>
          </reference>
        </references>
      </pivotArea>
    </format>
    <format dxfId="27">
      <pivotArea collapsedLevelsAreSubtotals="1" fieldPosition="0">
        <references count="2">
          <reference field="28" count="1" selected="0">
            <x v="9"/>
          </reference>
          <reference field="32" count="1">
            <x v="4"/>
          </reference>
        </references>
      </pivotArea>
    </format>
  </formats>
  <chartFormats count="43">
    <chartFormat chart="0" format="0" series="1">
      <pivotArea type="data" outline="0" fieldPosition="0">
        <references count="2">
          <reference field="4294967294" count="1" selected="0">
            <x v="0"/>
          </reference>
          <reference field="28" count="1" selected="0">
            <x v="1"/>
          </reference>
        </references>
      </pivotArea>
    </chartFormat>
    <chartFormat chart="0" format="1" series="1">
      <pivotArea type="data" outline="0" fieldPosition="0">
        <references count="2">
          <reference field="4294967294" count="1" selected="0">
            <x v="0"/>
          </reference>
          <reference field="28" count="1" selected="0">
            <x v="3"/>
          </reference>
        </references>
      </pivotArea>
    </chartFormat>
    <chartFormat chart="0" format="2" series="1">
      <pivotArea type="data" outline="0" fieldPosition="0">
        <references count="2">
          <reference field="4294967294" count="1" selected="0">
            <x v="0"/>
          </reference>
          <reference field="28" count="1" selected="0">
            <x v="5"/>
          </reference>
        </references>
      </pivotArea>
    </chartFormat>
    <chartFormat chart="0" format="3" series="1">
      <pivotArea type="data" outline="0" fieldPosition="0">
        <references count="2">
          <reference field="4294967294" count="1" selected="0">
            <x v="0"/>
          </reference>
          <reference field="28" count="1" selected="0">
            <x v="9"/>
          </reference>
        </references>
      </pivotArea>
    </chartFormat>
    <chartFormat chart="0" format="4" series="1">
      <pivotArea type="data" outline="0" fieldPosition="0">
        <references count="2">
          <reference field="4294967294" count="1" selected="0">
            <x v="0"/>
          </reference>
          <reference field="28" count="1" selected="0">
            <x v="10"/>
          </reference>
        </references>
      </pivotArea>
    </chartFormat>
    <chartFormat chart="0" format="5" series="1">
      <pivotArea type="data" outline="0" fieldPosition="0">
        <references count="2">
          <reference field="4294967294" count="1" selected="0">
            <x v="0"/>
          </reference>
          <reference field="28" count="1" selected="0">
            <x v="12"/>
          </reference>
        </references>
      </pivotArea>
    </chartFormat>
    <chartFormat chart="0" format="6" series="1">
      <pivotArea type="data" outline="0" fieldPosition="0">
        <references count="2">
          <reference field="4294967294" count="1" selected="0">
            <x v="0"/>
          </reference>
          <reference field="28" count="1" selected="0">
            <x v="14"/>
          </reference>
        </references>
      </pivotArea>
    </chartFormat>
    <chartFormat chart="0" format="7" series="1">
      <pivotArea type="data" outline="0" fieldPosition="0">
        <references count="2">
          <reference field="4294967294" count="1" selected="0">
            <x v="0"/>
          </reference>
          <reference field="28" count="1" selected="0">
            <x v="18"/>
          </reference>
        </references>
      </pivotArea>
    </chartFormat>
    <chartFormat chart="0" format="8" series="1">
      <pivotArea type="data" outline="0" fieldPosition="0">
        <references count="2">
          <reference field="4294967294" count="1" selected="0">
            <x v="0"/>
          </reference>
          <reference field="28" count="1" selected="0">
            <x v="20"/>
          </reference>
        </references>
      </pivotArea>
    </chartFormat>
    <chartFormat chart="0" format="9" series="1">
      <pivotArea type="data" outline="0" fieldPosition="0">
        <references count="2">
          <reference field="4294967294" count="1" selected="0">
            <x v="0"/>
          </reference>
          <reference field="28" count="1" selected="0">
            <x v="22"/>
          </reference>
        </references>
      </pivotArea>
    </chartFormat>
    <chartFormat chart="0" format="10" series="1">
      <pivotArea type="data" outline="0" fieldPosition="0">
        <references count="2">
          <reference field="4294967294" count="1" selected="0">
            <x v="0"/>
          </reference>
          <reference field="28" count="1" selected="0">
            <x v="0"/>
          </reference>
        </references>
      </pivotArea>
    </chartFormat>
    <chartFormat chart="0" format="11" series="1">
      <pivotArea type="data" outline="0" fieldPosition="0">
        <references count="2">
          <reference field="4294967294" count="1" selected="0">
            <x v="0"/>
          </reference>
          <reference field="28" count="1" selected="0">
            <x v="11"/>
          </reference>
        </references>
      </pivotArea>
    </chartFormat>
    <chartFormat chart="0" format="12" series="1">
      <pivotArea type="data" outline="0" fieldPosition="0">
        <references count="2">
          <reference field="4294967294" count="1" selected="0">
            <x v="0"/>
          </reference>
          <reference field="28" count="1" selected="0">
            <x v="13"/>
          </reference>
        </references>
      </pivotArea>
    </chartFormat>
    <chartFormat chart="0" format="13" series="1">
      <pivotArea type="data" outline="0" fieldPosition="0">
        <references count="2">
          <reference field="4294967294" count="1" selected="0">
            <x v="0"/>
          </reference>
          <reference field="28" count="1" selected="0">
            <x v="7"/>
          </reference>
        </references>
      </pivotArea>
    </chartFormat>
    <chartFormat chart="0" format="14" series="1">
      <pivotArea type="data" outline="0" fieldPosition="0">
        <references count="1">
          <reference field="4294967294" count="1" selected="0">
            <x v="0"/>
          </reference>
        </references>
      </pivotArea>
    </chartFormat>
    <chartFormat chart="5" format="34" series="1">
      <pivotArea type="data" outline="0" fieldPosition="0">
        <references count="2">
          <reference field="4294967294" count="1" selected="0">
            <x v="0"/>
          </reference>
          <reference field="28" count="1" selected="0">
            <x v="9"/>
          </reference>
        </references>
      </pivotArea>
    </chartFormat>
    <chartFormat chart="5" format="35" series="1">
      <pivotArea type="data" outline="0" fieldPosition="0">
        <references count="2">
          <reference field="4294967294" count="1" selected="0">
            <x v="0"/>
          </reference>
          <reference field="28" count="1" selected="0">
            <x v="5"/>
          </reference>
        </references>
      </pivotArea>
    </chartFormat>
    <chartFormat chart="5" format="36" series="1">
      <pivotArea type="data" outline="0" fieldPosition="0">
        <references count="2">
          <reference field="4294967294" count="1" selected="0">
            <x v="0"/>
          </reference>
          <reference field="28" count="1" selected="0">
            <x v="18"/>
          </reference>
        </references>
      </pivotArea>
    </chartFormat>
    <chartFormat chart="5" format="37" series="1">
      <pivotArea type="data" outline="0" fieldPosition="0">
        <references count="2">
          <reference field="4294967294" count="1" selected="0">
            <x v="0"/>
          </reference>
          <reference field="28" count="1" selected="0">
            <x v="1"/>
          </reference>
        </references>
      </pivotArea>
    </chartFormat>
    <chartFormat chart="5" format="38" series="1">
      <pivotArea type="data" outline="0" fieldPosition="0">
        <references count="2">
          <reference field="4294967294" count="1" selected="0">
            <x v="0"/>
          </reference>
          <reference field="28" count="1" selected="0">
            <x v="0"/>
          </reference>
        </references>
      </pivotArea>
    </chartFormat>
    <chartFormat chart="5" format="39" series="1">
      <pivotArea type="data" outline="0" fieldPosition="0">
        <references count="2">
          <reference field="4294967294" count="1" selected="0">
            <x v="0"/>
          </reference>
          <reference field="28" count="1" selected="0">
            <x v="2"/>
          </reference>
        </references>
      </pivotArea>
    </chartFormat>
    <chartFormat chart="5" format="40" series="1">
      <pivotArea type="data" outline="0" fieldPosition="0">
        <references count="2">
          <reference field="4294967294" count="1" selected="0">
            <x v="0"/>
          </reference>
          <reference field="28" count="1" selected="0">
            <x v="12"/>
          </reference>
        </references>
      </pivotArea>
    </chartFormat>
    <chartFormat chart="5" format="41" series="1">
      <pivotArea type="data" outline="0" fieldPosition="0">
        <references count="2">
          <reference field="4294967294" count="1" selected="0">
            <x v="0"/>
          </reference>
          <reference field="28" count="1" selected="0">
            <x v="3"/>
          </reference>
        </references>
      </pivotArea>
    </chartFormat>
    <chartFormat chart="5" format="42" series="1">
      <pivotArea type="data" outline="0" fieldPosition="0">
        <references count="2">
          <reference field="4294967294" count="1" selected="0">
            <x v="0"/>
          </reference>
          <reference field="28" count="1" selected="0">
            <x v="20"/>
          </reference>
        </references>
      </pivotArea>
    </chartFormat>
    <chartFormat chart="5" format="43" series="1">
      <pivotArea type="data" outline="0" fieldPosition="0">
        <references count="2">
          <reference field="4294967294" count="1" selected="0">
            <x v="0"/>
          </reference>
          <reference field="28" count="1" selected="0">
            <x v="10"/>
          </reference>
        </references>
      </pivotArea>
    </chartFormat>
    <chartFormat chart="5" format="44" series="1">
      <pivotArea type="data" outline="0" fieldPosition="0">
        <references count="2">
          <reference field="4294967294" count="1" selected="0">
            <x v="0"/>
          </reference>
          <reference field="28" count="1" selected="0">
            <x v="22"/>
          </reference>
        </references>
      </pivotArea>
    </chartFormat>
    <chartFormat chart="5" format="45" series="1">
      <pivotArea type="data" outline="0" fieldPosition="0">
        <references count="2">
          <reference field="4294967294" count="1" selected="0">
            <x v="0"/>
          </reference>
          <reference field="28" count="1" selected="0">
            <x v="14"/>
          </reference>
        </references>
      </pivotArea>
    </chartFormat>
    <chartFormat chart="5" format="46" series="1">
      <pivotArea type="data" outline="0" fieldPosition="0">
        <references count="2">
          <reference field="4294967294" count="1" selected="0">
            <x v="0"/>
          </reference>
          <reference field="28" count="1" selected="0">
            <x v="13"/>
          </reference>
        </references>
      </pivotArea>
    </chartFormat>
    <chartFormat chart="5" format="47" series="1">
      <pivotArea type="data" outline="0" fieldPosition="0">
        <references count="2">
          <reference field="4294967294" count="1" selected="0">
            <x v="0"/>
          </reference>
          <reference field="28" count="1" selected="0">
            <x v="16"/>
          </reference>
        </references>
      </pivotArea>
    </chartFormat>
    <chartFormat chart="5" format="48" series="1">
      <pivotArea type="data" outline="0" fieldPosition="0">
        <references count="2">
          <reference field="4294967294" count="1" selected="0">
            <x v="0"/>
          </reference>
          <reference field="28" count="1" selected="0">
            <x v="11"/>
          </reference>
        </references>
      </pivotArea>
    </chartFormat>
    <chartFormat chart="5" format="49" series="1">
      <pivotArea type="data" outline="0" fieldPosition="0">
        <references count="2">
          <reference field="4294967294" count="1" selected="0">
            <x v="0"/>
          </reference>
          <reference field="28" count="1" selected="0">
            <x v="7"/>
          </reference>
        </references>
      </pivotArea>
    </chartFormat>
    <chartFormat chart="5" format="50" series="1">
      <pivotArea type="data" outline="0" fieldPosition="0">
        <references count="2">
          <reference field="4294967294" count="1" selected="0">
            <x v="0"/>
          </reference>
          <reference field="28" count="1" selected="0">
            <x v="6"/>
          </reference>
        </references>
      </pivotArea>
    </chartFormat>
    <chartFormat chart="5" format="51" series="1">
      <pivotArea type="data" outline="0" fieldPosition="0">
        <references count="2">
          <reference field="4294967294" count="1" selected="0">
            <x v="0"/>
          </reference>
          <reference field="28" count="1" selected="0">
            <x v="8"/>
          </reference>
        </references>
      </pivotArea>
    </chartFormat>
    <chartFormat chart="5" format="52" series="1">
      <pivotArea type="data" outline="0" fieldPosition="0">
        <references count="2">
          <reference field="4294967294" count="1" selected="0">
            <x v="0"/>
          </reference>
          <reference field="28" count="1" selected="0">
            <x v="21"/>
          </reference>
        </references>
      </pivotArea>
    </chartFormat>
    <chartFormat chart="5" format="53" series="1">
      <pivotArea type="data" outline="0" fieldPosition="0">
        <references count="2">
          <reference field="4294967294" count="1" selected="0">
            <x v="0"/>
          </reference>
          <reference field="28" count="1" selected="0">
            <x v="23"/>
          </reference>
        </references>
      </pivotArea>
    </chartFormat>
    <chartFormat chart="5" format="54" series="1">
      <pivotArea type="data" outline="0" fieldPosition="0">
        <references count="2">
          <reference field="4294967294" count="1" selected="0">
            <x v="0"/>
          </reference>
          <reference field="28" count="1" selected="0">
            <x v="17"/>
          </reference>
        </references>
      </pivotArea>
    </chartFormat>
    <chartFormat chart="5" format="55" series="1">
      <pivotArea type="data" outline="0" fieldPosition="0">
        <references count="2">
          <reference field="4294967294" count="1" selected="0">
            <x v="0"/>
          </reference>
          <reference field="28" count="1" selected="0">
            <x v="4"/>
          </reference>
        </references>
      </pivotArea>
    </chartFormat>
    <chartFormat chart="5" format="56" series="1">
      <pivotArea type="data" outline="0" fieldPosition="0">
        <references count="2">
          <reference field="4294967294" count="1" selected="0">
            <x v="0"/>
          </reference>
          <reference field="28" count="1" selected="0">
            <x v="15"/>
          </reference>
        </references>
      </pivotArea>
    </chartFormat>
    <chartFormat chart="5" format="57" series="1">
      <pivotArea type="data" outline="0" fieldPosition="0">
        <references count="2">
          <reference field="4294967294" count="1" selected="0">
            <x v="0"/>
          </reference>
          <reference field="28" count="1" selected="0">
            <x v="19"/>
          </reference>
        </references>
      </pivotArea>
    </chartFormat>
    <chartFormat chart="14" format="0" series="1">
      <pivotArea type="data" outline="0" fieldPosition="0">
        <references count="2">
          <reference field="4294967294" count="1" selected="0">
            <x v="0"/>
          </reference>
          <reference field="28" count="1" selected="0">
            <x v="9"/>
          </reference>
        </references>
      </pivotArea>
    </chartFormat>
    <chartFormat chart="19" format="59" series="1">
      <pivotArea type="data" outline="0" fieldPosition="0">
        <references count="2">
          <reference field="4294967294" count="1" selected="0">
            <x v="0"/>
          </reference>
          <reference field="28" count="1" selected="0">
            <x v="9"/>
          </reference>
        </references>
      </pivotArea>
    </chartFormat>
    <chartFormat chart="21" format="61" series="1">
      <pivotArea type="data" outline="0" fieldPosition="0">
        <references count="2">
          <reference field="4294967294" count="1" selected="0">
            <x v="0"/>
          </reference>
          <reference field="28" count="1" selected="0">
            <x v="9"/>
          </reference>
        </references>
      </pivotArea>
    </chartFormat>
    <chartFormat chart="23" format="63" series="1">
      <pivotArea type="data" outline="0" fieldPosition="0">
        <references count="2">
          <reference field="4294967294" count="1" selected="0">
            <x v="0"/>
          </reference>
          <reference field="28" count="1" selected="0">
            <x v="9"/>
          </reference>
        </references>
      </pivotArea>
    </chartFormat>
  </chartFormats>
  <pivotTableStyleInfo name="PivotStyleLight16" showRowHeaders="1" showColHeaders="1" showRowStripes="0" showColStripes="0" showLastColumn="1"/>
  <filters count="1">
    <filter fld="28"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6" xr16:uid="{C78E0BAF-CE5C-4863-8E73-E455A7C63F1B}" autoFormatId="16" applyNumberFormats="0" applyBorderFormats="0" applyFontFormats="0" applyPatternFormats="0" applyAlignmentFormats="0" applyWidthHeightFormats="0">
  <queryTableRefresh nextId="44">
    <queryTableFields count="30">
      <queryTableField id="1" name="SalesDetailsID" tableColumnId="1"/>
      <queryTableField id="2" name="SalesID" tableColumnId="2"/>
      <queryTableField id="3" name="LineItemNumber" tableColumnId="3"/>
      <queryTableField id="4" name="StockID" tableColumnId="4"/>
      <queryTableField id="5" name="SalePrice" tableColumnId="5"/>
      <queryTableField id="6" name="LineItemDiscount" tableColumnId="6"/>
      <queryTableField id="7" name="CustomerID" tableColumnId="7"/>
      <queryTableField id="9" name="SaleDate" tableColumnId="9"/>
      <queryTableField id="10" name="Data Sales.ID" tableColumnId="10"/>
      <queryTableField id="11" name="CustomerName" tableColumnId="11"/>
      <queryTableField id="12" name="Customer.Address1" tableColumnId="12"/>
      <queryTableField id="13" name="Customer.Town" tableColumnId="13"/>
      <queryTableField id="14" name="Customer.Country" tableColumnId="14"/>
      <queryTableField id="15" name="CountryName" tableColumnId="15"/>
      <queryTableField id="16" name="Country.SalesRegion" tableColumnId="16"/>
      <queryTableField id="17" name="ModelID" tableColumnId="17"/>
      <queryTableField id="18" name="Stock.Cost" tableColumnId="18"/>
      <queryTableField id="19" name="Stock.RepairsCost" tableColumnId="19"/>
      <queryTableField id="20" name="Stock.PartsCost" tableColumnId="20"/>
      <queryTableField id="21" name="Stock.TransportInCost" tableColumnId="21"/>
      <queryTableField id="8" name="TotalSalePrice" tableColumnId="8"/>
      <queryTableField id="41" dataBound="0" tableColumnId="29"/>
      <queryTableField id="42" dataBound="0" tableColumnId="30"/>
      <queryTableField id="43" dataBound="0" tableColumnId="28"/>
      <queryTableField id="22" name="Stock.Color" tableColumnId="22"/>
      <queryTableField id="23" name="Stock.DateBought" tableColumnId="23"/>
      <queryTableField id="24" name="MakeID" tableColumnId="24"/>
      <queryTableField id="25" name="ModelName" tableColumnId="25"/>
      <queryTableField id="26" name="MakeName" tableColumnId="26"/>
      <queryTableField id="27" name="MakeCountry"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aleDate" xr10:uid="{3898C306-9C3C-4853-AA30-52F6379CAFB7}" sourceName="Years (SaleDate)">
  <pivotTables>
    <pivotTable tabId="10" name="Brands"/>
    <pivotTable tabId="10" name="Models"/>
  </pivotTables>
  <data>
    <tabular pivotCacheId="534307797" showMissing="0">
      <items count="7">
        <i x="1" s="1"/>
        <i x="2" s="1"/>
        <i x="3" s="1"/>
        <i x="4" s="1"/>
        <i x="0" s="1" nd="1"/>
        <i x="6"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Name" xr10:uid="{EE18D6A1-8792-43E6-AE8E-D5F19AB61A6E}" sourceName="CountryName">
  <pivotTables>
    <pivotTable tabId="10" name="Models"/>
  </pivotTables>
  <data>
    <tabular pivotCacheId="534307797">
      <items count="13">
        <i x="7" s="1"/>
        <i x="2" s="1"/>
        <i x="1" s="1"/>
        <i x="6" s="1"/>
        <i x="5" s="1"/>
        <i x="4" s="1"/>
        <i x="0" s="1"/>
        <i x="3" s="1"/>
        <i x="12" s="1" nd="1"/>
        <i x="10" s="1" nd="1"/>
        <i x="9" s="1" nd="1"/>
        <i x="11" s="1" nd="1"/>
        <i x="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Name" xr10:uid="{6C49535E-54F9-4301-A9CC-8BEF24B49966}" sourceName="MakeName">
  <pivotTables>
    <pivotTable tabId="10" name="PivotTable3"/>
    <pivotTable tabId="10" name="PivotTable7"/>
  </pivotTables>
  <data>
    <tabular pivotCacheId="534307797">
      <items count="25">
        <i x="5" s="1"/>
        <i x="2" s="1"/>
        <i x="11" s="1"/>
        <i x="3" s="1"/>
        <i x="19" s="1"/>
        <i x="15" s="1"/>
        <i x="13" s="1"/>
        <i x="14" s="1"/>
        <i x="18" s="1"/>
        <i x="0" s="1"/>
        <i x="6" s="1"/>
        <i x="12" s="1"/>
        <i x="8" s="1"/>
        <i x="17" s="1"/>
        <i x="4" s="1"/>
        <i x="22" s="1"/>
        <i x="20" s="1"/>
        <i x="10" s="1"/>
        <i x="1" s="1"/>
        <i x="16" s="1"/>
        <i x="9" s="1"/>
        <i x="21" s="1"/>
        <i x="7" s="1"/>
        <i x="24" s="1" nd="1"/>
        <i x="2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Country1" xr10:uid="{A4262DBC-8E12-4C08-BAEF-F069F50FEE29}" sourceName="MakeCountry">
  <pivotTables>
    <pivotTable tabId="10" name="PivotTable3"/>
    <pivotTable tabId="10" name="PivotTable7"/>
  </pivotTables>
  <data>
    <tabular pivotCacheId="534307797" showMissing="0">
      <items count="11">
        <i x="3" s="1"/>
        <i x="1" s="1"/>
        <i x="0" s="1"/>
        <i x="2" s="1"/>
        <i x="4" s="1"/>
        <i x="5" s="1" nd="1"/>
        <i x="9" s="1" nd="1"/>
        <i x="8" s="1" nd="1"/>
        <i x="7" s="1" nd="1"/>
        <i x="6" s="1" nd="1"/>
        <i x="10"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Country" xr10:uid="{7BD35A56-BE29-42A4-9412-154F7A8B1C1D}" sourceName="MakeCountry">
  <pivotTables>
    <pivotTable tabId="10" name="Models"/>
    <pivotTable tabId="10" name="Brands"/>
  </pivotTables>
  <data>
    <tabular pivotCacheId="534307797" showMissing="0">
      <items count="11">
        <i x="3" s="1"/>
        <i x="1" s="1"/>
        <i x="0" s="1"/>
        <i x="2" s="1"/>
        <i x="4" s="1"/>
        <i x="5" s="1" nd="1"/>
        <i x="9" s="1" nd="1"/>
        <i x="8" s="1" nd="1"/>
        <i x="7" s="1" nd="1"/>
        <i x="6" s="1" nd="1"/>
        <i x="1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SaleDate) 5" xr10:uid="{4102707E-2941-4512-B6D8-573CCFA9DAC4}" cache="Slicer_Years__SaleDate" caption="Years (SaleDate)" columnCount="4" showCaption="0" style="SlicerStyleLight3 2" rowHeight="241300"/>
  <slicer name="MakeCountry 6" xr10:uid="{53D79997-A1C1-44E9-B0AB-7CF9E2C310A8}" cache="Slicer_MakeCountry" caption="Brand Country" columnCount="5" showCaption="0" style="SlicerStyleLight3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SaleDate) 4" xr10:uid="{2343691D-366B-47F3-827C-E26DC4F25963}" cache="Slicer_Years__SaleDate" caption="Years (SaleDate)" columnCount="4" showCaption="0" style="SlicerStyleLight3 2" rowHeight="241300"/>
  <slicer name="MakeCountry 5" xr10:uid="{A68BB3AA-A223-48F1-9671-B0BC4F065A0D}" cache="Slicer_MakeCountry" caption="Brand Country" columnCount="5" showCaption="0" style="SlicerStyleLight3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SaleDate) 3" xr10:uid="{0C4097F7-0792-4C29-A1D0-2157F6506A33}" cache="Slicer_Years__SaleDate" caption="Years (SaleDate)" columnCount="4" showCaption="0" style="SlicerStyleLight3 2" rowHeight="241300"/>
  <slicer name="MakeCountry 4" xr10:uid="{032AF1E1-5E49-4F12-9303-65617EC7D95D}" cache="Slicer_MakeCountry" caption="Brand Country" columnCount="5" showCaption="0" style="SlicerStyleLight3 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SaleDate) 2" xr10:uid="{168DCA68-40DE-457B-A39D-BBD354E433D4}" cache="Slicer_Years__SaleDate" caption="Years (SaleDate)" columnCount="4" showCaption="0" style="SlicerStyleLight3 2" rowHeight="241300"/>
  <slicer name="MakeCountry 3" xr10:uid="{5FBFB8CC-AC55-4FA3-A64F-38B7EF55216B}" cache="Slicer_MakeCountry" caption="Brand Country" columnCount="5" showCaption="0" style="SlicerStyleLight3 2"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SaleDate)" xr10:uid="{62348B84-E337-481B-807E-E1FDB74FA04F}" cache="Slicer_Years__SaleDate" caption="Years (SaleDate)" rowHeight="241300"/>
  <slicer name="Years (SaleDate) 1" xr10:uid="{043FD93D-7C99-4DAA-AC72-D41F538AE30C}" cache="Slicer_Years__SaleDate" caption="Years (SaleDate)" rowHeight="241300"/>
  <slicer name="CountryName" xr10:uid="{99BBE684-F479-4617-A9EE-9E4441547FD5}" cache="Slicer_CountryName" caption="CountryName" rowHeight="241300"/>
  <slicer name="MakeName" xr10:uid="{F6027A9A-AB65-4152-84EA-0DFA653ECE9A}" cache="Slicer_MakeName" caption="MakeName" rowHeight="241300"/>
  <slicer name="MakeCountry" xr10:uid="{285276DE-B15D-4BBD-97AD-617D2FDEFC9C}" cache="Slicer_MakeCountry1" caption="MakeCount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746E85C-7C8A-4A7F-B2F9-820E89CA31BE}" name="Data_SalesDetails" displayName="Data_SalesDetails" ref="A1:AD352" tableType="queryTable" totalsRowShown="0">
  <autoFilter ref="A1:AD352" xr:uid="{6746E85C-7C8A-4A7F-B2F9-820E89CA31BE}"/>
  <tableColumns count="30">
    <tableColumn id="1" xr3:uid="{0C10584F-AF55-48FA-B2F3-E9D7A451D1A8}" uniqueName="1" name="SalesDetailsID" queryTableFieldId="1"/>
    <tableColumn id="2" xr3:uid="{49D79AA6-A825-477F-9A23-97D66CDAC53B}" uniqueName="2" name="SalesID" queryTableFieldId="2"/>
    <tableColumn id="3" xr3:uid="{FFA82CE6-F452-4CEA-A001-B5ACD2D96039}" uniqueName="3" name="LineItemNumber" queryTableFieldId="3"/>
    <tableColumn id="4" xr3:uid="{10FE170B-98ED-4A57-B314-292D8478A920}" uniqueName="4" name="StockID" queryTableFieldId="4" dataDxfId="26"/>
    <tableColumn id="5" xr3:uid="{F42D2286-CCEA-4D6E-81AA-1D86107E95A7}" uniqueName="5" name="SalePrice" queryTableFieldId="5"/>
    <tableColumn id="6" xr3:uid="{CE8C79E9-424C-4C29-ACE9-BB9E83E2885D}" uniqueName="6" name="LineItemDiscount" queryTableFieldId="6"/>
    <tableColumn id="7" xr3:uid="{C9026EF4-1A4A-4080-BD3E-048AF0C82D2C}" uniqueName="7" name="CustomerID" queryTableFieldId="7" dataDxfId="25"/>
    <tableColumn id="9" xr3:uid="{9770014D-67EA-4FF9-A945-ED619A55965B}" uniqueName="9" name="SaleDate" queryTableFieldId="9" dataDxfId="24"/>
    <tableColumn id="10" xr3:uid="{CC821063-AD5A-4701-9006-9FE541656F64}" uniqueName="10" name="Data Sales.ID" queryTableFieldId="10"/>
    <tableColumn id="11" xr3:uid="{B16A7C64-2925-4ADC-9C5D-CA276B231372}" uniqueName="11" name="CustomerName" queryTableFieldId="11" dataDxfId="23"/>
    <tableColumn id="12" xr3:uid="{354E347C-C8B3-4D9E-9E2F-DEDE72808E1B}" uniqueName="12" name="Customer.Address1" queryTableFieldId="12" dataDxfId="22"/>
    <tableColumn id="13" xr3:uid="{86EBA077-29B6-4614-B420-CEE652E1C7AA}" uniqueName="13" name="Customer.Town" queryTableFieldId="13" dataDxfId="21"/>
    <tableColumn id="14" xr3:uid="{0A7F7ABB-C8FE-4A2B-98D5-3D4AD8B4628C}" uniqueName="14" name="Customer.Country" queryTableFieldId="14" dataDxfId="20"/>
    <tableColumn id="15" xr3:uid="{14804D31-51DB-453A-A53C-B0A78A8F67BC}" uniqueName="15" name="CountryName" queryTableFieldId="15" dataDxfId="19"/>
    <tableColumn id="16" xr3:uid="{5707E423-E341-4A17-8D7B-5EF8AB9D2864}" uniqueName="16" name="Country.SalesRegion" queryTableFieldId="16" dataDxfId="18"/>
    <tableColumn id="17" xr3:uid="{186810A3-579E-4541-B7F4-1AB37A59F33C}" uniqueName="17" name="ModelID" queryTableFieldId="17"/>
    <tableColumn id="18" xr3:uid="{79203348-8C68-4681-AA1E-3DC6B3D35A4D}" uniqueName="18" name="Stock.Cost" queryTableFieldId="18"/>
    <tableColumn id="19" xr3:uid="{014C673E-AC1E-4928-9E56-D3F922FA8E3C}" uniqueName="19" name="Stock.RepairsCost" queryTableFieldId="19"/>
    <tableColumn id="20" xr3:uid="{B6448CA5-5044-4546-8BD7-95A30156F6EE}" uniqueName="20" name="Stock.PartsCost" queryTableFieldId="20"/>
    <tableColumn id="21" xr3:uid="{F2808BBB-3F4F-49E2-9130-19C701E1A49F}" uniqueName="21" name="Stock.TransportInCost" queryTableFieldId="21"/>
    <tableColumn id="8" xr3:uid="{0FDAC7DF-B1AD-4F7A-AD77-F048B6B22E01}" uniqueName="8" name="TotalSalePrice" queryTableFieldId="8"/>
    <tableColumn id="29" xr3:uid="{4FDC89B3-3C36-4192-8B3B-251B3AF02A7F}" uniqueName="29" name="Total Cost" queryTableFieldId="41" dataDxfId="17">
      <calculatedColumnFormula>Data_SalesDetails[[#This Row],[Stock.Cost]]+Data_SalesDetails[[#This Row],[Stock.RepairsCost]]+Data_SalesDetails[[#This Row],[Stock.PartsCost]]+Data_SalesDetails[[#This Row],[Stock.TransportInCost]]</calculatedColumnFormula>
    </tableColumn>
    <tableColumn id="30" xr3:uid="{9E747CDC-A9E2-45A9-9550-2F073D7F6F05}" uniqueName="30" name="Profit Percentege" queryTableFieldId="42" dataDxfId="16">
      <calculatedColumnFormula>Data_SalesDetails[[#This Row],[TotalSalePrice]]/Data_SalesDetails[[#This Row],[Total Cost]]-1</calculatedColumnFormula>
    </tableColumn>
    <tableColumn id="28" xr3:uid="{F02DDC36-7233-45EA-8BED-6C6FAAF7CFC2}" uniqueName="28" name="PROFIT" queryTableFieldId="43" dataDxfId="15">
      <calculatedColumnFormula>Data_SalesDetails[[#This Row],[TotalSalePrice]]-Data_SalesDetails[[#This Row],[Total Cost]]</calculatedColumnFormula>
    </tableColumn>
    <tableColumn id="22" xr3:uid="{656CDE3D-EC16-4A71-893A-E70E6AED9E54}" uniqueName="22" name="Stock.Color" queryTableFieldId="22" dataDxfId="14"/>
    <tableColumn id="23" xr3:uid="{388A527C-36CB-4AFB-804F-B103B035E499}" uniqueName="23" name="Stock.DateBought" queryTableFieldId="23" dataDxfId="13"/>
    <tableColumn id="24" xr3:uid="{29C1BD99-E400-4F6A-A273-7D9B162B5ECC}" uniqueName="24" name="MakeID" queryTableFieldId="24"/>
    <tableColumn id="25" xr3:uid="{9A386614-E9BB-4CCD-9BF3-793FD98D7B70}" uniqueName="25" name="ModelName" queryTableFieldId="25" dataDxfId="12"/>
    <tableColumn id="26" xr3:uid="{8A00FB0E-8D75-4F69-9DD6-9E10BF431862}" uniqueName="26" name="MakeName" queryTableFieldId="26" dataDxfId="11"/>
    <tableColumn id="27" xr3:uid="{F42B1236-7C05-4680-9A9F-06610EB88142}" uniqueName="27" name="MakeCountry" queryTableFieldId="27" data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5.xml"/><Relationship Id="rId5" Type="http://schemas.openxmlformats.org/officeDocument/2006/relationships/drawing" Target="../drawings/drawing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512AB-421E-4DEF-9A1E-CD77718BF744}">
  <dimension ref="A15"/>
  <sheetViews>
    <sheetView showGridLines="0" zoomScaleNormal="100" workbookViewId="0">
      <selection activeCell="AA11" sqref="AA11"/>
    </sheetView>
  </sheetViews>
  <sheetFormatPr defaultRowHeight="15" x14ac:dyDescent="0.25"/>
  <cols>
    <col min="1" max="16384" width="9.140625" style="11"/>
  </cols>
  <sheetData>
    <row r="15" spans="1:1" x14ac:dyDescent="0.25">
      <c r="A15"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C5E56-D1AA-480B-B652-79D42D5F4569}">
  <dimension ref="A15"/>
  <sheetViews>
    <sheetView showGridLines="0" zoomScaleNormal="100" workbookViewId="0"/>
  </sheetViews>
  <sheetFormatPr defaultRowHeight="15" x14ac:dyDescent="0.25"/>
  <cols>
    <col min="1" max="16384" width="9.140625" style="11"/>
  </cols>
  <sheetData>
    <row r="15" spans="1:1" x14ac:dyDescent="0.25">
      <c r="A15"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D3F37-3E27-4EA7-818F-CAC758AB487F}">
  <dimension ref="A15"/>
  <sheetViews>
    <sheetView showGridLines="0" zoomScaleNormal="100" workbookViewId="0"/>
  </sheetViews>
  <sheetFormatPr defaultRowHeight="15" x14ac:dyDescent="0.25"/>
  <cols>
    <col min="1" max="16384" width="9.140625" style="11"/>
  </cols>
  <sheetData>
    <row r="15" spans="1:1" x14ac:dyDescent="0.25">
      <c r="A15"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FBE39-4B8D-45B6-B8B3-FE1F33F54203}">
  <dimension ref="A15"/>
  <sheetViews>
    <sheetView showGridLines="0" tabSelected="1" zoomScaleNormal="100" workbookViewId="0">
      <selection activeCell="O21" sqref="O21"/>
    </sheetView>
  </sheetViews>
  <sheetFormatPr defaultRowHeight="15" x14ac:dyDescent="0.25"/>
  <cols>
    <col min="1" max="16384" width="9.140625" style="11"/>
  </cols>
  <sheetData>
    <row r="15" spans="1:1" x14ac:dyDescent="0.25">
      <c r="A15"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1CFBB-0D8E-49C0-B674-568C5B66F01C}">
  <dimension ref="A58:Z102"/>
  <sheetViews>
    <sheetView topLeftCell="A74" zoomScaleNormal="100" workbookViewId="0">
      <selection activeCell="G91" sqref="G91"/>
    </sheetView>
  </sheetViews>
  <sheetFormatPr defaultRowHeight="15" x14ac:dyDescent="0.25"/>
  <cols>
    <col min="1" max="1" width="20.42578125" bestFit="1" customWidth="1"/>
    <col min="2" max="2" width="16.28515625" bestFit="1" customWidth="1"/>
    <col min="3" max="3" width="10.7109375" bestFit="1" customWidth="1"/>
    <col min="4" max="4" width="10.28515625" bestFit="1" customWidth="1"/>
    <col min="5" max="5" width="8.5703125" bestFit="1" customWidth="1"/>
    <col min="6" max="11" width="10.140625" bestFit="1" customWidth="1"/>
    <col min="12" max="12" width="11.28515625" bestFit="1" customWidth="1"/>
    <col min="13" max="15" width="8.5703125" bestFit="1" customWidth="1"/>
    <col min="16" max="16" width="9.28515625" bestFit="1" customWidth="1"/>
    <col min="17" max="17" width="8.5703125" bestFit="1" customWidth="1"/>
    <col min="18" max="18" width="9.140625" bestFit="1" customWidth="1"/>
    <col min="19" max="19" width="7.7109375" bestFit="1" customWidth="1"/>
    <col min="20" max="20" width="7.5703125" bestFit="1" customWidth="1"/>
    <col min="21" max="21" width="8.42578125" bestFit="1" customWidth="1"/>
    <col min="22" max="22" width="7.5703125" bestFit="1" customWidth="1"/>
    <col min="23" max="23" width="7.85546875" bestFit="1" customWidth="1"/>
    <col min="24" max="25" width="7.28515625" bestFit="1" customWidth="1"/>
    <col min="26" max="26" width="11.28515625" bestFit="1" customWidth="1"/>
    <col min="27" max="27" width="10.85546875" bestFit="1" customWidth="1"/>
    <col min="28" max="28" width="10.5703125" bestFit="1" customWidth="1"/>
    <col min="29" max="29" width="11.42578125" bestFit="1" customWidth="1"/>
    <col min="30" max="30" width="8.85546875" bestFit="1" customWidth="1"/>
    <col min="31" max="31" width="9.28515625" bestFit="1" customWidth="1"/>
    <col min="32" max="32" width="8.28515625" bestFit="1" customWidth="1"/>
    <col min="33" max="34" width="7" bestFit="1" customWidth="1"/>
    <col min="35" max="35" width="9" bestFit="1" customWidth="1"/>
    <col min="36" max="36" width="10" bestFit="1" customWidth="1"/>
    <col min="37" max="37" width="8" bestFit="1" customWidth="1"/>
    <col min="38" max="38" width="7.85546875" bestFit="1" customWidth="1"/>
    <col min="39" max="39" width="7" bestFit="1" customWidth="1"/>
    <col min="40" max="40" width="7.7109375" bestFit="1" customWidth="1"/>
    <col min="41" max="41" width="6" bestFit="1" customWidth="1"/>
    <col min="42" max="42" width="8" bestFit="1" customWidth="1"/>
    <col min="43" max="45" width="7" bestFit="1" customWidth="1"/>
    <col min="46" max="46" width="10.7109375" bestFit="1" customWidth="1"/>
    <col min="47" max="48" width="7" bestFit="1" customWidth="1"/>
    <col min="49" max="49" width="8.85546875" bestFit="1" customWidth="1"/>
    <col min="50" max="51" width="6" bestFit="1" customWidth="1"/>
    <col min="52" max="52" width="7.140625" bestFit="1" customWidth="1"/>
    <col min="53" max="53" width="8.5703125" bestFit="1" customWidth="1"/>
    <col min="54" max="54" width="5" bestFit="1" customWidth="1"/>
    <col min="55" max="55" width="7" bestFit="1" customWidth="1"/>
    <col min="56" max="56" width="7.28515625" bestFit="1" customWidth="1"/>
    <col min="57" max="57" width="7.140625" bestFit="1" customWidth="1"/>
    <col min="58" max="58" width="8.42578125" bestFit="1" customWidth="1"/>
    <col min="59" max="59" width="9.85546875" bestFit="1" customWidth="1"/>
    <col min="60" max="60" width="7" bestFit="1" customWidth="1"/>
    <col min="61" max="61" width="9" bestFit="1" customWidth="1"/>
    <col min="62" max="62" width="6.140625" bestFit="1" customWidth="1"/>
    <col min="63" max="63" width="8.28515625" bestFit="1" customWidth="1"/>
    <col min="64" max="64" width="7.140625" bestFit="1" customWidth="1"/>
    <col min="65" max="65" width="8.85546875" bestFit="1" customWidth="1"/>
    <col min="66" max="66" width="6.140625" bestFit="1" customWidth="1"/>
    <col min="67" max="67" width="7.42578125" bestFit="1" customWidth="1"/>
    <col min="68" max="68" width="12.5703125" bestFit="1" customWidth="1"/>
    <col min="69" max="69" width="13.5703125" bestFit="1" customWidth="1"/>
    <col min="70" max="70" width="7" bestFit="1" customWidth="1"/>
    <col min="71" max="71" width="10.28515625" bestFit="1" customWidth="1"/>
    <col min="72" max="72" width="8.42578125" bestFit="1" customWidth="1"/>
    <col min="73" max="74" width="6" bestFit="1" customWidth="1"/>
    <col min="75" max="77" width="7" bestFit="1" customWidth="1"/>
    <col min="78" max="78" width="14.85546875" bestFit="1" customWidth="1"/>
    <col min="79" max="79" width="7" bestFit="1" customWidth="1"/>
    <col min="80" max="80" width="9.28515625" bestFit="1" customWidth="1"/>
    <col min="81" max="81" width="8.28515625" bestFit="1" customWidth="1"/>
    <col min="82" max="82" width="7.42578125" bestFit="1" customWidth="1"/>
    <col min="83" max="83" width="8" bestFit="1" customWidth="1"/>
    <col min="84" max="84" width="7.140625" bestFit="1" customWidth="1"/>
    <col min="85" max="85" width="6" bestFit="1" customWidth="1"/>
    <col min="86" max="88" width="7" bestFit="1" customWidth="1"/>
    <col min="89" max="89" width="7.28515625" bestFit="1" customWidth="1"/>
    <col min="90" max="90" width="11.28515625" bestFit="1" customWidth="1"/>
    <col min="91" max="91" width="16.28515625" bestFit="1" customWidth="1"/>
    <col min="92" max="92" width="7" bestFit="1" customWidth="1"/>
    <col min="93" max="93" width="6" bestFit="1" customWidth="1"/>
    <col min="94" max="94" width="7.7109375" bestFit="1" customWidth="1"/>
    <col min="95" max="95" width="7" bestFit="1" customWidth="1"/>
    <col min="96" max="96" width="7.85546875" bestFit="1" customWidth="1"/>
    <col min="97" max="97" width="7" bestFit="1" customWidth="1"/>
    <col min="98" max="98" width="10.7109375" bestFit="1" customWidth="1"/>
    <col min="99" max="99" width="8.28515625" bestFit="1" customWidth="1"/>
    <col min="100" max="100" width="9.28515625" bestFit="1" customWidth="1"/>
    <col min="101" max="101" width="7.42578125" bestFit="1" customWidth="1"/>
    <col min="102" max="102" width="7" bestFit="1" customWidth="1"/>
    <col min="103" max="103" width="19.42578125" bestFit="1" customWidth="1"/>
    <col min="104" max="104" width="11.28515625" bestFit="1" customWidth="1"/>
    <col min="105" max="105" width="14.42578125" bestFit="1" customWidth="1"/>
    <col min="106" max="106" width="13.42578125" bestFit="1" customWidth="1"/>
    <col min="107" max="107" width="18" bestFit="1" customWidth="1"/>
    <col min="108" max="108" width="17.42578125" bestFit="1" customWidth="1"/>
    <col min="109" max="109" width="17.5703125" bestFit="1" customWidth="1"/>
    <col min="110" max="110" width="17.7109375" bestFit="1" customWidth="1"/>
    <col min="111" max="111" width="34.85546875" bestFit="1" customWidth="1"/>
    <col min="112" max="112" width="33" bestFit="1" customWidth="1"/>
    <col min="113" max="113" width="16" bestFit="1" customWidth="1"/>
    <col min="114" max="114" width="16.140625" bestFit="1" customWidth="1"/>
    <col min="115" max="115" width="17.7109375" bestFit="1" customWidth="1"/>
    <col min="116" max="116" width="11.140625" bestFit="1" customWidth="1"/>
    <col min="117" max="117" width="14.7109375" bestFit="1" customWidth="1"/>
    <col min="118" max="118" width="11.5703125" bestFit="1" customWidth="1"/>
    <col min="119" max="119" width="16.5703125" bestFit="1" customWidth="1"/>
    <col min="120" max="120" width="15.7109375" bestFit="1" customWidth="1"/>
    <col min="121" max="121" width="17.28515625" bestFit="1" customWidth="1"/>
    <col min="122" max="122" width="14.28515625" bestFit="1" customWidth="1"/>
    <col min="123" max="123" width="23" bestFit="1" customWidth="1"/>
    <col min="124" max="124" width="17.85546875" bestFit="1" customWidth="1"/>
    <col min="125" max="125" width="18.140625" bestFit="1" customWidth="1"/>
    <col min="126" max="126" width="13.85546875" bestFit="1" customWidth="1"/>
    <col min="127" max="127" width="14.42578125" bestFit="1" customWidth="1"/>
    <col min="128" max="128" width="16" bestFit="1" customWidth="1"/>
    <col min="129" max="129" width="19.7109375" bestFit="1" customWidth="1"/>
    <col min="130" max="130" width="11.140625" bestFit="1" customWidth="1"/>
    <col min="131" max="131" width="9.42578125" bestFit="1" customWidth="1"/>
    <col min="132" max="132" width="13.28515625" bestFit="1" customWidth="1"/>
    <col min="133" max="133" width="16.140625" bestFit="1" customWidth="1"/>
    <col min="134" max="134" width="14" bestFit="1" customWidth="1"/>
    <col min="135" max="135" width="14.42578125" bestFit="1" customWidth="1"/>
    <col min="136" max="136" width="12.28515625" bestFit="1" customWidth="1"/>
    <col min="137" max="137" width="20.7109375" bestFit="1" customWidth="1"/>
    <col min="138" max="138" width="18.85546875" bestFit="1" customWidth="1"/>
    <col min="139" max="139" width="7.7109375" bestFit="1" customWidth="1"/>
    <col min="140" max="140" width="22.140625" bestFit="1" customWidth="1"/>
    <col min="141" max="141" width="7" bestFit="1" customWidth="1"/>
    <col min="142" max="142" width="19" bestFit="1" customWidth="1"/>
    <col min="143" max="143" width="14" bestFit="1" customWidth="1"/>
    <col min="144" max="144" width="14.42578125" bestFit="1" customWidth="1"/>
    <col min="145" max="145" width="13.42578125" bestFit="1" customWidth="1"/>
    <col min="146" max="146" width="17.42578125" bestFit="1" customWidth="1"/>
    <col min="147" max="147" width="17.5703125" bestFit="1" customWidth="1"/>
    <col min="148" max="148" width="33" bestFit="1" customWidth="1"/>
    <col min="149" max="149" width="16" bestFit="1" customWidth="1"/>
    <col min="150" max="150" width="13.28515625" bestFit="1" customWidth="1"/>
    <col min="151" max="151" width="16.140625" bestFit="1" customWidth="1"/>
    <col min="152" max="152" width="18.42578125" bestFit="1" customWidth="1"/>
    <col min="153" max="153" width="16.42578125" bestFit="1" customWidth="1"/>
    <col min="154" max="154" width="17.7109375" bestFit="1" customWidth="1"/>
    <col min="155" max="155" width="17.28515625" bestFit="1" customWidth="1"/>
    <col min="156" max="156" width="12" bestFit="1" customWidth="1"/>
    <col min="157" max="157" width="16" bestFit="1" customWidth="1"/>
    <col min="158" max="158" width="17.28515625" bestFit="1" customWidth="1"/>
    <col min="159" max="159" width="22" bestFit="1" customWidth="1"/>
    <col min="160" max="160" width="14.28515625" bestFit="1" customWidth="1"/>
    <col min="161" max="161" width="23" bestFit="1" customWidth="1"/>
    <col min="162" max="162" width="16.140625" bestFit="1" customWidth="1"/>
    <col min="163" max="163" width="15.7109375" bestFit="1" customWidth="1"/>
    <col min="164" max="164" width="17.85546875" bestFit="1" customWidth="1"/>
    <col min="165" max="166" width="16.140625" bestFit="1" customWidth="1"/>
    <col min="167" max="167" width="14.42578125" bestFit="1" customWidth="1"/>
    <col min="168" max="168" width="19.7109375" bestFit="1" customWidth="1"/>
    <col min="169" max="169" width="10" bestFit="1" customWidth="1"/>
    <col min="170" max="170" width="11.5703125" bestFit="1" customWidth="1"/>
    <col min="171" max="171" width="9.5703125" bestFit="1" customWidth="1"/>
    <col min="172" max="172" width="12" bestFit="1" customWidth="1"/>
    <col min="173" max="173" width="16.5703125" bestFit="1" customWidth="1"/>
    <col min="174" max="174" width="16.140625" bestFit="1" customWidth="1"/>
    <col min="175" max="175" width="7.28515625" bestFit="1" customWidth="1"/>
    <col min="176" max="176" width="12.140625" bestFit="1" customWidth="1"/>
    <col min="177" max="177" width="11.28515625" bestFit="1" customWidth="1"/>
  </cols>
  <sheetData>
    <row r="58" spans="1:26" x14ac:dyDescent="0.25">
      <c r="B58" s="3" t="s">
        <v>803</v>
      </c>
    </row>
    <row r="59" spans="1:26" x14ac:dyDescent="0.25">
      <c r="B59" t="s">
        <v>306</v>
      </c>
      <c r="C59" t="s">
        <v>311</v>
      </c>
      <c r="D59" t="s">
        <v>310</v>
      </c>
      <c r="E59" t="s">
        <v>319</v>
      </c>
      <c r="F59" t="s">
        <v>313</v>
      </c>
      <c r="G59" t="s">
        <v>314</v>
      </c>
      <c r="H59" t="s">
        <v>308</v>
      </c>
      <c r="I59" t="s">
        <v>325</v>
      </c>
      <c r="J59" t="s">
        <v>330</v>
      </c>
      <c r="K59" t="s">
        <v>315</v>
      </c>
      <c r="L59" t="s">
        <v>316</v>
      </c>
      <c r="M59" t="s">
        <v>327</v>
      </c>
      <c r="N59" t="s">
        <v>329</v>
      </c>
      <c r="O59" t="s">
        <v>326</v>
      </c>
      <c r="P59" t="s">
        <v>322</v>
      </c>
      <c r="Q59" t="s">
        <v>321</v>
      </c>
      <c r="R59" t="s">
        <v>323</v>
      </c>
      <c r="S59" t="s">
        <v>331</v>
      </c>
      <c r="T59" t="s">
        <v>317</v>
      </c>
      <c r="U59" t="s">
        <v>332</v>
      </c>
      <c r="V59" t="s">
        <v>318</v>
      </c>
      <c r="W59" t="s">
        <v>328</v>
      </c>
      <c r="X59" t="s">
        <v>333</v>
      </c>
      <c r="Y59" t="s">
        <v>816</v>
      </c>
      <c r="Z59" t="s">
        <v>802</v>
      </c>
    </row>
    <row r="60" spans="1:26" x14ac:dyDescent="0.25">
      <c r="A60" t="s">
        <v>801</v>
      </c>
      <c r="B60" s="5">
        <v>6060400.0999999996</v>
      </c>
      <c r="C60" s="5">
        <v>5595826.0999999996</v>
      </c>
      <c r="D60" s="5">
        <v>1963100</v>
      </c>
      <c r="E60" s="5">
        <v>1905500</v>
      </c>
      <c r="F60" s="5">
        <v>1788840</v>
      </c>
      <c r="G60" s="5">
        <v>1637000</v>
      </c>
      <c r="H60" s="5">
        <v>1454440</v>
      </c>
      <c r="I60" s="5">
        <v>1180895</v>
      </c>
      <c r="J60" s="5">
        <v>1061910</v>
      </c>
      <c r="K60" s="5">
        <v>726115</v>
      </c>
      <c r="L60" s="5">
        <v>417550</v>
      </c>
      <c r="M60" s="5">
        <v>295000</v>
      </c>
      <c r="N60" s="5">
        <v>223350</v>
      </c>
      <c r="O60" s="5">
        <v>218000</v>
      </c>
      <c r="P60" s="5">
        <v>132000</v>
      </c>
      <c r="Q60" s="5">
        <v>126580</v>
      </c>
      <c r="R60" s="5">
        <v>99500</v>
      </c>
      <c r="S60" s="5">
        <v>74140</v>
      </c>
      <c r="T60" s="5">
        <v>64500</v>
      </c>
      <c r="U60" s="5">
        <v>63045</v>
      </c>
      <c r="V60" s="5">
        <v>60500</v>
      </c>
      <c r="W60" s="5">
        <v>18500</v>
      </c>
      <c r="X60" s="5">
        <v>1900</v>
      </c>
      <c r="Y60" s="5"/>
      <c r="Z60" s="12">
        <v>25168591.199999999</v>
      </c>
    </row>
    <row r="72" spans="1:14" x14ac:dyDescent="0.25">
      <c r="B72" s="3" t="s">
        <v>803</v>
      </c>
    </row>
    <row r="73" spans="1:14" x14ac:dyDescent="0.25">
      <c r="B73" t="s">
        <v>342</v>
      </c>
      <c r="C73" t="s">
        <v>366</v>
      </c>
      <c r="D73" t="s">
        <v>337</v>
      </c>
      <c r="E73" t="s">
        <v>352</v>
      </c>
      <c r="F73" t="s">
        <v>344</v>
      </c>
      <c r="G73" t="s">
        <v>359</v>
      </c>
      <c r="H73" t="s">
        <v>360</v>
      </c>
      <c r="I73" t="s">
        <v>358</v>
      </c>
      <c r="J73" t="s">
        <v>338</v>
      </c>
      <c r="K73" t="s">
        <v>390</v>
      </c>
      <c r="L73" t="s">
        <v>802</v>
      </c>
    </row>
    <row r="74" spans="1:14" x14ac:dyDescent="0.25">
      <c r="A74" t="s">
        <v>801</v>
      </c>
      <c r="B74" s="5">
        <v>760950</v>
      </c>
      <c r="C74" s="5">
        <v>768590</v>
      </c>
      <c r="D74" s="5">
        <v>870000</v>
      </c>
      <c r="E74" s="5">
        <v>917950</v>
      </c>
      <c r="F74" s="5">
        <v>1015000</v>
      </c>
      <c r="G74" s="5">
        <v>1140990</v>
      </c>
      <c r="H74" s="5">
        <v>1162480</v>
      </c>
      <c r="I74" s="5">
        <v>1169335.8999999999</v>
      </c>
      <c r="J74" s="5">
        <v>1198000.1000000001</v>
      </c>
      <c r="K74" s="5">
        <v>1685000</v>
      </c>
      <c r="L74" s="5">
        <v>10688296</v>
      </c>
      <c r="N74" s="5"/>
    </row>
    <row r="86" spans="1:7" x14ac:dyDescent="0.25">
      <c r="A86" s="3" t="s">
        <v>804</v>
      </c>
      <c r="B86" t="s">
        <v>801</v>
      </c>
    </row>
    <row r="87" spans="1:7" x14ac:dyDescent="0.25">
      <c r="A87" s="8" t="s">
        <v>805</v>
      </c>
      <c r="B87" s="5">
        <v>1585426.2</v>
      </c>
      <c r="D87" t="s">
        <v>809</v>
      </c>
      <c r="G87" t="s">
        <v>810</v>
      </c>
    </row>
    <row r="88" spans="1:7" x14ac:dyDescent="0.25">
      <c r="A88" s="8" t="s">
        <v>806</v>
      </c>
      <c r="B88" s="5">
        <v>6306635</v>
      </c>
      <c r="D88" s="2">
        <f>IF(A87 = "2015",B88/B87-1,0)</f>
        <v>2.9778798912242022</v>
      </c>
      <c r="G88" s="2">
        <f>IF(A88= "2016",B89/B88-1,0)</f>
        <v>0.30968020188262035</v>
      </c>
    </row>
    <row r="89" spans="1:7" x14ac:dyDescent="0.25">
      <c r="A89" s="8" t="s">
        <v>807</v>
      </c>
      <c r="B89" s="5">
        <v>8259675</v>
      </c>
    </row>
    <row r="90" spans="1:7" x14ac:dyDescent="0.25">
      <c r="A90" s="8" t="s">
        <v>808</v>
      </c>
      <c r="B90" s="5">
        <v>9016855</v>
      </c>
      <c r="D90" t="s">
        <v>817</v>
      </c>
      <c r="G90" t="s">
        <v>818</v>
      </c>
    </row>
    <row r="91" spans="1:7" x14ac:dyDescent="0.25">
      <c r="A91" s="8" t="s">
        <v>802</v>
      </c>
      <c r="B91" s="5">
        <v>25168591.199999999</v>
      </c>
      <c r="D91" s="2">
        <f>GETPIVOTDATA("TotalSalePrice",$A$86,"Years (SaleDate)",2018)/GETPIVOTDATA("TotalSalePrice",$A$86,"Years (SaleDate)",2017)-1</f>
        <v>9.1671887816409336E-2</v>
      </c>
      <c r="E91" s="2"/>
      <c r="F91" s="2"/>
      <c r="G91" s="2">
        <f>GETPIVOTDATA("TotalSalePrice",$A$86,"Years (SaleDate)",2018)/GETPIVOTDATA("TotalSalePrice",$A$86,"Years (SaleDate)",2016)-1</f>
        <v>0.42974105842497634</v>
      </c>
    </row>
    <row r="92" spans="1:7" x14ac:dyDescent="0.25">
      <c r="A92" s="5"/>
      <c r="B92" s="5"/>
    </row>
    <row r="93" spans="1:7" x14ac:dyDescent="0.25">
      <c r="A93" s="5"/>
      <c r="B93" s="5"/>
    </row>
    <row r="94" spans="1:7" x14ac:dyDescent="0.25">
      <c r="A94" s="5"/>
      <c r="B94" s="5"/>
    </row>
    <row r="95" spans="1:7" x14ac:dyDescent="0.25">
      <c r="A95" s="5"/>
      <c r="B95" s="5"/>
    </row>
    <row r="96" spans="1:7" x14ac:dyDescent="0.25">
      <c r="A96" s="5"/>
      <c r="B96" s="5"/>
    </row>
    <row r="97" spans="1:7" x14ac:dyDescent="0.25">
      <c r="A97" s="9" t="s">
        <v>804</v>
      </c>
      <c r="B97" s="5" t="s">
        <v>811</v>
      </c>
      <c r="D97" t="s">
        <v>814</v>
      </c>
      <c r="G97" t="s">
        <v>815</v>
      </c>
    </row>
    <row r="98" spans="1:7" x14ac:dyDescent="0.25">
      <c r="A98" s="8" t="s">
        <v>805</v>
      </c>
      <c r="B98" s="5">
        <v>367316.2</v>
      </c>
      <c r="D98" s="2">
        <f>IF(A98 = "2015",B99/B98-1,0)</f>
        <v>4.779766860269163</v>
      </c>
      <c r="G98" s="2">
        <f>IF(A99= "2016",B100/B99-1,0)</f>
        <v>-0.24194607447378758</v>
      </c>
    </row>
    <row r="99" spans="1:7" x14ac:dyDescent="0.25">
      <c r="A99" s="8" t="s">
        <v>806</v>
      </c>
      <c r="B99" s="5">
        <v>2123002</v>
      </c>
    </row>
    <row r="100" spans="1:7" x14ac:dyDescent="0.25">
      <c r="A100" s="8" t="s">
        <v>807</v>
      </c>
      <c r="B100" s="5">
        <v>1609350</v>
      </c>
      <c r="D100" t="s">
        <v>819</v>
      </c>
      <c r="G100" t="s">
        <v>820</v>
      </c>
    </row>
    <row r="101" spans="1:7" x14ac:dyDescent="0.25">
      <c r="A101" s="8" t="s">
        <v>808</v>
      </c>
      <c r="B101" s="5">
        <v>2405591</v>
      </c>
      <c r="D101" s="2">
        <f>GETPIVOTDATA("PROFIT",$A$97,"Years (SaleDate)",2018)/GETPIVOTDATA("PROFIT",$A$97,"Years (SaleDate)",2017)-1</f>
        <v>0.49475937490291111</v>
      </c>
      <c r="E101" s="2"/>
      <c r="F101" s="2"/>
      <c r="G101" s="2">
        <f>GETPIVOTDATA("PROFIT",$A$97,"Years (SaleDate)",2018)/GETPIVOTDATA("PROFIT",$A$97,"Years (SaleDate)",2016)-1</f>
        <v>0.1331082118622593</v>
      </c>
    </row>
    <row r="102" spans="1:7" x14ac:dyDescent="0.25">
      <c r="A102" s="8" t="s">
        <v>802</v>
      </c>
      <c r="B102" s="5">
        <v>6505259.2000000002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5762-649E-4C08-B931-ED2004BA789D}">
  <dimension ref="A1:C6"/>
  <sheetViews>
    <sheetView workbookViewId="0">
      <selection activeCell="C14" sqref="C14"/>
    </sheetView>
  </sheetViews>
  <sheetFormatPr defaultRowHeight="15" x14ac:dyDescent="0.25"/>
  <cols>
    <col min="1" max="1" width="20.42578125" bestFit="1" customWidth="1"/>
    <col min="2" max="2" width="16.28515625" bestFit="1" customWidth="1"/>
    <col min="3" max="3" width="11.28515625" bestFit="1" customWidth="1"/>
  </cols>
  <sheetData>
    <row r="1" spans="1:3" x14ac:dyDescent="0.25">
      <c r="A1" s="3" t="s">
        <v>801</v>
      </c>
      <c r="B1" s="3" t="s">
        <v>803</v>
      </c>
    </row>
    <row r="2" spans="1:3" x14ac:dyDescent="0.25">
      <c r="A2" s="3" t="s">
        <v>804</v>
      </c>
      <c r="B2" t="s">
        <v>310</v>
      </c>
      <c r="C2" t="s">
        <v>802</v>
      </c>
    </row>
    <row r="3" spans="1:3" x14ac:dyDescent="0.25">
      <c r="A3" s="4" t="s">
        <v>806</v>
      </c>
      <c r="B3" s="5">
        <v>542150</v>
      </c>
      <c r="C3">
        <v>542150</v>
      </c>
    </row>
    <row r="4" spans="1:3" x14ac:dyDescent="0.25">
      <c r="A4" s="4" t="s">
        <v>807</v>
      </c>
      <c r="B4" s="5">
        <v>785000</v>
      </c>
      <c r="C4">
        <v>785000</v>
      </c>
    </row>
    <row r="5" spans="1:3" x14ac:dyDescent="0.25">
      <c r="A5" s="4" t="s">
        <v>808</v>
      </c>
      <c r="B5" s="5">
        <v>635950</v>
      </c>
      <c r="C5">
        <v>635950</v>
      </c>
    </row>
    <row r="6" spans="1:3" x14ac:dyDescent="0.25">
      <c r="A6" s="4" t="s">
        <v>802</v>
      </c>
      <c r="B6">
        <v>1963100</v>
      </c>
      <c r="C6">
        <v>1963100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41E10-4370-4391-A649-A98FDB7EA7B8}">
  <dimension ref="A1:C7"/>
  <sheetViews>
    <sheetView workbookViewId="0"/>
  </sheetViews>
  <sheetFormatPr defaultRowHeight="15" x14ac:dyDescent="0.25"/>
  <cols>
    <col min="1" max="1" width="20.42578125" bestFit="1" customWidth="1"/>
    <col min="2" max="2" width="16.28515625" bestFit="1" customWidth="1"/>
    <col min="3" max="3" width="11.28515625" bestFit="1" customWidth="1"/>
  </cols>
  <sheetData>
    <row r="1" spans="1:3" x14ac:dyDescent="0.25">
      <c r="A1" s="3" t="s">
        <v>801</v>
      </c>
      <c r="B1" s="3" t="s">
        <v>803</v>
      </c>
    </row>
    <row r="2" spans="1:3" x14ac:dyDescent="0.25">
      <c r="A2" s="3" t="s">
        <v>804</v>
      </c>
      <c r="B2" t="s">
        <v>311</v>
      </c>
      <c r="C2" t="s">
        <v>802</v>
      </c>
    </row>
    <row r="3" spans="1:3" x14ac:dyDescent="0.25">
      <c r="A3" s="4" t="s">
        <v>805</v>
      </c>
      <c r="B3" s="5">
        <v>460091.1</v>
      </c>
      <c r="C3">
        <v>460091.1</v>
      </c>
    </row>
    <row r="4" spans="1:3" x14ac:dyDescent="0.25">
      <c r="A4" s="4" t="s">
        <v>806</v>
      </c>
      <c r="B4" s="5">
        <v>1531600</v>
      </c>
      <c r="C4">
        <v>1531600</v>
      </c>
    </row>
    <row r="5" spans="1:3" x14ac:dyDescent="0.25">
      <c r="A5" s="4" t="s">
        <v>807</v>
      </c>
      <c r="B5" s="5">
        <v>1548250</v>
      </c>
      <c r="C5">
        <v>1548250</v>
      </c>
    </row>
    <row r="6" spans="1:3" x14ac:dyDescent="0.25">
      <c r="A6" s="4" t="s">
        <v>808</v>
      </c>
      <c r="B6" s="5">
        <v>2055885</v>
      </c>
      <c r="C6">
        <v>2055885</v>
      </c>
    </row>
    <row r="7" spans="1:3" x14ac:dyDescent="0.25">
      <c r="A7" s="4" t="s">
        <v>802</v>
      </c>
      <c r="B7">
        <v>5595826.0999999996</v>
      </c>
      <c r="C7">
        <v>5595826.0999999996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45A00-E3CE-46B4-A87F-579EF9DEBF32}">
  <dimension ref="A1:C7"/>
  <sheetViews>
    <sheetView workbookViewId="0">
      <selection activeCell="B2" sqref="B2"/>
    </sheetView>
  </sheetViews>
  <sheetFormatPr defaultRowHeight="15" x14ac:dyDescent="0.25"/>
  <cols>
    <col min="1" max="1" width="20.42578125" bestFit="1" customWidth="1"/>
    <col min="2" max="2" width="16.28515625" bestFit="1" customWidth="1"/>
    <col min="3" max="3" width="11.28515625" bestFit="1" customWidth="1"/>
  </cols>
  <sheetData>
    <row r="1" spans="1:3" x14ac:dyDescent="0.25">
      <c r="A1" s="3" t="s">
        <v>801</v>
      </c>
      <c r="B1" s="3" t="s">
        <v>803</v>
      </c>
    </row>
    <row r="2" spans="1:3" x14ac:dyDescent="0.25">
      <c r="A2" s="3" t="s">
        <v>804</v>
      </c>
      <c r="B2" t="s">
        <v>306</v>
      </c>
      <c r="C2" t="s">
        <v>802</v>
      </c>
    </row>
    <row r="3" spans="1:3" x14ac:dyDescent="0.25">
      <c r="A3" s="4" t="s">
        <v>805</v>
      </c>
      <c r="B3" s="5">
        <v>649500.1</v>
      </c>
      <c r="C3">
        <v>649500.1</v>
      </c>
    </row>
    <row r="4" spans="1:3" x14ac:dyDescent="0.25">
      <c r="A4" s="4" t="s">
        <v>806</v>
      </c>
      <c r="B4" s="5">
        <v>1090000</v>
      </c>
      <c r="C4">
        <v>1090000</v>
      </c>
    </row>
    <row r="5" spans="1:3" x14ac:dyDescent="0.25">
      <c r="A5" s="4" t="s">
        <v>807</v>
      </c>
      <c r="B5" s="5">
        <v>2051900</v>
      </c>
      <c r="C5">
        <v>2051900</v>
      </c>
    </row>
    <row r="6" spans="1:3" x14ac:dyDescent="0.25">
      <c r="A6" s="4" t="s">
        <v>808</v>
      </c>
      <c r="B6" s="5">
        <v>2269000</v>
      </c>
      <c r="C6">
        <v>2269000</v>
      </c>
    </row>
    <row r="7" spans="1:3" x14ac:dyDescent="0.25">
      <c r="A7" s="4" t="s">
        <v>802</v>
      </c>
      <c r="B7">
        <v>6060400.0999999996</v>
      </c>
      <c r="C7">
        <v>6060400.0999999996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7568-27D6-45F0-B4EA-792CC8F9DA3B}">
  <dimension ref="A1:AD352"/>
  <sheetViews>
    <sheetView zoomScaleNormal="100" workbookViewId="0">
      <selection activeCell="AD7" sqref="AD7"/>
    </sheetView>
  </sheetViews>
  <sheetFormatPr defaultRowHeight="15" x14ac:dyDescent="0.25"/>
  <cols>
    <col min="1" max="1" width="16" bestFit="1" customWidth="1"/>
    <col min="2" max="2" width="9.7109375" bestFit="1" customWidth="1"/>
    <col min="3" max="3" width="18.5703125" bestFit="1" customWidth="1"/>
    <col min="4" max="4" width="40.140625" bestFit="1" customWidth="1"/>
    <col min="5" max="5" width="11.42578125" bestFit="1" customWidth="1"/>
    <col min="6" max="6" width="19" bestFit="1" customWidth="1"/>
    <col min="7" max="7" width="13.7109375" bestFit="1" customWidth="1"/>
    <col min="8" max="8" width="30.42578125" style="7" bestFit="1" customWidth="1"/>
    <col min="9" max="9" width="14.7109375" bestFit="1" customWidth="1"/>
    <col min="10" max="10" width="37.28515625" bestFit="1" customWidth="1"/>
    <col min="11" max="11" width="26.85546875" bestFit="1" customWidth="1"/>
    <col min="12" max="12" width="17.42578125" bestFit="1" customWidth="1"/>
    <col min="13" max="13" width="19.7109375" bestFit="1" customWidth="1"/>
    <col min="14" max="14" width="15.7109375" bestFit="1" customWidth="1"/>
    <col min="15" max="15" width="21.85546875" bestFit="1" customWidth="1"/>
    <col min="16" max="16" width="11" bestFit="1" customWidth="1"/>
    <col min="17" max="17" width="12.42578125" bestFit="1" customWidth="1"/>
    <col min="18" max="18" width="19.140625" bestFit="1" customWidth="1"/>
    <col min="19" max="19" width="17" bestFit="1" customWidth="1"/>
    <col min="20" max="20" width="22.85546875" bestFit="1" customWidth="1"/>
    <col min="21" max="21" width="16" bestFit="1" customWidth="1"/>
    <col min="22" max="22" width="12" bestFit="1" customWidth="1"/>
    <col min="23" max="23" width="19" style="2" bestFit="1" customWidth="1"/>
    <col min="24" max="24" width="9.5703125" style="6" bestFit="1" customWidth="1"/>
    <col min="25" max="25" width="19" bestFit="1" customWidth="1"/>
    <col min="26" max="26" width="19.140625" bestFit="1" customWidth="1"/>
    <col min="27" max="27" width="10.140625" bestFit="1" customWidth="1"/>
    <col min="28" max="28" width="14.85546875" bestFit="1" customWidth="1"/>
    <col min="29" max="29" width="13.5703125" bestFit="1" customWidth="1"/>
    <col min="30" max="30" width="15.42578125" bestFit="1" customWidth="1"/>
  </cols>
  <sheetData>
    <row r="1" spans="1:30" x14ac:dyDescent="0.25">
      <c r="A1" t="s">
        <v>784</v>
      </c>
      <c r="B1" t="s">
        <v>0</v>
      </c>
      <c r="C1" t="s">
        <v>785</v>
      </c>
      <c r="D1" t="s">
        <v>786</v>
      </c>
      <c r="E1" t="s">
        <v>787</v>
      </c>
      <c r="F1" t="s">
        <v>788</v>
      </c>
      <c r="G1" t="s">
        <v>1</v>
      </c>
      <c r="H1" s="7" t="s">
        <v>3</v>
      </c>
      <c r="I1" t="s">
        <v>789</v>
      </c>
      <c r="J1" t="s">
        <v>110</v>
      </c>
      <c r="K1" t="s">
        <v>790</v>
      </c>
      <c r="L1" t="s">
        <v>791</v>
      </c>
      <c r="M1" t="s">
        <v>792</v>
      </c>
      <c r="N1" t="s">
        <v>91</v>
      </c>
      <c r="O1" t="s">
        <v>793</v>
      </c>
      <c r="P1" t="s">
        <v>334</v>
      </c>
      <c r="Q1" t="s">
        <v>794</v>
      </c>
      <c r="R1" t="s">
        <v>795</v>
      </c>
      <c r="S1" t="s">
        <v>796</v>
      </c>
      <c r="T1" t="s">
        <v>797</v>
      </c>
      <c r="U1" t="s">
        <v>2</v>
      </c>
      <c r="V1" t="s">
        <v>800</v>
      </c>
      <c r="W1" s="2" t="s">
        <v>812</v>
      </c>
      <c r="X1" s="6" t="s">
        <v>813</v>
      </c>
      <c r="Y1" t="s">
        <v>798</v>
      </c>
      <c r="Z1" t="s">
        <v>799</v>
      </c>
      <c r="AA1" t="s">
        <v>303</v>
      </c>
      <c r="AB1" t="s">
        <v>335</v>
      </c>
      <c r="AC1" t="s">
        <v>304</v>
      </c>
      <c r="AD1" t="s">
        <v>305</v>
      </c>
    </row>
    <row r="2" spans="1:30" x14ac:dyDescent="0.25">
      <c r="A2">
        <v>1</v>
      </c>
      <c r="B2">
        <v>1</v>
      </c>
      <c r="C2">
        <v>1</v>
      </c>
      <c r="D2" t="s">
        <v>423</v>
      </c>
      <c r="E2">
        <v>65000</v>
      </c>
      <c r="F2">
        <v>2700</v>
      </c>
      <c r="G2" t="s">
        <v>4</v>
      </c>
      <c r="H2" s="7">
        <v>42006.333333333336</v>
      </c>
      <c r="I2">
        <v>1</v>
      </c>
      <c r="J2" t="s">
        <v>111</v>
      </c>
      <c r="K2" t="s">
        <v>112</v>
      </c>
      <c r="L2" t="s">
        <v>113</v>
      </c>
      <c r="M2" t="s">
        <v>104</v>
      </c>
      <c r="N2" t="s">
        <v>103</v>
      </c>
      <c r="O2" t="s">
        <v>94</v>
      </c>
      <c r="P2">
        <v>2</v>
      </c>
      <c r="Q2">
        <v>52000</v>
      </c>
      <c r="R2">
        <v>2175</v>
      </c>
      <c r="S2">
        <v>1500</v>
      </c>
      <c r="T2">
        <v>750</v>
      </c>
      <c r="U2">
        <v>65000</v>
      </c>
      <c r="V2">
        <f>Data_SalesDetails[[#This Row],[Stock.Cost]]+Data_SalesDetails[[#This Row],[Stock.RepairsCost]]+Data_SalesDetails[[#This Row],[Stock.PartsCost]]+Data_SalesDetails[[#This Row],[Stock.TransportInCost]]</f>
        <v>56425</v>
      </c>
      <c r="W2" s="2">
        <f>Data_SalesDetails[[#This Row],[TotalSalePrice]]/Data_SalesDetails[[#This Row],[Total Cost]]-1</f>
        <v>0.15197164377492256</v>
      </c>
      <c r="X2" s="6">
        <f>Data_SalesDetails[[#This Row],[TotalSalePrice]]-Data_SalesDetails[[#This Row],[Total Cost]]</f>
        <v>8575</v>
      </c>
      <c r="Y2" t="s">
        <v>424</v>
      </c>
      <c r="Z2" s="1">
        <v>42005</v>
      </c>
      <c r="AA2">
        <v>1</v>
      </c>
      <c r="AB2" t="s">
        <v>337</v>
      </c>
      <c r="AC2" t="s">
        <v>306</v>
      </c>
      <c r="AD2" t="s">
        <v>307</v>
      </c>
    </row>
    <row r="3" spans="1:30" x14ac:dyDescent="0.25">
      <c r="A3">
        <v>2</v>
      </c>
      <c r="B3">
        <v>2</v>
      </c>
      <c r="C3">
        <v>1</v>
      </c>
      <c r="D3" t="s">
        <v>425</v>
      </c>
      <c r="E3">
        <v>220000</v>
      </c>
      <c r="F3">
        <v>60000</v>
      </c>
      <c r="G3" t="s">
        <v>5</v>
      </c>
      <c r="H3" s="7">
        <v>42029</v>
      </c>
      <c r="I3">
        <v>2</v>
      </c>
      <c r="J3" t="s">
        <v>114</v>
      </c>
      <c r="K3" t="s">
        <v>115</v>
      </c>
      <c r="L3" t="s">
        <v>113</v>
      </c>
      <c r="M3" t="s">
        <v>104</v>
      </c>
      <c r="N3" t="s">
        <v>103</v>
      </c>
      <c r="O3" t="s">
        <v>94</v>
      </c>
      <c r="P3">
        <v>3</v>
      </c>
      <c r="Q3">
        <v>176000</v>
      </c>
      <c r="R3">
        <v>5500</v>
      </c>
      <c r="S3">
        <v>2200</v>
      </c>
      <c r="T3">
        <v>1950</v>
      </c>
      <c r="U3">
        <v>220000.1</v>
      </c>
      <c r="V3">
        <f>Data_SalesDetails[[#This Row],[Stock.Cost]]+Data_SalesDetails[[#This Row],[Stock.RepairsCost]]+Data_SalesDetails[[#This Row],[Stock.PartsCost]]+Data_SalesDetails[[#This Row],[Stock.TransportInCost]]</f>
        <v>185650</v>
      </c>
      <c r="W3" s="2">
        <f>Data_SalesDetails[[#This Row],[TotalSalePrice]]/Data_SalesDetails[[#This Row],[Total Cost]]-1</f>
        <v>0.18502612442768651</v>
      </c>
      <c r="X3" s="6">
        <f>Data_SalesDetails[[#This Row],[TotalSalePrice]]-Data_SalesDetails[[#This Row],[Total Cost]]</f>
        <v>34350.100000000006</v>
      </c>
      <c r="Y3" t="s">
        <v>426</v>
      </c>
      <c r="Z3" s="1">
        <v>42014</v>
      </c>
      <c r="AA3">
        <v>1</v>
      </c>
      <c r="AB3" t="s">
        <v>338</v>
      </c>
      <c r="AC3" t="s">
        <v>306</v>
      </c>
      <c r="AD3" t="s">
        <v>307</v>
      </c>
    </row>
    <row r="4" spans="1:30" x14ac:dyDescent="0.25">
      <c r="A4">
        <v>3</v>
      </c>
      <c r="B4">
        <v>3</v>
      </c>
      <c r="C4">
        <v>1</v>
      </c>
      <c r="D4" t="s">
        <v>427</v>
      </c>
      <c r="E4">
        <v>19500</v>
      </c>
      <c r="G4" t="s">
        <v>6</v>
      </c>
      <c r="H4" s="7">
        <v>42038.416666666664</v>
      </c>
      <c r="I4">
        <v>3</v>
      </c>
      <c r="J4" t="s">
        <v>116</v>
      </c>
      <c r="K4" t="s">
        <v>117</v>
      </c>
      <c r="L4" t="s">
        <v>113</v>
      </c>
      <c r="M4" t="s">
        <v>104</v>
      </c>
      <c r="N4" t="s">
        <v>103</v>
      </c>
      <c r="O4" t="s">
        <v>94</v>
      </c>
      <c r="P4">
        <v>11</v>
      </c>
      <c r="Q4">
        <v>15600</v>
      </c>
      <c r="R4">
        <v>660</v>
      </c>
      <c r="S4">
        <v>0</v>
      </c>
      <c r="T4">
        <v>150</v>
      </c>
      <c r="U4">
        <v>19500</v>
      </c>
      <c r="V4">
        <f>Data_SalesDetails[[#This Row],[Stock.Cost]]+Data_SalesDetails[[#This Row],[Stock.RepairsCost]]+Data_SalesDetails[[#This Row],[Stock.PartsCost]]+Data_SalesDetails[[#This Row],[Stock.TransportInCost]]</f>
        <v>16410</v>
      </c>
      <c r="W4" s="2">
        <f>Data_SalesDetails[[#This Row],[TotalSalePrice]]/Data_SalesDetails[[#This Row],[Total Cost]]-1</f>
        <v>0.1882998171846435</v>
      </c>
      <c r="X4" s="6">
        <f>Data_SalesDetails[[#This Row],[TotalSalePrice]]-Data_SalesDetails[[#This Row],[Total Cost]]</f>
        <v>3090</v>
      </c>
      <c r="Y4" t="s">
        <v>428</v>
      </c>
      <c r="Z4" s="1">
        <v>42033</v>
      </c>
      <c r="AA4">
        <v>2</v>
      </c>
      <c r="AB4" t="s">
        <v>345</v>
      </c>
      <c r="AC4" t="s">
        <v>308</v>
      </c>
      <c r="AD4" t="s">
        <v>309</v>
      </c>
    </row>
    <row r="5" spans="1:30" x14ac:dyDescent="0.25">
      <c r="A5">
        <v>4</v>
      </c>
      <c r="B5">
        <v>4</v>
      </c>
      <c r="C5">
        <v>1</v>
      </c>
      <c r="D5" t="s">
        <v>429</v>
      </c>
      <c r="E5">
        <v>11500</v>
      </c>
      <c r="G5" t="s">
        <v>7</v>
      </c>
      <c r="H5" s="7">
        <v>42051.333333333336</v>
      </c>
      <c r="I5">
        <v>4</v>
      </c>
      <c r="J5" t="s">
        <v>118</v>
      </c>
      <c r="K5" t="s">
        <v>119</v>
      </c>
      <c r="L5" t="s">
        <v>120</v>
      </c>
      <c r="M5" t="s">
        <v>98</v>
      </c>
      <c r="N5" t="s">
        <v>97</v>
      </c>
      <c r="O5" t="s">
        <v>94</v>
      </c>
      <c r="P5">
        <v>12</v>
      </c>
      <c r="Q5">
        <v>9200</v>
      </c>
      <c r="R5">
        <v>500</v>
      </c>
      <c r="S5">
        <v>750</v>
      </c>
      <c r="T5">
        <v>150</v>
      </c>
      <c r="U5">
        <v>11500</v>
      </c>
      <c r="V5">
        <f>Data_SalesDetails[[#This Row],[Stock.Cost]]+Data_SalesDetails[[#This Row],[Stock.RepairsCost]]+Data_SalesDetails[[#This Row],[Stock.PartsCost]]+Data_SalesDetails[[#This Row],[Stock.TransportInCost]]</f>
        <v>10600</v>
      </c>
      <c r="W5" s="2">
        <f>Data_SalesDetails[[#This Row],[TotalSalePrice]]/Data_SalesDetails[[#This Row],[Total Cost]]-1</f>
        <v>8.4905660377358583E-2</v>
      </c>
      <c r="X5" s="6">
        <f>Data_SalesDetails[[#This Row],[TotalSalePrice]]-Data_SalesDetails[[#This Row],[Total Cost]]</f>
        <v>900</v>
      </c>
      <c r="Y5" t="s">
        <v>428</v>
      </c>
      <c r="Z5" s="1">
        <v>42049</v>
      </c>
      <c r="AA5">
        <v>2</v>
      </c>
      <c r="AB5" t="s">
        <v>346</v>
      </c>
      <c r="AC5" t="s">
        <v>308</v>
      </c>
      <c r="AD5" t="s">
        <v>309</v>
      </c>
    </row>
    <row r="6" spans="1:30" x14ac:dyDescent="0.25">
      <c r="A6">
        <v>5</v>
      </c>
      <c r="B6">
        <v>5</v>
      </c>
      <c r="C6">
        <v>1</v>
      </c>
      <c r="D6" t="s">
        <v>430</v>
      </c>
      <c r="E6">
        <v>19950</v>
      </c>
      <c r="G6" t="s">
        <v>8</v>
      </c>
      <c r="H6" s="7">
        <v>42006.439583333333</v>
      </c>
      <c r="I6">
        <v>5</v>
      </c>
      <c r="J6" t="s">
        <v>121</v>
      </c>
      <c r="K6" t="s">
        <v>122</v>
      </c>
      <c r="L6" t="s">
        <v>123</v>
      </c>
      <c r="M6" t="s">
        <v>96</v>
      </c>
      <c r="N6" t="s">
        <v>95</v>
      </c>
      <c r="O6" t="s">
        <v>94</v>
      </c>
      <c r="P6">
        <v>13</v>
      </c>
      <c r="Q6">
        <v>15960</v>
      </c>
      <c r="R6">
        <v>1360</v>
      </c>
      <c r="S6">
        <v>500</v>
      </c>
      <c r="T6">
        <v>150</v>
      </c>
      <c r="U6">
        <v>19900</v>
      </c>
      <c r="V6">
        <f>Data_SalesDetails[[#This Row],[Stock.Cost]]+Data_SalesDetails[[#This Row],[Stock.RepairsCost]]+Data_SalesDetails[[#This Row],[Stock.PartsCost]]+Data_SalesDetails[[#This Row],[Stock.TransportInCost]]</f>
        <v>17970</v>
      </c>
      <c r="W6" s="2">
        <f>Data_SalesDetails[[#This Row],[TotalSalePrice]]/Data_SalesDetails[[#This Row],[Total Cost]]-1</f>
        <v>0.10740122426266008</v>
      </c>
      <c r="X6" s="6">
        <f>Data_SalesDetails[[#This Row],[TotalSalePrice]]-Data_SalesDetails[[#This Row],[Total Cost]]</f>
        <v>1930</v>
      </c>
      <c r="Y6" t="s">
        <v>424</v>
      </c>
      <c r="Z6" s="1">
        <v>42005</v>
      </c>
      <c r="AA6">
        <v>2</v>
      </c>
      <c r="AB6" t="s">
        <v>347</v>
      </c>
      <c r="AC6" t="s">
        <v>308</v>
      </c>
      <c r="AD6" t="s">
        <v>309</v>
      </c>
    </row>
    <row r="7" spans="1:30" x14ac:dyDescent="0.25">
      <c r="A7">
        <v>6</v>
      </c>
      <c r="B7">
        <v>6</v>
      </c>
      <c r="C7">
        <v>1</v>
      </c>
      <c r="D7" t="s">
        <v>432</v>
      </c>
      <c r="E7">
        <v>29500</v>
      </c>
      <c r="F7">
        <v>1250</v>
      </c>
      <c r="G7" t="s">
        <v>4</v>
      </c>
      <c r="H7" s="7">
        <v>42077</v>
      </c>
      <c r="I7">
        <v>6</v>
      </c>
      <c r="J7" t="s">
        <v>111</v>
      </c>
      <c r="K7" t="s">
        <v>112</v>
      </c>
      <c r="L7" t="s">
        <v>113</v>
      </c>
      <c r="M7" t="s">
        <v>104</v>
      </c>
      <c r="N7" t="s">
        <v>103</v>
      </c>
      <c r="O7" t="s">
        <v>94</v>
      </c>
      <c r="P7">
        <v>22</v>
      </c>
      <c r="Q7">
        <v>23600</v>
      </c>
      <c r="R7">
        <v>500</v>
      </c>
      <c r="S7">
        <v>750</v>
      </c>
      <c r="T7">
        <v>150</v>
      </c>
      <c r="U7">
        <v>29500</v>
      </c>
      <c r="V7">
        <f>Data_SalesDetails[[#This Row],[Stock.Cost]]+Data_SalesDetails[[#This Row],[Stock.RepairsCost]]+Data_SalesDetails[[#This Row],[Stock.PartsCost]]+Data_SalesDetails[[#This Row],[Stock.TransportInCost]]</f>
        <v>25000</v>
      </c>
      <c r="W7" s="2">
        <f>Data_SalesDetails[[#This Row],[TotalSalePrice]]/Data_SalesDetails[[#This Row],[Total Cost]]-1</f>
        <v>0.17999999999999994</v>
      </c>
      <c r="X7" s="6">
        <f>Data_SalesDetails[[#This Row],[TotalSalePrice]]-Data_SalesDetails[[#This Row],[Total Cost]]</f>
        <v>4500</v>
      </c>
      <c r="Y7" t="s">
        <v>433</v>
      </c>
      <c r="Z7" s="1">
        <v>42068</v>
      </c>
      <c r="AA7">
        <v>4</v>
      </c>
      <c r="AB7" t="s">
        <v>356</v>
      </c>
      <c r="AC7" t="s">
        <v>311</v>
      </c>
      <c r="AD7" t="s">
        <v>312</v>
      </c>
    </row>
    <row r="8" spans="1:30" x14ac:dyDescent="0.25">
      <c r="A8">
        <v>7</v>
      </c>
      <c r="B8">
        <v>7</v>
      </c>
      <c r="C8">
        <v>1</v>
      </c>
      <c r="D8" t="s">
        <v>434</v>
      </c>
      <c r="E8">
        <v>49500</v>
      </c>
      <c r="F8">
        <v>2450</v>
      </c>
      <c r="G8" t="s">
        <v>6</v>
      </c>
      <c r="H8" s="7">
        <v>42087</v>
      </c>
      <c r="I8">
        <v>7</v>
      </c>
      <c r="J8" t="s">
        <v>116</v>
      </c>
      <c r="K8" t="s">
        <v>117</v>
      </c>
      <c r="L8" t="s">
        <v>113</v>
      </c>
      <c r="M8" t="s">
        <v>104</v>
      </c>
      <c r="N8" t="s">
        <v>103</v>
      </c>
      <c r="O8" t="s">
        <v>94</v>
      </c>
      <c r="P8">
        <v>23</v>
      </c>
      <c r="Q8">
        <v>39600</v>
      </c>
      <c r="R8">
        <v>2500</v>
      </c>
      <c r="S8">
        <v>1500</v>
      </c>
      <c r="T8">
        <v>550</v>
      </c>
      <c r="U8">
        <v>49500.2</v>
      </c>
      <c r="V8">
        <f>Data_SalesDetails[[#This Row],[Stock.Cost]]+Data_SalesDetails[[#This Row],[Stock.RepairsCost]]+Data_SalesDetails[[#This Row],[Stock.PartsCost]]+Data_SalesDetails[[#This Row],[Stock.TransportInCost]]</f>
        <v>44150</v>
      </c>
      <c r="W8" s="2">
        <f>Data_SalesDetails[[#This Row],[TotalSalePrice]]/Data_SalesDetails[[#This Row],[Total Cost]]-1</f>
        <v>0.12118233295583236</v>
      </c>
      <c r="X8" s="6">
        <f>Data_SalesDetails[[#This Row],[TotalSalePrice]]-Data_SalesDetails[[#This Row],[Total Cost]]</f>
        <v>5350.1999999999971</v>
      </c>
      <c r="Y8" t="s">
        <v>431</v>
      </c>
      <c r="Z8" s="1">
        <v>42078</v>
      </c>
      <c r="AA8">
        <v>4</v>
      </c>
      <c r="AB8" t="s">
        <v>357</v>
      </c>
      <c r="AC8" t="s">
        <v>311</v>
      </c>
      <c r="AD8" t="s">
        <v>312</v>
      </c>
    </row>
    <row r="9" spans="1:30" x14ac:dyDescent="0.25">
      <c r="A9">
        <v>8</v>
      </c>
      <c r="B9">
        <v>8</v>
      </c>
      <c r="C9">
        <v>1</v>
      </c>
      <c r="D9" t="s">
        <v>435</v>
      </c>
      <c r="E9">
        <v>76000</v>
      </c>
      <c r="F9">
        <v>5500</v>
      </c>
      <c r="G9" t="s">
        <v>9</v>
      </c>
      <c r="H9" s="7">
        <v>42093</v>
      </c>
      <c r="I9">
        <v>8</v>
      </c>
      <c r="J9" t="s">
        <v>127</v>
      </c>
      <c r="K9" t="s">
        <v>128</v>
      </c>
      <c r="L9" t="s">
        <v>129</v>
      </c>
      <c r="M9" t="s">
        <v>104</v>
      </c>
      <c r="N9" t="s">
        <v>103</v>
      </c>
      <c r="O9" t="s">
        <v>94</v>
      </c>
      <c r="P9">
        <v>24</v>
      </c>
      <c r="Q9">
        <v>60800</v>
      </c>
      <c r="R9">
        <v>3250</v>
      </c>
      <c r="S9">
        <v>750</v>
      </c>
      <c r="T9">
        <v>750</v>
      </c>
      <c r="U9">
        <v>76000.899999999994</v>
      </c>
      <c r="V9">
        <f>Data_SalesDetails[[#This Row],[Stock.Cost]]+Data_SalesDetails[[#This Row],[Stock.RepairsCost]]+Data_SalesDetails[[#This Row],[Stock.PartsCost]]+Data_SalesDetails[[#This Row],[Stock.TransportInCost]]</f>
        <v>65550</v>
      </c>
      <c r="W9" s="2">
        <f>Data_SalesDetails[[#This Row],[TotalSalePrice]]/Data_SalesDetails[[#This Row],[Total Cost]]-1</f>
        <v>0.15943401983218908</v>
      </c>
      <c r="X9" s="6">
        <f>Data_SalesDetails[[#This Row],[TotalSalePrice]]-Data_SalesDetails[[#This Row],[Total Cost]]</f>
        <v>10450.899999999994</v>
      </c>
      <c r="Y9" t="s">
        <v>436</v>
      </c>
      <c r="Z9" s="1">
        <v>42089</v>
      </c>
      <c r="AA9">
        <v>4</v>
      </c>
      <c r="AB9" t="s">
        <v>358</v>
      </c>
      <c r="AC9" t="s">
        <v>311</v>
      </c>
      <c r="AD9" t="s">
        <v>312</v>
      </c>
    </row>
    <row r="10" spans="1:30" x14ac:dyDescent="0.25">
      <c r="A10">
        <v>9</v>
      </c>
      <c r="B10">
        <v>9</v>
      </c>
      <c r="C10">
        <v>1</v>
      </c>
      <c r="D10" t="s">
        <v>437</v>
      </c>
      <c r="E10">
        <v>19600</v>
      </c>
      <c r="G10" t="s">
        <v>10</v>
      </c>
      <c r="H10" s="7">
        <v>42100</v>
      </c>
      <c r="I10">
        <v>9</v>
      </c>
      <c r="J10" t="s">
        <v>130</v>
      </c>
      <c r="K10" t="s">
        <v>131</v>
      </c>
      <c r="L10" t="s">
        <v>132</v>
      </c>
      <c r="M10" t="s">
        <v>96</v>
      </c>
      <c r="N10" t="s">
        <v>95</v>
      </c>
      <c r="O10" t="s">
        <v>94</v>
      </c>
      <c r="P10">
        <v>11</v>
      </c>
      <c r="Q10">
        <v>15680</v>
      </c>
      <c r="R10">
        <v>890</v>
      </c>
      <c r="S10">
        <v>500</v>
      </c>
      <c r="T10">
        <v>150</v>
      </c>
      <c r="U10">
        <v>19600</v>
      </c>
      <c r="V10">
        <f>Data_SalesDetails[[#This Row],[Stock.Cost]]+Data_SalesDetails[[#This Row],[Stock.RepairsCost]]+Data_SalesDetails[[#This Row],[Stock.PartsCost]]+Data_SalesDetails[[#This Row],[Stock.TransportInCost]]</f>
        <v>17220</v>
      </c>
      <c r="W10" s="2">
        <f>Data_SalesDetails[[#This Row],[TotalSalePrice]]/Data_SalesDetails[[#This Row],[Total Cost]]-1</f>
        <v>0.13821138211382111</v>
      </c>
      <c r="X10" s="6">
        <f>Data_SalesDetails[[#This Row],[TotalSalePrice]]-Data_SalesDetails[[#This Row],[Total Cost]]</f>
        <v>2380</v>
      </c>
      <c r="Y10" t="s">
        <v>426</v>
      </c>
      <c r="Z10" s="1">
        <v>42098</v>
      </c>
      <c r="AA10">
        <v>2</v>
      </c>
      <c r="AB10" t="s">
        <v>345</v>
      </c>
      <c r="AC10" t="s">
        <v>308</v>
      </c>
      <c r="AD10" t="s">
        <v>309</v>
      </c>
    </row>
    <row r="11" spans="1:30" x14ac:dyDescent="0.25">
      <c r="A11">
        <v>10</v>
      </c>
      <c r="B11">
        <v>10</v>
      </c>
      <c r="C11">
        <v>1</v>
      </c>
      <c r="D11" t="s">
        <v>438</v>
      </c>
      <c r="E11">
        <v>36500</v>
      </c>
      <c r="F11">
        <v>2500</v>
      </c>
      <c r="G11" t="s">
        <v>11</v>
      </c>
      <c r="H11" s="7">
        <v>42098</v>
      </c>
      <c r="I11">
        <v>10</v>
      </c>
      <c r="J11" t="s">
        <v>133</v>
      </c>
      <c r="K11" t="s">
        <v>134</v>
      </c>
      <c r="L11" t="s">
        <v>135</v>
      </c>
      <c r="M11" t="s">
        <v>106</v>
      </c>
      <c r="N11" t="s">
        <v>105</v>
      </c>
      <c r="O11" t="s">
        <v>107</v>
      </c>
      <c r="P11">
        <v>23</v>
      </c>
      <c r="Q11">
        <v>29200</v>
      </c>
      <c r="R11">
        <v>1950</v>
      </c>
      <c r="S11">
        <v>500</v>
      </c>
      <c r="T11">
        <v>550</v>
      </c>
      <c r="U11">
        <v>36500</v>
      </c>
      <c r="V11">
        <f>Data_SalesDetails[[#This Row],[Stock.Cost]]+Data_SalesDetails[[#This Row],[Stock.RepairsCost]]+Data_SalesDetails[[#This Row],[Stock.PartsCost]]+Data_SalesDetails[[#This Row],[Stock.TransportInCost]]</f>
        <v>32200</v>
      </c>
      <c r="W11" s="2">
        <f>Data_SalesDetails[[#This Row],[TotalSalePrice]]/Data_SalesDetails[[#This Row],[Total Cost]]-1</f>
        <v>0.13354037267080754</v>
      </c>
      <c r="X11" s="6">
        <f>Data_SalesDetails[[#This Row],[TotalSalePrice]]-Data_SalesDetails[[#This Row],[Total Cost]]</f>
        <v>4300</v>
      </c>
      <c r="Y11" t="s">
        <v>426</v>
      </c>
      <c r="Z11" s="1">
        <v>42096</v>
      </c>
      <c r="AA11">
        <v>4</v>
      </c>
      <c r="AB11" t="s">
        <v>357</v>
      </c>
      <c r="AC11" t="s">
        <v>311</v>
      </c>
      <c r="AD11" t="s">
        <v>312</v>
      </c>
    </row>
    <row r="12" spans="1:30" x14ac:dyDescent="0.25">
      <c r="A12">
        <v>11</v>
      </c>
      <c r="B12">
        <v>11</v>
      </c>
      <c r="C12">
        <v>1</v>
      </c>
      <c r="D12" t="s">
        <v>439</v>
      </c>
      <c r="E12">
        <v>8500</v>
      </c>
      <c r="F12">
        <v>50</v>
      </c>
      <c r="G12" t="s">
        <v>12</v>
      </c>
      <c r="H12" s="7">
        <v>42124</v>
      </c>
      <c r="I12">
        <v>11</v>
      </c>
      <c r="J12" t="s">
        <v>136</v>
      </c>
      <c r="K12" t="s">
        <v>137</v>
      </c>
      <c r="L12" t="s">
        <v>138</v>
      </c>
      <c r="M12" t="s">
        <v>104</v>
      </c>
      <c r="N12" t="s">
        <v>103</v>
      </c>
      <c r="O12" t="s">
        <v>94</v>
      </c>
      <c r="P12">
        <v>13</v>
      </c>
      <c r="Q12">
        <v>6800</v>
      </c>
      <c r="R12">
        <v>250</v>
      </c>
      <c r="S12">
        <v>225</v>
      </c>
      <c r="T12">
        <v>150</v>
      </c>
      <c r="U12">
        <v>89000</v>
      </c>
      <c r="V12">
        <f>Data_SalesDetails[[#This Row],[Stock.Cost]]+Data_SalesDetails[[#This Row],[Stock.RepairsCost]]+Data_SalesDetails[[#This Row],[Stock.PartsCost]]+Data_SalesDetails[[#This Row],[Stock.TransportInCost]]</f>
        <v>7425</v>
      </c>
      <c r="W12" s="2">
        <f>Data_SalesDetails[[#This Row],[TotalSalePrice]]/Data_SalesDetails[[#This Row],[Total Cost]]-1</f>
        <v>10.986531986531986</v>
      </c>
      <c r="X12" s="6">
        <f>Data_SalesDetails[[#This Row],[TotalSalePrice]]-Data_SalesDetails[[#This Row],[Total Cost]]</f>
        <v>81575</v>
      </c>
      <c r="Y12" t="s">
        <v>426</v>
      </c>
      <c r="Z12" s="1">
        <v>42109</v>
      </c>
      <c r="AA12">
        <v>2</v>
      </c>
      <c r="AB12" t="s">
        <v>347</v>
      </c>
      <c r="AC12" t="s">
        <v>308</v>
      </c>
      <c r="AD12" t="s">
        <v>309</v>
      </c>
    </row>
    <row r="13" spans="1:30" x14ac:dyDescent="0.25">
      <c r="A13">
        <v>12</v>
      </c>
      <c r="B13">
        <v>11</v>
      </c>
      <c r="C13">
        <v>2</v>
      </c>
      <c r="D13" t="s">
        <v>441</v>
      </c>
      <c r="E13">
        <v>80500</v>
      </c>
      <c r="F13">
        <v>500</v>
      </c>
      <c r="G13" t="s">
        <v>12</v>
      </c>
      <c r="H13" s="7">
        <v>42124</v>
      </c>
      <c r="I13">
        <v>11</v>
      </c>
      <c r="J13" t="s">
        <v>136</v>
      </c>
      <c r="K13" t="s">
        <v>137</v>
      </c>
      <c r="L13" t="s">
        <v>138</v>
      </c>
      <c r="M13" t="s">
        <v>104</v>
      </c>
      <c r="N13" t="s">
        <v>103</v>
      </c>
      <c r="O13" t="s">
        <v>94</v>
      </c>
      <c r="P13">
        <v>32</v>
      </c>
      <c r="Q13">
        <v>64400</v>
      </c>
      <c r="R13">
        <v>500</v>
      </c>
      <c r="S13">
        <v>750</v>
      </c>
      <c r="T13">
        <v>750</v>
      </c>
      <c r="U13">
        <v>89000</v>
      </c>
      <c r="V13">
        <f>Data_SalesDetails[[#This Row],[Stock.Cost]]+Data_SalesDetails[[#This Row],[Stock.RepairsCost]]+Data_SalesDetails[[#This Row],[Stock.PartsCost]]+Data_SalesDetails[[#This Row],[Stock.TransportInCost]]</f>
        <v>66400</v>
      </c>
      <c r="W13" s="2">
        <f>Data_SalesDetails[[#This Row],[TotalSalePrice]]/Data_SalesDetails[[#This Row],[Total Cost]]-1</f>
        <v>0.34036144578313254</v>
      </c>
      <c r="X13" s="6">
        <f>Data_SalesDetails[[#This Row],[TotalSalePrice]]-Data_SalesDetails[[#This Row],[Total Cost]]</f>
        <v>22600</v>
      </c>
      <c r="Y13" t="s">
        <v>428</v>
      </c>
      <c r="Z13" s="1">
        <v>42125</v>
      </c>
      <c r="AA13">
        <v>5</v>
      </c>
      <c r="AB13" t="s">
        <v>366</v>
      </c>
      <c r="AC13" t="s">
        <v>313</v>
      </c>
      <c r="AD13" t="s">
        <v>312</v>
      </c>
    </row>
    <row r="14" spans="1:30" x14ac:dyDescent="0.25">
      <c r="A14">
        <v>13</v>
      </c>
      <c r="B14">
        <v>12</v>
      </c>
      <c r="C14">
        <v>1</v>
      </c>
      <c r="D14" t="s">
        <v>442</v>
      </c>
      <c r="E14">
        <v>169500</v>
      </c>
      <c r="G14" t="s">
        <v>13</v>
      </c>
      <c r="H14" s="7">
        <v>42134</v>
      </c>
      <c r="I14">
        <v>12</v>
      </c>
      <c r="J14" t="s">
        <v>139</v>
      </c>
      <c r="K14" t="s">
        <v>140</v>
      </c>
      <c r="L14" t="s">
        <v>138</v>
      </c>
      <c r="M14" t="s">
        <v>104</v>
      </c>
      <c r="N14" t="s">
        <v>103</v>
      </c>
      <c r="O14" t="s">
        <v>94</v>
      </c>
      <c r="P14">
        <v>3</v>
      </c>
      <c r="Q14">
        <v>135600</v>
      </c>
      <c r="R14">
        <v>5500</v>
      </c>
      <c r="S14">
        <v>2200</v>
      </c>
      <c r="T14">
        <v>1950</v>
      </c>
      <c r="U14">
        <v>169500</v>
      </c>
      <c r="V14">
        <f>Data_SalesDetails[[#This Row],[Stock.Cost]]+Data_SalesDetails[[#This Row],[Stock.RepairsCost]]+Data_SalesDetails[[#This Row],[Stock.PartsCost]]+Data_SalesDetails[[#This Row],[Stock.TransportInCost]]</f>
        <v>145250</v>
      </c>
      <c r="W14" s="2">
        <f>Data_SalesDetails[[#This Row],[TotalSalePrice]]/Data_SalesDetails[[#This Row],[Total Cost]]-1</f>
        <v>0.16695352839931155</v>
      </c>
      <c r="X14" s="6">
        <f>Data_SalesDetails[[#This Row],[TotalSalePrice]]-Data_SalesDetails[[#This Row],[Total Cost]]</f>
        <v>24250</v>
      </c>
      <c r="Y14" t="s">
        <v>431</v>
      </c>
      <c r="Z14" s="1">
        <v>42139</v>
      </c>
      <c r="AA14">
        <v>1</v>
      </c>
      <c r="AB14" t="s">
        <v>338</v>
      </c>
      <c r="AC14" t="s">
        <v>306</v>
      </c>
      <c r="AD14" t="s">
        <v>307</v>
      </c>
    </row>
    <row r="15" spans="1:30" x14ac:dyDescent="0.25">
      <c r="A15">
        <v>14</v>
      </c>
      <c r="B15">
        <v>13</v>
      </c>
      <c r="C15">
        <v>1</v>
      </c>
      <c r="D15" t="s">
        <v>443</v>
      </c>
      <c r="E15">
        <v>8950</v>
      </c>
      <c r="F15">
        <v>25</v>
      </c>
      <c r="G15" t="s">
        <v>10</v>
      </c>
      <c r="H15" s="7">
        <v>42144</v>
      </c>
      <c r="I15">
        <v>13</v>
      </c>
      <c r="J15" t="s">
        <v>130</v>
      </c>
      <c r="K15" t="s">
        <v>131</v>
      </c>
      <c r="L15" t="s">
        <v>132</v>
      </c>
      <c r="M15" t="s">
        <v>96</v>
      </c>
      <c r="N15" t="s">
        <v>95</v>
      </c>
      <c r="O15" t="s">
        <v>94</v>
      </c>
      <c r="P15">
        <v>13</v>
      </c>
      <c r="Q15">
        <v>7160</v>
      </c>
      <c r="R15">
        <v>500</v>
      </c>
      <c r="S15">
        <v>750</v>
      </c>
      <c r="T15">
        <v>150</v>
      </c>
      <c r="U15">
        <v>8950</v>
      </c>
      <c r="V15">
        <f>Data_SalesDetails[[#This Row],[Stock.Cost]]+Data_SalesDetails[[#This Row],[Stock.RepairsCost]]+Data_SalesDetails[[#This Row],[Stock.PartsCost]]+Data_SalesDetails[[#This Row],[Stock.TransportInCost]]</f>
        <v>8560</v>
      </c>
      <c r="W15" s="2">
        <f>Data_SalesDetails[[#This Row],[TotalSalePrice]]/Data_SalesDetails[[#This Row],[Total Cost]]-1</f>
        <v>4.5560747663551338E-2</v>
      </c>
      <c r="X15" s="6">
        <f>Data_SalesDetails[[#This Row],[TotalSalePrice]]-Data_SalesDetails[[#This Row],[Total Cost]]</f>
        <v>390</v>
      </c>
      <c r="Y15" t="s">
        <v>444</v>
      </c>
      <c r="Z15" s="1">
        <v>42150</v>
      </c>
      <c r="AA15">
        <v>2</v>
      </c>
      <c r="AB15" t="s">
        <v>347</v>
      </c>
      <c r="AC15" t="s">
        <v>308</v>
      </c>
      <c r="AD15" t="s">
        <v>309</v>
      </c>
    </row>
    <row r="16" spans="1:30" x14ac:dyDescent="0.25">
      <c r="A16">
        <v>15</v>
      </c>
      <c r="B16">
        <v>14</v>
      </c>
      <c r="C16">
        <v>1</v>
      </c>
      <c r="D16" t="s">
        <v>445</v>
      </c>
      <c r="E16">
        <v>195000</v>
      </c>
      <c r="G16" t="s">
        <v>14</v>
      </c>
      <c r="H16" s="7">
        <v>42152</v>
      </c>
      <c r="I16">
        <v>14</v>
      </c>
      <c r="J16" t="s">
        <v>141</v>
      </c>
      <c r="K16" t="s">
        <v>142</v>
      </c>
      <c r="L16" t="s">
        <v>138</v>
      </c>
      <c r="M16" t="s">
        <v>104</v>
      </c>
      <c r="N16" t="s">
        <v>103</v>
      </c>
      <c r="O16" t="s">
        <v>94</v>
      </c>
      <c r="P16">
        <v>2</v>
      </c>
      <c r="Q16">
        <v>156000</v>
      </c>
      <c r="R16">
        <v>6000</v>
      </c>
      <c r="S16">
        <v>1500</v>
      </c>
      <c r="T16">
        <v>1950</v>
      </c>
      <c r="U16">
        <v>195000</v>
      </c>
      <c r="V16">
        <f>Data_SalesDetails[[#This Row],[Stock.Cost]]+Data_SalesDetails[[#This Row],[Stock.RepairsCost]]+Data_SalesDetails[[#This Row],[Stock.PartsCost]]+Data_SalesDetails[[#This Row],[Stock.TransportInCost]]</f>
        <v>165450</v>
      </c>
      <c r="W16" s="2">
        <f>Data_SalesDetails[[#This Row],[TotalSalePrice]]/Data_SalesDetails[[#This Row],[Total Cost]]-1</f>
        <v>0.17860380779691742</v>
      </c>
      <c r="X16" s="6">
        <f>Data_SalesDetails[[#This Row],[TotalSalePrice]]-Data_SalesDetails[[#This Row],[Total Cost]]</f>
        <v>29550</v>
      </c>
      <c r="Y16" t="s">
        <v>444</v>
      </c>
      <c r="Z16" s="1">
        <v>42158</v>
      </c>
      <c r="AA16">
        <v>1</v>
      </c>
      <c r="AB16" t="s">
        <v>337</v>
      </c>
      <c r="AC16" t="s">
        <v>306</v>
      </c>
      <c r="AD16" t="s">
        <v>307</v>
      </c>
    </row>
    <row r="17" spans="1:30" x14ac:dyDescent="0.25">
      <c r="A17">
        <v>16</v>
      </c>
      <c r="B17">
        <v>15</v>
      </c>
      <c r="C17">
        <v>1</v>
      </c>
      <c r="D17" t="s">
        <v>446</v>
      </c>
      <c r="E17">
        <v>22950</v>
      </c>
      <c r="F17">
        <v>950</v>
      </c>
      <c r="G17" t="s">
        <v>15</v>
      </c>
      <c r="H17" s="7">
        <v>42159.692361111112</v>
      </c>
      <c r="I17">
        <v>15</v>
      </c>
      <c r="J17" t="s">
        <v>143</v>
      </c>
      <c r="K17" t="s">
        <v>144</v>
      </c>
      <c r="L17" t="s">
        <v>145</v>
      </c>
      <c r="M17" t="s">
        <v>96</v>
      </c>
      <c r="N17" t="s">
        <v>95</v>
      </c>
      <c r="O17" t="s">
        <v>94</v>
      </c>
      <c r="P17">
        <v>45</v>
      </c>
      <c r="Q17">
        <v>18360</v>
      </c>
      <c r="R17">
        <v>550</v>
      </c>
      <c r="S17">
        <v>500</v>
      </c>
      <c r="T17">
        <v>150</v>
      </c>
      <c r="U17">
        <v>22950</v>
      </c>
      <c r="V17">
        <f>Data_SalesDetails[[#This Row],[Stock.Cost]]+Data_SalesDetails[[#This Row],[Stock.RepairsCost]]+Data_SalesDetails[[#This Row],[Stock.PartsCost]]+Data_SalesDetails[[#This Row],[Stock.TransportInCost]]</f>
        <v>19560</v>
      </c>
      <c r="W17" s="2">
        <f>Data_SalesDetails[[#This Row],[TotalSalePrice]]/Data_SalesDetails[[#This Row],[Total Cost]]-1</f>
        <v>0.17331288343558282</v>
      </c>
      <c r="X17" s="6">
        <f>Data_SalesDetails[[#This Row],[TotalSalePrice]]-Data_SalesDetails[[#This Row],[Total Cost]]</f>
        <v>3390</v>
      </c>
      <c r="Y17" t="s">
        <v>424</v>
      </c>
      <c r="Z17" s="1">
        <v>42160</v>
      </c>
      <c r="AA17">
        <v>8</v>
      </c>
      <c r="AB17" t="s">
        <v>375</v>
      </c>
      <c r="AC17" t="s">
        <v>315</v>
      </c>
      <c r="AD17" t="s">
        <v>309</v>
      </c>
    </row>
    <row r="18" spans="1:30" x14ac:dyDescent="0.25">
      <c r="A18">
        <v>17</v>
      </c>
      <c r="B18">
        <v>16</v>
      </c>
      <c r="C18">
        <v>1</v>
      </c>
      <c r="D18" t="s">
        <v>447</v>
      </c>
      <c r="E18">
        <v>8695</v>
      </c>
      <c r="F18">
        <v>95</v>
      </c>
      <c r="G18" t="s">
        <v>16</v>
      </c>
      <c r="H18" s="7">
        <v>42197.416666666664</v>
      </c>
      <c r="I18">
        <v>16</v>
      </c>
      <c r="J18" t="s">
        <v>146</v>
      </c>
      <c r="K18" t="s">
        <v>147</v>
      </c>
      <c r="L18" t="s">
        <v>138</v>
      </c>
      <c r="M18" t="s">
        <v>104</v>
      </c>
      <c r="N18" t="s">
        <v>103</v>
      </c>
      <c r="O18" t="s">
        <v>94</v>
      </c>
      <c r="P18">
        <v>51</v>
      </c>
      <c r="Q18">
        <v>6956</v>
      </c>
      <c r="R18">
        <v>400</v>
      </c>
      <c r="S18">
        <v>750</v>
      </c>
      <c r="T18">
        <v>150</v>
      </c>
      <c r="U18">
        <v>8695</v>
      </c>
      <c r="V18">
        <f>Data_SalesDetails[[#This Row],[Stock.Cost]]+Data_SalesDetails[[#This Row],[Stock.RepairsCost]]+Data_SalesDetails[[#This Row],[Stock.PartsCost]]+Data_SalesDetails[[#This Row],[Stock.TransportInCost]]</f>
        <v>8256</v>
      </c>
      <c r="W18" s="2">
        <f>Data_SalesDetails[[#This Row],[TotalSalePrice]]/Data_SalesDetails[[#This Row],[Total Cost]]-1</f>
        <v>5.3173449612403001E-2</v>
      </c>
      <c r="X18" s="6">
        <f>Data_SalesDetails[[#This Row],[TotalSalePrice]]-Data_SalesDetails[[#This Row],[Total Cost]]</f>
        <v>439</v>
      </c>
      <c r="Y18" t="s">
        <v>424</v>
      </c>
      <c r="Z18" s="1">
        <v>42195</v>
      </c>
      <c r="AA18">
        <v>9</v>
      </c>
      <c r="AB18" t="s">
        <v>379</v>
      </c>
      <c r="AC18" t="s">
        <v>316</v>
      </c>
      <c r="AD18" t="s">
        <v>307</v>
      </c>
    </row>
    <row r="19" spans="1:30" x14ac:dyDescent="0.25">
      <c r="A19">
        <v>18</v>
      </c>
      <c r="B19">
        <v>17</v>
      </c>
      <c r="C19">
        <v>1</v>
      </c>
      <c r="D19" t="s">
        <v>448</v>
      </c>
      <c r="E19">
        <v>22990</v>
      </c>
      <c r="G19" t="s">
        <v>17</v>
      </c>
      <c r="H19" s="7">
        <v>42200</v>
      </c>
      <c r="I19">
        <v>17</v>
      </c>
      <c r="J19" t="s">
        <v>148</v>
      </c>
      <c r="K19" t="s">
        <v>149</v>
      </c>
      <c r="L19" t="s">
        <v>138</v>
      </c>
      <c r="M19" t="s">
        <v>104</v>
      </c>
      <c r="N19" t="s">
        <v>103</v>
      </c>
      <c r="O19" t="s">
        <v>94</v>
      </c>
      <c r="P19">
        <v>75</v>
      </c>
      <c r="Q19">
        <v>18392</v>
      </c>
      <c r="R19">
        <v>390</v>
      </c>
      <c r="S19">
        <v>150</v>
      </c>
      <c r="T19">
        <v>150</v>
      </c>
      <c r="U19">
        <v>22990</v>
      </c>
      <c r="V19">
        <f>Data_SalesDetails[[#This Row],[Stock.Cost]]+Data_SalesDetails[[#This Row],[Stock.RepairsCost]]+Data_SalesDetails[[#This Row],[Stock.PartsCost]]+Data_SalesDetails[[#This Row],[Stock.TransportInCost]]</f>
        <v>19082</v>
      </c>
      <c r="W19" s="2">
        <f>Data_SalesDetails[[#This Row],[TotalSalePrice]]/Data_SalesDetails[[#This Row],[Total Cost]]-1</f>
        <v>0.20480033539461262</v>
      </c>
      <c r="X19" s="6">
        <f>Data_SalesDetails[[#This Row],[TotalSalePrice]]-Data_SalesDetails[[#This Row],[Total Cost]]</f>
        <v>3908</v>
      </c>
      <c r="Y19" t="s">
        <v>433</v>
      </c>
      <c r="Z19" s="1">
        <v>42195</v>
      </c>
      <c r="AA19">
        <v>16</v>
      </c>
      <c r="AB19" t="s">
        <v>402</v>
      </c>
      <c r="AC19" t="s">
        <v>325</v>
      </c>
      <c r="AD19" t="s">
        <v>312</v>
      </c>
    </row>
    <row r="20" spans="1:30" x14ac:dyDescent="0.25">
      <c r="A20">
        <v>19</v>
      </c>
      <c r="B20">
        <v>18</v>
      </c>
      <c r="C20">
        <v>1</v>
      </c>
      <c r="D20" t="s">
        <v>449</v>
      </c>
      <c r="E20">
        <v>19500</v>
      </c>
      <c r="F20">
        <v>1500</v>
      </c>
      <c r="G20" t="s">
        <v>18</v>
      </c>
      <c r="H20" s="7">
        <v>42210</v>
      </c>
      <c r="I20">
        <v>18</v>
      </c>
      <c r="J20" t="s">
        <v>150</v>
      </c>
      <c r="K20" t="s">
        <v>151</v>
      </c>
      <c r="L20" t="s">
        <v>145</v>
      </c>
      <c r="M20" t="s">
        <v>96</v>
      </c>
      <c r="N20" t="s">
        <v>95</v>
      </c>
      <c r="O20" t="s">
        <v>94</v>
      </c>
      <c r="P20">
        <v>76</v>
      </c>
      <c r="Q20">
        <v>15600</v>
      </c>
      <c r="R20">
        <v>290</v>
      </c>
      <c r="S20">
        <v>750</v>
      </c>
      <c r="T20">
        <v>150</v>
      </c>
      <c r="U20">
        <v>75500</v>
      </c>
      <c r="V20">
        <f>Data_SalesDetails[[#This Row],[Stock.Cost]]+Data_SalesDetails[[#This Row],[Stock.RepairsCost]]+Data_SalesDetails[[#This Row],[Stock.PartsCost]]+Data_SalesDetails[[#This Row],[Stock.TransportInCost]]</f>
        <v>16790</v>
      </c>
      <c r="W20" s="2">
        <f>Data_SalesDetails[[#This Row],[TotalSalePrice]]/Data_SalesDetails[[#This Row],[Total Cost]]-1</f>
        <v>3.4967242406194163</v>
      </c>
      <c r="X20" s="6">
        <f>Data_SalesDetails[[#This Row],[TotalSalePrice]]-Data_SalesDetails[[#This Row],[Total Cost]]</f>
        <v>58710</v>
      </c>
      <c r="Y20" t="s">
        <v>450</v>
      </c>
      <c r="Z20" s="1">
        <v>42210</v>
      </c>
      <c r="AA20">
        <v>16</v>
      </c>
      <c r="AB20" t="s">
        <v>403</v>
      </c>
      <c r="AC20" t="s">
        <v>325</v>
      </c>
      <c r="AD20" t="s">
        <v>312</v>
      </c>
    </row>
    <row r="21" spans="1:30" x14ac:dyDescent="0.25">
      <c r="A21">
        <v>20</v>
      </c>
      <c r="B21">
        <v>18</v>
      </c>
      <c r="C21">
        <v>2</v>
      </c>
      <c r="D21" t="s">
        <v>451</v>
      </c>
      <c r="E21">
        <v>56000</v>
      </c>
      <c r="G21" t="s">
        <v>18</v>
      </c>
      <c r="H21" s="7">
        <v>42210</v>
      </c>
      <c r="I21">
        <v>18</v>
      </c>
      <c r="J21" t="s">
        <v>150</v>
      </c>
      <c r="K21" t="s">
        <v>151</v>
      </c>
      <c r="L21" t="s">
        <v>145</v>
      </c>
      <c r="M21" t="s">
        <v>96</v>
      </c>
      <c r="N21" t="s">
        <v>95</v>
      </c>
      <c r="O21" t="s">
        <v>94</v>
      </c>
      <c r="P21">
        <v>24</v>
      </c>
      <c r="Q21">
        <v>44800</v>
      </c>
      <c r="R21">
        <v>1785</v>
      </c>
      <c r="S21">
        <v>500</v>
      </c>
      <c r="T21">
        <v>550</v>
      </c>
      <c r="U21">
        <v>75500</v>
      </c>
      <c r="V21">
        <f>Data_SalesDetails[[#This Row],[Stock.Cost]]+Data_SalesDetails[[#This Row],[Stock.RepairsCost]]+Data_SalesDetails[[#This Row],[Stock.PartsCost]]+Data_SalesDetails[[#This Row],[Stock.TransportInCost]]</f>
        <v>47635</v>
      </c>
      <c r="W21" s="2">
        <f>Data_SalesDetails[[#This Row],[TotalSalePrice]]/Data_SalesDetails[[#This Row],[Total Cost]]-1</f>
        <v>0.58496903537315004</v>
      </c>
      <c r="X21" s="6">
        <f>Data_SalesDetails[[#This Row],[TotalSalePrice]]-Data_SalesDetails[[#This Row],[Total Cost]]</f>
        <v>27865</v>
      </c>
      <c r="Y21" t="s">
        <v>436</v>
      </c>
      <c r="Z21" s="1">
        <v>42210</v>
      </c>
      <c r="AA21">
        <v>4</v>
      </c>
      <c r="AB21" t="s">
        <v>358</v>
      </c>
      <c r="AC21" t="s">
        <v>311</v>
      </c>
      <c r="AD21" t="s">
        <v>312</v>
      </c>
    </row>
    <row r="22" spans="1:30" x14ac:dyDescent="0.25">
      <c r="A22">
        <v>21</v>
      </c>
      <c r="B22">
        <v>19</v>
      </c>
      <c r="C22">
        <v>1</v>
      </c>
      <c r="D22" t="s">
        <v>453</v>
      </c>
      <c r="E22">
        <v>5500</v>
      </c>
      <c r="F22">
        <v>500</v>
      </c>
      <c r="G22" t="s">
        <v>19</v>
      </c>
      <c r="H22" s="7">
        <v>42218.333333333336</v>
      </c>
      <c r="I22">
        <v>19</v>
      </c>
      <c r="J22" t="s">
        <v>152</v>
      </c>
      <c r="K22" t="s">
        <v>153</v>
      </c>
      <c r="L22" t="s">
        <v>154</v>
      </c>
      <c r="M22" t="s">
        <v>106</v>
      </c>
      <c r="N22" t="s">
        <v>105</v>
      </c>
      <c r="O22" t="s">
        <v>107</v>
      </c>
      <c r="P22">
        <v>86</v>
      </c>
      <c r="Q22">
        <v>4400</v>
      </c>
      <c r="R22">
        <v>500</v>
      </c>
      <c r="S22">
        <v>750</v>
      </c>
      <c r="T22">
        <v>150</v>
      </c>
      <c r="U22">
        <v>5500</v>
      </c>
      <c r="V22">
        <f>Data_SalesDetails[[#This Row],[Stock.Cost]]+Data_SalesDetails[[#This Row],[Stock.RepairsCost]]+Data_SalesDetails[[#This Row],[Stock.PartsCost]]+Data_SalesDetails[[#This Row],[Stock.TransportInCost]]</f>
        <v>5800</v>
      </c>
      <c r="W22" s="2">
        <f>Data_SalesDetails[[#This Row],[TotalSalePrice]]/Data_SalesDetails[[#This Row],[Total Cost]]-1</f>
        <v>-5.1724137931034475E-2</v>
      </c>
      <c r="X22" s="6">
        <f>Data_SalesDetails[[#This Row],[TotalSalePrice]]-Data_SalesDetails[[#This Row],[Total Cost]]</f>
        <v>-300</v>
      </c>
      <c r="Y22" t="s">
        <v>433</v>
      </c>
      <c r="Z22" s="1">
        <v>42217</v>
      </c>
      <c r="AA22">
        <v>21</v>
      </c>
      <c r="AB22" t="s">
        <v>410</v>
      </c>
      <c r="AC22" t="s">
        <v>330</v>
      </c>
      <c r="AD22" t="s">
        <v>312</v>
      </c>
    </row>
    <row r="23" spans="1:30" x14ac:dyDescent="0.25">
      <c r="A23">
        <v>22</v>
      </c>
      <c r="B23">
        <v>20</v>
      </c>
      <c r="C23">
        <v>1</v>
      </c>
      <c r="D23" t="s">
        <v>454</v>
      </c>
      <c r="E23">
        <v>12650</v>
      </c>
      <c r="G23" t="s">
        <v>20</v>
      </c>
      <c r="H23" s="7">
        <v>42252</v>
      </c>
      <c r="I23">
        <v>20</v>
      </c>
      <c r="J23" t="s">
        <v>155</v>
      </c>
      <c r="K23" t="s">
        <v>156</v>
      </c>
      <c r="L23" t="s">
        <v>138</v>
      </c>
      <c r="M23" t="s">
        <v>104</v>
      </c>
      <c r="N23" t="s">
        <v>103</v>
      </c>
      <c r="O23" t="s">
        <v>94</v>
      </c>
      <c r="P23">
        <v>87</v>
      </c>
      <c r="Q23">
        <v>10120</v>
      </c>
      <c r="R23">
        <v>320</v>
      </c>
      <c r="S23">
        <v>750</v>
      </c>
      <c r="T23">
        <v>150</v>
      </c>
      <c r="U23">
        <v>12650</v>
      </c>
      <c r="V23">
        <f>Data_SalesDetails[[#This Row],[Stock.Cost]]+Data_SalesDetails[[#This Row],[Stock.RepairsCost]]+Data_SalesDetails[[#This Row],[Stock.PartsCost]]+Data_SalesDetails[[#This Row],[Stock.TransportInCost]]</f>
        <v>11340</v>
      </c>
      <c r="W23" s="2">
        <f>Data_SalesDetails[[#This Row],[TotalSalePrice]]/Data_SalesDetails[[#This Row],[Total Cost]]-1</f>
        <v>0.11552028218694876</v>
      </c>
      <c r="X23" s="6">
        <f>Data_SalesDetails[[#This Row],[TotalSalePrice]]-Data_SalesDetails[[#This Row],[Total Cost]]</f>
        <v>1310</v>
      </c>
      <c r="Y23" t="s">
        <v>444</v>
      </c>
      <c r="Z23" s="1">
        <v>42240</v>
      </c>
      <c r="AA23">
        <v>21</v>
      </c>
      <c r="AB23" t="s">
        <v>411</v>
      </c>
      <c r="AC23" t="s">
        <v>330</v>
      </c>
      <c r="AD23" t="s">
        <v>312</v>
      </c>
    </row>
    <row r="24" spans="1:30" x14ac:dyDescent="0.25">
      <c r="A24">
        <v>23</v>
      </c>
      <c r="B24">
        <v>21</v>
      </c>
      <c r="C24">
        <v>1</v>
      </c>
      <c r="D24" t="s">
        <v>456</v>
      </c>
      <c r="E24">
        <v>8950</v>
      </c>
      <c r="F24">
        <v>950</v>
      </c>
      <c r="G24" t="s">
        <v>21</v>
      </c>
      <c r="H24" s="7">
        <v>42262.416666666664</v>
      </c>
      <c r="I24">
        <v>21</v>
      </c>
      <c r="J24" t="s">
        <v>157</v>
      </c>
      <c r="K24" t="s">
        <v>158</v>
      </c>
      <c r="L24" t="s">
        <v>159</v>
      </c>
      <c r="M24" t="s">
        <v>104</v>
      </c>
      <c r="N24" t="s">
        <v>103</v>
      </c>
      <c r="O24" t="s">
        <v>94</v>
      </c>
      <c r="P24">
        <v>12</v>
      </c>
      <c r="Q24">
        <v>7160</v>
      </c>
      <c r="R24">
        <v>360</v>
      </c>
      <c r="S24">
        <v>750</v>
      </c>
      <c r="T24">
        <v>150</v>
      </c>
      <c r="U24">
        <v>8950</v>
      </c>
      <c r="V24">
        <f>Data_SalesDetails[[#This Row],[Stock.Cost]]+Data_SalesDetails[[#This Row],[Stock.RepairsCost]]+Data_SalesDetails[[#This Row],[Stock.PartsCost]]+Data_SalesDetails[[#This Row],[Stock.TransportInCost]]</f>
        <v>8420</v>
      </c>
      <c r="W24" s="2">
        <f>Data_SalesDetails[[#This Row],[TotalSalePrice]]/Data_SalesDetails[[#This Row],[Total Cost]]-1</f>
        <v>6.2945368171021476E-2</v>
      </c>
      <c r="X24" s="6">
        <f>Data_SalesDetails[[#This Row],[TotalSalePrice]]-Data_SalesDetails[[#This Row],[Total Cost]]</f>
        <v>530</v>
      </c>
      <c r="Y24" t="s">
        <v>431</v>
      </c>
      <c r="Z24" s="1">
        <v>42275</v>
      </c>
      <c r="AA24">
        <v>2</v>
      </c>
      <c r="AB24" t="s">
        <v>346</v>
      </c>
      <c r="AC24" t="s">
        <v>308</v>
      </c>
      <c r="AD24" t="s">
        <v>309</v>
      </c>
    </row>
    <row r="25" spans="1:30" x14ac:dyDescent="0.25">
      <c r="A25">
        <v>24</v>
      </c>
      <c r="B25">
        <v>22</v>
      </c>
      <c r="C25">
        <v>1</v>
      </c>
      <c r="D25" t="s">
        <v>458</v>
      </c>
      <c r="E25">
        <v>15600</v>
      </c>
      <c r="G25" t="s">
        <v>20</v>
      </c>
      <c r="H25" s="7">
        <v>42262</v>
      </c>
      <c r="I25">
        <v>22</v>
      </c>
      <c r="J25" t="s">
        <v>155</v>
      </c>
      <c r="K25" t="s">
        <v>156</v>
      </c>
      <c r="L25" t="s">
        <v>138</v>
      </c>
      <c r="M25" t="s">
        <v>104</v>
      </c>
      <c r="N25" t="s">
        <v>103</v>
      </c>
      <c r="O25" t="s">
        <v>94</v>
      </c>
      <c r="P25">
        <v>74</v>
      </c>
      <c r="Q25">
        <v>12480</v>
      </c>
      <c r="R25">
        <v>1100</v>
      </c>
      <c r="S25">
        <v>500</v>
      </c>
      <c r="T25">
        <v>150</v>
      </c>
      <c r="U25">
        <v>15600</v>
      </c>
      <c r="V25">
        <f>Data_SalesDetails[[#This Row],[Stock.Cost]]+Data_SalesDetails[[#This Row],[Stock.RepairsCost]]+Data_SalesDetails[[#This Row],[Stock.PartsCost]]+Data_SalesDetails[[#This Row],[Stock.TransportInCost]]</f>
        <v>14230</v>
      </c>
      <c r="W25" s="2">
        <f>Data_SalesDetails[[#This Row],[TotalSalePrice]]/Data_SalesDetails[[#This Row],[Total Cost]]-1</f>
        <v>9.6275474349964973E-2</v>
      </c>
      <c r="X25" s="6">
        <f>Data_SalesDetails[[#This Row],[TotalSalePrice]]-Data_SalesDetails[[#This Row],[Total Cost]]</f>
        <v>1370</v>
      </c>
      <c r="Y25" t="s">
        <v>424</v>
      </c>
      <c r="Z25" s="1">
        <v>42278</v>
      </c>
      <c r="AA25">
        <v>16</v>
      </c>
      <c r="AB25" t="s">
        <v>401</v>
      </c>
      <c r="AC25" t="s">
        <v>325</v>
      </c>
      <c r="AD25" t="s">
        <v>312</v>
      </c>
    </row>
    <row r="26" spans="1:30" x14ac:dyDescent="0.25">
      <c r="A26">
        <v>25</v>
      </c>
      <c r="B26">
        <v>23</v>
      </c>
      <c r="C26">
        <v>1</v>
      </c>
      <c r="D26" t="s">
        <v>459</v>
      </c>
      <c r="E26">
        <v>22600</v>
      </c>
      <c r="F26">
        <v>600</v>
      </c>
      <c r="G26" t="s">
        <v>17</v>
      </c>
      <c r="H26" s="7">
        <v>42307</v>
      </c>
      <c r="I26">
        <v>23</v>
      </c>
      <c r="J26" t="s">
        <v>148</v>
      </c>
      <c r="K26" t="s">
        <v>149</v>
      </c>
      <c r="L26" t="s">
        <v>138</v>
      </c>
      <c r="M26" t="s">
        <v>104</v>
      </c>
      <c r="N26" t="s">
        <v>103</v>
      </c>
      <c r="O26" t="s">
        <v>94</v>
      </c>
      <c r="P26">
        <v>76</v>
      </c>
      <c r="Q26">
        <v>18080</v>
      </c>
      <c r="R26">
        <v>660</v>
      </c>
      <c r="S26">
        <v>750</v>
      </c>
      <c r="T26">
        <v>150</v>
      </c>
      <c r="U26">
        <v>22600</v>
      </c>
      <c r="V26">
        <f>Data_SalesDetails[[#This Row],[Stock.Cost]]+Data_SalesDetails[[#This Row],[Stock.RepairsCost]]+Data_SalesDetails[[#This Row],[Stock.PartsCost]]+Data_SalesDetails[[#This Row],[Stock.TransportInCost]]</f>
        <v>19640</v>
      </c>
      <c r="W26" s="2">
        <f>Data_SalesDetails[[#This Row],[TotalSalePrice]]/Data_SalesDetails[[#This Row],[Total Cost]]-1</f>
        <v>0.15071283095723009</v>
      </c>
      <c r="X26" s="6">
        <f>Data_SalesDetails[[#This Row],[TotalSalePrice]]-Data_SalesDetails[[#This Row],[Total Cost]]</f>
        <v>2960</v>
      </c>
      <c r="Y26" t="s">
        <v>424</v>
      </c>
      <c r="Z26" s="1">
        <v>42306</v>
      </c>
      <c r="AA26">
        <v>16</v>
      </c>
      <c r="AB26" t="s">
        <v>403</v>
      </c>
      <c r="AC26" t="s">
        <v>325</v>
      </c>
      <c r="AD26" t="s">
        <v>312</v>
      </c>
    </row>
    <row r="27" spans="1:30" x14ac:dyDescent="0.25">
      <c r="A27">
        <v>26</v>
      </c>
      <c r="B27">
        <v>24</v>
      </c>
      <c r="C27">
        <v>1</v>
      </c>
      <c r="D27" t="s">
        <v>460</v>
      </c>
      <c r="E27">
        <v>123590</v>
      </c>
      <c r="F27">
        <v>2450</v>
      </c>
      <c r="G27" t="s">
        <v>19</v>
      </c>
      <c r="H27" s="7">
        <v>42307</v>
      </c>
      <c r="I27">
        <v>24</v>
      </c>
      <c r="J27" t="s">
        <v>152</v>
      </c>
      <c r="K27" t="s">
        <v>153</v>
      </c>
      <c r="L27" t="s">
        <v>154</v>
      </c>
      <c r="M27" t="s">
        <v>106</v>
      </c>
      <c r="N27" t="s">
        <v>105</v>
      </c>
      <c r="O27" t="s">
        <v>107</v>
      </c>
      <c r="P27">
        <v>26</v>
      </c>
      <c r="Q27">
        <v>98872</v>
      </c>
      <c r="R27">
        <v>2175</v>
      </c>
      <c r="S27">
        <v>2200</v>
      </c>
      <c r="T27">
        <v>750</v>
      </c>
      <c r="U27">
        <v>123590</v>
      </c>
      <c r="V27">
        <f>Data_SalesDetails[[#This Row],[Stock.Cost]]+Data_SalesDetails[[#This Row],[Stock.RepairsCost]]+Data_SalesDetails[[#This Row],[Stock.PartsCost]]+Data_SalesDetails[[#This Row],[Stock.TransportInCost]]</f>
        <v>103997</v>
      </c>
      <c r="W27" s="2">
        <f>Data_SalesDetails[[#This Row],[TotalSalePrice]]/Data_SalesDetails[[#This Row],[Total Cost]]-1</f>
        <v>0.18839966537496267</v>
      </c>
      <c r="X27" s="6">
        <f>Data_SalesDetails[[#This Row],[TotalSalePrice]]-Data_SalesDetails[[#This Row],[Total Cost]]</f>
        <v>19593</v>
      </c>
      <c r="Y27" t="s">
        <v>431</v>
      </c>
      <c r="Z27" s="1">
        <v>42306</v>
      </c>
      <c r="AA27">
        <v>4</v>
      </c>
      <c r="AB27" t="s">
        <v>360</v>
      </c>
      <c r="AC27" t="s">
        <v>311</v>
      </c>
      <c r="AD27" t="s">
        <v>312</v>
      </c>
    </row>
    <row r="28" spans="1:30" x14ac:dyDescent="0.25">
      <c r="A28">
        <v>27</v>
      </c>
      <c r="B28">
        <v>25</v>
      </c>
      <c r="C28">
        <v>1</v>
      </c>
      <c r="D28" t="s">
        <v>461</v>
      </c>
      <c r="E28">
        <v>22950</v>
      </c>
      <c r="F28">
        <v>50</v>
      </c>
      <c r="G28" t="s">
        <v>16</v>
      </c>
      <c r="H28" s="7">
        <v>42318</v>
      </c>
      <c r="I28">
        <v>25</v>
      </c>
      <c r="J28" t="s">
        <v>146</v>
      </c>
      <c r="K28" t="s">
        <v>147</v>
      </c>
      <c r="L28" t="s">
        <v>138</v>
      </c>
      <c r="M28" t="s">
        <v>104</v>
      </c>
      <c r="N28" t="s">
        <v>103</v>
      </c>
      <c r="O28" t="s">
        <v>94</v>
      </c>
      <c r="P28">
        <v>11</v>
      </c>
      <c r="Q28">
        <v>18360</v>
      </c>
      <c r="R28">
        <v>500</v>
      </c>
      <c r="S28">
        <v>750</v>
      </c>
      <c r="T28">
        <v>150</v>
      </c>
      <c r="U28">
        <v>22950</v>
      </c>
      <c r="V28">
        <f>Data_SalesDetails[[#This Row],[Stock.Cost]]+Data_SalesDetails[[#This Row],[Stock.RepairsCost]]+Data_SalesDetails[[#This Row],[Stock.PartsCost]]+Data_SalesDetails[[#This Row],[Stock.TransportInCost]]</f>
        <v>19760</v>
      </c>
      <c r="W28" s="2">
        <f>Data_SalesDetails[[#This Row],[TotalSalePrice]]/Data_SalesDetails[[#This Row],[Total Cost]]-1</f>
        <v>0.16143724696356276</v>
      </c>
      <c r="X28" s="6">
        <f>Data_SalesDetails[[#This Row],[TotalSalePrice]]-Data_SalesDetails[[#This Row],[Total Cost]]</f>
        <v>3190</v>
      </c>
      <c r="Y28" t="s">
        <v>431</v>
      </c>
      <c r="Z28" s="1">
        <v>42309</v>
      </c>
      <c r="AA28">
        <v>2</v>
      </c>
      <c r="AB28" t="s">
        <v>345</v>
      </c>
      <c r="AC28" t="s">
        <v>308</v>
      </c>
      <c r="AD28" t="s">
        <v>309</v>
      </c>
    </row>
    <row r="29" spans="1:30" x14ac:dyDescent="0.25">
      <c r="A29">
        <v>28</v>
      </c>
      <c r="B29">
        <v>26</v>
      </c>
      <c r="C29">
        <v>1</v>
      </c>
      <c r="D29" t="s">
        <v>462</v>
      </c>
      <c r="E29">
        <v>69500</v>
      </c>
      <c r="G29" t="s">
        <v>17</v>
      </c>
      <c r="H29" s="7">
        <v>42339.333333333336</v>
      </c>
      <c r="I29">
        <v>26</v>
      </c>
      <c r="J29" t="s">
        <v>148</v>
      </c>
      <c r="K29" t="s">
        <v>149</v>
      </c>
      <c r="L29" t="s">
        <v>138</v>
      </c>
      <c r="M29" t="s">
        <v>104</v>
      </c>
      <c r="N29" t="s">
        <v>103</v>
      </c>
      <c r="O29" t="s">
        <v>94</v>
      </c>
      <c r="P29">
        <v>24</v>
      </c>
      <c r="Q29">
        <v>55600</v>
      </c>
      <c r="R29">
        <v>1490</v>
      </c>
      <c r="S29">
        <v>1500</v>
      </c>
      <c r="T29">
        <v>750</v>
      </c>
      <c r="U29">
        <v>69500</v>
      </c>
      <c r="V29">
        <f>Data_SalesDetails[[#This Row],[Stock.Cost]]+Data_SalesDetails[[#This Row],[Stock.RepairsCost]]+Data_SalesDetails[[#This Row],[Stock.PartsCost]]+Data_SalesDetails[[#This Row],[Stock.TransportInCost]]</f>
        <v>59340</v>
      </c>
      <c r="W29" s="2">
        <f>Data_SalesDetails[[#This Row],[TotalSalePrice]]/Data_SalesDetails[[#This Row],[Total Cost]]-1</f>
        <v>0.17121671722278387</v>
      </c>
      <c r="X29" s="6">
        <f>Data_SalesDetails[[#This Row],[TotalSalePrice]]-Data_SalesDetails[[#This Row],[Total Cost]]</f>
        <v>10160</v>
      </c>
      <c r="Y29" t="s">
        <v>450</v>
      </c>
      <c r="Z29" s="1">
        <v>42319</v>
      </c>
      <c r="AA29">
        <v>4</v>
      </c>
      <c r="AB29" t="s">
        <v>358</v>
      </c>
      <c r="AC29" t="s">
        <v>311</v>
      </c>
      <c r="AD29" t="s">
        <v>312</v>
      </c>
    </row>
    <row r="30" spans="1:30" x14ac:dyDescent="0.25">
      <c r="A30">
        <v>29</v>
      </c>
      <c r="B30">
        <v>27</v>
      </c>
      <c r="C30">
        <v>1</v>
      </c>
      <c r="D30" t="s">
        <v>463</v>
      </c>
      <c r="E30">
        <v>12500</v>
      </c>
      <c r="G30" t="s">
        <v>22</v>
      </c>
      <c r="H30" s="7">
        <v>42370</v>
      </c>
      <c r="I30">
        <v>27</v>
      </c>
      <c r="J30" t="s">
        <v>124</v>
      </c>
      <c r="K30" t="s">
        <v>125</v>
      </c>
      <c r="L30" t="s">
        <v>126</v>
      </c>
      <c r="M30" t="s">
        <v>109</v>
      </c>
      <c r="N30" t="s">
        <v>108</v>
      </c>
      <c r="O30" t="s">
        <v>94</v>
      </c>
      <c r="P30">
        <v>86</v>
      </c>
      <c r="Q30">
        <v>10000</v>
      </c>
      <c r="R30">
        <v>500</v>
      </c>
      <c r="S30">
        <v>225</v>
      </c>
      <c r="T30">
        <v>150</v>
      </c>
      <c r="U30">
        <v>12500</v>
      </c>
      <c r="V30">
        <f>Data_SalesDetails[[#This Row],[Stock.Cost]]+Data_SalesDetails[[#This Row],[Stock.RepairsCost]]+Data_SalesDetails[[#This Row],[Stock.PartsCost]]+Data_SalesDetails[[#This Row],[Stock.TransportInCost]]</f>
        <v>10875</v>
      </c>
      <c r="W30" s="2">
        <f>Data_SalesDetails[[#This Row],[TotalSalePrice]]/Data_SalesDetails[[#This Row],[Total Cost]]-1</f>
        <v>0.14942528735632177</v>
      </c>
      <c r="X30" s="6">
        <f>Data_SalesDetails[[#This Row],[TotalSalePrice]]-Data_SalesDetails[[#This Row],[Total Cost]]</f>
        <v>1625</v>
      </c>
      <c r="Y30" t="s">
        <v>450</v>
      </c>
      <c r="Z30" s="1">
        <v>42360</v>
      </c>
      <c r="AA30">
        <v>21</v>
      </c>
      <c r="AB30" t="s">
        <v>410</v>
      </c>
      <c r="AC30" t="s">
        <v>330</v>
      </c>
      <c r="AD30" t="s">
        <v>312</v>
      </c>
    </row>
    <row r="31" spans="1:30" x14ac:dyDescent="0.25">
      <c r="A31">
        <v>30</v>
      </c>
      <c r="B31">
        <v>28</v>
      </c>
      <c r="C31">
        <v>1</v>
      </c>
      <c r="D31" t="s">
        <v>464</v>
      </c>
      <c r="E31">
        <v>12500</v>
      </c>
      <c r="F31">
        <v>1500</v>
      </c>
      <c r="G31" t="s">
        <v>9</v>
      </c>
      <c r="H31" s="7">
        <v>42370</v>
      </c>
      <c r="I31">
        <v>28</v>
      </c>
      <c r="J31" t="s">
        <v>127</v>
      </c>
      <c r="K31" t="s">
        <v>128</v>
      </c>
      <c r="L31" t="s">
        <v>129</v>
      </c>
      <c r="M31" t="s">
        <v>104</v>
      </c>
      <c r="N31" t="s">
        <v>103</v>
      </c>
      <c r="O31" t="s">
        <v>94</v>
      </c>
      <c r="P31">
        <v>13</v>
      </c>
      <c r="Q31">
        <v>10000</v>
      </c>
      <c r="R31">
        <v>500</v>
      </c>
      <c r="S31">
        <v>750</v>
      </c>
      <c r="T31">
        <v>150</v>
      </c>
      <c r="U31">
        <v>12500</v>
      </c>
      <c r="V31">
        <f>Data_SalesDetails[[#This Row],[Stock.Cost]]+Data_SalesDetails[[#This Row],[Stock.RepairsCost]]+Data_SalesDetails[[#This Row],[Stock.PartsCost]]+Data_SalesDetails[[#This Row],[Stock.TransportInCost]]</f>
        <v>11400</v>
      </c>
      <c r="W31" s="2">
        <f>Data_SalesDetails[[#This Row],[TotalSalePrice]]/Data_SalesDetails[[#This Row],[Total Cost]]-1</f>
        <v>9.6491228070175517E-2</v>
      </c>
      <c r="X31" s="6">
        <f>Data_SalesDetails[[#This Row],[TotalSalePrice]]-Data_SalesDetails[[#This Row],[Total Cost]]</f>
        <v>1100</v>
      </c>
      <c r="Y31" t="s">
        <v>431</v>
      </c>
      <c r="Z31" s="1">
        <v>42361</v>
      </c>
      <c r="AA31">
        <v>2</v>
      </c>
      <c r="AB31" t="s">
        <v>347</v>
      </c>
      <c r="AC31" t="s">
        <v>308</v>
      </c>
      <c r="AD31" t="s">
        <v>309</v>
      </c>
    </row>
    <row r="32" spans="1:30" x14ac:dyDescent="0.25">
      <c r="A32">
        <v>31</v>
      </c>
      <c r="B32">
        <v>29</v>
      </c>
      <c r="C32">
        <v>1</v>
      </c>
      <c r="D32" t="s">
        <v>465</v>
      </c>
      <c r="E32">
        <v>159500</v>
      </c>
      <c r="G32" t="s">
        <v>11</v>
      </c>
      <c r="H32" s="7">
        <v>42370</v>
      </c>
      <c r="I32">
        <v>29</v>
      </c>
      <c r="J32" t="s">
        <v>133</v>
      </c>
      <c r="K32" t="s">
        <v>134</v>
      </c>
      <c r="L32" t="s">
        <v>135</v>
      </c>
      <c r="M32" t="s">
        <v>106</v>
      </c>
      <c r="N32" t="s">
        <v>105</v>
      </c>
      <c r="O32" t="s">
        <v>107</v>
      </c>
      <c r="P32">
        <v>3</v>
      </c>
      <c r="Q32">
        <v>127600</v>
      </c>
      <c r="R32">
        <v>2000</v>
      </c>
      <c r="S32">
        <v>3150</v>
      </c>
      <c r="T32">
        <v>1950</v>
      </c>
      <c r="U32">
        <v>159500</v>
      </c>
      <c r="V32">
        <f>Data_SalesDetails[[#This Row],[Stock.Cost]]+Data_SalesDetails[[#This Row],[Stock.RepairsCost]]+Data_SalesDetails[[#This Row],[Stock.PartsCost]]+Data_SalesDetails[[#This Row],[Stock.TransportInCost]]</f>
        <v>134700</v>
      </c>
      <c r="W32" s="2">
        <f>Data_SalesDetails[[#This Row],[TotalSalePrice]]/Data_SalesDetails[[#This Row],[Total Cost]]-1</f>
        <v>0.18411284335560496</v>
      </c>
      <c r="X32" s="6">
        <f>Data_SalesDetails[[#This Row],[TotalSalePrice]]-Data_SalesDetails[[#This Row],[Total Cost]]</f>
        <v>24800</v>
      </c>
      <c r="Y32" t="s">
        <v>450</v>
      </c>
      <c r="Z32" s="1">
        <v>42362</v>
      </c>
      <c r="AA32">
        <v>1</v>
      </c>
      <c r="AB32" t="s">
        <v>338</v>
      </c>
      <c r="AC32" t="s">
        <v>306</v>
      </c>
      <c r="AD32" t="s">
        <v>307</v>
      </c>
    </row>
    <row r="33" spans="1:30" x14ac:dyDescent="0.25">
      <c r="A33">
        <v>32</v>
      </c>
      <c r="B33">
        <v>30</v>
      </c>
      <c r="C33">
        <v>1</v>
      </c>
      <c r="D33" t="s">
        <v>466</v>
      </c>
      <c r="E33">
        <v>165000</v>
      </c>
      <c r="F33">
        <v>5000</v>
      </c>
      <c r="G33" t="s">
        <v>12</v>
      </c>
      <c r="H33" s="7">
        <v>42370.333333333336</v>
      </c>
      <c r="I33">
        <v>30</v>
      </c>
      <c r="J33" t="s">
        <v>136</v>
      </c>
      <c r="K33" t="s">
        <v>137</v>
      </c>
      <c r="L33" t="s">
        <v>138</v>
      </c>
      <c r="M33" t="s">
        <v>104</v>
      </c>
      <c r="N33" t="s">
        <v>103</v>
      </c>
      <c r="O33" t="s">
        <v>94</v>
      </c>
      <c r="P33">
        <v>2</v>
      </c>
      <c r="Q33">
        <v>132000</v>
      </c>
      <c r="R33">
        <v>3950</v>
      </c>
      <c r="S33">
        <v>2200</v>
      </c>
      <c r="T33">
        <v>1950</v>
      </c>
      <c r="U33">
        <v>165000</v>
      </c>
      <c r="V33">
        <f>Data_SalesDetails[[#This Row],[Stock.Cost]]+Data_SalesDetails[[#This Row],[Stock.RepairsCost]]+Data_SalesDetails[[#This Row],[Stock.PartsCost]]+Data_SalesDetails[[#This Row],[Stock.TransportInCost]]</f>
        <v>140100</v>
      </c>
      <c r="W33" s="2">
        <f>Data_SalesDetails[[#This Row],[TotalSalePrice]]/Data_SalesDetails[[#This Row],[Total Cost]]-1</f>
        <v>0.17773019271948609</v>
      </c>
      <c r="X33" s="6">
        <f>Data_SalesDetails[[#This Row],[TotalSalePrice]]-Data_SalesDetails[[#This Row],[Total Cost]]</f>
        <v>24900</v>
      </c>
      <c r="Y33" t="s">
        <v>433</v>
      </c>
      <c r="Z33" s="1">
        <v>42363</v>
      </c>
      <c r="AA33">
        <v>1</v>
      </c>
      <c r="AB33" t="s">
        <v>337</v>
      </c>
      <c r="AC33" t="s">
        <v>306</v>
      </c>
      <c r="AD33" t="s">
        <v>307</v>
      </c>
    </row>
    <row r="34" spans="1:30" x14ac:dyDescent="0.25">
      <c r="A34">
        <v>33</v>
      </c>
      <c r="B34">
        <v>31</v>
      </c>
      <c r="C34">
        <v>1</v>
      </c>
      <c r="D34" t="s">
        <v>467</v>
      </c>
      <c r="E34">
        <v>2550</v>
      </c>
      <c r="F34">
        <v>50</v>
      </c>
      <c r="G34" t="s">
        <v>10</v>
      </c>
      <c r="H34" s="7">
        <v>42376</v>
      </c>
      <c r="I34">
        <v>31</v>
      </c>
      <c r="J34" t="s">
        <v>130</v>
      </c>
      <c r="K34" t="s">
        <v>131</v>
      </c>
      <c r="L34" t="s">
        <v>132</v>
      </c>
      <c r="M34" t="s">
        <v>96</v>
      </c>
      <c r="N34" t="s">
        <v>95</v>
      </c>
      <c r="O34" t="s">
        <v>94</v>
      </c>
      <c r="P34">
        <v>51</v>
      </c>
      <c r="Q34">
        <v>2040</v>
      </c>
      <c r="R34">
        <v>500</v>
      </c>
      <c r="S34">
        <v>750</v>
      </c>
      <c r="T34">
        <v>150</v>
      </c>
      <c r="U34">
        <v>2550</v>
      </c>
      <c r="V34">
        <f>Data_SalesDetails[[#This Row],[Stock.Cost]]+Data_SalesDetails[[#This Row],[Stock.RepairsCost]]+Data_SalesDetails[[#This Row],[Stock.PartsCost]]+Data_SalesDetails[[#This Row],[Stock.TransportInCost]]</f>
        <v>3440</v>
      </c>
      <c r="W34" s="2">
        <f>Data_SalesDetails[[#This Row],[TotalSalePrice]]/Data_SalesDetails[[#This Row],[Total Cost]]-1</f>
        <v>-0.25872093023255816</v>
      </c>
      <c r="X34" s="6">
        <f>Data_SalesDetails[[#This Row],[TotalSalePrice]]-Data_SalesDetails[[#This Row],[Total Cost]]</f>
        <v>-890</v>
      </c>
      <c r="Y34" t="s">
        <v>428</v>
      </c>
      <c r="Z34" s="1">
        <v>42371</v>
      </c>
      <c r="AA34">
        <v>9</v>
      </c>
      <c r="AB34" t="s">
        <v>379</v>
      </c>
      <c r="AC34" t="s">
        <v>316</v>
      </c>
      <c r="AD34" t="s">
        <v>307</v>
      </c>
    </row>
    <row r="35" spans="1:30" x14ac:dyDescent="0.25">
      <c r="A35">
        <v>34</v>
      </c>
      <c r="B35">
        <v>32</v>
      </c>
      <c r="C35">
        <v>1</v>
      </c>
      <c r="D35" t="s">
        <v>468</v>
      </c>
      <c r="E35">
        <v>29500</v>
      </c>
      <c r="G35" t="s">
        <v>21</v>
      </c>
      <c r="H35" s="7">
        <v>42376</v>
      </c>
      <c r="I35">
        <v>32</v>
      </c>
      <c r="J35" t="s">
        <v>157</v>
      </c>
      <c r="K35" t="s">
        <v>158</v>
      </c>
      <c r="L35" t="s">
        <v>159</v>
      </c>
      <c r="M35" t="s">
        <v>104</v>
      </c>
      <c r="N35" t="s">
        <v>103</v>
      </c>
      <c r="O35" t="s">
        <v>94</v>
      </c>
      <c r="P35">
        <v>11</v>
      </c>
      <c r="Q35">
        <v>23600</v>
      </c>
      <c r="R35">
        <v>1360</v>
      </c>
      <c r="S35">
        <v>500</v>
      </c>
      <c r="T35">
        <v>150</v>
      </c>
      <c r="U35">
        <v>29500</v>
      </c>
      <c r="V35">
        <f>Data_SalesDetails[[#This Row],[Stock.Cost]]+Data_SalesDetails[[#This Row],[Stock.RepairsCost]]+Data_SalesDetails[[#This Row],[Stock.PartsCost]]+Data_SalesDetails[[#This Row],[Stock.TransportInCost]]</f>
        <v>25610</v>
      </c>
      <c r="W35" s="2">
        <f>Data_SalesDetails[[#This Row],[TotalSalePrice]]/Data_SalesDetails[[#This Row],[Total Cost]]-1</f>
        <v>0.1518937914877001</v>
      </c>
      <c r="X35" s="6">
        <f>Data_SalesDetails[[#This Row],[TotalSalePrice]]-Data_SalesDetails[[#This Row],[Total Cost]]</f>
        <v>3890</v>
      </c>
      <c r="Y35" t="s">
        <v>431</v>
      </c>
      <c r="Z35" s="1">
        <v>42371</v>
      </c>
      <c r="AA35">
        <v>2</v>
      </c>
      <c r="AB35" t="s">
        <v>345</v>
      </c>
      <c r="AC35" t="s">
        <v>308</v>
      </c>
      <c r="AD35" t="s">
        <v>309</v>
      </c>
    </row>
    <row r="36" spans="1:30" x14ac:dyDescent="0.25">
      <c r="A36">
        <v>35</v>
      </c>
      <c r="B36">
        <v>33</v>
      </c>
      <c r="C36">
        <v>1</v>
      </c>
      <c r="D36" t="s">
        <v>469</v>
      </c>
      <c r="E36">
        <v>12650</v>
      </c>
      <c r="F36">
        <v>500</v>
      </c>
      <c r="G36" t="s">
        <v>23</v>
      </c>
      <c r="H36" s="7">
        <v>42378</v>
      </c>
      <c r="I36">
        <v>33</v>
      </c>
      <c r="J36" t="s">
        <v>160</v>
      </c>
      <c r="K36" t="s">
        <v>161</v>
      </c>
      <c r="L36" t="s">
        <v>162</v>
      </c>
      <c r="M36" t="s">
        <v>106</v>
      </c>
      <c r="N36" t="s">
        <v>105</v>
      </c>
      <c r="O36" t="s">
        <v>107</v>
      </c>
      <c r="P36">
        <v>13</v>
      </c>
      <c r="Q36">
        <v>10120</v>
      </c>
      <c r="R36">
        <v>500</v>
      </c>
      <c r="S36">
        <v>750</v>
      </c>
      <c r="T36">
        <v>150</v>
      </c>
      <c r="U36">
        <v>12650</v>
      </c>
      <c r="V36">
        <f>Data_SalesDetails[[#This Row],[Stock.Cost]]+Data_SalesDetails[[#This Row],[Stock.RepairsCost]]+Data_SalesDetails[[#This Row],[Stock.PartsCost]]+Data_SalesDetails[[#This Row],[Stock.TransportInCost]]</f>
        <v>11520</v>
      </c>
      <c r="W36" s="2">
        <f>Data_SalesDetails[[#This Row],[TotalSalePrice]]/Data_SalesDetails[[#This Row],[Total Cost]]-1</f>
        <v>9.8090277777777679E-2</v>
      </c>
      <c r="X36" s="6">
        <f>Data_SalesDetails[[#This Row],[TotalSalePrice]]-Data_SalesDetails[[#This Row],[Total Cost]]</f>
        <v>1130</v>
      </c>
      <c r="Y36" t="s">
        <v>433</v>
      </c>
      <c r="Z36" s="1">
        <v>42371</v>
      </c>
      <c r="AA36">
        <v>2</v>
      </c>
      <c r="AB36" t="s">
        <v>347</v>
      </c>
      <c r="AC36" t="s">
        <v>308</v>
      </c>
      <c r="AD36" t="s">
        <v>309</v>
      </c>
    </row>
    <row r="37" spans="1:30" x14ac:dyDescent="0.25">
      <c r="A37">
        <v>36</v>
      </c>
      <c r="B37">
        <v>34</v>
      </c>
      <c r="C37">
        <v>1</v>
      </c>
      <c r="D37" t="s">
        <v>470</v>
      </c>
      <c r="E37">
        <v>56950</v>
      </c>
      <c r="G37" t="s">
        <v>24</v>
      </c>
      <c r="H37" s="7">
        <v>42391</v>
      </c>
      <c r="I37">
        <v>34</v>
      </c>
      <c r="J37" t="s">
        <v>163</v>
      </c>
      <c r="K37" t="s">
        <v>164</v>
      </c>
      <c r="L37" t="s">
        <v>159</v>
      </c>
      <c r="M37" t="s">
        <v>104</v>
      </c>
      <c r="N37" t="s">
        <v>103</v>
      </c>
      <c r="O37" t="s">
        <v>94</v>
      </c>
      <c r="P37">
        <v>31</v>
      </c>
      <c r="Q37">
        <v>45560</v>
      </c>
      <c r="R37">
        <v>2000</v>
      </c>
      <c r="S37">
        <v>750</v>
      </c>
      <c r="T37">
        <v>550</v>
      </c>
      <c r="U37">
        <v>56950</v>
      </c>
      <c r="V37">
        <f>Data_SalesDetails[[#This Row],[Stock.Cost]]+Data_SalesDetails[[#This Row],[Stock.RepairsCost]]+Data_SalesDetails[[#This Row],[Stock.PartsCost]]+Data_SalesDetails[[#This Row],[Stock.TransportInCost]]</f>
        <v>48860</v>
      </c>
      <c r="W37" s="2">
        <f>Data_SalesDetails[[#This Row],[TotalSalePrice]]/Data_SalesDetails[[#This Row],[Total Cost]]-1</f>
        <v>0.16557511256651658</v>
      </c>
      <c r="X37" s="6">
        <f>Data_SalesDetails[[#This Row],[TotalSalePrice]]-Data_SalesDetails[[#This Row],[Total Cost]]</f>
        <v>8090</v>
      </c>
      <c r="Y37" t="s">
        <v>471</v>
      </c>
      <c r="Z37" s="1">
        <v>42379</v>
      </c>
      <c r="AA37">
        <v>5</v>
      </c>
      <c r="AB37" t="s">
        <v>365</v>
      </c>
      <c r="AC37" t="s">
        <v>313</v>
      </c>
      <c r="AD37" t="s">
        <v>312</v>
      </c>
    </row>
    <row r="38" spans="1:30" x14ac:dyDescent="0.25">
      <c r="A38">
        <v>37</v>
      </c>
      <c r="B38">
        <v>35</v>
      </c>
      <c r="C38">
        <v>1</v>
      </c>
      <c r="D38" t="s">
        <v>472</v>
      </c>
      <c r="E38">
        <v>56000</v>
      </c>
      <c r="G38" t="s">
        <v>25</v>
      </c>
      <c r="H38" s="7">
        <v>42422</v>
      </c>
      <c r="I38">
        <v>35</v>
      </c>
      <c r="J38" t="s">
        <v>165</v>
      </c>
      <c r="K38" t="s">
        <v>166</v>
      </c>
      <c r="L38" t="s">
        <v>159</v>
      </c>
      <c r="M38" t="s">
        <v>104</v>
      </c>
      <c r="N38" t="s">
        <v>103</v>
      </c>
      <c r="O38" t="s">
        <v>94</v>
      </c>
      <c r="P38">
        <v>24</v>
      </c>
      <c r="Q38">
        <v>44800</v>
      </c>
      <c r="R38">
        <v>1360</v>
      </c>
      <c r="S38">
        <v>500</v>
      </c>
      <c r="T38">
        <v>550</v>
      </c>
      <c r="U38">
        <v>56000</v>
      </c>
      <c r="V38">
        <f>Data_SalesDetails[[#This Row],[Stock.Cost]]+Data_SalesDetails[[#This Row],[Stock.RepairsCost]]+Data_SalesDetails[[#This Row],[Stock.PartsCost]]+Data_SalesDetails[[#This Row],[Stock.TransportInCost]]</f>
        <v>47210</v>
      </c>
      <c r="W38" s="2">
        <f>Data_SalesDetails[[#This Row],[TotalSalePrice]]/Data_SalesDetails[[#This Row],[Total Cost]]-1</f>
        <v>0.18618936665960595</v>
      </c>
      <c r="X38" s="6">
        <f>Data_SalesDetails[[#This Row],[TotalSalePrice]]-Data_SalesDetails[[#This Row],[Total Cost]]</f>
        <v>8790</v>
      </c>
      <c r="Y38" t="s">
        <v>428</v>
      </c>
      <c r="Z38" s="1">
        <v>42400</v>
      </c>
      <c r="AA38">
        <v>4</v>
      </c>
      <c r="AB38" t="s">
        <v>358</v>
      </c>
      <c r="AC38" t="s">
        <v>311</v>
      </c>
      <c r="AD38" t="s">
        <v>312</v>
      </c>
    </row>
    <row r="39" spans="1:30" x14ac:dyDescent="0.25">
      <c r="A39">
        <v>38</v>
      </c>
      <c r="B39">
        <v>36</v>
      </c>
      <c r="C39">
        <v>1</v>
      </c>
      <c r="D39" t="s">
        <v>473</v>
      </c>
      <c r="E39">
        <v>65890</v>
      </c>
      <c r="F39">
        <v>750</v>
      </c>
      <c r="G39" t="s">
        <v>26</v>
      </c>
      <c r="H39" s="7">
        <v>42417</v>
      </c>
      <c r="I39">
        <v>36</v>
      </c>
      <c r="J39" t="s">
        <v>167</v>
      </c>
      <c r="K39" t="s">
        <v>168</v>
      </c>
      <c r="L39" t="s">
        <v>169</v>
      </c>
      <c r="M39" t="s">
        <v>98</v>
      </c>
      <c r="N39" t="s">
        <v>97</v>
      </c>
      <c r="O39" t="s">
        <v>94</v>
      </c>
      <c r="P39">
        <v>32</v>
      </c>
      <c r="Q39">
        <v>52712</v>
      </c>
      <c r="R39">
        <v>1490</v>
      </c>
      <c r="S39">
        <v>1500</v>
      </c>
      <c r="T39">
        <v>750</v>
      </c>
      <c r="U39">
        <v>71890</v>
      </c>
      <c r="V39">
        <f>Data_SalesDetails[[#This Row],[Stock.Cost]]+Data_SalesDetails[[#This Row],[Stock.RepairsCost]]+Data_SalesDetails[[#This Row],[Stock.PartsCost]]+Data_SalesDetails[[#This Row],[Stock.TransportInCost]]</f>
        <v>56452</v>
      </c>
      <c r="W39" s="2">
        <f>Data_SalesDetails[[#This Row],[TotalSalePrice]]/Data_SalesDetails[[#This Row],[Total Cost]]-1</f>
        <v>0.27347126762559348</v>
      </c>
      <c r="X39" s="6">
        <f>Data_SalesDetails[[#This Row],[TotalSalePrice]]-Data_SalesDetails[[#This Row],[Total Cost]]</f>
        <v>15438</v>
      </c>
      <c r="Y39" t="s">
        <v>436</v>
      </c>
      <c r="Z39" s="1">
        <v>42401</v>
      </c>
      <c r="AA39">
        <v>5</v>
      </c>
      <c r="AB39" t="s">
        <v>366</v>
      </c>
      <c r="AC39" t="s">
        <v>313</v>
      </c>
      <c r="AD39" t="s">
        <v>312</v>
      </c>
    </row>
    <row r="40" spans="1:30" x14ac:dyDescent="0.25">
      <c r="A40">
        <v>39</v>
      </c>
      <c r="B40">
        <v>36</v>
      </c>
      <c r="C40">
        <v>2</v>
      </c>
      <c r="D40" t="s">
        <v>474</v>
      </c>
      <c r="E40">
        <v>6000</v>
      </c>
      <c r="G40" t="s">
        <v>26</v>
      </c>
      <c r="H40" s="7">
        <v>42417</v>
      </c>
      <c r="I40">
        <v>36</v>
      </c>
      <c r="J40" t="s">
        <v>167</v>
      </c>
      <c r="K40" t="s">
        <v>168</v>
      </c>
      <c r="L40" t="s">
        <v>169</v>
      </c>
      <c r="M40" t="s">
        <v>98</v>
      </c>
      <c r="N40" t="s">
        <v>97</v>
      </c>
      <c r="O40" t="s">
        <v>94</v>
      </c>
      <c r="P40">
        <v>51</v>
      </c>
      <c r="Q40">
        <v>4800</v>
      </c>
      <c r="R40">
        <v>500</v>
      </c>
      <c r="S40">
        <v>750</v>
      </c>
      <c r="T40">
        <v>150</v>
      </c>
      <c r="U40">
        <v>71890</v>
      </c>
      <c r="V40">
        <f>Data_SalesDetails[[#This Row],[Stock.Cost]]+Data_SalesDetails[[#This Row],[Stock.RepairsCost]]+Data_SalesDetails[[#This Row],[Stock.PartsCost]]+Data_SalesDetails[[#This Row],[Stock.TransportInCost]]</f>
        <v>6200</v>
      </c>
      <c r="W40" s="2">
        <f>Data_SalesDetails[[#This Row],[TotalSalePrice]]/Data_SalesDetails[[#This Row],[Total Cost]]-1</f>
        <v>10.595161290322581</v>
      </c>
      <c r="X40" s="6">
        <f>Data_SalesDetails[[#This Row],[TotalSalePrice]]-Data_SalesDetails[[#This Row],[Total Cost]]</f>
        <v>65690</v>
      </c>
      <c r="Y40" t="s">
        <v>428</v>
      </c>
      <c r="Z40" s="1">
        <v>42410</v>
      </c>
      <c r="AA40">
        <v>9</v>
      </c>
      <c r="AB40" t="s">
        <v>379</v>
      </c>
      <c r="AC40" t="s">
        <v>316</v>
      </c>
      <c r="AD40" t="s">
        <v>307</v>
      </c>
    </row>
    <row r="41" spans="1:30" x14ac:dyDescent="0.25">
      <c r="A41">
        <v>40</v>
      </c>
      <c r="B41">
        <v>37</v>
      </c>
      <c r="C41">
        <v>1</v>
      </c>
      <c r="D41" t="s">
        <v>475</v>
      </c>
      <c r="E41">
        <v>39500</v>
      </c>
      <c r="F41">
        <v>2450</v>
      </c>
      <c r="G41" t="s">
        <v>18</v>
      </c>
      <c r="H41" s="7">
        <v>42416</v>
      </c>
      <c r="I41">
        <v>37</v>
      </c>
      <c r="J41" t="s">
        <v>150</v>
      </c>
      <c r="K41" t="s">
        <v>151</v>
      </c>
      <c r="L41" t="s">
        <v>145</v>
      </c>
      <c r="M41" t="s">
        <v>96</v>
      </c>
      <c r="N41" t="s">
        <v>95</v>
      </c>
      <c r="O41" t="s">
        <v>94</v>
      </c>
      <c r="P41">
        <v>12</v>
      </c>
      <c r="Q41">
        <v>31600</v>
      </c>
      <c r="R41">
        <v>500</v>
      </c>
      <c r="S41">
        <v>1500</v>
      </c>
      <c r="T41">
        <v>550</v>
      </c>
      <c r="U41">
        <v>39500</v>
      </c>
      <c r="V41">
        <f>Data_SalesDetails[[#This Row],[Stock.Cost]]+Data_SalesDetails[[#This Row],[Stock.RepairsCost]]+Data_SalesDetails[[#This Row],[Stock.PartsCost]]+Data_SalesDetails[[#This Row],[Stock.TransportInCost]]</f>
        <v>34150</v>
      </c>
      <c r="W41" s="2">
        <f>Data_SalesDetails[[#This Row],[TotalSalePrice]]/Data_SalesDetails[[#This Row],[Total Cost]]-1</f>
        <v>0.15666178623718885</v>
      </c>
      <c r="X41" s="6">
        <f>Data_SalesDetails[[#This Row],[TotalSalePrice]]-Data_SalesDetails[[#This Row],[Total Cost]]</f>
        <v>5350</v>
      </c>
      <c r="Y41" t="s">
        <v>444</v>
      </c>
      <c r="Z41" s="1">
        <v>42444</v>
      </c>
      <c r="AA41">
        <v>2</v>
      </c>
      <c r="AB41" t="s">
        <v>346</v>
      </c>
      <c r="AC41" t="s">
        <v>308</v>
      </c>
      <c r="AD41" t="s">
        <v>309</v>
      </c>
    </row>
    <row r="42" spans="1:30" x14ac:dyDescent="0.25">
      <c r="A42">
        <v>41</v>
      </c>
      <c r="B42">
        <v>38</v>
      </c>
      <c r="C42">
        <v>1</v>
      </c>
      <c r="D42" t="s">
        <v>476</v>
      </c>
      <c r="E42">
        <v>3650</v>
      </c>
      <c r="G42" t="s">
        <v>4</v>
      </c>
      <c r="H42" s="7">
        <v>42428.423611111109</v>
      </c>
      <c r="I42">
        <v>38</v>
      </c>
      <c r="J42" t="s">
        <v>111</v>
      </c>
      <c r="K42" t="s">
        <v>112</v>
      </c>
      <c r="L42" t="s">
        <v>113</v>
      </c>
      <c r="M42" t="s">
        <v>104</v>
      </c>
      <c r="N42" t="s">
        <v>103</v>
      </c>
      <c r="O42" t="s">
        <v>94</v>
      </c>
      <c r="P42">
        <v>17</v>
      </c>
      <c r="Q42">
        <v>2920</v>
      </c>
      <c r="R42">
        <v>500</v>
      </c>
      <c r="S42">
        <v>750</v>
      </c>
      <c r="T42">
        <v>150</v>
      </c>
      <c r="U42">
        <v>3650</v>
      </c>
      <c r="V42">
        <f>Data_SalesDetails[[#This Row],[Stock.Cost]]+Data_SalesDetails[[#This Row],[Stock.RepairsCost]]+Data_SalesDetails[[#This Row],[Stock.PartsCost]]+Data_SalesDetails[[#This Row],[Stock.TransportInCost]]</f>
        <v>4320</v>
      </c>
      <c r="W42" s="2">
        <f>Data_SalesDetails[[#This Row],[TotalSalePrice]]/Data_SalesDetails[[#This Row],[Total Cost]]-1</f>
        <v>-0.15509259259259256</v>
      </c>
      <c r="X42" s="6">
        <f>Data_SalesDetails[[#This Row],[TotalSalePrice]]-Data_SalesDetails[[#This Row],[Total Cost]]</f>
        <v>-670</v>
      </c>
      <c r="Y42" t="s">
        <v>444</v>
      </c>
      <c r="Z42" s="1">
        <v>42448</v>
      </c>
      <c r="AA42">
        <v>3</v>
      </c>
      <c r="AB42" t="s">
        <v>351</v>
      </c>
      <c r="AC42" t="s">
        <v>310</v>
      </c>
      <c r="AD42" t="s">
        <v>307</v>
      </c>
    </row>
    <row r="43" spans="1:30" x14ac:dyDescent="0.25">
      <c r="A43">
        <v>42</v>
      </c>
      <c r="B43">
        <v>39</v>
      </c>
      <c r="C43">
        <v>1</v>
      </c>
      <c r="D43" t="s">
        <v>477</v>
      </c>
      <c r="E43">
        <v>220500</v>
      </c>
      <c r="G43" t="s">
        <v>27</v>
      </c>
      <c r="H43" s="7">
        <v>42449</v>
      </c>
      <c r="I43">
        <v>39</v>
      </c>
      <c r="J43" t="s">
        <v>170</v>
      </c>
      <c r="K43" t="s">
        <v>171</v>
      </c>
      <c r="L43" t="s">
        <v>172</v>
      </c>
      <c r="M43" t="s">
        <v>109</v>
      </c>
      <c r="N43" t="s">
        <v>108</v>
      </c>
      <c r="O43" t="s">
        <v>94</v>
      </c>
      <c r="P43">
        <v>18</v>
      </c>
      <c r="Q43">
        <v>176400</v>
      </c>
      <c r="R43">
        <v>5500</v>
      </c>
      <c r="S43">
        <v>3150</v>
      </c>
      <c r="T43">
        <v>1950</v>
      </c>
      <c r="U43">
        <v>220500</v>
      </c>
      <c r="V43">
        <f>Data_SalesDetails[[#This Row],[Stock.Cost]]+Data_SalesDetails[[#This Row],[Stock.RepairsCost]]+Data_SalesDetails[[#This Row],[Stock.PartsCost]]+Data_SalesDetails[[#This Row],[Stock.TransportInCost]]</f>
        <v>187000</v>
      </c>
      <c r="W43" s="2">
        <f>Data_SalesDetails[[#This Row],[TotalSalePrice]]/Data_SalesDetails[[#This Row],[Total Cost]]-1</f>
        <v>0.17914438502673802</v>
      </c>
      <c r="X43" s="6">
        <f>Data_SalesDetails[[#This Row],[TotalSalePrice]]-Data_SalesDetails[[#This Row],[Total Cost]]</f>
        <v>33500</v>
      </c>
      <c r="Y43" t="s">
        <v>426</v>
      </c>
      <c r="Z43" s="1">
        <v>42477</v>
      </c>
      <c r="AA43">
        <v>3</v>
      </c>
      <c r="AB43" t="s">
        <v>352</v>
      </c>
      <c r="AC43" t="s">
        <v>310</v>
      </c>
      <c r="AD43" t="s">
        <v>307</v>
      </c>
    </row>
    <row r="44" spans="1:30" x14ac:dyDescent="0.25">
      <c r="A44">
        <v>43</v>
      </c>
      <c r="B44">
        <v>40</v>
      </c>
      <c r="C44">
        <v>1</v>
      </c>
      <c r="D44" t="s">
        <v>478</v>
      </c>
      <c r="E44">
        <v>102950</v>
      </c>
      <c r="F44">
        <v>2450</v>
      </c>
      <c r="G44" t="s">
        <v>28</v>
      </c>
      <c r="H44" s="7">
        <v>42465</v>
      </c>
      <c r="I44">
        <v>40</v>
      </c>
      <c r="J44" t="s">
        <v>173</v>
      </c>
      <c r="K44" t="s">
        <v>174</v>
      </c>
      <c r="L44" t="s">
        <v>175</v>
      </c>
      <c r="M44" t="s">
        <v>104</v>
      </c>
      <c r="N44" t="s">
        <v>103</v>
      </c>
      <c r="O44" t="s">
        <v>94</v>
      </c>
      <c r="P44">
        <v>6</v>
      </c>
      <c r="Q44">
        <v>82360</v>
      </c>
      <c r="R44">
        <v>2175</v>
      </c>
      <c r="S44">
        <v>2200</v>
      </c>
      <c r="T44">
        <v>750</v>
      </c>
      <c r="U44">
        <v>102950</v>
      </c>
      <c r="V44">
        <f>Data_SalesDetails[[#This Row],[Stock.Cost]]+Data_SalesDetails[[#This Row],[Stock.RepairsCost]]+Data_SalesDetails[[#This Row],[Stock.PartsCost]]+Data_SalesDetails[[#This Row],[Stock.TransportInCost]]</f>
        <v>87485</v>
      </c>
      <c r="W44" s="2">
        <f>Data_SalesDetails[[#This Row],[TotalSalePrice]]/Data_SalesDetails[[#This Row],[Total Cost]]-1</f>
        <v>0.17677316111333363</v>
      </c>
      <c r="X44" s="6">
        <f>Data_SalesDetails[[#This Row],[TotalSalePrice]]-Data_SalesDetails[[#This Row],[Total Cost]]</f>
        <v>15465</v>
      </c>
      <c r="Y44" t="s">
        <v>431</v>
      </c>
      <c r="Z44" s="1">
        <v>42486</v>
      </c>
      <c r="AA44">
        <v>1</v>
      </c>
      <c r="AB44" t="s">
        <v>340</v>
      </c>
      <c r="AC44" t="s">
        <v>306</v>
      </c>
      <c r="AD44" t="s">
        <v>307</v>
      </c>
    </row>
    <row r="45" spans="1:30" x14ac:dyDescent="0.25">
      <c r="A45">
        <v>44</v>
      </c>
      <c r="B45">
        <v>41</v>
      </c>
      <c r="C45">
        <v>1</v>
      </c>
      <c r="D45" t="s">
        <v>479</v>
      </c>
      <c r="E45">
        <v>17500</v>
      </c>
      <c r="G45" t="s">
        <v>23</v>
      </c>
      <c r="H45" s="7">
        <v>42490</v>
      </c>
      <c r="I45">
        <v>41</v>
      </c>
      <c r="J45" t="s">
        <v>160</v>
      </c>
      <c r="K45" t="s">
        <v>161</v>
      </c>
      <c r="L45" t="s">
        <v>162</v>
      </c>
      <c r="M45" t="s">
        <v>106</v>
      </c>
      <c r="N45" t="s">
        <v>105</v>
      </c>
      <c r="O45" t="s">
        <v>107</v>
      </c>
      <c r="P45">
        <v>11</v>
      </c>
      <c r="Q45">
        <v>14000</v>
      </c>
      <c r="R45">
        <v>2000</v>
      </c>
      <c r="S45">
        <v>500</v>
      </c>
      <c r="T45">
        <v>150</v>
      </c>
      <c r="U45">
        <v>17500</v>
      </c>
      <c r="V45">
        <f>Data_SalesDetails[[#This Row],[Stock.Cost]]+Data_SalesDetails[[#This Row],[Stock.RepairsCost]]+Data_SalesDetails[[#This Row],[Stock.PartsCost]]+Data_SalesDetails[[#This Row],[Stock.TransportInCost]]</f>
        <v>16650</v>
      </c>
      <c r="W45" s="2">
        <f>Data_SalesDetails[[#This Row],[TotalSalePrice]]/Data_SalesDetails[[#This Row],[Total Cost]]-1</f>
        <v>5.1051051051051122E-2</v>
      </c>
      <c r="X45" s="6">
        <f>Data_SalesDetails[[#This Row],[TotalSalePrice]]-Data_SalesDetails[[#This Row],[Total Cost]]</f>
        <v>850</v>
      </c>
      <c r="Y45" t="s">
        <v>428</v>
      </c>
      <c r="Z45" s="1">
        <v>42489</v>
      </c>
      <c r="AA45">
        <v>2</v>
      </c>
      <c r="AB45" t="s">
        <v>345</v>
      </c>
      <c r="AC45" t="s">
        <v>308</v>
      </c>
      <c r="AD45" t="s">
        <v>309</v>
      </c>
    </row>
    <row r="46" spans="1:30" x14ac:dyDescent="0.25">
      <c r="A46">
        <v>45</v>
      </c>
      <c r="B46">
        <v>42</v>
      </c>
      <c r="C46">
        <v>1</v>
      </c>
      <c r="D46" t="s">
        <v>452</v>
      </c>
      <c r="E46">
        <v>8800</v>
      </c>
      <c r="F46">
        <v>500</v>
      </c>
      <c r="G46" t="s">
        <v>24</v>
      </c>
      <c r="H46" s="7">
        <v>42490</v>
      </c>
      <c r="I46">
        <v>42</v>
      </c>
      <c r="J46" t="s">
        <v>163</v>
      </c>
      <c r="K46" t="s">
        <v>164</v>
      </c>
      <c r="L46" t="s">
        <v>159</v>
      </c>
      <c r="M46" t="s">
        <v>104</v>
      </c>
      <c r="N46" t="s">
        <v>103</v>
      </c>
      <c r="O46" t="s">
        <v>94</v>
      </c>
      <c r="P46">
        <v>13</v>
      </c>
      <c r="Q46">
        <v>7040</v>
      </c>
      <c r="R46">
        <v>140</v>
      </c>
      <c r="S46">
        <v>750</v>
      </c>
      <c r="T46">
        <v>150</v>
      </c>
      <c r="U46">
        <v>8800</v>
      </c>
      <c r="V46">
        <f>Data_SalesDetails[[#This Row],[Stock.Cost]]+Data_SalesDetails[[#This Row],[Stock.RepairsCost]]+Data_SalesDetails[[#This Row],[Stock.PartsCost]]+Data_SalesDetails[[#This Row],[Stock.TransportInCost]]</f>
        <v>8080</v>
      </c>
      <c r="W46" s="2">
        <f>Data_SalesDetails[[#This Row],[TotalSalePrice]]/Data_SalesDetails[[#This Row],[Total Cost]]-1</f>
        <v>8.9108910891089188E-2</v>
      </c>
      <c r="X46" s="6">
        <f>Data_SalesDetails[[#This Row],[TotalSalePrice]]-Data_SalesDetails[[#This Row],[Total Cost]]</f>
        <v>720</v>
      </c>
      <c r="Y46" t="s">
        <v>426</v>
      </c>
      <c r="Z46" s="1">
        <v>42210</v>
      </c>
      <c r="AA46">
        <v>2</v>
      </c>
      <c r="AB46" t="s">
        <v>347</v>
      </c>
      <c r="AC46" t="s">
        <v>308</v>
      </c>
      <c r="AD46" t="s">
        <v>309</v>
      </c>
    </row>
    <row r="47" spans="1:30" x14ac:dyDescent="0.25">
      <c r="A47">
        <v>46</v>
      </c>
      <c r="B47">
        <v>43</v>
      </c>
      <c r="C47">
        <v>1</v>
      </c>
      <c r="D47" t="s">
        <v>480</v>
      </c>
      <c r="E47">
        <v>99500</v>
      </c>
      <c r="F47">
        <v>500</v>
      </c>
      <c r="G47" t="s">
        <v>26</v>
      </c>
      <c r="H47" s="7">
        <v>42490</v>
      </c>
      <c r="I47">
        <v>43</v>
      </c>
      <c r="J47" t="s">
        <v>167</v>
      </c>
      <c r="K47" t="s">
        <v>168</v>
      </c>
      <c r="L47" t="s">
        <v>169</v>
      </c>
      <c r="M47" t="s">
        <v>98</v>
      </c>
      <c r="N47" t="s">
        <v>97</v>
      </c>
      <c r="O47" t="s">
        <v>94</v>
      </c>
      <c r="P47">
        <v>9</v>
      </c>
      <c r="Q47">
        <v>79600</v>
      </c>
      <c r="R47">
        <v>500</v>
      </c>
      <c r="S47">
        <v>750</v>
      </c>
      <c r="T47">
        <v>750</v>
      </c>
      <c r="U47">
        <v>99500</v>
      </c>
      <c r="V47">
        <f>Data_SalesDetails[[#This Row],[Stock.Cost]]+Data_SalesDetails[[#This Row],[Stock.RepairsCost]]+Data_SalesDetails[[#This Row],[Stock.PartsCost]]+Data_SalesDetails[[#This Row],[Stock.TransportInCost]]</f>
        <v>81600</v>
      </c>
      <c r="W47" s="2">
        <f>Data_SalesDetails[[#This Row],[TotalSalePrice]]/Data_SalesDetails[[#This Row],[Total Cost]]-1</f>
        <v>0.21936274509803932</v>
      </c>
      <c r="X47" s="6">
        <f>Data_SalesDetails[[#This Row],[TotalSalePrice]]-Data_SalesDetails[[#This Row],[Total Cost]]</f>
        <v>17900</v>
      </c>
      <c r="Y47" t="s">
        <v>431</v>
      </c>
      <c r="Z47" s="1">
        <v>42492</v>
      </c>
      <c r="AA47">
        <v>1</v>
      </c>
      <c r="AB47" t="s">
        <v>343</v>
      </c>
      <c r="AC47" t="s">
        <v>306</v>
      </c>
      <c r="AD47" t="s">
        <v>307</v>
      </c>
    </row>
    <row r="48" spans="1:30" x14ac:dyDescent="0.25">
      <c r="A48">
        <v>47</v>
      </c>
      <c r="B48">
        <v>44</v>
      </c>
      <c r="C48">
        <v>1</v>
      </c>
      <c r="D48" t="s">
        <v>481</v>
      </c>
      <c r="E48">
        <v>17500</v>
      </c>
      <c r="F48">
        <v>500</v>
      </c>
      <c r="G48" t="s">
        <v>24</v>
      </c>
      <c r="H48" s="7">
        <v>42490.477083333331</v>
      </c>
      <c r="I48">
        <v>44</v>
      </c>
      <c r="J48" t="s">
        <v>163</v>
      </c>
      <c r="K48" t="s">
        <v>164</v>
      </c>
      <c r="L48" t="s">
        <v>159</v>
      </c>
      <c r="M48" t="s">
        <v>104</v>
      </c>
      <c r="N48" t="s">
        <v>103</v>
      </c>
      <c r="O48" t="s">
        <v>94</v>
      </c>
      <c r="P48">
        <v>51</v>
      </c>
      <c r="Q48">
        <v>14000</v>
      </c>
      <c r="R48">
        <v>1360</v>
      </c>
      <c r="S48">
        <v>225</v>
      </c>
      <c r="T48">
        <v>150</v>
      </c>
      <c r="U48">
        <v>17500</v>
      </c>
      <c r="V48">
        <f>Data_SalesDetails[[#This Row],[Stock.Cost]]+Data_SalesDetails[[#This Row],[Stock.RepairsCost]]+Data_SalesDetails[[#This Row],[Stock.PartsCost]]+Data_SalesDetails[[#This Row],[Stock.TransportInCost]]</f>
        <v>15735</v>
      </c>
      <c r="W48" s="2">
        <f>Data_SalesDetails[[#This Row],[TotalSalePrice]]/Data_SalesDetails[[#This Row],[Total Cost]]-1</f>
        <v>0.11217032094057844</v>
      </c>
      <c r="X48" s="6">
        <f>Data_SalesDetails[[#This Row],[TotalSalePrice]]-Data_SalesDetails[[#This Row],[Total Cost]]</f>
        <v>1765</v>
      </c>
      <c r="Y48" t="s">
        <v>444</v>
      </c>
      <c r="Z48" s="1">
        <v>42492</v>
      </c>
      <c r="AA48">
        <v>9</v>
      </c>
      <c r="AB48" t="s">
        <v>379</v>
      </c>
      <c r="AC48" t="s">
        <v>316</v>
      </c>
      <c r="AD48" t="s">
        <v>307</v>
      </c>
    </row>
    <row r="49" spans="1:30" x14ac:dyDescent="0.25">
      <c r="A49">
        <v>48</v>
      </c>
      <c r="B49">
        <v>45</v>
      </c>
      <c r="C49">
        <v>1</v>
      </c>
      <c r="D49" t="s">
        <v>482</v>
      </c>
      <c r="E49">
        <v>12500</v>
      </c>
      <c r="G49" t="s">
        <v>12</v>
      </c>
      <c r="H49" s="7">
        <v>42490</v>
      </c>
      <c r="I49">
        <v>45</v>
      </c>
      <c r="J49" t="s">
        <v>136</v>
      </c>
      <c r="K49" t="s">
        <v>137</v>
      </c>
      <c r="L49" t="s">
        <v>138</v>
      </c>
      <c r="M49" t="s">
        <v>104</v>
      </c>
      <c r="N49" t="s">
        <v>103</v>
      </c>
      <c r="O49" t="s">
        <v>94</v>
      </c>
      <c r="P49">
        <v>52</v>
      </c>
      <c r="Q49">
        <v>10000</v>
      </c>
      <c r="R49">
        <v>500</v>
      </c>
      <c r="S49">
        <v>750</v>
      </c>
      <c r="T49">
        <v>150</v>
      </c>
      <c r="U49">
        <v>12500</v>
      </c>
      <c r="V49">
        <f>Data_SalesDetails[[#This Row],[Stock.Cost]]+Data_SalesDetails[[#This Row],[Stock.RepairsCost]]+Data_SalesDetails[[#This Row],[Stock.PartsCost]]+Data_SalesDetails[[#This Row],[Stock.TransportInCost]]</f>
        <v>11400</v>
      </c>
      <c r="W49" s="2">
        <f>Data_SalesDetails[[#This Row],[TotalSalePrice]]/Data_SalesDetails[[#This Row],[Total Cost]]-1</f>
        <v>9.6491228070175517E-2</v>
      </c>
      <c r="X49" s="6">
        <f>Data_SalesDetails[[#This Row],[TotalSalePrice]]-Data_SalesDetails[[#This Row],[Total Cost]]</f>
        <v>1100</v>
      </c>
      <c r="Y49" t="s">
        <v>431</v>
      </c>
      <c r="Z49" s="1">
        <v>42501</v>
      </c>
      <c r="AA49">
        <v>9</v>
      </c>
      <c r="AB49" t="s">
        <v>380</v>
      </c>
      <c r="AC49" t="s">
        <v>316</v>
      </c>
      <c r="AD49" t="s">
        <v>307</v>
      </c>
    </row>
    <row r="50" spans="1:30" x14ac:dyDescent="0.25">
      <c r="A50">
        <v>49</v>
      </c>
      <c r="B50">
        <v>46</v>
      </c>
      <c r="C50">
        <v>1</v>
      </c>
      <c r="D50" t="s">
        <v>483</v>
      </c>
      <c r="E50">
        <v>9950</v>
      </c>
      <c r="G50" t="s">
        <v>17</v>
      </c>
      <c r="H50" s="7">
        <v>42520</v>
      </c>
      <c r="I50">
        <v>46</v>
      </c>
      <c r="J50" t="s">
        <v>148</v>
      </c>
      <c r="K50" t="s">
        <v>149</v>
      </c>
      <c r="L50" t="s">
        <v>138</v>
      </c>
      <c r="M50" t="s">
        <v>104</v>
      </c>
      <c r="N50" t="s">
        <v>103</v>
      </c>
      <c r="O50" t="s">
        <v>94</v>
      </c>
      <c r="P50">
        <v>76</v>
      </c>
      <c r="Q50">
        <v>7960</v>
      </c>
      <c r="R50">
        <v>500</v>
      </c>
      <c r="S50">
        <v>750</v>
      </c>
      <c r="T50">
        <v>150</v>
      </c>
      <c r="U50">
        <v>49450</v>
      </c>
      <c r="V50">
        <f>Data_SalesDetails[[#This Row],[Stock.Cost]]+Data_SalesDetails[[#This Row],[Stock.RepairsCost]]+Data_SalesDetails[[#This Row],[Stock.PartsCost]]+Data_SalesDetails[[#This Row],[Stock.TransportInCost]]</f>
        <v>9360</v>
      </c>
      <c r="W50" s="2">
        <f>Data_SalesDetails[[#This Row],[TotalSalePrice]]/Data_SalesDetails[[#This Row],[Total Cost]]-1</f>
        <v>4.2831196581196584</v>
      </c>
      <c r="X50" s="6">
        <f>Data_SalesDetails[[#This Row],[TotalSalePrice]]-Data_SalesDetails[[#This Row],[Total Cost]]</f>
        <v>40090</v>
      </c>
      <c r="Y50" t="s">
        <v>424</v>
      </c>
      <c r="Z50" s="1">
        <v>42515</v>
      </c>
      <c r="AA50">
        <v>16</v>
      </c>
      <c r="AB50" t="s">
        <v>403</v>
      </c>
      <c r="AC50" t="s">
        <v>325</v>
      </c>
      <c r="AD50" t="s">
        <v>312</v>
      </c>
    </row>
    <row r="51" spans="1:30" x14ac:dyDescent="0.25">
      <c r="A51">
        <v>50</v>
      </c>
      <c r="B51">
        <v>46</v>
      </c>
      <c r="C51">
        <v>2</v>
      </c>
      <c r="D51" t="s">
        <v>484</v>
      </c>
      <c r="E51">
        <v>39500</v>
      </c>
      <c r="F51">
        <v>2450</v>
      </c>
      <c r="G51" t="s">
        <v>17</v>
      </c>
      <c r="H51" s="7">
        <v>42520</v>
      </c>
      <c r="I51">
        <v>46</v>
      </c>
      <c r="J51" t="s">
        <v>148</v>
      </c>
      <c r="K51" t="s">
        <v>149</v>
      </c>
      <c r="L51" t="s">
        <v>138</v>
      </c>
      <c r="M51" t="s">
        <v>104</v>
      </c>
      <c r="N51" t="s">
        <v>103</v>
      </c>
      <c r="O51" t="s">
        <v>94</v>
      </c>
      <c r="P51">
        <v>77</v>
      </c>
      <c r="Q51">
        <v>31600</v>
      </c>
      <c r="R51">
        <v>2000</v>
      </c>
      <c r="S51">
        <v>750</v>
      </c>
      <c r="T51">
        <v>550</v>
      </c>
      <c r="U51">
        <v>49450</v>
      </c>
      <c r="V51">
        <f>Data_SalesDetails[[#This Row],[Stock.Cost]]+Data_SalesDetails[[#This Row],[Stock.RepairsCost]]+Data_SalesDetails[[#This Row],[Stock.PartsCost]]+Data_SalesDetails[[#This Row],[Stock.TransportInCost]]</f>
        <v>34900</v>
      </c>
      <c r="W51" s="2">
        <f>Data_SalesDetails[[#This Row],[TotalSalePrice]]/Data_SalesDetails[[#This Row],[Total Cost]]-1</f>
        <v>0.41690544412607444</v>
      </c>
      <c r="X51" s="6">
        <f>Data_SalesDetails[[#This Row],[TotalSalePrice]]-Data_SalesDetails[[#This Row],[Total Cost]]</f>
        <v>14550</v>
      </c>
      <c r="Y51" t="s">
        <v>431</v>
      </c>
      <c r="Z51" s="1">
        <v>42518</v>
      </c>
      <c r="AA51">
        <v>16</v>
      </c>
      <c r="AB51" t="s">
        <v>404</v>
      </c>
      <c r="AC51" t="s">
        <v>325</v>
      </c>
      <c r="AD51" t="s">
        <v>312</v>
      </c>
    </row>
    <row r="52" spans="1:30" x14ac:dyDescent="0.25">
      <c r="A52">
        <v>51</v>
      </c>
      <c r="B52">
        <v>47</v>
      </c>
      <c r="C52">
        <v>1</v>
      </c>
      <c r="D52" t="s">
        <v>485</v>
      </c>
      <c r="E52">
        <v>49580</v>
      </c>
      <c r="G52" t="s">
        <v>18</v>
      </c>
      <c r="H52" s="7">
        <v>42520</v>
      </c>
      <c r="I52">
        <v>47</v>
      </c>
      <c r="J52" t="s">
        <v>150</v>
      </c>
      <c r="K52" t="s">
        <v>151</v>
      </c>
      <c r="L52" t="s">
        <v>145</v>
      </c>
      <c r="M52" t="s">
        <v>96</v>
      </c>
      <c r="N52" t="s">
        <v>95</v>
      </c>
      <c r="O52" t="s">
        <v>94</v>
      </c>
      <c r="P52">
        <v>24</v>
      </c>
      <c r="Q52">
        <v>39664</v>
      </c>
      <c r="R52">
        <v>660</v>
      </c>
      <c r="S52">
        <v>500</v>
      </c>
      <c r="T52">
        <v>550</v>
      </c>
      <c r="U52">
        <v>49580</v>
      </c>
      <c r="V52">
        <f>Data_SalesDetails[[#This Row],[Stock.Cost]]+Data_SalesDetails[[#This Row],[Stock.RepairsCost]]+Data_SalesDetails[[#This Row],[Stock.PartsCost]]+Data_SalesDetails[[#This Row],[Stock.TransportInCost]]</f>
        <v>41374</v>
      </c>
      <c r="W52" s="2">
        <f>Data_SalesDetails[[#This Row],[TotalSalePrice]]/Data_SalesDetails[[#This Row],[Total Cost]]-1</f>
        <v>0.19833711993039116</v>
      </c>
      <c r="X52" s="6">
        <f>Data_SalesDetails[[#This Row],[TotalSalePrice]]-Data_SalesDetails[[#This Row],[Total Cost]]</f>
        <v>8206</v>
      </c>
      <c r="Y52" t="s">
        <v>431</v>
      </c>
      <c r="Z52" s="1">
        <v>42518</v>
      </c>
      <c r="AA52">
        <v>4</v>
      </c>
      <c r="AB52" t="s">
        <v>358</v>
      </c>
      <c r="AC52" t="s">
        <v>311</v>
      </c>
      <c r="AD52" t="s">
        <v>312</v>
      </c>
    </row>
    <row r="53" spans="1:30" x14ac:dyDescent="0.25">
      <c r="A53">
        <v>52</v>
      </c>
      <c r="B53">
        <v>48</v>
      </c>
      <c r="C53">
        <v>1</v>
      </c>
      <c r="D53" t="s">
        <v>486</v>
      </c>
      <c r="E53">
        <v>5500</v>
      </c>
      <c r="G53" t="s">
        <v>10</v>
      </c>
      <c r="H53" s="7">
        <v>42536</v>
      </c>
      <c r="I53">
        <v>48</v>
      </c>
      <c r="J53" t="s">
        <v>130</v>
      </c>
      <c r="K53" t="s">
        <v>131</v>
      </c>
      <c r="L53" t="s">
        <v>132</v>
      </c>
      <c r="M53" t="s">
        <v>96</v>
      </c>
      <c r="N53" t="s">
        <v>95</v>
      </c>
      <c r="O53" t="s">
        <v>94</v>
      </c>
      <c r="P53">
        <v>86</v>
      </c>
      <c r="Q53">
        <v>4400</v>
      </c>
      <c r="R53">
        <v>500</v>
      </c>
      <c r="S53">
        <v>750</v>
      </c>
      <c r="T53">
        <v>150</v>
      </c>
      <c r="U53">
        <v>5500</v>
      </c>
      <c r="V53">
        <f>Data_SalesDetails[[#This Row],[Stock.Cost]]+Data_SalesDetails[[#This Row],[Stock.RepairsCost]]+Data_SalesDetails[[#This Row],[Stock.PartsCost]]+Data_SalesDetails[[#This Row],[Stock.TransportInCost]]</f>
        <v>5800</v>
      </c>
      <c r="W53" s="2">
        <f>Data_SalesDetails[[#This Row],[TotalSalePrice]]/Data_SalesDetails[[#This Row],[Total Cost]]-1</f>
        <v>-5.1724137931034475E-2</v>
      </c>
      <c r="X53" s="6">
        <f>Data_SalesDetails[[#This Row],[TotalSalePrice]]-Data_SalesDetails[[#This Row],[Total Cost]]</f>
        <v>-300</v>
      </c>
      <c r="Y53" t="s">
        <v>431</v>
      </c>
      <c r="Z53" s="1">
        <v>42518</v>
      </c>
      <c r="AA53">
        <v>21</v>
      </c>
      <c r="AB53" t="s">
        <v>410</v>
      </c>
      <c r="AC53" t="s">
        <v>330</v>
      </c>
      <c r="AD53" t="s">
        <v>312</v>
      </c>
    </row>
    <row r="54" spans="1:30" x14ac:dyDescent="0.25">
      <c r="A54">
        <v>53</v>
      </c>
      <c r="B54">
        <v>49</v>
      </c>
      <c r="C54">
        <v>1</v>
      </c>
      <c r="D54" t="s">
        <v>487</v>
      </c>
      <c r="E54">
        <v>22150</v>
      </c>
      <c r="F54">
        <v>500</v>
      </c>
      <c r="G54" t="s">
        <v>29</v>
      </c>
      <c r="H54" s="7">
        <v>42536</v>
      </c>
      <c r="I54">
        <v>49</v>
      </c>
      <c r="J54" t="s">
        <v>176</v>
      </c>
      <c r="K54" t="s">
        <v>177</v>
      </c>
      <c r="L54" t="s">
        <v>178</v>
      </c>
      <c r="M54" t="s">
        <v>104</v>
      </c>
      <c r="N54" t="s">
        <v>103</v>
      </c>
      <c r="O54" t="s">
        <v>94</v>
      </c>
      <c r="P54">
        <v>11</v>
      </c>
      <c r="Q54">
        <v>17720</v>
      </c>
      <c r="R54">
        <v>1360</v>
      </c>
      <c r="S54">
        <v>750</v>
      </c>
      <c r="T54">
        <v>150</v>
      </c>
      <c r="U54">
        <v>22150</v>
      </c>
      <c r="V54">
        <f>Data_SalesDetails[[#This Row],[Stock.Cost]]+Data_SalesDetails[[#This Row],[Stock.RepairsCost]]+Data_SalesDetails[[#This Row],[Stock.PartsCost]]+Data_SalesDetails[[#This Row],[Stock.TransportInCost]]</f>
        <v>19980</v>
      </c>
      <c r="W54" s="2">
        <f>Data_SalesDetails[[#This Row],[TotalSalePrice]]/Data_SalesDetails[[#This Row],[Total Cost]]-1</f>
        <v>0.10860860860860866</v>
      </c>
      <c r="X54" s="6">
        <f>Data_SalesDetails[[#This Row],[TotalSalePrice]]-Data_SalesDetails[[#This Row],[Total Cost]]</f>
        <v>2170</v>
      </c>
      <c r="Y54" t="s">
        <v>433</v>
      </c>
      <c r="Z54" s="1">
        <v>42518</v>
      </c>
      <c r="AA54">
        <v>2</v>
      </c>
      <c r="AB54" t="s">
        <v>345</v>
      </c>
      <c r="AC54" t="s">
        <v>308</v>
      </c>
      <c r="AD54" t="s">
        <v>309</v>
      </c>
    </row>
    <row r="55" spans="1:30" x14ac:dyDescent="0.25">
      <c r="A55">
        <v>54</v>
      </c>
      <c r="B55">
        <v>50</v>
      </c>
      <c r="C55">
        <v>1</v>
      </c>
      <c r="D55" t="s">
        <v>489</v>
      </c>
      <c r="E55">
        <v>35000</v>
      </c>
      <c r="G55" t="s">
        <v>30</v>
      </c>
      <c r="H55" s="7">
        <v>42536</v>
      </c>
      <c r="I55">
        <v>50</v>
      </c>
      <c r="J55" t="s">
        <v>179</v>
      </c>
      <c r="K55" t="s">
        <v>180</v>
      </c>
      <c r="L55" t="s">
        <v>113</v>
      </c>
      <c r="M55" t="s">
        <v>104</v>
      </c>
      <c r="N55" t="s">
        <v>103</v>
      </c>
      <c r="O55" t="s">
        <v>94</v>
      </c>
      <c r="P55">
        <v>74</v>
      </c>
      <c r="Q55">
        <v>28000</v>
      </c>
      <c r="R55">
        <v>500</v>
      </c>
      <c r="S55">
        <v>750</v>
      </c>
      <c r="T55">
        <v>550</v>
      </c>
      <c r="U55">
        <v>35000</v>
      </c>
      <c r="V55">
        <f>Data_SalesDetails[[#This Row],[Stock.Cost]]+Data_SalesDetails[[#This Row],[Stock.RepairsCost]]+Data_SalesDetails[[#This Row],[Stock.PartsCost]]+Data_SalesDetails[[#This Row],[Stock.TransportInCost]]</f>
        <v>29800</v>
      </c>
      <c r="W55" s="2">
        <f>Data_SalesDetails[[#This Row],[TotalSalePrice]]/Data_SalesDetails[[#This Row],[Total Cost]]-1</f>
        <v>0.17449664429530198</v>
      </c>
      <c r="X55" s="6">
        <f>Data_SalesDetails[[#This Row],[TotalSalePrice]]-Data_SalesDetails[[#This Row],[Total Cost]]</f>
        <v>5200</v>
      </c>
      <c r="Y55" t="s">
        <v>431</v>
      </c>
      <c r="Z55" s="1">
        <v>42523</v>
      </c>
      <c r="AA55">
        <v>16</v>
      </c>
      <c r="AB55" t="s">
        <v>401</v>
      </c>
      <c r="AC55" t="s">
        <v>325</v>
      </c>
      <c r="AD55" t="s">
        <v>312</v>
      </c>
    </row>
    <row r="56" spans="1:30" x14ac:dyDescent="0.25">
      <c r="A56">
        <v>55</v>
      </c>
      <c r="B56">
        <v>51</v>
      </c>
      <c r="C56">
        <v>1</v>
      </c>
      <c r="D56" t="s">
        <v>490</v>
      </c>
      <c r="E56">
        <v>29650</v>
      </c>
      <c r="G56" t="s">
        <v>31</v>
      </c>
      <c r="H56" s="7">
        <v>42536</v>
      </c>
      <c r="I56">
        <v>51</v>
      </c>
      <c r="J56" t="s">
        <v>181</v>
      </c>
      <c r="K56" t="s">
        <v>182</v>
      </c>
      <c r="L56" t="s">
        <v>132</v>
      </c>
      <c r="M56" t="s">
        <v>96</v>
      </c>
      <c r="N56" t="s">
        <v>95</v>
      </c>
      <c r="O56" t="s">
        <v>94</v>
      </c>
      <c r="P56">
        <v>75</v>
      </c>
      <c r="Q56">
        <v>23720</v>
      </c>
      <c r="R56">
        <v>660</v>
      </c>
      <c r="S56">
        <v>750</v>
      </c>
      <c r="T56">
        <v>150</v>
      </c>
      <c r="U56">
        <v>174650</v>
      </c>
      <c r="V56">
        <f>Data_SalesDetails[[#This Row],[Stock.Cost]]+Data_SalesDetails[[#This Row],[Stock.RepairsCost]]+Data_SalesDetails[[#This Row],[Stock.PartsCost]]+Data_SalesDetails[[#This Row],[Stock.TransportInCost]]</f>
        <v>25280</v>
      </c>
      <c r="W56" s="2">
        <f>Data_SalesDetails[[#This Row],[TotalSalePrice]]/Data_SalesDetails[[#This Row],[Total Cost]]-1</f>
        <v>5.9086234177215191</v>
      </c>
      <c r="X56" s="6">
        <f>Data_SalesDetails[[#This Row],[TotalSalePrice]]-Data_SalesDetails[[#This Row],[Total Cost]]</f>
        <v>149370</v>
      </c>
      <c r="Y56" t="s">
        <v>424</v>
      </c>
      <c r="Z56" s="1">
        <v>42524</v>
      </c>
      <c r="AA56">
        <v>16</v>
      </c>
      <c r="AB56" t="s">
        <v>402</v>
      </c>
      <c r="AC56" t="s">
        <v>325</v>
      </c>
      <c r="AD56" t="s">
        <v>312</v>
      </c>
    </row>
    <row r="57" spans="1:30" x14ac:dyDescent="0.25">
      <c r="A57">
        <v>56</v>
      </c>
      <c r="B57">
        <v>51</v>
      </c>
      <c r="C57">
        <v>2</v>
      </c>
      <c r="D57" t="s">
        <v>491</v>
      </c>
      <c r="E57">
        <v>45500</v>
      </c>
      <c r="G57" t="s">
        <v>31</v>
      </c>
      <c r="H57" s="7">
        <v>42536</v>
      </c>
      <c r="I57">
        <v>51</v>
      </c>
      <c r="J57" t="s">
        <v>181</v>
      </c>
      <c r="K57" t="s">
        <v>182</v>
      </c>
      <c r="L57" t="s">
        <v>132</v>
      </c>
      <c r="M57" t="s">
        <v>96</v>
      </c>
      <c r="N57" t="s">
        <v>95</v>
      </c>
      <c r="O57" t="s">
        <v>94</v>
      </c>
      <c r="P57">
        <v>24</v>
      </c>
      <c r="Q57">
        <v>36400</v>
      </c>
      <c r="R57">
        <v>500</v>
      </c>
      <c r="S57">
        <v>750</v>
      </c>
      <c r="T57">
        <v>550</v>
      </c>
      <c r="U57">
        <v>174650</v>
      </c>
      <c r="V57">
        <f>Data_SalesDetails[[#This Row],[Stock.Cost]]+Data_SalesDetails[[#This Row],[Stock.RepairsCost]]+Data_SalesDetails[[#This Row],[Stock.PartsCost]]+Data_SalesDetails[[#This Row],[Stock.TransportInCost]]</f>
        <v>38200</v>
      </c>
      <c r="W57" s="2">
        <f>Data_SalesDetails[[#This Row],[TotalSalePrice]]/Data_SalesDetails[[#This Row],[Total Cost]]-1</f>
        <v>3.5719895287958119</v>
      </c>
      <c r="X57" s="6">
        <f>Data_SalesDetails[[#This Row],[TotalSalePrice]]-Data_SalesDetails[[#This Row],[Total Cost]]</f>
        <v>136450</v>
      </c>
      <c r="Y57" t="s">
        <v>424</v>
      </c>
      <c r="Z57" s="1">
        <v>42525</v>
      </c>
      <c r="AA57">
        <v>4</v>
      </c>
      <c r="AB57" t="s">
        <v>358</v>
      </c>
      <c r="AC57" t="s">
        <v>311</v>
      </c>
      <c r="AD57" t="s">
        <v>312</v>
      </c>
    </row>
    <row r="58" spans="1:30" x14ac:dyDescent="0.25">
      <c r="A58">
        <v>57</v>
      </c>
      <c r="B58">
        <v>51</v>
      </c>
      <c r="C58">
        <v>3</v>
      </c>
      <c r="D58" t="s">
        <v>492</v>
      </c>
      <c r="E58">
        <v>99500</v>
      </c>
      <c r="F58">
        <v>750</v>
      </c>
      <c r="G58" t="s">
        <v>31</v>
      </c>
      <c r="H58" s="7">
        <v>42536</v>
      </c>
      <c r="I58">
        <v>51</v>
      </c>
      <c r="J58" t="s">
        <v>181</v>
      </c>
      <c r="K58" t="s">
        <v>182</v>
      </c>
      <c r="L58" t="s">
        <v>132</v>
      </c>
      <c r="M58" t="s">
        <v>96</v>
      </c>
      <c r="N58" t="s">
        <v>95</v>
      </c>
      <c r="O58" t="s">
        <v>94</v>
      </c>
      <c r="P58">
        <v>32</v>
      </c>
      <c r="Q58">
        <v>79600</v>
      </c>
      <c r="R58">
        <v>2175</v>
      </c>
      <c r="S58">
        <v>750</v>
      </c>
      <c r="T58">
        <v>750</v>
      </c>
      <c r="U58">
        <v>174650</v>
      </c>
      <c r="V58">
        <f>Data_SalesDetails[[#This Row],[Stock.Cost]]+Data_SalesDetails[[#This Row],[Stock.RepairsCost]]+Data_SalesDetails[[#This Row],[Stock.PartsCost]]+Data_SalesDetails[[#This Row],[Stock.TransportInCost]]</f>
        <v>83275</v>
      </c>
      <c r="W58" s="2">
        <f>Data_SalesDetails[[#This Row],[TotalSalePrice]]/Data_SalesDetails[[#This Row],[Total Cost]]-1</f>
        <v>1.0972680876613627</v>
      </c>
      <c r="X58" s="6">
        <f>Data_SalesDetails[[#This Row],[TotalSalePrice]]-Data_SalesDetails[[#This Row],[Total Cost]]</f>
        <v>91375</v>
      </c>
      <c r="Y58" t="s">
        <v>450</v>
      </c>
      <c r="Z58" s="1">
        <v>42527</v>
      </c>
      <c r="AA58">
        <v>5</v>
      </c>
      <c r="AB58" t="s">
        <v>366</v>
      </c>
      <c r="AC58" t="s">
        <v>313</v>
      </c>
      <c r="AD58" t="s">
        <v>312</v>
      </c>
    </row>
    <row r="59" spans="1:30" x14ac:dyDescent="0.25">
      <c r="A59">
        <v>58</v>
      </c>
      <c r="B59">
        <v>52</v>
      </c>
      <c r="C59">
        <v>1</v>
      </c>
      <c r="D59" t="s">
        <v>493</v>
      </c>
      <c r="E59">
        <v>15650</v>
      </c>
      <c r="G59" t="s">
        <v>32</v>
      </c>
      <c r="H59" s="7">
        <v>42552.333333333336</v>
      </c>
      <c r="I59">
        <v>52</v>
      </c>
      <c r="J59" t="s">
        <v>183</v>
      </c>
      <c r="K59" t="s">
        <v>184</v>
      </c>
      <c r="L59" t="s">
        <v>129</v>
      </c>
      <c r="M59" t="s">
        <v>104</v>
      </c>
      <c r="N59" t="s">
        <v>103</v>
      </c>
      <c r="O59" t="s">
        <v>94</v>
      </c>
      <c r="P59">
        <v>13</v>
      </c>
      <c r="Q59">
        <v>12520</v>
      </c>
      <c r="R59">
        <v>500</v>
      </c>
      <c r="S59">
        <v>225</v>
      </c>
      <c r="T59">
        <v>150</v>
      </c>
      <c r="U59">
        <v>15650</v>
      </c>
      <c r="V59">
        <f>Data_SalesDetails[[#This Row],[Stock.Cost]]+Data_SalesDetails[[#This Row],[Stock.RepairsCost]]+Data_SalesDetails[[#This Row],[Stock.PartsCost]]+Data_SalesDetails[[#This Row],[Stock.TransportInCost]]</f>
        <v>13395</v>
      </c>
      <c r="W59" s="2">
        <f>Data_SalesDetails[[#This Row],[TotalSalePrice]]/Data_SalesDetails[[#This Row],[Total Cost]]-1</f>
        <v>0.16834639790966777</v>
      </c>
      <c r="X59" s="6">
        <f>Data_SalesDetails[[#This Row],[TotalSalePrice]]-Data_SalesDetails[[#This Row],[Total Cost]]</f>
        <v>2255</v>
      </c>
      <c r="Y59" t="s">
        <v>433</v>
      </c>
      <c r="Z59" s="1">
        <v>42551</v>
      </c>
      <c r="AA59">
        <v>2</v>
      </c>
      <c r="AB59" t="s">
        <v>347</v>
      </c>
      <c r="AC59" t="s">
        <v>308</v>
      </c>
      <c r="AD59" t="s">
        <v>309</v>
      </c>
    </row>
    <row r="60" spans="1:30" x14ac:dyDescent="0.25">
      <c r="A60">
        <v>59</v>
      </c>
      <c r="B60">
        <v>53</v>
      </c>
      <c r="C60">
        <v>1</v>
      </c>
      <c r="D60" t="s">
        <v>495</v>
      </c>
      <c r="E60">
        <v>12500</v>
      </c>
      <c r="F60">
        <v>750</v>
      </c>
      <c r="G60" t="s">
        <v>23</v>
      </c>
      <c r="H60" s="7">
        <v>42557</v>
      </c>
      <c r="I60">
        <v>53</v>
      </c>
      <c r="J60" t="s">
        <v>160</v>
      </c>
      <c r="K60" t="s">
        <v>161</v>
      </c>
      <c r="L60" t="s">
        <v>162</v>
      </c>
      <c r="M60" t="s">
        <v>106</v>
      </c>
      <c r="N60" t="s">
        <v>105</v>
      </c>
      <c r="O60" t="s">
        <v>107</v>
      </c>
      <c r="P60">
        <v>51</v>
      </c>
      <c r="Q60">
        <v>10000</v>
      </c>
      <c r="R60">
        <v>500</v>
      </c>
      <c r="S60">
        <v>750</v>
      </c>
      <c r="T60">
        <v>150</v>
      </c>
      <c r="U60">
        <v>12500</v>
      </c>
      <c r="V60">
        <f>Data_SalesDetails[[#This Row],[Stock.Cost]]+Data_SalesDetails[[#This Row],[Stock.RepairsCost]]+Data_SalesDetails[[#This Row],[Stock.PartsCost]]+Data_SalesDetails[[#This Row],[Stock.TransportInCost]]</f>
        <v>11400</v>
      </c>
      <c r="W60" s="2">
        <f>Data_SalesDetails[[#This Row],[TotalSalePrice]]/Data_SalesDetails[[#This Row],[Total Cost]]-1</f>
        <v>9.6491228070175517E-2</v>
      </c>
      <c r="X60" s="6">
        <f>Data_SalesDetails[[#This Row],[TotalSalePrice]]-Data_SalesDetails[[#This Row],[Total Cost]]</f>
        <v>1100</v>
      </c>
      <c r="Y60" t="s">
        <v>428</v>
      </c>
      <c r="Z60" s="1">
        <v>42554</v>
      </c>
      <c r="AA60">
        <v>9</v>
      </c>
      <c r="AB60" t="s">
        <v>379</v>
      </c>
      <c r="AC60" t="s">
        <v>316</v>
      </c>
      <c r="AD60" t="s">
        <v>307</v>
      </c>
    </row>
    <row r="61" spans="1:30" x14ac:dyDescent="0.25">
      <c r="A61">
        <v>60</v>
      </c>
      <c r="B61">
        <v>54</v>
      </c>
      <c r="C61">
        <v>1</v>
      </c>
      <c r="D61" t="s">
        <v>496</v>
      </c>
      <c r="E61">
        <v>195000</v>
      </c>
      <c r="G61" t="s">
        <v>33</v>
      </c>
      <c r="H61" s="7">
        <v>42576.416666666664</v>
      </c>
      <c r="I61">
        <v>54</v>
      </c>
      <c r="J61" t="s">
        <v>185</v>
      </c>
      <c r="K61" t="s">
        <v>186</v>
      </c>
      <c r="L61" t="s">
        <v>129</v>
      </c>
      <c r="M61" t="s">
        <v>104</v>
      </c>
      <c r="N61" t="s">
        <v>103</v>
      </c>
      <c r="O61" t="s">
        <v>94</v>
      </c>
      <c r="P61">
        <v>2</v>
      </c>
      <c r="Q61">
        <v>156000</v>
      </c>
      <c r="R61">
        <v>3950</v>
      </c>
      <c r="S61">
        <v>3150</v>
      </c>
      <c r="T61">
        <v>1950</v>
      </c>
      <c r="U61">
        <v>195000</v>
      </c>
      <c r="V61">
        <f>Data_SalesDetails[[#This Row],[Stock.Cost]]+Data_SalesDetails[[#This Row],[Stock.RepairsCost]]+Data_SalesDetails[[#This Row],[Stock.PartsCost]]+Data_SalesDetails[[#This Row],[Stock.TransportInCost]]</f>
        <v>165050</v>
      </c>
      <c r="W61" s="2">
        <f>Data_SalesDetails[[#This Row],[TotalSalePrice]]/Data_SalesDetails[[#This Row],[Total Cost]]-1</f>
        <v>0.18146016358679184</v>
      </c>
      <c r="X61" s="6">
        <f>Data_SalesDetails[[#This Row],[TotalSalePrice]]-Data_SalesDetails[[#This Row],[Total Cost]]</f>
        <v>29950</v>
      </c>
      <c r="Y61" t="s">
        <v>431</v>
      </c>
      <c r="Z61" s="1">
        <v>42556</v>
      </c>
      <c r="AA61">
        <v>1</v>
      </c>
      <c r="AB61" t="s">
        <v>337</v>
      </c>
      <c r="AC61" t="s">
        <v>306</v>
      </c>
      <c r="AD61" t="s">
        <v>307</v>
      </c>
    </row>
    <row r="62" spans="1:30" x14ac:dyDescent="0.25">
      <c r="A62">
        <v>61</v>
      </c>
      <c r="B62">
        <v>55</v>
      </c>
      <c r="C62">
        <v>1</v>
      </c>
      <c r="D62" t="s">
        <v>497</v>
      </c>
      <c r="E62">
        <v>205000</v>
      </c>
      <c r="G62" t="s">
        <v>17</v>
      </c>
      <c r="H62" s="7">
        <v>42576</v>
      </c>
      <c r="I62">
        <v>55</v>
      </c>
      <c r="J62" t="s">
        <v>148</v>
      </c>
      <c r="K62" t="s">
        <v>149</v>
      </c>
      <c r="L62" t="s">
        <v>138</v>
      </c>
      <c r="M62" t="s">
        <v>104</v>
      </c>
      <c r="N62" t="s">
        <v>103</v>
      </c>
      <c r="O62" t="s">
        <v>94</v>
      </c>
      <c r="P62">
        <v>3</v>
      </c>
      <c r="Q62">
        <v>164000</v>
      </c>
      <c r="R62">
        <v>9250</v>
      </c>
      <c r="S62">
        <v>750</v>
      </c>
      <c r="T62">
        <v>1950</v>
      </c>
      <c r="U62">
        <v>205000</v>
      </c>
      <c r="V62">
        <f>Data_SalesDetails[[#This Row],[Stock.Cost]]+Data_SalesDetails[[#This Row],[Stock.RepairsCost]]+Data_SalesDetails[[#This Row],[Stock.PartsCost]]+Data_SalesDetails[[#This Row],[Stock.TransportInCost]]</f>
        <v>175950</v>
      </c>
      <c r="W62" s="2">
        <f>Data_SalesDetails[[#This Row],[TotalSalePrice]]/Data_SalesDetails[[#This Row],[Total Cost]]-1</f>
        <v>0.16510372264847972</v>
      </c>
      <c r="X62" s="6">
        <f>Data_SalesDetails[[#This Row],[TotalSalePrice]]-Data_SalesDetails[[#This Row],[Total Cost]]</f>
        <v>29050</v>
      </c>
      <c r="Y62" t="s">
        <v>431</v>
      </c>
      <c r="Z62" s="1">
        <v>42558</v>
      </c>
      <c r="AA62">
        <v>1</v>
      </c>
      <c r="AB62" t="s">
        <v>338</v>
      </c>
      <c r="AC62" t="s">
        <v>306</v>
      </c>
      <c r="AD62" t="s">
        <v>307</v>
      </c>
    </row>
    <row r="63" spans="1:30" x14ac:dyDescent="0.25">
      <c r="A63">
        <v>62</v>
      </c>
      <c r="B63">
        <v>56</v>
      </c>
      <c r="C63">
        <v>1</v>
      </c>
      <c r="D63" t="s">
        <v>498</v>
      </c>
      <c r="E63">
        <v>66500</v>
      </c>
      <c r="G63" t="s">
        <v>16</v>
      </c>
      <c r="H63" s="7">
        <v>42576</v>
      </c>
      <c r="I63">
        <v>56</v>
      </c>
      <c r="J63" t="s">
        <v>146</v>
      </c>
      <c r="K63" t="s">
        <v>147</v>
      </c>
      <c r="L63" t="s">
        <v>138</v>
      </c>
      <c r="M63" t="s">
        <v>104</v>
      </c>
      <c r="N63" t="s">
        <v>103</v>
      </c>
      <c r="O63" t="s">
        <v>94</v>
      </c>
      <c r="P63">
        <v>14</v>
      </c>
      <c r="Q63">
        <v>53200</v>
      </c>
      <c r="R63">
        <v>1490</v>
      </c>
      <c r="S63">
        <v>750</v>
      </c>
      <c r="T63">
        <v>750</v>
      </c>
      <c r="U63">
        <v>66500</v>
      </c>
      <c r="V63">
        <f>Data_SalesDetails[[#This Row],[Stock.Cost]]+Data_SalesDetails[[#This Row],[Stock.RepairsCost]]+Data_SalesDetails[[#This Row],[Stock.PartsCost]]+Data_SalesDetails[[#This Row],[Stock.TransportInCost]]</f>
        <v>56190</v>
      </c>
      <c r="W63" s="2">
        <f>Data_SalesDetails[[#This Row],[TotalSalePrice]]/Data_SalesDetails[[#This Row],[Total Cost]]-1</f>
        <v>0.18348460580174408</v>
      </c>
      <c r="X63" s="6">
        <f>Data_SalesDetails[[#This Row],[TotalSalePrice]]-Data_SalesDetails[[#This Row],[Total Cost]]</f>
        <v>10310</v>
      </c>
      <c r="Y63" t="s">
        <v>431</v>
      </c>
      <c r="Z63" s="1">
        <v>42559</v>
      </c>
      <c r="AA63">
        <v>2</v>
      </c>
      <c r="AB63" t="s">
        <v>348</v>
      </c>
      <c r="AC63" t="s">
        <v>308</v>
      </c>
      <c r="AD63" t="s">
        <v>309</v>
      </c>
    </row>
    <row r="64" spans="1:30" x14ac:dyDescent="0.25">
      <c r="A64">
        <v>63</v>
      </c>
      <c r="B64">
        <v>57</v>
      </c>
      <c r="C64">
        <v>1</v>
      </c>
      <c r="D64" t="s">
        <v>499</v>
      </c>
      <c r="E64">
        <v>19500</v>
      </c>
      <c r="G64" t="s">
        <v>34</v>
      </c>
      <c r="H64" s="7">
        <v>42576</v>
      </c>
      <c r="I64">
        <v>57</v>
      </c>
      <c r="J64" t="s">
        <v>187</v>
      </c>
      <c r="K64" t="s">
        <v>188</v>
      </c>
      <c r="L64" t="s">
        <v>129</v>
      </c>
      <c r="M64" t="s">
        <v>104</v>
      </c>
      <c r="N64" t="s">
        <v>103</v>
      </c>
      <c r="O64" t="s">
        <v>94</v>
      </c>
      <c r="P64">
        <v>15</v>
      </c>
      <c r="Q64">
        <v>15600</v>
      </c>
      <c r="R64">
        <v>1360</v>
      </c>
      <c r="S64">
        <v>750</v>
      </c>
      <c r="T64">
        <v>150</v>
      </c>
      <c r="U64">
        <v>19500</v>
      </c>
      <c r="V64">
        <f>Data_SalesDetails[[#This Row],[Stock.Cost]]+Data_SalesDetails[[#This Row],[Stock.RepairsCost]]+Data_SalesDetails[[#This Row],[Stock.PartsCost]]+Data_SalesDetails[[#This Row],[Stock.TransportInCost]]</f>
        <v>17860</v>
      </c>
      <c r="W64" s="2">
        <f>Data_SalesDetails[[#This Row],[TotalSalePrice]]/Data_SalesDetails[[#This Row],[Total Cost]]-1</f>
        <v>9.1825307950727852E-2</v>
      </c>
      <c r="X64" s="6">
        <f>Data_SalesDetails[[#This Row],[TotalSalePrice]]-Data_SalesDetails[[#This Row],[Total Cost]]</f>
        <v>1640</v>
      </c>
      <c r="Y64" t="s">
        <v>433</v>
      </c>
      <c r="Z64" s="1">
        <v>42560</v>
      </c>
      <c r="AA64">
        <v>2</v>
      </c>
      <c r="AB64" t="s">
        <v>349</v>
      </c>
      <c r="AC64" t="s">
        <v>308</v>
      </c>
      <c r="AD64" t="s">
        <v>309</v>
      </c>
    </row>
    <row r="65" spans="1:30" x14ac:dyDescent="0.25">
      <c r="A65">
        <v>64</v>
      </c>
      <c r="B65">
        <v>58</v>
      </c>
      <c r="C65">
        <v>1</v>
      </c>
      <c r="D65" t="s">
        <v>500</v>
      </c>
      <c r="E65">
        <v>79500</v>
      </c>
      <c r="F65">
        <v>500</v>
      </c>
      <c r="G65" t="s">
        <v>35</v>
      </c>
      <c r="H65" s="7">
        <v>42577</v>
      </c>
      <c r="I65">
        <v>58</v>
      </c>
      <c r="J65" t="s">
        <v>189</v>
      </c>
      <c r="K65" t="s">
        <v>190</v>
      </c>
      <c r="L65" t="s">
        <v>191</v>
      </c>
      <c r="M65" t="s">
        <v>102</v>
      </c>
      <c r="N65" t="s">
        <v>101</v>
      </c>
      <c r="O65" t="s">
        <v>94</v>
      </c>
      <c r="P65">
        <v>32</v>
      </c>
      <c r="Q65">
        <v>63600</v>
      </c>
      <c r="R65">
        <v>2000</v>
      </c>
      <c r="S65">
        <v>1500</v>
      </c>
      <c r="T65">
        <v>750</v>
      </c>
      <c r="U65">
        <v>79500</v>
      </c>
      <c r="V65">
        <f>Data_SalesDetails[[#This Row],[Stock.Cost]]+Data_SalesDetails[[#This Row],[Stock.RepairsCost]]+Data_SalesDetails[[#This Row],[Stock.PartsCost]]+Data_SalesDetails[[#This Row],[Stock.TransportInCost]]</f>
        <v>67850</v>
      </c>
      <c r="W65" s="2">
        <f>Data_SalesDetails[[#This Row],[TotalSalePrice]]/Data_SalesDetails[[#This Row],[Total Cost]]-1</f>
        <v>0.17170228445099478</v>
      </c>
      <c r="X65" s="6">
        <f>Data_SalesDetails[[#This Row],[TotalSalePrice]]-Data_SalesDetails[[#This Row],[Total Cost]]</f>
        <v>11650</v>
      </c>
      <c r="Y65" t="s">
        <v>426</v>
      </c>
      <c r="Z65" s="1">
        <v>42576</v>
      </c>
      <c r="AA65">
        <v>5</v>
      </c>
      <c r="AB65" t="s">
        <v>366</v>
      </c>
      <c r="AC65" t="s">
        <v>313</v>
      </c>
      <c r="AD65" t="s">
        <v>312</v>
      </c>
    </row>
    <row r="66" spans="1:30" x14ac:dyDescent="0.25">
      <c r="A66">
        <v>65</v>
      </c>
      <c r="B66">
        <v>59</v>
      </c>
      <c r="C66">
        <v>1</v>
      </c>
      <c r="D66" t="s">
        <v>501</v>
      </c>
      <c r="E66">
        <v>14590</v>
      </c>
      <c r="G66" t="s">
        <v>36</v>
      </c>
      <c r="H66" s="7">
        <v>42577.416666666664</v>
      </c>
      <c r="I66">
        <v>59</v>
      </c>
      <c r="J66" t="s">
        <v>192</v>
      </c>
      <c r="K66" t="s">
        <v>193</v>
      </c>
      <c r="L66" t="s">
        <v>194</v>
      </c>
      <c r="M66" t="s">
        <v>100</v>
      </c>
      <c r="N66" t="s">
        <v>99</v>
      </c>
      <c r="O66" t="s">
        <v>94</v>
      </c>
      <c r="P66">
        <v>86</v>
      </c>
      <c r="Q66">
        <v>11672</v>
      </c>
      <c r="R66">
        <v>500</v>
      </c>
      <c r="S66">
        <v>750</v>
      </c>
      <c r="T66">
        <v>150</v>
      </c>
      <c r="U66">
        <v>14590</v>
      </c>
      <c r="V66">
        <f>Data_SalesDetails[[#This Row],[Stock.Cost]]+Data_SalesDetails[[#This Row],[Stock.RepairsCost]]+Data_SalesDetails[[#This Row],[Stock.PartsCost]]+Data_SalesDetails[[#This Row],[Stock.TransportInCost]]</f>
        <v>13072</v>
      </c>
      <c r="W66" s="2">
        <f>Data_SalesDetails[[#This Row],[TotalSalePrice]]/Data_SalesDetails[[#This Row],[Total Cost]]-1</f>
        <v>0.11612607099143202</v>
      </c>
      <c r="X66" s="6">
        <f>Data_SalesDetails[[#This Row],[TotalSalePrice]]-Data_SalesDetails[[#This Row],[Total Cost]]</f>
        <v>1518</v>
      </c>
      <c r="Y66" t="s">
        <v>450</v>
      </c>
      <c r="Z66" s="1">
        <v>42576</v>
      </c>
      <c r="AA66">
        <v>21</v>
      </c>
      <c r="AB66" t="s">
        <v>410</v>
      </c>
      <c r="AC66" t="s">
        <v>330</v>
      </c>
      <c r="AD66" t="s">
        <v>312</v>
      </c>
    </row>
    <row r="67" spans="1:30" x14ac:dyDescent="0.25">
      <c r="A67">
        <v>66</v>
      </c>
      <c r="B67">
        <v>60</v>
      </c>
      <c r="C67">
        <v>1</v>
      </c>
      <c r="D67" t="s">
        <v>502</v>
      </c>
      <c r="E67">
        <v>12750</v>
      </c>
      <c r="G67" t="s">
        <v>35</v>
      </c>
      <c r="H67" s="7">
        <v>42584</v>
      </c>
      <c r="I67">
        <v>60</v>
      </c>
      <c r="J67" t="s">
        <v>189</v>
      </c>
      <c r="K67" t="s">
        <v>190</v>
      </c>
      <c r="L67" t="s">
        <v>191</v>
      </c>
      <c r="M67" t="s">
        <v>102</v>
      </c>
      <c r="N67" t="s">
        <v>101</v>
      </c>
      <c r="O67" t="s">
        <v>94</v>
      </c>
      <c r="P67">
        <v>87</v>
      </c>
      <c r="Q67">
        <v>10200</v>
      </c>
      <c r="R67">
        <v>970</v>
      </c>
      <c r="S67">
        <v>750</v>
      </c>
      <c r="T67">
        <v>150</v>
      </c>
      <c r="U67">
        <v>12750</v>
      </c>
      <c r="V67">
        <f>Data_SalesDetails[[#This Row],[Stock.Cost]]+Data_SalesDetails[[#This Row],[Stock.RepairsCost]]+Data_SalesDetails[[#This Row],[Stock.PartsCost]]+Data_SalesDetails[[#This Row],[Stock.TransportInCost]]</f>
        <v>12070</v>
      </c>
      <c r="W67" s="2">
        <f>Data_SalesDetails[[#This Row],[TotalSalePrice]]/Data_SalesDetails[[#This Row],[Total Cost]]-1</f>
        <v>5.6338028169014009E-2</v>
      </c>
      <c r="X67" s="6">
        <f>Data_SalesDetails[[#This Row],[TotalSalePrice]]-Data_SalesDetails[[#This Row],[Total Cost]]</f>
        <v>680</v>
      </c>
      <c r="Y67" t="s">
        <v>426</v>
      </c>
      <c r="Z67" s="1">
        <v>42576</v>
      </c>
      <c r="AA67">
        <v>21</v>
      </c>
      <c r="AB67" t="s">
        <v>411</v>
      </c>
      <c r="AC67" t="s">
        <v>330</v>
      </c>
      <c r="AD67" t="s">
        <v>312</v>
      </c>
    </row>
    <row r="68" spans="1:30" x14ac:dyDescent="0.25">
      <c r="A68">
        <v>67</v>
      </c>
      <c r="B68">
        <v>61</v>
      </c>
      <c r="C68">
        <v>1</v>
      </c>
      <c r="D68" t="s">
        <v>504</v>
      </c>
      <c r="E68">
        <v>45600</v>
      </c>
      <c r="G68" t="s">
        <v>25</v>
      </c>
      <c r="H68" s="7">
        <v>42584</v>
      </c>
      <c r="I68">
        <v>61</v>
      </c>
      <c r="J68" t="s">
        <v>165</v>
      </c>
      <c r="K68" t="s">
        <v>166</v>
      </c>
      <c r="L68" t="s">
        <v>159</v>
      </c>
      <c r="M68" t="s">
        <v>104</v>
      </c>
      <c r="N68" t="s">
        <v>103</v>
      </c>
      <c r="O68" t="s">
        <v>94</v>
      </c>
      <c r="P68">
        <v>25</v>
      </c>
      <c r="Q68">
        <v>36480</v>
      </c>
      <c r="R68">
        <v>500</v>
      </c>
      <c r="S68">
        <v>500</v>
      </c>
      <c r="T68">
        <v>550</v>
      </c>
      <c r="U68">
        <v>45600</v>
      </c>
      <c r="V68">
        <f>Data_SalesDetails[[#This Row],[Stock.Cost]]+Data_SalesDetails[[#This Row],[Stock.RepairsCost]]+Data_SalesDetails[[#This Row],[Stock.PartsCost]]+Data_SalesDetails[[#This Row],[Stock.TransportInCost]]</f>
        <v>38030</v>
      </c>
      <c r="W68" s="2">
        <f>Data_SalesDetails[[#This Row],[TotalSalePrice]]/Data_SalesDetails[[#This Row],[Total Cost]]-1</f>
        <v>0.19905337891138575</v>
      </c>
      <c r="X68" s="6">
        <f>Data_SalesDetails[[#This Row],[TotalSalePrice]]-Data_SalesDetails[[#This Row],[Total Cost]]</f>
        <v>7570</v>
      </c>
      <c r="Y68" t="s">
        <v>488</v>
      </c>
      <c r="Z68" s="1">
        <v>42582</v>
      </c>
      <c r="AA68">
        <v>4</v>
      </c>
      <c r="AB68" t="s">
        <v>359</v>
      </c>
      <c r="AC68" t="s">
        <v>311</v>
      </c>
      <c r="AD68" t="s">
        <v>312</v>
      </c>
    </row>
    <row r="69" spans="1:30" x14ac:dyDescent="0.25">
      <c r="A69">
        <v>68</v>
      </c>
      <c r="B69">
        <v>62</v>
      </c>
      <c r="C69">
        <v>1</v>
      </c>
      <c r="D69" t="s">
        <v>505</v>
      </c>
      <c r="E69">
        <v>6500</v>
      </c>
      <c r="F69">
        <v>500</v>
      </c>
      <c r="G69" t="s">
        <v>24</v>
      </c>
      <c r="H69" s="7">
        <v>42584</v>
      </c>
      <c r="I69">
        <v>62</v>
      </c>
      <c r="J69" t="s">
        <v>163</v>
      </c>
      <c r="K69" t="s">
        <v>164</v>
      </c>
      <c r="L69" t="s">
        <v>159</v>
      </c>
      <c r="M69" t="s">
        <v>104</v>
      </c>
      <c r="N69" t="s">
        <v>103</v>
      </c>
      <c r="O69" t="s">
        <v>94</v>
      </c>
      <c r="P69">
        <v>88</v>
      </c>
      <c r="Q69">
        <v>5200</v>
      </c>
      <c r="R69">
        <v>500</v>
      </c>
      <c r="S69">
        <v>750</v>
      </c>
      <c r="T69">
        <v>150</v>
      </c>
      <c r="U69">
        <v>6500</v>
      </c>
      <c r="V69">
        <f>Data_SalesDetails[[#This Row],[Stock.Cost]]+Data_SalesDetails[[#This Row],[Stock.RepairsCost]]+Data_SalesDetails[[#This Row],[Stock.PartsCost]]+Data_SalesDetails[[#This Row],[Stock.TransportInCost]]</f>
        <v>6600</v>
      </c>
      <c r="W69" s="2">
        <f>Data_SalesDetails[[#This Row],[TotalSalePrice]]/Data_SalesDetails[[#This Row],[Total Cost]]-1</f>
        <v>-1.5151515151515138E-2</v>
      </c>
      <c r="X69" s="6">
        <f>Data_SalesDetails[[#This Row],[TotalSalePrice]]-Data_SalesDetails[[#This Row],[Total Cost]]</f>
        <v>-100</v>
      </c>
      <c r="Y69" t="s">
        <v>431</v>
      </c>
      <c r="Z69" s="1">
        <v>42582</v>
      </c>
      <c r="AA69">
        <v>21</v>
      </c>
      <c r="AB69" t="s">
        <v>412</v>
      </c>
      <c r="AC69" t="s">
        <v>330</v>
      </c>
      <c r="AD69" t="s">
        <v>312</v>
      </c>
    </row>
    <row r="70" spans="1:30" x14ac:dyDescent="0.25">
      <c r="A70">
        <v>69</v>
      </c>
      <c r="B70">
        <v>63</v>
      </c>
      <c r="C70">
        <v>1</v>
      </c>
      <c r="D70" t="s">
        <v>506</v>
      </c>
      <c r="E70">
        <v>102500</v>
      </c>
      <c r="F70">
        <v>1500</v>
      </c>
      <c r="G70" t="s">
        <v>17</v>
      </c>
      <c r="H70" s="7">
        <v>42584</v>
      </c>
      <c r="I70">
        <v>63</v>
      </c>
      <c r="J70" t="s">
        <v>148</v>
      </c>
      <c r="K70" t="s">
        <v>149</v>
      </c>
      <c r="L70" t="s">
        <v>138</v>
      </c>
      <c r="M70" t="s">
        <v>104</v>
      </c>
      <c r="N70" t="s">
        <v>103</v>
      </c>
      <c r="O70" t="s">
        <v>94</v>
      </c>
      <c r="P70">
        <v>26</v>
      </c>
      <c r="Q70">
        <v>82000</v>
      </c>
      <c r="R70">
        <v>2175</v>
      </c>
      <c r="S70">
        <v>1500</v>
      </c>
      <c r="T70">
        <v>750</v>
      </c>
      <c r="U70">
        <v>102500</v>
      </c>
      <c r="V70">
        <f>Data_SalesDetails[[#This Row],[Stock.Cost]]+Data_SalesDetails[[#This Row],[Stock.RepairsCost]]+Data_SalesDetails[[#This Row],[Stock.PartsCost]]+Data_SalesDetails[[#This Row],[Stock.TransportInCost]]</f>
        <v>86425</v>
      </c>
      <c r="W70" s="2">
        <f>Data_SalesDetails[[#This Row],[TotalSalePrice]]/Data_SalesDetails[[#This Row],[Total Cost]]-1</f>
        <v>0.18599942146369686</v>
      </c>
      <c r="X70" s="6">
        <f>Data_SalesDetails[[#This Row],[TotalSalePrice]]-Data_SalesDetails[[#This Row],[Total Cost]]</f>
        <v>16075</v>
      </c>
      <c r="Y70" t="s">
        <v>471</v>
      </c>
      <c r="Z70" s="1">
        <v>42582</v>
      </c>
      <c r="AA70">
        <v>4</v>
      </c>
      <c r="AB70" t="s">
        <v>360</v>
      </c>
      <c r="AC70" t="s">
        <v>311</v>
      </c>
      <c r="AD70" t="s">
        <v>312</v>
      </c>
    </row>
    <row r="71" spans="1:30" x14ac:dyDescent="0.25">
      <c r="A71">
        <v>70</v>
      </c>
      <c r="B71">
        <v>64</v>
      </c>
      <c r="C71">
        <v>1</v>
      </c>
      <c r="D71" t="s">
        <v>507</v>
      </c>
      <c r="E71">
        <v>99500</v>
      </c>
      <c r="G71" t="s">
        <v>18</v>
      </c>
      <c r="H71" s="7">
        <v>42591</v>
      </c>
      <c r="I71">
        <v>64</v>
      </c>
      <c r="J71" t="s">
        <v>150</v>
      </c>
      <c r="K71" t="s">
        <v>151</v>
      </c>
      <c r="L71" t="s">
        <v>145</v>
      </c>
      <c r="M71" t="s">
        <v>96</v>
      </c>
      <c r="N71" t="s">
        <v>95</v>
      </c>
      <c r="O71" t="s">
        <v>94</v>
      </c>
      <c r="P71">
        <v>74</v>
      </c>
      <c r="Q71">
        <v>79600</v>
      </c>
      <c r="R71">
        <v>2000</v>
      </c>
      <c r="S71">
        <v>750</v>
      </c>
      <c r="T71">
        <v>750</v>
      </c>
      <c r="U71">
        <v>99500</v>
      </c>
      <c r="V71">
        <f>Data_SalesDetails[[#This Row],[Stock.Cost]]+Data_SalesDetails[[#This Row],[Stock.RepairsCost]]+Data_SalesDetails[[#This Row],[Stock.PartsCost]]+Data_SalesDetails[[#This Row],[Stock.TransportInCost]]</f>
        <v>83100</v>
      </c>
      <c r="W71" s="2">
        <f>Data_SalesDetails[[#This Row],[TotalSalePrice]]/Data_SalesDetails[[#This Row],[Total Cost]]-1</f>
        <v>0.19735258724428406</v>
      </c>
      <c r="X71" s="6">
        <f>Data_SalesDetails[[#This Row],[TotalSalePrice]]-Data_SalesDetails[[#This Row],[Total Cost]]</f>
        <v>16400</v>
      </c>
      <c r="Y71" t="s">
        <v>436</v>
      </c>
      <c r="Z71" s="1">
        <v>42585</v>
      </c>
      <c r="AA71">
        <v>16</v>
      </c>
      <c r="AB71" t="s">
        <v>401</v>
      </c>
      <c r="AC71" t="s">
        <v>325</v>
      </c>
      <c r="AD71" t="s">
        <v>312</v>
      </c>
    </row>
    <row r="72" spans="1:30" x14ac:dyDescent="0.25">
      <c r="A72">
        <v>71</v>
      </c>
      <c r="B72">
        <v>65</v>
      </c>
      <c r="C72">
        <v>1</v>
      </c>
      <c r="D72" t="s">
        <v>508</v>
      </c>
      <c r="E72">
        <v>12500</v>
      </c>
      <c r="F72">
        <v>750</v>
      </c>
      <c r="G72" t="s">
        <v>16</v>
      </c>
      <c r="H72" s="7">
        <v>42592</v>
      </c>
      <c r="I72">
        <v>65</v>
      </c>
      <c r="J72" t="s">
        <v>146</v>
      </c>
      <c r="K72" t="s">
        <v>147</v>
      </c>
      <c r="L72" t="s">
        <v>138</v>
      </c>
      <c r="M72" t="s">
        <v>104</v>
      </c>
      <c r="N72" t="s">
        <v>103</v>
      </c>
      <c r="O72" t="s">
        <v>94</v>
      </c>
      <c r="P72">
        <v>28</v>
      </c>
      <c r="Q72">
        <v>10000</v>
      </c>
      <c r="R72">
        <v>500</v>
      </c>
      <c r="S72">
        <v>750</v>
      </c>
      <c r="T72">
        <v>150</v>
      </c>
      <c r="U72">
        <v>12500</v>
      </c>
      <c r="V72">
        <f>Data_SalesDetails[[#This Row],[Stock.Cost]]+Data_SalesDetails[[#This Row],[Stock.RepairsCost]]+Data_SalesDetails[[#This Row],[Stock.PartsCost]]+Data_SalesDetails[[#This Row],[Stock.TransportInCost]]</f>
        <v>11400</v>
      </c>
      <c r="W72" s="2">
        <f>Data_SalesDetails[[#This Row],[TotalSalePrice]]/Data_SalesDetails[[#This Row],[Total Cost]]-1</f>
        <v>9.6491228070175517E-2</v>
      </c>
      <c r="X72" s="6">
        <f>Data_SalesDetails[[#This Row],[TotalSalePrice]]-Data_SalesDetails[[#This Row],[Total Cost]]</f>
        <v>1100</v>
      </c>
      <c r="Y72" t="s">
        <v>488</v>
      </c>
      <c r="Z72" s="1">
        <v>42585</v>
      </c>
      <c r="AA72">
        <v>4</v>
      </c>
      <c r="AB72" t="s">
        <v>362</v>
      </c>
      <c r="AC72" t="s">
        <v>311</v>
      </c>
      <c r="AD72" t="s">
        <v>312</v>
      </c>
    </row>
    <row r="73" spans="1:30" x14ac:dyDescent="0.25">
      <c r="A73">
        <v>72</v>
      </c>
      <c r="B73">
        <v>66</v>
      </c>
      <c r="C73">
        <v>1</v>
      </c>
      <c r="D73" t="s">
        <v>509</v>
      </c>
      <c r="E73">
        <v>61500</v>
      </c>
      <c r="G73" t="s">
        <v>7</v>
      </c>
      <c r="H73" s="7">
        <v>42594.416666666664</v>
      </c>
      <c r="I73">
        <v>66</v>
      </c>
      <c r="J73" t="s">
        <v>118</v>
      </c>
      <c r="K73" t="s">
        <v>119</v>
      </c>
      <c r="L73" t="s">
        <v>120</v>
      </c>
      <c r="M73" t="s">
        <v>98</v>
      </c>
      <c r="N73" t="s">
        <v>97</v>
      </c>
      <c r="O73" t="s">
        <v>94</v>
      </c>
      <c r="P73">
        <v>29</v>
      </c>
      <c r="Q73">
        <v>49200</v>
      </c>
      <c r="R73">
        <v>1360</v>
      </c>
      <c r="S73">
        <v>750</v>
      </c>
      <c r="T73">
        <v>550</v>
      </c>
      <c r="U73">
        <v>61500</v>
      </c>
      <c r="V73">
        <f>Data_SalesDetails[[#This Row],[Stock.Cost]]+Data_SalesDetails[[#This Row],[Stock.RepairsCost]]+Data_SalesDetails[[#This Row],[Stock.PartsCost]]+Data_SalesDetails[[#This Row],[Stock.TransportInCost]]</f>
        <v>51860</v>
      </c>
      <c r="W73" s="2">
        <f>Data_SalesDetails[[#This Row],[TotalSalePrice]]/Data_SalesDetails[[#This Row],[Total Cost]]-1</f>
        <v>0.18588507520246811</v>
      </c>
      <c r="X73" s="6">
        <f>Data_SalesDetails[[#This Row],[TotalSalePrice]]-Data_SalesDetails[[#This Row],[Total Cost]]</f>
        <v>9640</v>
      </c>
      <c r="Y73" t="s">
        <v>424</v>
      </c>
      <c r="Z73" s="1">
        <v>42592</v>
      </c>
      <c r="AA73">
        <v>4</v>
      </c>
      <c r="AB73" t="s">
        <v>363</v>
      </c>
      <c r="AC73" t="s">
        <v>311</v>
      </c>
      <c r="AD73" t="s">
        <v>312</v>
      </c>
    </row>
    <row r="74" spans="1:30" x14ac:dyDescent="0.25">
      <c r="A74">
        <v>73</v>
      </c>
      <c r="B74">
        <v>67</v>
      </c>
      <c r="C74">
        <v>1</v>
      </c>
      <c r="D74" t="s">
        <v>510</v>
      </c>
      <c r="E74">
        <v>79500</v>
      </c>
      <c r="F74">
        <v>2450</v>
      </c>
      <c r="G74" t="s">
        <v>22</v>
      </c>
      <c r="H74" s="7">
        <v>42595</v>
      </c>
      <c r="I74">
        <v>67</v>
      </c>
      <c r="J74" t="s">
        <v>124</v>
      </c>
      <c r="K74" t="s">
        <v>125</v>
      </c>
      <c r="L74" t="s">
        <v>126</v>
      </c>
      <c r="M74" t="s">
        <v>109</v>
      </c>
      <c r="N74" t="s">
        <v>108</v>
      </c>
      <c r="O74" t="s">
        <v>94</v>
      </c>
      <c r="P74">
        <v>25</v>
      </c>
      <c r="Q74">
        <v>63600</v>
      </c>
      <c r="R74">
        <v>1490</v>
      </c>
      <c r="S74">
        <v>750</v>
      </c>
      <c r="T74">
        <v>750</v>
      </c>
      <c r="U74">
        <v>79500</v>
      </c>
      <c r="V74">
        <f>Data_SalesDetails[[#This Row],[Stock.Cost]]+Data_SalesDetails[[#This Row],[Stock.RepairsCost]]+Data_SalesDetails[[#This Row],[Stock.PartsCost]]+Data_SalesDetails[[#This Row],[Stock.TransportInCost]]</f>
        <v>66590</v>
      </c>
      <c r="W74" s="2">
        <f>Data_SalesDetails[[#This Row],[TotalSalePrice]]/Data_SalesDetails[[#This Row],[Total Cost]]-1</f>
        <v>0.19387295389698145</v>
      </c>
      <c r="X74" s="6">
        <f>Data_SalesDetails[[#This Row],[TotalSalePrice]]-Data_SalesDetails[[#This Row],[Total Cost]]</f>
        <v>12910</v>
      </c>
      <c r="Y74" t="s">
        <v>424</v>
      </c>
      <c r="Z74" s="1">
        <v>42592</v>
      </c>
      <c r="AA74">
        <v>4</v>
      </c>
      <c r="AB74" t="s">
        <v>359</v>
      </c>
      <c r="AC74" t="s">
        <v>311</v>
      </c>
      <c r="AD74" t="s">
        <v>312</v>
      </c>
    </row>
    <row r="75" spans="1:30" x14ac:dyDescent="0.25">
      <c r="A75">
        <v>74</v>
      </c>
      <c r="B75">
        <v>68</v>
      </c>
      <c r="C75">
        <v>1</v>
      </c>
      <c r="D75" t="s">
        <v>511</v>
      </c>
      <c r="E75">
        <v>16500</v>
      </c>
      <c r="G75" t="s">
        <v>20</v>
      </c>
      <c r="H75" s="7">
        <v>42595</v>
      </c>
      <c r="I75">
        <v>68</v>
      </c>
      <c r="J75" t="s">
        <v>155</v>
      </c>
      <c r="K75" t="s">
        <v>156</v>
      </c>
      <c r="L75" t="s">
        <v>138</v>
      </c>
      <c r="M75" t="s">
        <v>104</v>
      </c>
      <c r="N75" t="s">
        <v>103</v>
      </c>
      <c r="O75" t="s">
        <v>94</v>
      </c>
      <c r="P75">
        <v>12</v>
      </c>
      <c r="Q75">
        <v>13200</v>
      </c>
      <c r="R75">
        <v>500</v>
      </c>
      <c r="S75">
        <v>750</v>
      </c>
      <c r="T75">
        <v>150</v>
      </c>
      <c r="U75">
        <v>50100</v>
      </c>
      <c r="V75">
        <f>Data_SalesDetails[[#This Row],[Stock.Cost]]+Data_SalesDetails[[#This Row],[Stock.RepairsCost]]+Data_SalesDetails[[#This Row],[Stock.PartsCost]]+Data_SalesDetails[[#This Row],[Stock.TransportInCost]]</f>
        <v>14600</v>
      </c>
      <c r="W75" s="2">
        <f>Data_SalesDetails[[#This Row],[TotalSalePrice]]/Data_SalesDetails[[#This Row],[Total Cost]]-1</f>
        <v>2.4315068493150687</v>
      </c>
      <c r="X75" s="6">
        <f>Data_SalesDetails[[#This Row],[TotalSalePrice]]-Data_SalesDetails[[#This Row],[Total Cost]]</f>
        <v>35500</v>
      </c>
      <c r="Y75" t="s">
        <v>428</v>
      </c>
      <c r="Z75" s="1">
        <v>42592</v>
      </c>
      <c r="AA75">
        <v>2</v>
      </c>
      <c r="AB75" t="s">
        <v>346</v>
      </c>
      <c r="AC75" t="s">
        <v>308</v>
      </c>
      <c r="AD75" t="s">
        <v>309</v>
      </c>
    </row>
    <row r="76" spans="1:30" x14ac:dyDescent="0.25">
      <c r="A76">
        <v>75</v>
      </c>
      <c r="B76">
        <v>68</v>
      </c>
      <c r="C76">
        <v>2</v>
      </c>
      <c r="D76" t="s">
        <v>512</v>
      </c>
      <c r="E76">
        <v>33600</v>
      </c>
      <c r="G76" t="s">
        <v>20</v>
      </c>
      <c r="H76" s="7">
        <v>42595</v>
      </c>
      <c r="I76">
        <v>68</v>
      </c>
      <c r="J76" t="s">
        <v>155</v>
      </c>
      <c r="K76" t="s">
        <v>156</v>
      </c>
      <c r="L76" t="s">
        <v>138</v>
      </c>
      <c r="M76" t="s">
        <v>104</v>
      </c>
      <c r="N76" t="s">
        <v>103</v>
      </c>
      <c r="O76" t="s">
        <v>94</v>
      </c>
      <c r="P76">
        <v>11</v>
      </c>
      <c r="Q76">
        <v>26880</v>
      </c>
      <c r="R76">
        <v>500</v>
      </c>
      <c r="S76">
        <v>500</v>
      </c>
      <c r="T76">
        <v>550</v>
      </c>
      <c r="U76">
        <v>50100</v>
      </c>
      <c r="V76">
        <f>Data_SalesDetails[[#This Row],[Stock.Cost]]+Data_SalesDetails[[#This Row],[Stock.RepairsCost]]+Data_SalesDetails[[#This Row],[Stock.PartsCost]]+Data_SalesDetails[[#This Row],[Stock.TransportInCost]]</f>
        <v>28430</v>
      </c>
      <c r="W76" s="2">
        <f>Data_SalesDetails[[#This Row],[TotalSalePrice]]/Data_SalesDetails[[#This Row],[Total Cost]]-1</f>
        <v>0.7622230038691522</v>
      </c>
      <c r="X76" s="6">
        <f>Data_SalesDetails[[#This Row],[TotalSalePrice]]-Data_SalesDetails[[#This Row],[Total Cost]]</f>
        <v>21670</v>
      </c>
      <c r="Y76" t="s">
        <v>431</v>
      </c>
      <c r="Z76" s="1">
        <v>42592</v>
      </c>
      <c r="AA76">
        <v>2</v>
      </c>
      <c r="AB76" t="s">
        <v>345</v>
      </c>
      <c r="AC76" t="s">
        <v>308</v>
      </c>
      <c r="AD76" t="s">
        <v>309</v>
      </c>
    </row>
    <row r="77" spans="1:30" x14ac:dyDescent="0.25">
      <c r="A77">
        <v>76</v>
      </c>
      <c r="B77">
        <v>69</v>
      </c>
      <c r="C77">
        <v>1</v>
      </c>
      <c r="D77" t="s">
        <v>513</v>
      </c>
      <c r="E77">
        <v>66500</v>
      </c>
      <c r="F77">
        <v>750</v>
      </c>
      <c r="G77" t="s">
        <v>8</v>
      </c>
      <c r="H77" s="7">
        <v>42595</v>
      </c>
      <c r="I77">
        <v>69</v>
      </c>
      <c r="J77" t="s">
        <v>121</v>
      </c>
      <c r="K77" t="s">
        <v>122</v>
      </c>
      <c r="L77" t="s">
        <v>123</v>
      </c>
      <c r="M77" t="s">
        <v>96</v>
      </c>
      <c r="N77" t="s">
        <v>95</v>
      </c>
      <c r="O77" t="s">
        <v>94</v>
      </c>
      <c r="P77">
        <v>11</v>
      </c>
      <c r="Q77">
        <v>53200</v>
      </c>
      <c r="R77">
        <v>2175</v>
      </c>
      <c r="S77">
        <v>1500</v>
      </c>
      <c r="T77">
        <v>750</v>
      </c>
      <c r="U77">
        <v>66500</v>
      </c>
      <c r="V77">
        <f>Data_SalesDetails[[#This Row],[Stock.Cost]]+Data_SalesDetails[[#This Row],[Stock.RepairsCost]]+Data_SalesDetails[[#This Row],[Stock.PartsCost]]+Data_SalesDetails[[#This Row],[Stock.TransportInCost]]</f>
        <v>57625</v>
      </c>
      <c r="W77" s="2">
        <f>Data_SalesDetails[[#This Row],[TotalSalePrice]]/Data_SalesDetails[[#This Row],[Total Cost]]-1</f>
        <v>0.15401301518438171</v>
      </c>
      <c r="X77" s="6">
        <f>Data_SalesDetails[[#This Row],[TotalSalePrice]]-Data_SalesDetails[[#This Row],[Total Cost]]</f>
        <v>8875</v>
      </c>
      <c r="Y77" t="s">
        <v>428</v>
      </c>
      <c r="Z77" s="1">
        <v>42592</v>
      </c>
      <c r="AA77">
        <v>2</v>
      </c>
      <c r="AB77" t="s">
        <v>345</v>
      </c>
      <c r="AC77" t="s">
        <v>308</v>
      </c>
      <c r="AD77" t="s">
        <v>309</v>
      </c>
    </row>
    <row r="78" spans="1:30" x14ac:dyDescent="0.25">
      <c r="A78">
        <v>77</v>
      </c>
      <c r="B78">
        <v>70</v>
      </c>
      <c r="C78">
        <v>1</v>
      </c>
      <c r="D78" t="s">
        <v>514</v>
      </c>
      <c r="E78">
        <v>45000</v>
      </c>
      <c r="G78" t="s">
        <v>36</v>
      </c>
      <c r="H78" s="7">
        <v>42601</v>
      </c>
      <c r="I78">
        <v>70</v>
      </c>
      <c r="J78" t="s">
        <v>192</v>
      </c>
      <c r="K78" t="s">
        <v>193</v>
      </c>
      <c r="L78" t="s">
        <v>194</v>
      </c>
      <c r="M78" t="s">
        <v>100</v>
      </c>
      <c r="N78" t="s">
        <v>99</v>
      </c>
      <c r="O78" t="s">
        <v>94</v>
      </c>
      <c r="P78">
        <v>23</v>
      </c>
      <c r="Q78">
        <v>36000</v>
      </c>
      <c r="R78">
        <v>500</v>
      </c>
      <c r="S78">
        <v>150</v>
      </c>
      <c r="T78">
        <v>550</v>
      </c>
      <c r="U78">
        <v>45000</v>
      </c>
      <c r="V78">
        <f>Data_SalesDetails[[#This Row],[Stock.Cost]]+Data_SalesDetails[[#This Row],[Stock.RepairsCost]]+Data_SalesDetails[[#This Row],[Stock.PartsCost]]+Data_SalesDetails[[#This Row],[Stock.TransportInCost]]</f>
        <v>37200</v>
      </c>
      <c r="W78" s="2">
        <f>Data_SalesDetails[[#This Row],[TotalSalePrice]]/Data_SalesDetails[[#This Row],[Total Cost]]-1</f>
        <v>0.20967741935483875</v>
      </c>
      <c r="X78" s="6">
        <f>Data_SalesDetails[[#This Row],[TotalSalePrice]]-Data_SalesDetails[[#This Row],[Total Cost]]</f>
        <v>7800</v>
      </c>
      <c r="Y78" t="s">
        <v>424</v>
      </c>
      <c r="Z78" s="1">
        <v>42593</v>
      </c>
      <c r="AA78">
        <v>4</v>
      </c>
      <c r="AB78" t="s">
        <v>357</v>
      </c>
      <c r="AC78" t="s">
        <v>311</v>
      </c>
      <c r="AD78" t="s">
        <v>312</v>
      </c>
    </row>
    <row r="79" spans="1:30" x14ac:dyDescent="0.25">
      <c r="A79">
        <v>78</v>
      </c>
      <c r="B79">
        <v>71</v>
      </c>
      <c r="C79">
        <v>1</v>
      </c>
      <c r="D79" t="s">
        <v>515</v>
      </c>
      <c r="E79">
        <v>19500</v>
      </c>
      <c r="G79" t="s">
        <v>26</v>
      </c>
      <c r="H79" s="7">
        <v>42601</v>
      </c>
      <c r="I79">
        <v>71</v>
      </c>
      <c r="J79" t="s">
        <v>167</v>
      </c>
      <c r="K79" t="s">
        <v>168</v>
      </c>
      <c r="L79" t="s">
        <v>169</v>
      </c>
      <c r="M79" t="s">
        <v>98</v>
      </c>
      <c r="N79" t="s">
        <v>97</v>
      </c>
      <c r="O79" t="s">
        <v>94</v>
      </c>
      <c r="P79">
        <v>13</v>
      </c>
      <c r="Q79">
        <v>15600</v>
      </c>
      <c r="R79">
        <v>500</v>
      </c>
      <c r="S79">
        <v>750</v>
      </c>
      <c r="T79">
        <v>150</v>
      </c>
      <c r="U79">
        <v>19500</v>
      </c>
      <c r="V79">
        <f>Data_SalesDetails[[#This Row],[Stock.Cost]]+Data_SalesDetails[[#This Row],[Stock.RepairsCost]]+Data_SalesDetails[[#This Row],[Stock.PartsCost]]+Data_SalesDetails[[#This Row],[Stock.TransportInCost]]</f>
        <v>17000</v>
      </c>
      <c r="W79" s="2">
        <f>Data_SalesDetails[[#This Row],[TotalSalePrice]]/Data_SalesDetails[[#This Row],[Total Cost]]-1</f>
        <v>0.14705882352941169</v>
      </c>
      <c r="X79" s="6">
        <f>Data_SalesDetails[[#This Row],[TotalSalePrice]]-Data_SalesDetails[[#This Row],[Total Cost]]</f>
        <v>2500</v>
      </c>
      <c r="Y79" t="s">
        <v>433</v>
      </c>
      <c r="Z79" s="1">
        <v>42593</v>
      </c>
      <c r="AA79">
        <v>2</v>
      </c>
      <c r="AB79" t="s">
        <v>347</v>
      </c>
      <c r="AC79" t="s">
        <v>308</v>
      </c>
      <c r="AD79" t="s">
        <v>309</v>
      </c>
    </row>
    <row r="80" spans="1:30" x14ac:dyDescent="0.25">
      <c r="A80">
        <v>79</v>
      </c>
      <c r="B80">
        <v>72</v>
      </c>
      <c r="C80">
        <v>1</v>
      </c>
      <c r="D80" t="s">
        <v>516</v>
      </c>
      <c r="E80">
        <v>76500</v>
      </c>
      <c r="G80" t="s">
        <v>24</v>
      </c>
      <c r="H80" s="7">
        <v>42603</v>
      </c>
      <c r="I80">
        <v>72</v>
      </c>
      <c r="J80" t="s">
        <v>163</v>
      </c>
      <c r="K80" t="s">
        <v>164</v>
      </c>
      <c r="L80" t="s">
        <v>159</v>
      </c>
      <c r="M80" t="s">
        <v>104</v>
      </c>
      <c r="N80" t="s">
        <v>103</v>
      </c>
      <c r="O80" t="s">
        <v>94</v>
      </c>
      <c r="P80">
        <v>32</v>
      </c>
      <c r="Q80">
        <v>61200</v>
      </c>
      <c r="R80">
        <v>2000</v>
      </c>
      <c r="S80">
        <v>750</v>
      </c>
      <c r="T80">
        <v>750</v>
      </c>
      <c r="U80">
        <v>76500</v>
      </c>
      <c r="V80">
        <f>Data_SalesDetails[[#This Row],[Stock.Cost]]+Data_SalesDetails[[#This Row],[Stock.RepairsCost]]+Data_SalesDetails[[#This Row],[Stock.PartsCost]]+Data_SalesDetails[[#This Row],[Stock.TransportInCost]]</f>
        <v>64700</v>
      </c>
      <c r="W80" s="2">
        <f>Data_SalesDetails[[#This Row],[TotalSalePrice]]/Data_SalesDetails[[#This Row],[Total Cost]]-1</f>
        <v>0.18238021638330748</v>
      </c>
      <c r="X80" s="6">
        <f>Data_SalesDetails[[#This Row],[TotalSalePrice]]-Data_SalesDetails[[#This Row],[Total Cost]]</f>
        <v>11800</v>
      </c>
      <c r="Y80" t="s">
        <v>471</v>
      </c>
      <c r="Z80" s="1">
        <v>42602</v>
      </c>
      <c r="AA80">
        <v>5</v>
      </c>
      <c r="AB80" t="s">
        <v>366</v>
      </c>
      <c r="AC80" t="s">
        <v>313</v>
      </c>
      <c r="AD80" t="s">
        <v>312</v>
      </c>
    </row>
    <row r="81" spans="1:30" x14ac:dyDescent="0.25">
      <c r="A81">
        <v>80</v>
      </c>
      <c r="B81">
        <v>73</v>
      </c>
      <c r="C81">
        <v>1</v>
      </c>
      <c r="D81" t="s">
        <v>517</v>
      </c>
      <c r="E81">
        <v>45900</v>
      </c>
      <c r="F81">
        <v>500</v>
      </c>
      <c r="G81" t="s">
        <v>16</v>
      </c>
      <c r="H81" s="7">
        <v>42604.333333333336</v>
      </c>
      <c r="I81">
        <v>73</v>
      </c>
      <c r="J81" t="s">
        <v>146</v>
      </c>
      <c r="K81" t="s">
        <v>147</v>
      </c>
      <c r="L81" t="s">
        <v>138</v>
      </c>
      <c r="M81" t="s">
        <v>104</v>
      </c>
      <c r="N81" t="s">
        <v>103</v>
      </c>
      <c r="O81" t="s">
        <v>94</v>
      </c>
      <c r="P81">
        <v>26</v>
      </c>
      <c r="Q81">
        <v>36720</v>
      </c>
      <c r="R81">
        <v>500</v>
      </c>
      <c r="S81">
        <v>500</v>
      </c>
      <c r="T81">
        <v>550</v>
      </c>
      <c r="U81">
        <v>45900</v>
      </c>
      <c r="V81">
        <f>Data_SalesDetails[[#This Row],[Stock.Cost]]+Data_SalesDetails[[#This Row],[Stock.RepairsCost]]+Data_SalesDetails[[#This Row],[Stock.PartsCost]]+Data_SalesDetails[[#This Row],[Stock.TransportInCost]]</f>
        <v>38270</v>
      </c>
      <c r="W81" s="2">
        <f>Data_SalesDetails[[#This Row],[TotalSalePrice]]/Data_SalesDetails[[#This Row],[Total Cost]]-1</f>
        <v>0.19937287692709704</v>
      </c>
      <c r="X81" s="6">
        <f>Data_SalesDetails[[#This Row],[TotalSalePrice]]-Data_SalesDetails[[#This Row],[Total Cost]]</f>
        <v>7630</v>
      </c>
      <c r="Y81" t="s">
        <v>424</v>
      </c>
      <c r="Z81" s="1">
        <v>42602</v>
      </c>
      <c r="AA81">
        <v>4</v>
      </c>
      <c r="AB81" t="s">
        <v>360</v>
      </c>
      <c r="AC81" t="s">
        <v>311</v>
      </c>
      <c r="AD81" t="s">
        <v>312</v>
      </c>
    </row>
    <row r="82" spans="1:30" x14ac:dyDescent="0.25">
      <c r="A82">
        <v>81</v>
      </c>
      <c r="B82">
        <v>74</v>
      </c>
      <c r="C82">
        <v>1</v>
      </c>
      <c r="D82" t="s">
        <v>518</v>
      </c>
      <c r="E82">
        <v>125000</v>
      </c>
      <c r="F82">
        <v>1500</v>
      </c>
      <c r="G82" t="s">
        <v>37</v>
      </c>
      <c r="H82" s="7">
        <v>42605</v>
      </c>
      <c r="I82">
        <v>74</v>
      </c>
      <c r="J82" t="s">
        <v>195</v>
      </c>
      <c r="K82" t="s">
        <v>196</v>
      </c>
      <c r="L82" t="s">
        <v>197</v>
      </c>
      <c r="M82" t="s">
        <v>93</v>
      </c>
      <c r="N82" t="s">
        <v>92</v>
      </c>
      <c r="O82" t="s">
        <v>94</v>
      </c>
      <c r="P82">
        <v>27</v>
      </c>
      <c r="Q82">
        <v>100000</v>
      </c>
      <c r="R82">
        <v>500</v>
      </c>
      <c r="S82">
        <v>2200</v>
      </c>
      <c r="T82">
        <v>750</v>
      </c>
      <c r="U82">
        <v>125000</v>
      </c>
      <c r="V82">
        <f>Data_SalesDetails[[#This Row],[Stock.Cost]]+Data_SalesDetails[[#This Row],[Stock.RepairsCost]]+Data_SalesDetails[[#This Row],[Stock.PartsCost]]+Data_SalesDetails[[#This Row],[Stock.TransportInCost]]</f>
        <v>103450</v>
      </c>
      <c r="W82" s="2">
        <f>Data_SalesDetails[[#This Row],[TotalSalePrice]]/Data_SalesDetails[[#This Row],[Total Cost]]-1</f>
        <v>0.20831319478008692</v>
      </c>
      <c r="X82" s="6">
        <f>Data_SalesDetails[[#This Row],[TotalSalePrice]]-Data_SalesDetails[[#This Row],[Total Cost]]</f>
        <v>21550</v>
      </c>
      <c r="Y82" t="s">
        <v>444</v>
      </c>
      <c r="Z82" s="1">
        <v>42604</v>
      </c>
      <c r="AA82">
        <v>4</v>
      </c>
      <c r="AB82" t="s">
        <v>361</v>
      </c>
      <c r="AC82" t="s">
        <v>311</v>
      </c>
      <c r="AD82" t="s">
        <v>312</v>
      </c>
    </row>
    <row r="83" spans="1:30" x14ac:dyDescent="0.25">
      <c r="A83">
        <v>82</v>
      </c>
      <c r="B83">
        <v>75</v>
      </c>
      <c r="C83">
        <v>1</v>
      </c>
      <c r="D83" t="s">
        <v>519</v>
      </c>
      <c r="E83">
        <v>65500</v>
      </c>
      <c r="G83" t="s">
        <v>38</v>
      </c>
      <c r="H83" s="7">
        <v>42606</v>
      </c>
      <c r="I83">
        <v>75</v>
      </c>
      <c r="J83" t="s">
        <v>198</v>
      </c>
      <c r="K83" t="s">
        <v>199</v>
      </c>
      <c r="L83" t="s">
        <v>132</v>
      </c>
      <c r="M83" t="s">
        <v>96</v>
      </c>
      <c r="N83" t="s">
        <v>95</v>
      </c>
      <c r="O83" t="s">
        <v>94</v>
      </c>
      <c r="P83">
        <v>28</v>
      </c>
      <c r="Q83">
        <v>52400</v>
      </c>
      <c r="R83">
        <v>500</v>
      </c>
      <c r="S83">
        <v>750</v>
      </c>
      <c r="T83">
        <v>750</v>
      </c>
      <c r="U83">
        <v>65500</v>
      </c>
      <c r="V83">
        <f>Data_SalesDetails[[#This Row],[Stock.Cost]]+Data_SalesDetails[[#This Row],[Stock.RepairsCost]]+Data_SalesDetails[[#This Row],[Stock.PartsCost]]+Data_SalesDetails[[#This Row],[Stock.TransportInCost]]</f>
        <v>54400</v>
      </c>
      <c r="W83" s="2">
        <f>Data_SalesDetails[[#This Row],[TotalSalePrice]]/Data_SalesDetails[[#This Row],[Total Cost]]-1</f>
        <v>0.20404411764705888</v>
      </c>
      <c r="X83" s="6">
        <f>Data_SalesDetails[[#This Row],[TotalSalePrice]]-Data_SalesDetails[[#This Row],[Total Cost]]</f>
        <v>11100</v>
      </c>
      <c r="Y83" t="s">
        <v>444</v>
      </c>
      <c r="Z83" s="1">
        <v>42604</v>
      </c>
      <c r="AA83">
        <v>4</v>
      </c>
      <c r="AB83" t="s">
        <v>362</v>
      </c>
      <c r="AC83" t="s">
        <v>311</v>
      </c>
      <c r="AD83" t="s">
        <v>312</v>
      </c>
    </row>
    <row r="84" spans="1:30" x14ac:dyDescent="0.25">
      <c r="A84">
        <v>83</v>
      </c>
      <c r="B84">
        <v>76</v>
      </c>
      <c r="C84">
        <v>1</v>
      </c>
      <c r="D84" t="s">
        <v>520</v>
      </c>
      <c r="E84">
        <v>92150</v>
      </c>
      <c r="G84" t="s">
        <v>39</v>
      </c>
      <c r="H84" s="7">
        <v>42607</v>
      </c>
      <c r="I84">
        <v>76</v>
      </c>
      <c r="J84" t="s">
        <v>200</v>
      </c>
      <c r="K84" t="s">
        <v>201</v>
      </c>
      <c r="L84" t="s">
        <v>135</v>
      </c>
      <c r="M84" t="s">
        <v>106</v>
      </c>
      <c r="N84" t="s">
        <v>105</v>
      </c>
      <c r="O84" t="s">
        <v>107</v>
      </c>
      <c r="P84">
        <v>32</v>
      </c>
      <c r="Q84">
        <v>73720</v>
      </c>
      <c r="R84">
        <v>2175</v>
      </c>
      <c r="S84">
        <v>225</v>
      </c>
      <c r="T84">
        <v>750</v>
      </c>
      <c r="U84">
        <v>92150</v>
      </c>
      <c r="V84">
        <f>Data_SalesDetails[[#This Row],[Stock.Cost]]+Data_SalesDetails[[#This Row],[Stock.RepairsCost]]+Data_SalesDetails[[#This Row],[Stock.PartsCost]]+Data_SalesDetails[[#This Row],[Stock.TransportInCost]]</f>
        <v>76870</v>
      </c>
      <c r="W84" s="2">
        <f>Data_SalesDetails[[#This Row],[TotalSalePrice]]/Data_SalesDetails[[#This Row],[Total Cost]]-1</f>
        <v>0.19877715623780401</v>
      </c>
      <c r="X84" s="6">
        <f>Data_SalesDetails[[#This Row],[TotalSalePrice]]-Data_SalesDetails[[#This Row],[Total Cost]]</f>
        <v>15280</v>
      </c>
      <c r="Y84" t="s">
        <v>426</v>
      </c>
      <c r="Z84" s="1">
        <v>42604</v>
      </c>
      <c r="AA84">
        <v>5</v>
      </c>
      <c r="AB84" t="s">
        <v>366</v>
      </c>
      <c r="AC84" t="s">
        <v>313</v>
      </c>
      <c r="AD84" t="s">
        <v>312</v>
      </c>
    </row>
    <row r="85" spans="1:30" x14ac:dyDescent="0.25">
      <c r="A85">
        <v>84</v>
      </c>
      <c r="B85">
        <v>77</v>
      </c>
      <c r="C85">
        <v>1</v>
      </c>
      <c r="D85" t="s">
        <v>521</v>
      </c>
      <c r="E85">
        <v>9500</v>
      </c>
      <c r="G85" t="s">
        <v>40</v>
      </c>
      <c r="H85" s="7">
        <v>42610</v>
      </c>
      <c r="I85">
        <v>77</v>
      </c>
      <c r="J85" t="s">
        <v>200</v>
      </c>
      <c r="K85" t="s">
        <v>202</v>
      </c>
      <c r="L85" t="s">
        <v>138</v>
      </c>
      <c r="M85" t="s">
        <v>104</v>
      </c>
      <c r="N85" t="s">
        <v>103</v>
      </c>
      <c r="O85" t="s">
        <v>94</v>
      </c>
      <c r="P85">
        <v>15</v>
      </c>
      <c r="Q85">
        <v>7600</v>
      </c>
      <c r="R85">
        <v>500</v>
      </c>
      <c r="S85">
        <v>750</v>
      </c>
      <c r="T85">
        <v>150</v>
      </c>
      <c r="U85">
        <v>9500</v>
      </c>
      <c r="V85">
        <f>Data_SalesDetails[[#This Row],[Stock.Cost]]+Data_SalesDetails[[#This Row],[Stock.RepairsCost]]+Data_SalesDetails[[#This Row],[Stock.PartsCost]]+Data_SalesDetails[[#This Row],[Stock.TransportInCost]]</f>
        <v>9000</v>
      </c>
      <c r="W85" s="2">
        <f>Data_SalesDetails[[#This Row],[TotalSalePrice]]/Data_SalesDetails[[#This Row],[Total Cost]]-1</f>
        <v>5.555555555555558E-2</v>
      </c>
      <c r="X85" s="6">
        <f>Data_SalesDetails[[#This Row],[TotalSalePrice]]-Data_SalesDetails[[#This Row],[Total Cost]]</f>
        <v>500</v>
      </c>
      <c r="Y85" t="s">
        <v>431</v>
      </c>
      <c r="Z85" s="1">
        <v>42607</v>
      </c>
      <c r="AA85">
        <v>2</v>
      </c>
      <c r="AB85" t="s">
        <v>349</v>
      </c>
      <c r="AC85" t="s">
        <v>308</v>
      </c>
      <c r="AD85" t="s">
        <v>309</v>
      </c>
    </row>
    <row r="86" spans="1:30" x14ac:dyDescent="0.25">
      <c r="A86">
        <v>85</v>
      </c>
      <c r="B86">
        <v>78</v>
      </c>
      <c r="C86">
        <v>1</v>
      </c>
      <c r="D86" t="s">
        <v>522</v>
      </c>
      <c r="E86">
        <v>9950</v>
      </c>
      <c r="G86" t="s">
        <v>36</v>
      </c>
      <c r="H86" s="7">
        <v>42610</v>
      </c>
      <c r="I86">
        <v>78</v>
      </c>
      <c r="J86" t="s">
        <v>192</v>
      </c>
      <c r="K86" t="s">
        <v>193</v>
      </c>
      <c r="L86" t="s">
        <v>194</v>
      </c>
      <c r="M86" t="s">
        <v>100</v>
      </c>
      <c r="N86" t="s">
        <v>99</v>
      </c>
      <c r="O86" t="s">
        <v>94</v>
      </c>
      <c r="P86">
        <v>88</v>
      </c>
      <c r="Q86">
        <v>7960</v>
      </c>
      <c r="R86">
        <v>500</v>
      </c>
      <c r="S86">
        <v>225</v>
      </c>
      <c r="T86">
        <v>150</v>
      </c>
      <c r="U86">
        <v>9950</v>
      </c>
      <c r="V86">
        <f>Data_SalesDetails[[#This Row],[Stock.Cost]]+Data_SalesDetails[[#This Row],[Stock.RepairsCost]]+Data_SalesDetails[[#This Row],[Stock.PartsCost]]+Data_SalesDetails[[#This Row],[Stock.TransportInCost]]</f>
        <v>8835</v>
      </c>
      <c r="W86" s="2">
        <f>Data_SalesDetails[[#This Row],[TotalSalePrice]]/Data_SalesDetails[[#This Row],[Total Cost]]-1</f>
        <v>0.12620260328239952</v>
      </c>
      <c r="X86" s="6">
        <f>Data_SalesDetails[[#This Row],[TotalSalePrice]]-Data_SalesDetails[[#This Row],[Total Cost]]</f>
        <v>1115</v>
      </c>
      <c r="Y86" t="s">
        <v>426</v>
      </c>
      <c r="Z86" s="1">
        <v>42607</v>
      </c>
      <c r="AA86">
        <v>21</v>
      </c>
      <c r="AB86" t="s">
        <v>412</v>
      </c>
      <c r="AC86" t="s">
        <v>330</v>
      </c>
      <c r="AD86" t="s">
        <v>312</v>
      </c>
    </row>
    <row r="87" spans="1:30" x14ac:dyDescent="0.25">
      <c r="A87">
        <v>86</v>
      </c>
      <c r="B87">
        <v>79</v>
      </c>
      <c r="C87">
        <v>1</v>
      </c>
      <c r="D87" t="s">
        <v>523</v>
      </c>
      <c r="E87">
        <v>5680</v>
      </c>
      <c r="F87">
        <v>500</v>
      </c>
      <c r="G87" t="s">
        <v>28</v>
      </c>
      <c r="H87" s="7">
        <v>42611</v>
      </c>
      <c r="I87">
        <v>79</v>
      </c>
      <c r="J87" t="s">
        <v>173</v>
      </c>
      <c r="K87" t="s">
        <v>174</v>
      </c>
      <c r="L87" t="s">
        <v>175</v>
      </c>
      <c r="M87" t="s">
        <v>104</v>
      </c>
      <c r="N87" t="s">
        <v>103</v>
      </c>
      <c r="O87" t="s">
        <v>94</v>
      </c>
      <c r="P87">
        <v>87</v>
      </c>
      <c r="Q87">
        <v>4544</v>
      </c>
      <c r="R87">
        <v>500</v>
      </c>
      <c r="S87">
        <v>150</v>
      </c>
      <c r="T87">
        <v>150</v>
      </c>
      <c r="U87">
        <v>5680</v>
      </c>
      <c r="V87">
        <f>Data_SalesDetails[[#This Row],[Stock.Cost]]+Data_SalesDetails[[#This Row],[Stock.RepairsCost]]+Data_SalesDetails[[#This Row],[Stock.PartsCost]]+Data_SalesDetails[[#This Row],[Stock.TransportInCost]]</f>
        <v>5344</v>
      </c>
      <c r="W87" s="2">
        <f>Data_SalesDetails[[#This Row],[TotalSalePrice]]/Data_SalesDetails[[#This Row],[Total Cost]]-1</f>
        <v>6.2874251497005984E-2</v>
      </c>
      <c r="X87" s="6">
        <f>Data_SalesDetails[[#This Row],[TotalSalePrice]]-Data_SalesDetails[[#This Row],[Total Cost]]</f>
        <v>336</v>
      </c>
      <c r="Y87" t="s">
        <v>436</v>
      </c>
      <c r="Z87" s="1">
        <v>42608</v>
      </c>
      <c r="AA87">
        <v>21</v>
      </c>
      <c r="AB87" t="s">
        <v>411</v>
      </c>
      <c r="AC87" t="s">
        <v>330</v>
      </c>
      <c r="AD87" t="s">
        <v>312</v>
      </c>
    </row>
    <row r="88" spans="1:30" x14ac:dyDescent="0.25">
      <c r="A88">
        <v>87</v>
      </c>
      <c r="B88">
        <v>80</v>
      </c>
      <c r="C88">
        <v>1</v>
      </c>
      <c r="D88" t="s">
        <v>524</v>
      </c>
      <c r="E88">
        <v>19500</v>
      </c>
      <c r="G88" t="s">
        <v>27</v>
      </c>
      <c r="H88" s="7">
        <v>42612</v>
      </c>
      <c r="I88">
        <v>80</v>
      </c>
      <c r="J88" t="s">
        <v>170</v>
      </c>
      <c r="K88" t="s">
        <v>171</v>
      </c>
      <c r="L88" t="s">
        <v>172</v>
      </c>
      <c r="M88" t="s">
        <v>109</v>
      </c>
      <c r="N88" t="s">
        <v>108</v>
      </c>
      <c r="O88" t="s">
        <v>94</v>
      </c>
      <c r="P88">
        <v>89</v>
      </c>
      <c r="Q88">
        <v>15600</v>
      </c>
      <c r="R88">
        <v>2000</v>
      </c>
      <c r="S88">
        <v>750</v>
      </c>
      <c r="T88">
        <v>150</v>
      </c>
      <c r="U88">
        <v>19500</v>
      </c>
      <c r="V88">
        <f>Data_SalesDetails[[#This Row],[Stock.Cost]]+Data_SalesDetails[[#This Row],[Stock.RepairsCost]]+Data_SalesDetails[[#This Row],[Stock.PartsCost]]+Data_SalesDetails[[#This Row],[Stock.TransportInCost]]</f>
        <v>18500</v>
      </c>
      <c r="W88" s="2">
        <f>Data_SalesDetails[[#This Row],[TotalSalePrice]]/Data_SalesDetails[[#This Row],[Total Cost]]-1</f>
        <v>5.4054054054053946E-2</v>
      </c>
      <c r="X88" s="6">
        <f>Data_SalesDetails[[#This Row],[TotalSalePrice]]-Data_SalesDetails[[#This Row],[Total Cost]]</f>
        <v>1000</v>
      </c>
      <c r="Y88" t="s">
        <v>431</v>
      </c>
      <c r="Z88" s="1">
        <v>42610</v>
      </c>
      <c r="AA88">
        <v>21</v>
      </c>
      <c r="AB88" t="s">
        <v>413</v>
      </c>
      <c r="AC88" t="s">
        <v>330</v>
      </c>
      <c r="AD88" t="s">
        <v>312</v>
      </c>
    </row>
    <row r="89" spans="1:30" x14ac:dyDescent="0.25">
      <c r="A89">
        <v>88</v>
      </c>
      <c r="B89">
        <v>81</v>
      </c>
      <c r="C89">
        <v>1</v>
      </c>
      <c r="D89" t="s">
        <v>525</v>
      </c>
      <c r="E89">
        <v>3500</v>
      </c>
      <c r="G89" t="s">
        <v>17</v>
      </c>
      <c r="H89" s="7">
        <v>42617</v>
      </c>
      <c r="I89">
        <v>81</v>
      </c>
      <c r="J89" t="s">
        <v>148</v>
      </c>
      <c r="K89" t="s">
        <v>149</v>
      </c>
      <c r="L89" t="s">
        <v>138</v>
      </c>
      <c r="M89" t="s">
        <v>104</v>
      </c>
      <c r="N89" t="s">
        <v>103</v>
      </c>
      <c r="O89" t="s">
        <v>94</v>
      </c>
      <c r="P89">
        <v>90</v>
      </c>
      <c r="Q89">
        <v>2800</v>
      </c>
      <c r="R89">
        <v>500</v>
      </c>
      <c r="S89">
        <v>750</v>
      </c>
      <c r="T89">
        <v>150</v>
      </c>
      <c r="U89">
        <v>3500</v>
      </c>
      <c r="V89">
        <f>Data_SalesDetails[[#This Row],[Stock.Cost]]+Data_SalesDetails[[#This Row],[Stock.RepairsCost]]+Data_SalesDetails[[#This Row],[Stock.PartsCost]]+Data_SalesDetails[[#This Row],[Stock.TransportInCost]]</f>
        <v>4200</v>
      </c>
      <c r="W89" s="2">
        <f>Data_SalesDetails[[#This Row],[TotalSalePrice]]/Data_SalesDetails[[#This Row],[Total Cost]]-1</f>
        <v>-0.16666666666666663</v>
      </c>
      <c r="X89" s="6">
        <f>Data_SalesDetails[[#This Row],[TotalSalePrice]]-Data_SalesDetails[[#This Row],[Total Cost]]</f>
        <v>-700</v>
      </c>
      <c r="Y89" t="s">
        <v>431</v>
      </c>
      <c r="Z89" s="1">
        <v>42614</v>
      </c>
      <c r="AA89">
        <v>21</v>
      </c>
      <c r="AB89" t="s">
        <v>414</v>
      </c>
      <c r="AC89" t="s">
        <v>330</v>
      </c>
      <c r="AD89" t="s">
        <v>312</v>
      </c>
    </row>
    <row r="90" spans="1:30" x14ac:dyDescent="0.25">
      <c r="A90">
        <v>89</v>
      </c>
      <c r="B90">
        <v>82</v>
      </c>
      <c r="C90">
        <v>1</v>
      </c>
      <c r="D90" t="s">
        <v>526</v>
      </c>
      <c r="E90">
        <v>3950</v>
      </c>
      <c r="G90" t="s">
        <v>22</v>
      </c>
      <c r="H90" s="7">
        <v>42617</v>
      </c>
      <c r="I90">
        <v>82</v>
      </c>
      <c r="J90" t="s">
        <v>124</v>
      </c>
      <c r="K90" t="s">
        <v>125</v>
      </c>
      <c r="L90" t="s">
        <v>126</v>
      </c>
      <c r="M90" t="s">
        <v>109</v>
      </c>
      <c r="N90" t="s">
        <v>108</v>
      </c>
      <c r="O90" t="s">
        <v>94</v>
      </c>
      <c r="P90">
        <v>89</v>
      </c>
      <c r="Q90">
        <v>3160</v>
      </c>
      <c r="R90">
        <v>500</v>
      </c>
      <c r="S90">
        <v>150</v>
      </c>
      <c r="T90">
        <v>150</v>
      </c>
      <c r="U90">
        <v>3950</v>
      </c>
      <c r="V90">
        <f>Data_SalesDetails[[#This Row],[Stock.Cost]]+Data_SalesDetails[[#This Row],[Stock.RepairsCost]]+Data_SalesDetails[[#This Row],[Stock.PartsCost]]+Data_SalesDetails[[#This Row],[Stock.TransportInCost]]</f>
        <v>3960</v>
      </c>
      <c r="W90" s="2">
        <f>Data_SalesDetails[[#This Row],[TotalSalePrice]]/Data_SalesDetails[[#This Row],[Total Cost]]-1</f>
        <v>-2.525252525252486E-3</v>
      </c>
      <c r="X90" s="6">
        <f>Data_SalesDetails[[#This Row],[TotalSalePrice]]-Data_SalesDetails[[#This Row],[Total Cost]]</f>
        <v>-10</v>
      </c>
      <c r="Y90" t="s">
        <v>431</v>
      </c>
      <c r="Z90" s="1">
        <v>42614</v>
      </c>
      <c r="AA90">
        <v>21</v>
      </c>
      <c r="AB90" t="s">
        <v>413</v>
      </c>
      <c r="AC90" t="s">
        <v>330</v>
      </c>
      <c r="AD90" t="s">
        <v>312</v>
      </c>
    </row>
    <row r="91" spans="1:30" x14ac:dyDescent="0.25">
      <c r="A91">
        <v>90</v>
      </c>
      <c r="B91">
        <v>83</v>
      </c>
      <c r="C91">
        <v>1</v>
      </c>
      <c r="D91" t="s">
        <v>527</v>
      </c>
      <c r="E91">
        <v>20950</v>
      </c>
      <c r="F91">
        <v>750</v>
      </c>
      <c r="G91" t="s">
        <v>21</v>
      </c>
      <c r="H91" s="7">
        <v>42617</v>
      </c>
      <c r="I91">
        <v>83</v>
      </c>
      <c r="J91" t="s">
        <v>157</v>
      </c>
      <c r="K91" t="s">
        <v>158</v>
      </c>
      <c r="L91" t="s">
        <v>159</v>
      </c>
      <c r="M91" t="s">
        <v>104</v>
      </c>
      <c r="N91" t="s">
        <v>103</v>
      </c>
      <c r="O91" t="s">
        <v>94</v>
      </c>
      <c r="P91">
        <v>11</v>
      </c>
      <c r="Q91">
        <v>16760</v>
      </c>
      <c r="R91">
        <v>1360</v>
      </c>
      <c r="S91">
        <v>750</v>
      </c>
      <c r="T91">
        <v>150</v>
      </c>
      <c r="U91">
        <v>20950</v>
      </c>
      <c r="V91">
        <f>Data_SalesDetails[[#This Row],[Stock.Cost]]+Data_SalesDetails[[#This Row],[Stock.RepairsCost]]+Data_SalesDetails[[#This Row],[Stock.PartsCost]]+Data_SalesDetails[[#This Row],[Stock.TransportInCost]]</f>
        <v>19020</v>
      </c>
      <c r="W91" s="2">
        <f>Data_SalesDetails[[#This Row],[TotalSalePrice]]/Data_SalesDetails[[#This Row],[Total Cost]]-1</f>
        <v>0.10147213459516302</v>
      </c>
      <c r="X91" s="6">
        <f>Data_SalesDetails[[#This Row],[TotalSalePrice]]-Data_SalesDetails[[#This Row],[Total Cost]]</f>
        <v>1930</v>
      </c>
      <c r="Y91" t="s">
        <v>428</v>
      </c>
      <c r="Z91" s="1">
        <v>42616</v>
      </c>
      <c r="AA91">
        <v>2</v>
      </c>
      <c r="AB91" t="s">
        <v>345</v>
      </c>
      <c r="AC91" t="s">
        <v>308</v>
      </c>
      <c r="AD91" t="s">
        <v>309</v>
      </c>
    </row>
    <row r="92" spans="1:30" x14ac:dyDescent="0.25">
      <c r="A92">
        <v>91</v>
      </c>
      <c r="B92">
        <v>84</v>
      </c>
      <c r="C92">
        <v>1</v>
      </c>
      <c r="D92" t="s">
        <v>528</v>
      </c>
      <c r="E92">
        <v>7500</v>
      </c>
      <c r="F92">
        <v>75</v>
      </c>
      <c r="G92" t="s">
        <v>6</v>
      </c>
      <c r="H92" s="7">
        <v>42619</v>
      </c>
      <c r="I92">
        <v>84</v>
      </c>
      <c r="J92" t="s">
        <v>116</v>
      </c>
      <c r="K92" t="s">
        <v>117</v>
      </c>
      <c r="L92" t="s">
        <v>113</v>
      </c>
      <c r="M92" t="s">
        <v>104</v>
      </c>
      <c r="N92" t="s">
        <v>103</v>
      </c>
      <c r="O92" t="s">
        <v>94</v>
      </c>
      <c r="P92">
        <v>13</v>
      </c>
      <c r="Q92">
        <v>6000</v>
      </c>
      <c r="R92">
        <v>500</v>
      </c>
      <c r="S92">
        <v>750</v>
      </c>
      <c r="T92">
        <v>150</v>
      </c>
      <c r="U92">
        <v>7500</v>
      </c>
      <c r="V92">
        <f>Data_SalesDetails[[#This Row],[Stock.Cost]]+Data_SalesDetails[[#This Row],[Stock.RepairsCost]]+Data_SalesDetails[[#This Row],[Stock.PartsCost]]+Data_SalesDetails[[#This Row],[Stock.TransportInCost]]</f>
        <v>7400</v>
      </c>
      <c r="W92" s="2">
        <f>Data_SalesDetails[[#This Row],[TotalSalePrice]]/Data_SalesDetails[[#This Row],[Total Cost]]-1</f>
        <v>1.3513513513513598E-2</v>
      </c>
      <c r="X92" s="6">
        <f>Data_SalesDetails[[#This Row],[TotalSalePrice]]-Data_SalesDetails[[#This Row],[Total Cost]]</f>
        <v>100</v>
      </c>
      <c r="Y92" t="s">
        <v>428</v>
      </c>
      <c r="Z92" s="1">
        <v>42618</v>
      </c>
      <c r="AA92">
        <v>2</v>
      </c>
      <c r="AB92" t="s">
        <v>347</v>
      </c>
      <c r="AC92" t="s">
        <v>308</v>
      </c>
      <c r="AD92" t="s">
        <v>309</v>
      </c>
    </row>
    <row r="93" spans="1:30" x14ac:dyDescent="0.25">
      <c r="A93">
        <v>92</v>
      </c>
      <c r="B93">
        <v>85</v>
      </c>
      <c r="C93">
        <v>1</v>
      </c>
      <c r="D93" t="s">
        <v>529</v>
      </c>
      <c r="E93">
        <v>56500</v>
      </c>
      <c r="F93">
        <v>1500</v>
      </c>
      <c r="G93" t="s">
        <v>5</v>
      </c>
      <c r="H93" s="7">
        <v>42620</v>
      </c>
      <c r="I93">
        <v>85</v>
      </c>
      <c r="J93" t="s">
        <v>114</v>
      </c>
      <c r="K93" t="s">
        <v>115</v>
      </c>
      <c r="L93" t="s">
        <v>113</v>
      </c>
      <c r="M93" t="s">
        <v>104</v>
      </c>
      <c r="N93" t="s">
        <v>103</v>
      </c>
      <c r="O93" t="s">
        <v>94</v>
      </c>
      <c r="P93">
        <v>26</v>
      </c>
      <c r="Q93">
        <v>45200</v>
      </c>
      <c r="R93">
        <v>500</v>
      </c>
      <c r="S93">
        <v>1500</v>
      </c>
      <c r="T93">
        <v>550</v>
      </c>
      <c r="U93">
        <v>56500</v>
      </c>
      <c r="V93">
        <f>Data_SalesDetails[[#This Row],[Stock.Cost]]+Data_SalesDetails[[#This Row],[Stock.RepairsCost]]+Data_SalesDetails[[#This Row],[Stock.PartsCost]]+Data_SalesDetails[[#This Row],[Stock.TransportInCost]]</f>
        <v>47750</v>
      </c>
      <c r="W93" s="2">
        <f>Data_SalesDetails[[#This Row],[TotalSalePrice]]/Data_SalesDetails[[#This Row],[Total Cost]]-1</f>
        <v>0.18324607329842935</v>
      </c>
      <c r="X93" s="6">
        <f>Data_SalesDetails[[#This Row],[TotalSalePrice]]-Data_SalesDetails[[#This Row],[Total Cost]]</f>
        <v>8750</v>
      </c>
      <c r="Y93" t="s">
        <v>488</v>
      </c>
      <c r="Z93" s="1">
        <v>42618</v>
      </c>
      <c r="AA93">
        <v>4</v>
      </c>
      <c r="AB93" t="s">
        <v>360</v>
      </c>
      <c r="AC93" t="s">
        <v>311</v>
      </c>
      <c r="AD93" t="s">
        <v>312</v>
      </c>
    </row>
    <row r="94" spans="1:30" x14ac:dyDescent="0.25">
      <c r="A94">
        <v>93</v>
      </c>
      <c r="B94">
        <v>86</v>
      </c>
      <c r="C94">
        <v>1</v>
      </c>
      <c r="D94" t="s">
        <v>530</v>
      </c>
      <c r="E94">
        <v>49500</v>
      </c>
      <c r="F94">
        <v>750</v>
      </c>
      <c r="G94" t="s">
        <v>25</v>
      </c>
      <c r="H94" s="7">
        <v>42620</v>
      </c>
      <c r="I94">
        <v>86</v>
      </c>
      <c r="J94" t="s">
        <v>165</v>
      </c>
      <c r="K94" t="s">
        <v>166</v>
      </c>
      <c r="L94" t="s">
        <v>159</v>
      </c>
      <c r="M94" t="s">
        <v>104</v>
      </c>
      <c r="N94" t="s">
        <v>103</v>
      </c>
      <c r="O94" t="s">
        <v>94</v>
      </c>
      <c r="P94">
        <v>27</v>
      </c>
      <c r="Q94">
        <v>39600</v>
      </c>
      <c r="R94">
        <v>660</v>
      </c>
      <c r="S94">
        <v>500</v>
      </c>
      <c r="T94">
        <v>550</v>
      </c>
      <c r="U94">
        <v>49500</v>
      </c>
      <c r="V94">
        <f>Data_SalesDetails[[#This Row],[Stock.Cost]]+Data_SalesDetails[[#This Row],[Stock.RepairsCost]]+Data_SalesDetails[[#This Row],[Stock.PartsCost]]+Data_SalesDetails[[#This Row],[Stock.TransportInCost]]</f>
        <v>41310</v>
      </c>
      <c r="W94" s="2">
        <f>Data_SalesDetails[[#This Row],[TotalSalePrice]]/Data_SalesDetails[[#This Row],[Total Cost]]-1</f>
        <v>0.1982570806100219</v>
      </c>
      <c r="X94" s="6">
        <f>Data_SalesDetails[[#This Row],[TotalSalePrice]]-Data_SalesDetails[[#This Row],[Total Cost]]</f>
        <v>8190</v>
      </c>
      <c r="Y94" t="s">
        <v>428</v>
      </c>
      <c r="Z94" s="1">
        <v>42619</v>
      </c>
      <c r="AA94">
        <v>4</v>
      </c>
      <c r="AB94" t="s">
        <v>361</v>
      </c>
      <c r="AC94" t="s">
        <v>311</v>
      </c>
      <c r="AD94" t="s">
        <v>312</v>
      </c>
    </row>
    <row r="95" spans="1:30" x14ac:dyDescent="0.25">
      <c r="A95">
        <v>94</v>
      </c>
      <c r="B95">
        <v>87</v>
      </c>
      <c r="C95">
        <v>1</v>
      </c>
      <c r="D95" t="s">
        <v>531</v>
      </c>
      <c r="E95">
        <v>68900</v>
      </c>
      <c r="G95" t="s">
        <v>35</v>
      </c>
      <c r="H95" s="7">
        <v>42624</v>
      </c>
      <c r="I95">
        <v>87</v>
      </c>
      <c r="J95" t="s">
        <v>189</v>
      </c>
      <c r="K95" t="s">
        <v>190</v>
      </c>
      <c r="L95" t="s">
        <v>191</v>
      </c>
      <c r="M95" t="s">
        <v>102</v>
      </c>
      <c r="N95" t="s">
        <v>101</v>
      </c>
      <c r="O95" t="s">
        <v>94</v>
      </c>
      <c r="P95">
        <v>11</v>
      </c>
      <c r="Q95">
        <v>55120</v>
      </c>
      <c r="R95">
        <v>500</v>
      </c>
      <c r="S95">
        <v>750</v>
      </c>
      <c r="T95">
        <v>750</v>
      </c>
      <c r="U95">
        <v>68900</v>
      </c>
      <c r="V95">
        <f>Data_SalesDetails[[#This Row],[Stock.Cost]]+Data_SalesDetails[[#This Row],[Stock.RepairsCost]]+Data_SalesDetails[[#This Row],[Stock.PartsCost]]+Data_SalesDetails[[#This Row],[Stock.TransportInCost]]</f>
        <v>57120</v>
      </c>
      <c r="W95" s="2">
        <f>Data_SalesDetails[[#This Row],[TotalSalePrice]]/Data_SalesDetails[[#This Row],[Total Cost]]-1</f>
        <v>0.20623249299719881</v>
      </c>
      <c r="X95" s="6">
        <f>Data_SalesDetails[[#This Row],[TotalSalePrice]]-Data_SalesDetails[[#This Row],[Total Cost]]</f>
        <v>11780</v>
      </c>
      <c r="Y95" t="s">
        <v>488</v>
      </c>
      <c r="Z95" s="1">
        <v>42622</v>
      </c>
      <c r="AA95">
        <v>2</v>
      </c>
      <c r="AB95" t="s">
        <v>345</v>
      </c>
      <c r="AC95" t="s">
        <v>308</v>
      </c>
      <c r="AD95" t="s">
        <v>309</v>
      </c>
    </row>
    <row r="96" spans="1:30" x14ac:dyDescent="0.25">
      <c r="A96">
        <v>95</v>
      </c>
      <c r="B96">
        <v>88</v>
      </c>
      <c r="C96">
        <v>1</v>
      </c>
      <c r="D96" t="s">
        <v>532</v>
      </c>
      <c r="E96">
        <v>55000</v>
      </c>
      <c r="G96" t="s">
        <v>4</v>
      </c>
      <c r="H96" s="7">
        <v>42624</v>
      </c>
      <c r="I96">
        <v>88</v>
      </c>
      <c r="J96" t="s">
        <v>111</v>
      </c>
      <c r="K96" t="s">
        <v>112</v>
      </c>
      <c r="L96" t="s">
        <v>113</v>
      </c>
      <c r="M96" t="s">
        <v>104</v>
      </c>
      <c r="N96" t="s">
        <v>103</v>
      </c>
      <c r="O96" t="s">
        <v>94</v>
      </c>
      <c r="P96">
        <v>28</v>
      </c>
      <c r="Q96">
        <v>44000</v>
      </c>
      <c r="R96">
        <v>500</v>
      </c>
      <c r="S96">
        <v>150</v>
      </c>
      <c r="T96">
        <v>550</v>
      </c>
      <c r="U96">
        <v>55000</v>
      </c>
      <c r="V96">
        <f>Data_SalesDetails[[#This Row],[Stock.Cost]]+Data_SalesDetails[[#This Row],[Stock.RepairsCost]]+Data_SalesDetails[[#This Row],[Stock.PartsCost]]+Data_SalesDetails[[#This Row],[Stock.TransportInCost]]</f>
        <v>45200</v>
      </c>
      <c r="W96" s="2">
        <f>Data_SalesDetails[[#This Row],[TotalSalePrice]]/Data_SalesDetails[[#This Row],[Total Cost]]-1</f>
        <v>0.2168141592920354</v>
      </c>
      <c r="X96" s="6">
        <f>Data_SalesDetails[[#This Row],[TotalSalePrice]]-Data_SalesDetails[[#This Row],[Total Cost]]</f>
        <v>9800</v>
      </c>
      <c r="Y96" t="s">
        <v>450</v>
      </c>
      <c r="Z96" s="1">
        <v>42623</v>
      </c>
      <c r="AA96">
        <v>4</v>
      </c>
      <c r="AB96" t="s">
        <v>362</v>
      </c>
      <c r="AC96" t="s">
        <v>311</v>
      </c>
      <c r="AD96" t="s">
        <v>312</v>
      </c>
    </row>
    <row r="97" spans="1:30" x14ac:dyDescent="0.25">
      <c r="A97">
        <v>96</v>
      </c>
      <c r="B97">
        <v>89</v>
      </c>
      <c r="C97">
        <v>1</v>
      </c>
      <c r="D97" t="s">
        <v>533</v>
      </c>
      <c r="E97">
        <v>3575</v>
      </c>
      <c r="G97" t="s">
        <v>10</v>
      </c>
      <c r="H97" s="7">
        <v>42627</v>
      </c>
      <c r="I97">
        <v>89</v>
      </c>
      <c r="J97" t="s">
        <v>130</v>
      </c>
      <c r="K97" t="s">
        <v>131</v>
      </c>
      <c r="L97" t="s">
        <v>132</v>
      </c>
      <c r="M97" t="s">
        <v>96</v>
      </c>
      <c r="N97" t="s">
        <v>95</v>
      </c>
      <c r="O97" t="s">
        <v>94</v>
      </c>
      <c r="P97">
        <v>73</v>
      </c>
      <c r="Q97">
        <v>2860</v>
      </c>
      <c r="R97">
        <v>500</v>
      </c>
      <c r="S97">
        <v>750</v>
      </c>
      <c r="T97">
        <v>150</v>
      </c>
      <c r="U97">
        <v>3575</v>
      </c>
      <c r="V97">
        <f>Data_SalesDetails[[#This Row],[Stock.Cost]]+Data_SalesDetails[[#This Row],[Stock.RepairsCost]]+Data_SalesDetails[[#This Row],[Stock.PartsCost]]+Data_SalesDetails[[#This Row],[Stock.TransportInCost]]</f>
        <v>4260</v>
      </c>
      <c r="W97" s="2">
        <f>Data_SalesDetails[[#This Row],[TotalSalePrice]]/Data_SalesDetails[[#This Row],[Total Cost]]-1</f>
        <v>-0.16079812206572774</v>
      </c>
      <c r="X97" s="6">
        <f>Data_SalesDetails[[#This Row],[TotalSalePrice]]-Data_SalesDetails[[#This Row],[Total Cost]]</f>
        <v>-685</v>
      </c>
      <c r="Y97" t="s">
        <v>450</v>
      </c>
      <c r="Z97" s="1">
        <v>42624</v>
      </c>
      <c r="AA97">
        <v>16</v>
      </c>
      <c r="AB97" t="s">
        <v>400</v>
      </c>
      <c r="AC97" t="s">
        <v>325</v>
      </c>
      <c r="AD97" t="s">
        <v>312</v>
      </c>
    </row>
    <row r="98" spans="1:30" x14ac:dyDescent="0.25">
      <c r="A98">
        <v>97</v>
      </c>
      <c r="B98">
        <v>90</v>
      </c>
      <c r="C98">
        <v>1</v>
      </c>
      <c r="D98" t="s">
        <v>534</v>
      </c>
      <c r="E98">
        <v>35250</v>
      </c>
      <c r="G98" t="s">
        <v>14</v>
      </c>
      <c r="H98" s="7">
        <v>42627</v>
      </c>
      <c r="I98">
        <v>90</v>
      </c>
      <c r="J98" t="s">
        <v>141</v>
      </c>
      <c r="K98" t="s">
        <v>142</v>
      </c>
      <c r="L98" t="s">
        <v>138</v>
      </c>
      <c r="M98" t="s">
        <v>104</v>
      </c>
      <c r="N98" t="s">
        <v>103</v>
      </c>
      <c r="O98" t="s">
        <v>94</v>
      </c>
      <c r="P98">
        <v>73</v>
      </c>
      <c r="Q98">
        <v>28200</v>
      </c>
      <c r="R98">
        <v>500</v>
      </c>
      <c r="S98">
        <v>750</v>
      </c>
      <c r="T98">
        <v>550</v>
      </c>
      <c r="U98">
        <v>35250</v>
      </c>
      <c r="V98">
        <f>Data_SalesDetails[[#This Row],[Stock.Cost]]+Data_SalesDetails[[#This Row],[Stock.RepairsCost]]+Data_SalesDetails[[#This Row],[Stock.PartsCost]]+Data_SalesDetails[[#This Row],[Stock.TransportInCost]]</f>
        <v>30000</v>
      </c>
      <c r="W98" s="2">
        <f>Data_SalesDetails[[#This Row],[TotalSalePrice]]/Data_SalesDetails[[#This Row],[Total Cost]]-1</f>
        <v>0.17500000000000004</v>
      </c>
      <c r="X98" s="6">
        <f>Data_SalesDetails[[#This Row],[TotalSalePrice]]-Data_SalesDetails[[#This Row],[Total Cost]]</f>
        <v>5250</v>
      </c>
      <c r="Y98" t="s">
        <v>428</v>
      </c>
      <c r="Z98" s="1">
        <v>42624</v>
      </c>
      <c r="AA98">
        <v>16</v>
      </c>
      <c r="AB98" t="s">
        <v>400</v>
      </c>
      <c r="AC98" t="s">
        <v>325</v>
      </c>
      <c r="AD98" t="s">
        <v>312</v>
      </c>
    </row>
    <row r="99" spans="1:30" x14ac:dyDescent="0.25">
      <c r="A99">
        <v>98</v>
      </c>
      <c r="B99">
        <v>91</v>
      </c>
      <c r="C99">
        <v>1</v>
      </c>
      <c r="D99" t="s">
        <v>535</v>
      </c>
      <c r="E99">
        <v>19600</v>
      </c>
      <c r="F99">
        <v>1250</v>
      </c>
      <c r="G99" t="s">
        <v>15</v>
      </c>
      <c r="H99" s="7">
        <v>42629</v>
      </c>
      <c r="I99">
        <v>91</v>
      </c>
      <c r="J99" t="s">
        <v>143</v>
      </c>
      <c r="K99" t="s">
        <v>144</v>
      </c>
      <c r="L99" t="s">
        <v>145</v>
      </c>
      <c r="M99" t="s">
        <v>96</v>
      </c>
      <c r="N99" t="s">
        <v>95</v>
      </c>
      <c r="O99" t="s">
        <v>94</v>
      </c>
      <c r="P99">
        <v>74</v>
      </c>
      <c r="Q99">
        <v>15680</v>
      </c>
      <c r="R99">
        <v>1360</v>
      </c>
      <c r="S99">
        <v>150</v>
      </c>
      <c r="T99">
        <v>150</v>
      </c>
      <c r="U99">
        <v>47490</v>
      </c>
      <c r="V99">
        <f>Data_SalesDetails[[#This Row],[Stock.Cost]]+Data_SalesDetails[[#This Row],[Stock.RepairsCost]]+Data_SalesDetails[[#This Row],[Stock.PartsCost]]+Data_SalesDetails[[#This Row],[Stock.TransportInCost]]</f>
        <v>17340</v>
      </c>
      <c r="W99" s="2">
        <f>Data_SalesDetails[[#This Row],[TotalSalePrice]]/Data_SalesDetails[[#This Row],[Total Cost]]-1</f>
        <v>1.7387543252595155</v>
      </c>
      <c r="X99" s="6">
        <f>Data_SalesDetails[[#This Row],[TotalSalePrice]]-Data_SalesDetails[[#This Row],[Total Cost]]</f>
        <v>30150</v>
      </c>
      <c r="Y99" t="s">
        <v>433</v>
      </c>
      <c r="Z99" s="1">
        <v>42628</v>
      </c>
      <c r="AA99">
        <v>16</v>
      </c>
      <c r="AB99" t="s">
        <v>401</v>
      </c>
      <c r="AC99" t="s">
        <v>325</v>
      </c>
      <c r="AD99" t="s">
        <v>312</v>
      </c>
    </row>
    <row r="100" spans="1:30" x14ac:dyDescent="0.25">
      <c r="A100">
        <v>99</v>
      </c>
      <c r="B100">
        <v>91</v>
      </c>
      <c r="C100">
        <v>2</v>
      </c>
      <c r="D100" t="s">
        <v>536</v>
      </c>
      <c r="E100">
        <v>27890</v>
      </c>
      <c r="G100" t="s">
        <v>15</v>
      </c>
      <c r="H100" s="7">
        <v>42629</v>
      </c>
      <c r="I100">
        <v>91</v>
      </c>
      <c r="J100" t="s">
        <v>143</v>
      </c>
      <c r="K100" t="s">
        <v>144</v>
      </c>
      <c r="L100" t="s">
        <v>145</v>
      </c>
      <c r="M100" t="s">
        <v>96</v>
      </c>
      <c r="N100" t="s">
        <v>95</v>
      </c>
      <c r="O100" t="s">
        <v>94</v>
      </c>
      <c r="P100">
        <v>74</v>
      </c>
      <c r="Q100">
        <v>22312</v>
      </c>
      <c r="R100">
        <v>970</v>
      </c>
      <c r="S100">
        <v>500</v>
      </c>
      <c r="T100">
        <v>150</v>
      </c>
      <c r="U100">
        <v>47490</v>
      </c>
      <c r="V100">
        <f>Data_SalesDetails[[#This Row],[Stock.Cost]]+Data_SalesDetails[[#This Row],[Stock.RepairsCost]]+Data_SalesDetails[[#This Row],[Stock.PartsCost]]+Data_SalesDetails[[#This Row],[Stock.TransportInCost]]</f>
        <v>23932</v>
      </c>
      <c r="W100" s="2">
        <f>Data_SalesDetails[[#This Row],[TotalSalePrice]]/Data_SalesDetails[[#This Row],[Total Cost]]-1</f>
        <v>0.98437238843389596</v>
      </c>
      <c r="X100" s="6">
        <f>Data_SalesDetails[[#This Row],[TotalSalePrice]]-Data_SalesDetails[[#This Row],[Total Cost]]</f>
        <v>23558</v>
      </c>
      <c r="Y100" t="s">
        <v>431</v>
      </c>
      <c r="Z100" s="1">
        <v>42628</v>
      </c>
      <c r="AA100">
        <v>16</v>
      </c>
      <c r="AB100" t="s">
        <v>401</v>
      </c>
      <c r="AC100" t="s">
        <v>325</v>
      </c>
      <c r="AD100" t="s">
        <v>312</v>
      </c>
    </row>
    <row r="101" spans="1:30" x14ac:dyDescent="0.25">
      <c r="A101">
        <v>100</v>
      </c>
      <c r="B101">
        <v>92</v>
      </c>
      <c r="C101">
        <v>1</v>
      </c>
      <c r="D101" t="s">
        <v>537</v>
      </c>
      <c r="E101">
        <v>45950</v>
      </c>
      <c r="G101" t="s">
        <v>17</v>
      </c>
      <c r="H101" s="7">
        <v>42629</v>
      </c>
      <c r="I101">
        <v>92</v>
      </c>
      <c r="J101" t="s">
        <v>148</v>
      </c>
      <c r="K101" t="s">
        <v>149</v>
      </c>
      <c r="L101" t="s">
        <v>138</v>
      </c>
      <c r="M101" t="s">
        <v>104</v>
      </c>
      <c r="N101" t="s">
        <v>103</v>
      </c>
      <c r="O101" t="s">
        <v>94</v>
      </c>
      <c r="P101">
        <v>11</v>
      </c>
      <c r="Q101">
        <v>36760</v>
      </c>
      <c r="R101">
        <v>970</v>
      </c>
      <c r="S101">
        <v>750</v>
      </c>
      <c r="T101">
        <v>550</v>
      </c>
      <c r="U101">
        <v>45950</v>
      </c>
      <c r="V101">
        <f>Data_SalesDetails[[#This Row],[Stock.Cost]]+Data_SalesDetails[[#This Row],[Stock.RepairsCost]]+Data_SalesDetails[[#This Row],[Stock.PartsCost]]+Data_SalesDetails[[#This Row],[Stock.TransportInCost]]</f>
        <v>39030</v>
      </c>
      <c r="W101" s="2">
        <f>Data_SalesDetails[[#This Row],[TotalSalePrice]]/Data_SalesDetails[[#This Row],[Total Cost]]-1</f>
        <v>0.17729951319497816</v>
      </c>
      <c r="X101" s="6">
        <f>Data_SalesDetails[[#This Row],[TotalSalePrice]]-Data_SalesDetails[[#This Row],[Total Cost]]</f>
        <v>6920</v>
      </c>
      <c r="Y101" t="s">
        <v>433</v>
      </c>
      <c r="Z101" s="1">
        <v>42629</v>
      </c>
      <c r="AA101">
        <v>2</v>
      </c>
      <c r="AB101" t="s">
        <v>345</v>
      </c>
      <c r="AC101" t="s">
        <v>308</v>
      </c>
      <c r="AD101" t="s">
        <v>309</v>
      </c>
    </row>
    <row r="102" spans="1:30" x14ac:dyDescent="0.25">
      <c r="A102">
        <v>101</v>
      </c>
      <c r="B102">
        <v>93</v>
      </c>
      <c r="C102">
        <v>1</v>
      </c>
      <c r="D102" t="s">
        <v>538</v>
      </c>
      <c r="E102">
        <v>9950</v>
      </c>
      <c r="G102" t="s">
        <v>28</v>
      </c>
      <c r="H102" s="7">
        <v>42631</v>
      </c>
      <c r="I102">
        <v>93</v>
      </c>
      <c r="J102" t="s">
        <v>173</v>
      </c>
      <c r="K102" t="s">
        <v>174</v>
      </c>
      <c r="L102" t="s">
        <v>175</v>
      </c>
      <c r="M102" t="s">
        <v>104</v>
      </c>
      <c r="N102" t="s">
        <v>103</v>
      </c>
      <c r="O102" t="s">
        <v>94</v>
      </c>
      <c r="P102">
        <v>12</v>
      </c>
      <c r="Q102">
        <v>7960</v>
      </c>
      <c r="R102">
        <v>500</v>
      </c>
      <c r="S102">
        <v>150</v>
      </c>
      <c r="T102">
        <v>150</v>
      </c>
      <c r="U102">
        <v>9950</v>
      </c>
      <c r="V102">
        <f>Data_SalesDetails[[#This Row],[Stock.Cost]]+Data_SalesDetails[[#This Row],[Stock.RepairsCost]]+Data_SalesDetails[[#This Row],[Stock.PartsCost]]+Data_SalesDetails[[#This Row],[Stock.TransportInCost]]</f>
        <v>8760</v>
      </c>
      <c r="W102" s="2">
        <f>Data_SalesDetails[[#This Row],[TotalSalePrice]]/Data_SalesDetails[[#This Row],[Total Cost]]-1</f>
        <v>0.13584474885844755</v>
      </c>
      <c r="X102" s="6">
        <f>Data_SalesDetails[[#This Row],[TotalSalePrice]]-Data_SalesDetails[[#This Row],[Total Cost]]</f>
        <v>1190</v>
      </c>
      <c r="Y102" t="s">
        <v>431</v>
      </c>
      <c r="Z102" s="1">
        <v>42630</v>
      </c>
      <c r="AA102">
        <v>2</v>
      </c>
      <c r="AB102" t="s">
        <v>346</v>
      </c>
      <c r="AC102" t="s">
        <v>308</v>
      </c>
      <c r="AD102" t="s">
        <v>309</v>
      </c>
    </row>
    <row r="103" spans="1:30" x14ac:dyDescent="0.25">
      <c r="A103">
        <v>102</v>
      </c>
      <c r="B103">
        <v>94</v>
      </c>
      <c r="C103">
        <v>1</v>
      </c>
      <c r="D103" t="s">
        <v>539</v>
      </c>
      <c r="E103">
        <v>6550</v>
      </c>
      <c r="F103">
        <v>750</v>
      </c>
      <c r="G103" t="s">
        <v>29</v>
      </c>
      <c r="H103" s="7">
        <v>42632</v>
      </c>
      <c r="I103">
        <v>94</v>
      </c>
      <c r="J103" t="s">
        <v>176</v>
      </c>
      <c r="K103" t="s">
        <v>177</v>
      </c>
      <c r="L103" t="s">
        <v>178</v>
      </c>
      <c r="M103" t="s">
        <v>104</v>
      </c>
      <c r="N103" t="s">
        <v>103</v>
      </c>
      <c r="O103" t="s">
        <v>94</v>
      </c>
      <c r="P103">
        <v>87</v>
      </c>
      <c r="Q103">
        <v>5240</v>
      </c>
      <c r="R103">
        <v>500</v>
      </c>
      <c r="S103">
        <v>750</v>
      </c>
      <c r="T103">
        <v>150</v>
      </c>
      <c r="U103">
        <v>163050</v>
      </c>
      <c r="V103">
        <f>Data_SalesDetails[[#This Row],[Stock.Cost]]+Data_SalesDetails[[#This Row],[Stock.RepairsCost]]+Data_SalesDetails[[#This Row],[Stock.PartsCost]]+Data_SalesDetails[[#This Row],[Stock.TransportInCost]]</f>
        <v>6640</v>
      </c>
      <c r="W103" s="2">
        <f>Data_SalesDetails[[#This Row],[TotalSalePrice]]/Data_SalesDetails[[#This Row],[Total Cost]]-1</f>
        <v>23.555722891566266</v>
      </c>
      <c r="X103" s="6">
        <f>Data_SalesDetails[[#This Row],[TotalSalePrice]]-Data_SalesDetails[[#This Row],[Total Cost]]</f>
        <v>156410</v>
      </c>
      <c r="Y103" t="s">
        <v>431</v>
      </c>
      <c r="Z103" s="1">
        <v>42631</v>
      </c>
      <c r="AA103">
        <v>21</v>
      </c>
      <c r="AB103" t="s">
        <v>411</v>
      </c>
      <c r="AC103" t="s">
        <v>330</v>
      </c>
      <c r="AD103" t="s">
        <v>312</v>
      </c>
    </row>
    <row r="104" spans="1:30" x14ac:dyDescent="0.25">
      <c r="A104">
        <v>103</v>
      </c>
      <c r="B104">
        <v>94</v>
      </c>
      <c r="C104">
        <v>2</v>
      </c>
      <c r="D104" t="s">
        <v>455</v>
      </c>
      <c r="E104">
        <v>156500</v>
      </c>
      <c r="G104" t="s">
        <v>29</v>
      </c>
      <c r="H104" s="7">
        <v>42632</v>
      </c>
      <c r="I104">
        <v>94</v>
      </c>
      <c r="J104" t="s">
        <v>176</v>
      </c>
      <c r="K104" t="s">
        <v>177</v>
      </c>
      <c r="L104" t="s">
        <v>178</v>
      </c>
      <c r="M104" t="s">
        <v>104</v>
      </c>
      <c r="N104" t="s">
        <v>103</v>
      </c>
      <c r="O104" t="s">
        <v>94</v>
      </c>
      <c r="P104">
        <v>3</v>
      </c>
      <c r="Q104">
        <v>125200</v>
      </c>
      <c r="R104">
        <v>2200</v>
      </c>
      <c r="S104">
        <v>3150</v>
      </c>
      <c r="T104">
        <v>1950</v>
      </c>
      <c r="U104">
        <v>163050</v>
      </c>
      <c r="V104">
        <f>Data_SalesDetails[[#This Row],[Stock.Cost]]+Data_SalesDetails[[#This Row],[Stock.RepairsCost]]+Data_SalesDetails[[#This Row],[Stock.PartsCost]]+Data_SalesDetails[[#This Row],[Stock.TransportInCost]]</f>
        <v>132500</v>
      </c>
      <c r="W104" s="2">
        <f>Data_SalesDetails[[#This Row],[TotalSalePrice]]/Data_SalesDetails[[#This Row],[Total Cost]]-1</f>
        <v>0.23056603773584916</v>
      </c>
      <c r="X104" s="6">
        <f>Data_SalesDetails[[#This Row],[TotalSalePrice]]-Data_SalesDetails[[#This Row],[Total Cost]]</f>
        <v>30550</v>
      </c>
      <c r="Y104" t="s">
        <v>428</v>
      </c>
      <c r="Z104" s="1">
        <v>42258</v>
      </c>
      <c r="AA104">
        <v>1</v>
      </c>
      <c r="AB104" t="s">
        <v>338</v>
      </c>
      <c r="AC104" t="s">
        <v>306</v>
      </c>
      <c r="AD104" t="s">
        <v>307</v>
      </c>
    </row>
    <row r="105" spans="1:30" x14ac:dyDescent="0.25">
      <c r="A105">
        <v>104</v>
      </c>
      <c r="B105">
        <v>95</v>
      </c>
      <c r="C105">
        <v>1</v>
      </c>
      <c r="D105" t="s">
        <v>541</v>
      </c>
      <c r="E105">
        <v>76500</v>
      </c>
      <c r="F105">
        <v>1500</v>
      </c>
      <c r="G105" t="s">
        <v>25</v>
      </c>
      <c r="H105" s="7">
        <v>42648</v>
      </c>
      <c r="I105">
        <v>95</v>
      </c>
      <c r="J105" t="s">
        <v>165</v>
      </c>
      <c r="K105" t="s">
        <v>166</v>
      </c>
      <c r="L105" t="s">
        <v>159</v>
      </c>
      <c r="M105" t="s">
        <v>104</v>
      </c>
      <c r="N105" t="s">
        <v>103</v>
      </c>
      <c r="O105" t="s">
        <v>94</v>
      </c>
      <c r="P105">
        <v>33</v>
      </c>
      <c r="Q105">
        <v>61200</v>
      </c>
      <c r="R105">
        <v>2175</v>
      </c>
      <c r="S105">
        <v>750</v>
      </c>
      <c r="T105">
        <v>750</v>
      </c>
      <c r="U105">
        <v>76500</v>
      </c>
      <c r="V105">
        <f>Data_SalesDetails[[#This Row],[Stock.Cost]]+Data_SalesDetails[[#This Row],[Stock.RepairsCost]]+Data_SalesDetails[[#This Row],[Stock.PartsCost]]+Data_SalesDetails[[#This Row],[Stock.TransportInCost]]</f>
        <v>64875</v>
      </c>
      <c r="W105" s="2">
        <f>Data_SalesDetails[[#This Row],[TotalSalePrice]]/Data_SalesDetails[[#This Row],[Total Cost]]-1</f>
        <v>0.17919075144508678</v>
      </c>
      <c r="X105" s="6">
        <f>Data_SalesDetails[[#This Row],[TotalSalePrice]]-Data_SalesDetails[[#This Row],[Total Cost]]</f>
        <v>11625</v>
      </c>
      <c r="Y105" t="s">
        <v>436</v>
      </c>
      <c r="Z105" s="1">
        <v>42644</v>
      </c>
      <c r="AA105">
        <v>5</v>
      </c>
      <c r="AB105" t="s">
        <v>367</v>
      </c>
      <c r="AC105" t="s">
        <v>313</v>
      </c>
      <c r="AD105" t="s">
        <v>312</v>
      </c>
    </row>
    <row r="106" spans="1:30" x14ac:dyDescent="0.25">
      <c r="A106">
        <v>105</v>
      </c>
      <c r="B106">
        <v>96</v>
      </c>
      <c r="C106">
        <v>1</v>
      </c>
      <c r="D106" t="s">
        <v>543</v>
      </c>
      <c r="E106">
        <v>119600</v>
      </c>
      <c r="G106" t="s">
        <v>35</v>
      </c>
      <c r="H106" s="7">
        <v>42648.416666666664</v>
      </c>
      <c r="I106">
        <v>96</v>
      </c>
      <c r="J106" t="s">
        <v>189</v>
      </c>
      <c r="K106" t="s">
        <v>190</v>
      </c>
      <c r="L106" t="s">
        <v>191</v>
      </c>
      <c r="M106" t="s">
        <v>102</v>
      </c>
      <c r="N106" t="s">
        <v>101</v>
      </c>
      <c r="O106" t="s">
        <v>94</v>
      </c>
      <c r="P106">
        <v>35</v>
      </c>
      <c r="Q106">
        <v>95680</v>
      </c>
      <c r="R106">
        <v>1490</v>
      </c>
      <c r="S106">
        <v>2200</v>
      </c>
      <c r="T106">
        <v>750</v>
      </c>
      <c r="U106">
        <v>119600</v>
      </c>
      <c r="V106">
        <f>Data_SalesDetails[[#This Row],[Stock.Cost]]+Data_SalesDetails[[#This Row],[Stock.RepairsCost]]+Data_SalesDetails[[#This Row],[Stock.PartsCost]]+Data_SalesDetails[[#This Row],[Stock.TransportInCost]]</f>
        <v>100120</v>
      </c>
      <c r="W106" s="2">
        <f>Data_SalesDetails[[#This Row],[TotalSalePrice]]/Data_SalesDetails[[#This Row],[Total Cost]]-1</f>
        <v>0.19456652017578913</v>
      </c>
      <c r="X106" s="6">
        <f>Data_SalesDetails[[#This Row],[TotalSalePrice]]-Data_SalesDetails[[#This Row],[Total Cost]]</f>
        <v>19480</v>
      </c>
      <c r="Y106" t="s">
        <v>444</v>
      </c>
      <c r="Z106" s="1">
        <v>42646</v>
      </c>
      <c r="AA106">
        <v>6</v>
      </c>
      <c r="AB106" t="s">
        <v>369</v>
      </c>
      <c r="AC106" t="s">
        <v>314</v>
      </c>
      <c r="AD106" t="s">
        <v>312</v>
      </c>
    </row>
    <row r="107" spans="1:30" x14ac:dyDescent="0.25">
      <c r="A107">
        <v>106</v>
      </c>
      <c r="B107">
        <v>97</v>
      </c>
      <c r="C107">
        <v>1</v>
      </c>
      <c r="D107" t="s">
        <v>544</v>
      </c>
      <c r="E107">
        <v>85650</v>
      </c>
      <c r="F107">
        <v>2450</v>
      </c>
      <c r="G107" t="s">
        <v>41</v>
      </c>
      <c r="H107" s="7">
        <v>42673</v>
      </c>
      <c r="I107">
        <v>97</v>
      </c>
      <c r="J107" t="s">
        <v>203</v>
      </c>
      <c r="K107" t="s">
        <v>204</v>
      </c>
      <c r="L107" t="s">
        <v>138</v>
      </c>
      <c r="M107" t="s">
        <v>104</v>
      </c>
      <c r="N107" t="s">
        <v>103</v>
      </c>
      <c r="O107" t="s">
        <v>94</v>
      </c>
      <c r="P107">
        <v>33</v>
      </c>
      <c r="Q107">
        <v>68520</v>
      </c>
      <c r="R107">
        <v>2175</v>
      </c>
      <c r="S107">
        <v>750</v>
      </c>
      <c r="T107">
        <v>750</v>
      </c>
      <c r="U107">
        <v>95600</v>
      </c>
      <c r="V107">
        <f>Data_SalesDetails[[#This Row],[Stock.Cost]]+Data_SalesDetails[[#This Row],[Stock.RepairsCost]]+Data_SalesDetails[[#This Row],[Stock.PartsCost]]+Data_SalesDetails[[#This Row],[Stock.TransportInCost]]</f>
        <v>72195</v>
      </c>
      <c r="W107" s="2">
        <f>Data_SalesDetails[[#This Row],[TotalSalePrice]]/Data_SalesDetails[[#This Row],[Total Cost]]-1</f>
        <v>0.32419142599903039</v>
      </c>
      <c r="X107" s="6">
        <f>Data_SalesDetails[[#This Row],[TotalSalePrice]]-Data_SalesDetails[[#This Row],[Total Cost]]</f>
        <v>23405</v>
      </c>
      <c r="Y107" t="s">
        <v>450</v>
      </c>
      <c r="Z107" s="1">
        <v>42653</v>
      </c>
      <c r="AA107">
        <v>5</v>
      </c>
      <c r="AB107" t="s">
        <v>367</v>
      </c>
      <c r="AC107" t="s">
        <v>313</v>
      </c>
      <c r="AD107" t="s">
        <v>312</v>
      </c>
    </row>
    <row r="108" spans="1:30" x14ac:dyDescent="0.25">
      <c r="A108">
        <v>107</v>
      </c>
      <c r="B108">
        <v>97</v>
      </c>
      <c r="C108">
        <v>2</v>
      </c>
      <c r="D108" t="s">
        <v>545</v>
      </c>
      <c r="E108">
        <v>9950</v>
      </c>
      <c r="G108" t="s">
        <v>41</v>
      </c>
      <c r="H108" s="7">
        <v>42673</v>
      </c>
      <c r="I108">
        <v>97</v>
      </c>
      <c r="J108" t="s">
        <v>203</v>
      </c>
      <c r="K108" t="s">
        <v>204</v>
      </c>
      <c r="L108" t="s">
        <v>138</v>
      </c>
      <c r="M108" t="s">
        <v>104</v>
      </c>
      <c r="N108" t="s">
        <v>103</v>
      </c>
      <c r="O108" t="s">
        <v>94</v>
      </c>
      <c r="P108">
        <v>89</v>
      </c>
      <c r="Q108">
        <v>7960</v>
      </c>
      <c r="R108">
        <v>500</v>
      </c>
      <c r="S108">
        <v>750</v>
      </c>
      <c r="T108">
        <v>150</v>
      </c>
      <c r="U108">
        <v>95600</v>
      </c>
      <c r="V108">
        <f>Data_SalesDetails[[#This Row],[Stock.Cost]]+Data_SalesDetails[[#This Row],[Stock.RepairsCost]]+Data_SalesDetails[[#This Row],[Stock.PartsCost]]+Data_SalesDetails[[#This Row],[Stock.TransportInCost]]</f>
        <v>9360</v>
      </c>
      <c r="W108" s="2">
        <f>Data_SalesDetails[[#This Row],[TotalSalePrice]]/Data_SalesDetails[[#This Row],[Total Cost]]-1</f>
        <v>9.2136752136752129</v>
      </c>
      <c r="X108" s="6">
        <f>Data_SalesDetails[[#This Row],[TotalSalePrice]]-Data_SalesDetails[[#This Row],[Total Cost]]</f>
        <v>86240</v>
      </c>
      <c r="Y108" t="s">
        <v>431</v>
      </c>
      <c r="Z108" s="1">
        <v>42672</v>
      </c>
      <c r="AA108">
        <v>21</v>
      </c>
      <c r="AB108" t="s">
        <v>413</v>
      </c>
      <c r="AC108" t="s">
        <v>330</v>
      </c>
      <c r="AD108" t="s">
        <v>312</v>
      </c>
    </row>
    <row r="109" spans="1:30" x14ac:dyDescent="0.25">
      <c r="A109">
        <v>108</v>
      </c>
      <c r="B109">
        <v>98</v>
      </c>
      <c r="C109">
        <v>1</v>
      </c>
      <c r="D109" t="s">
        <v>546</v>
      </c>
      <c r="E109">
        <v>12500</v>
      </c>
      <c r="G109" t="s">
        <v>42</v>
      </c>
      <c r="H109" s="7">
        <v>42673</v>
      </c>
      <c r="I109">
        <v>98</v>
      </c>
      <c r="J109" t="s">
        <v>205</v>
      </c>
      <c r="K109" t="s">
        <v>206</v>
      </c>
      <c r="L109" t="s">
        <v>191</v>
      </c>
      <c r="M109" t="s">
        <v>102</v>
      </c>
      <c r="N109" t="s">
        <v>101</v>
      </c>
      <c r="O109" t="s">
        <v>94</v>
      </c>
      <c r="P109">
        <v>88</v>
      </c>
      <c r="Q109">
        <v>10000</v>
      </c>
      <c r="R109">
        <v>500</v>
      </c>
      <c r="S109">
        <v>750</v>
      </c>
      <c r="T109">
        <v>150</v>
      </c>
      <c r="U109">
        <v>12500</v>
      </c>
      <c r="V109">
        <f>Data_SalesDetails[[#This Row],[Stock.Cost]]+Data_SalesDetails[[#This Row],[Stock.RepairsCost]]+Data_SalesDetails[[#This Row],[Stock.PartsCost]]+Data_SalesDetails[[#This Row],[Stock.TransportInCost]]</f>
        <v>11400</v>
      </c>
      <c r="W109" s="2">
        <f>Data_SalesDetails[[#This Row],[TotalSalePrice]]/Data_SalesDetails[[#This Row],[Total Cost]]-1</f>
        <v>9.6491228070175517E-2</v>
      </c>
      <c r="X109" s="6">
        <f>Data_SalesDetails[[#This Row],[TotalSalePrice]]-Data_SalesDetails[[#This Row],[Total Cost]]</f>
        <v>1100</v>
      </c>
      <c r="Y109" t="s">
        <v>431</v>
      </c>
      <c r="Z109" s="1">
        <v>42672</v>
      </c>
      <c r="AA109">
        <v>21</v>
      </c>
      <c r="AB109" t="s">
        <v>412</v>
      </c>
      <c r="AC109" t="s">
        <v>330</v>
      </c>
      <c r="AD109" t="s">
        <v>312</v>
      </c>
    </row>
    <row r="110" spans="1:30" x14ac:dyDescent="0.25">
      <c r="A110">
        <v>109</v>
      </c>
      <c r="B110">
        <v>99</v>
      </c>
      <c r="C110">
        <v>1</v>
      </c>
      <c r="D110" t="s">
        <v>547</v>
      </c>
      <c r="E110">
        <v>12500</v>
      </c>
      <c r="F110">
        <v>750</v>
      </c>
      <c r="G110" t="s">
        <v>43</v>
      </c>
      <c r="H110" s="7">
        <v>42673</v>
      </c>
      <c r="I110">
        <v>99</v>
      </c>
      <c r="J110" t="s">
        <v>207</v>
      </c>
      <c r="K110" t="s">
        <v>208</v>
      </c>
      <c r="L110" t="s">
        <v>194</v>
      </c>
      <c r="M110" t="s">
        <v>100</v>
      </c>
      <c r="N110" t="s">
        <v>99</v>
      </c>
      <c r="O110" t="s">
        <v>94</v>
      </c>
      <c r="P110">
        <v>22</v>
      </c>
      <c r="Q110">
        <v>10000</v>
      </c>
      <c r="R110">
        <v>500</v>
      </c>
      <c r="S110">
        <v>750</v>
      </c>
      <c r="T110">
        <v>150</v>
      </c>
      <c r="U110">
        <v>12500</v>
      </c>
      <c r="V110">
        <f>Data_SalesDetails[[#This Row],[Stock.Cost]]+Data_SalesDetails[[#This Row],[Stock.RepairsCost]]+Data_SalesDetails[[#This Row],[Stock.PartsCost]]+Data_SalesDetails[[#This Row],[Stock.TransportInCost]]</f>
        <v>11400</v>
      </c>
      <c r="W110" s="2">
        <f>Data_SalesDetails[[#This Row],[TotalSalePrice]]/Data_SalesDetails[[#This Row],[Total Cost]]-1</f>
        <v>9.6491228070175517E-2</v>
      </c>
      <c r="X110" s="6">
        <f>Data_SalesDetails[[#This Row],[TotalSalePrice]]-Data_SalesDetails[[#This Row],[Total Cost]]</f>
        <v>1100</v>
      </c>
      <c r="Y110" t="s">
        <v>431</v>
      </c>
      <c r="Z110" s="1">
        <v>42672</v>
      </c>
      <c r="AA110">
        <v>4</v>
      </c>
      <c r="AB110" t="s">
        <v>356</v>
      </c>
      <c r="AC110" t="s">
        <v>311</v>
      </c>
      <c r="AD110" t="s">
        <v>312</v>
      </c>
    </row>
    <row r="111" spans="1:30" x14ac:dyDescent="0.25">
      <c r="A111">
        <v>110</v>
      </c>
      <c r="B111">
        <v>100</v>
      </c>
      <c r="C111">
        <v>1</v>
      </c>
      <c r="D111" t="s">
        <v>548</v>
      </c>
      <c r="E111">
        <v>56890</v>
      </c>
      <c r="F111">
        <v>2450</v>
      </c>
      <c r="G111" t="s">
        <v>6</v>
      </c>
      <c r="H111" s="7">
        <v>42677</v>
      </c>
      <c r="I111">
        <v>100</v>
      </c>
      <c r="J111" t="s">
        <v>116</v>
      </c>
      <c r="K111" t="s">
        <v>117</v>
      </c>
      <c r="L111" t="s">
        <v>113</v>
      </c>
      <c r="M111" t="s">
        <v>104</v>
      </c>
      <c r="N111" t="s">
        <v>103</v>
      </c>
      <c r="O111" t="s">
        <v>94</v>
      </c>
      <c r="P111">
        <v>23</v>
      </c>
      <c r="Q111">
        <v>45512</v>
      </c>
      <c r="R111">
        <v>2000</v>
      </c>
      <c r="S111">
        <v>750</v>
      </c>
      <c r="T111">
        <v>550</v>
      </c>
      <c r="U111">
        <v>56890</v>
      </c>
      <c r="V111">
        <f>Data_SalesDetails[[#This Row],[Stock.Cost]]+Data_SalesDetails[[#This Row],[Stock.RepairsCost]]+Data_SalesDetails[[#This Row],[Stock.PartsCost]]+Data_SalesDetails[[#This Row],[Stock.TransportInCost]]</f>
        <v>48812</v>
      </c>
      <c r="W111" s="2">
        <f>Data_SalesDetails[[#This Row],[TotalSalePrice]]/Data_SalesDetails[[#This Row],[Total Cost]]-1</f>
        <v>0.16549209210849791</v>
      </c>
      <c r="X111" s="6">
        <f>Data_SalesDetails[[#This Row],[TotalSalePrice]]-Data_SalesDetails[[#This Row],[Total Cost]]</f>
        <v>8078</v>
      </c>
      <c r="Y111" t="s">
        <v>450</v>
      </c>
      <c r="Z111" s="1">
        <v>42675</v>
      </c>
      <c r="AA111">
        <v>4</v>
      </c>
      <c r="AB111" t="s">
        <v>357</v>
      </c>
      <c r="AC111" t="s">
        <v>311</v>
      </c>
      <c r="AD111" t="s">
        <v>312</v>
      </c>
    </row>
    <row r="112" spans="1:30" x14ac:dyDescent="0.25">
      <c r="A112">
        <v>111</v>
      </c>
      <c r="B112">
        <v>101</v>
      </c>
      <c r="C112">
        <v>1</v>
      </c>
      <c r="D112" t="s">
        <v>549</v>
      </c>
      <c r="E112">
        <v>55000</v>
      </c>
      <c r="F112">
        <v>2450</v>
      </c>
      <c r="G112" t="s">
        <v>14</v>
      </c>
      <c r="H112" s="7">
        <v>42678</v>
      </c>
      <c r="I112">
        <v>101</v>
      </c>
      <c r="J112" t="s">
        <v>141</v>
      </c>
      <c r="K112" t="s">
        <v>142</v>
      </c>
      <c r="L112" t="s">
        <v>138</v>
      </c>
      <c r="M112" t="s">
        <v>104</v>
      </c>
      <c r="N112" t="s">
        <v>103</v>
      </c>
      <c r="O112" t="s">
        <v>94</v>
      </c>
      <c r="P112">
        <v>24</v>
      </c>
      <c r="Q112">
        <v>44000</v>
      </c>
      <c r="R112">
        <v>660</v>
      </c>
      <c r="S112">
        <v>500</v>
      </c>
      <c r="T112">
        <v>550</v>
      </c>
      <c r="U112">
        <v>55000</v>
      </c>
      <c r="V112">
        <f>Data_SalesDetails[[#This Row],[Stock.Cost]]+Data_SalesDetails[[#This Row],[Stock.RepairsCost]]+Data_SalesDetails[[#This Row],[Stock.PartsCost]]+Data_SalesDetails[[#This Row],[Stock.TransportInCost]]</f>
        <v>45710</v>
      </c>
      <c r="W112" s="2">
        <f>Data_SalesDetails[[#This Row],[TotalSalePrice]]/Data_SalesDetails[[#This Row],[Total Cost]]-1</f>
        <v>0.20323780354408227</v>
      </c>
      <c r="X112" s="6">
        <f>Data_SalesDetails[[#This Row],[TotalSalePrice]]-Data_SalesDetails[[#This Row],[Total Cost]]</f>
        <v>9290</v>
      </c>
      <c r="Y112" t="s">
        <v>450</v>
      </c>
      <c r="Z112" s="1">
        <v>42675</v>
      </c>
      <c r="AA112">
        <v>4</v>
      </c>
      <c r="AB112" t="s">
        <v>358</v>
      </c>
      <c r="AC112" t="s">
        <v>311</v>
      </c>
      <c r="AD112" t="s">
        <v>312</v>
      </c>
    </row>
    <row r="113" spans="1:30" x14ac:dyDescent="0.25">
      <c r="A113">
        <v>112</v>
      </c>
      <c r="B113">
        <v>102</v>
      </c>
      <c r="C113">
        <v>1</v>
      </c>
      <c r="D113" t="s">
        <v>550</v>
      </c>
      <c r="E113">
        <v>9990</v>
      </c>
      <c r="G113" t="s">
        <v>29</v>
      </c>
      <c r="H113" s="7">
        <v>42706</v>
      </c>
      <c r="I113">
        <v>102</v>
      </c>
      <c r="J113" t="s">
        <v>176</v>
      </c>
      <c r="K113" t="s">
        <v>177</v>
      </c>
      <c r="L113" t="s">
        <v>178</v>
      </c>
      <c r="M113" t="s">
        <v>104</v>
      </c>
      <c r="N113" t="s">
        <v>103</v>
      </c>
      <c r="O113" t="s">
        <v>94</v>
      </c>
      <c r="P113">
        <v>88</v>
      </c>
      <c r="Q113">
        <v>7992</v>
      </c>
      <c r="R113">
        <v>500</v>
      </c>
      <c r="S113">
        <v>750</v>
      </c>
      <c r="T113">
        <v>150</v>
      </c>
      <c r="U113">
        <v>191490</v>
      </c>
      <c r="V113">
        <f>Data_SalesDetails[[#This Row],[Stock.Cost]]+Data_SalesDetails[[#This Row],[Stock.RepairsCost]]+Data_SalesDetails[[#This Row],[Stock.PartsCost]]+Data_SalesDetails[[#This Row],[Stock.TransportInCost]]</f>
        <v>9392</v>
      </c>
      <c r="W113" s="2">
        <f>Data_SalesDetails[[#This Row],[TotalSalePrice]]/Data_SalesDetails[[#This Row],[Total Cost]]-1</f>
        <v>19.388628620102214</v>
      </c>
      <c r="X113" s="6">
        <f>Data_SalesDetails[[#This Row],[TotalSalePrice]]-Data_SalesDetails[[#This Row],[Total Cost]]</f>
        <v>182098</v>
      </c>
      <c r="Y113" t="s">
        <v>431</v>
      </c>
      <c r="Z113" s="1">
        <v>42685</v>
      </c>
      <c r="AA113">
        <v>21</v>
      </c>
      <c r="AB113" t="s">
        <v>412</v>
      </c>
      <c r="AC113" t="s">
        <v>330</v>
      </c>
      <c r="AD113" t="s">
        <v>312</v>
      </c>
    </row>
    <row r="114" spans="1:30" x14ac:dyDescent="0.25">
      <c r="A114">
        <v>113</v>
      </c>
      <c r="B114">
        <v>102</v>
      </c>
      <c r="C114">
        <v>2</v>
      </c>
      <c r="D114" t="s">
        <v>551</v>
      </c>
      <c r="E114">
        <v>46500</v>
      </c>
      <c r="G114" t="s">
        <v>29</v>
      </c>
      <c r="H114" s="7">
        <v>42706</v>
      </c>
      <c r="I114">
        <v>102</v>
      </c>
      <c r="J114" t="s">
        <v>176</v>
      </c>
      <c r="K114" t="s">
        <v>177</v>
      </c>
      <c r="L114" t="s">
        <v>178</v>
      </c>
      <c r="M114" t="s">
        <v>104</v>
      </c>
      <c r="N114" t="s">
        <v>103</v>
      </c>
      <c r="O114" t="s">
        <v>94</v>
      </c>
      <c r="P114">
        <v>25</v>
      </c>
      <c r="Q114">
        <v>37200</v>
      </c>
      <c r="R114">
        <v>2000</v>
      </c>
      <c r="S114">
        <v>750</v>
      </c>
      <c r="T114">
        <v>550</v>
      </c>
      <c r="U114">
        <v>191490</v>
      </c>
      <c r="V114">
        <f>Data_SalesDetails[[#This Row],[Stock.Cost]]+Data_SalesDetails[[#This Row],[Stock.RepairsCost]]+Data_SalesDetails[[#This Row],[Stock.PartsCost]]+Data_SalesDetails[[#This Row],[Stock.TransportInCost]]</f>
        <v>40500</v>
      </c>
      <c r="W114" s="2">
        <f>Data_SalesDetails[[#This Row],[TotalSalePrice]]/Data_SalesDetails[[#This Row],[Total Cost]]-1</f>
        <v>3.728148148148148</v>
      </c>
      <c r="X114" s="6">
        <f>Data_SalesDetails[[#This Row],[TotalSalePrice]]-Data_SalesDetails[[#This Row],[Total Cost]]</f>
        <v>150990</v>
      </c>
      <c r="Y114" t="s">
        <v>428</v>
      </c>
      <c r="Z114" s="1">
        <v>42685</v>
      </c>
      <c r="AA114">
        <v>4</v>
      </c>
      <c r="AB114" t="s">
        <v>359</v>
      </c>
      <c r="AC114" t="s">
        <v>311</v>
      </c>
      <c r="AD114" t="s">
        <v>312</v>
      </c>
    </row>
    <row r="115" spans="1:30" x14ac:dyDescent="0.25">
      <c r="A115">
        <v>114</v>
      </c>
      <c r="B115">
        <v>102</v>
      </c>
      <c r="C115">
        <v>3</v>
      </c>
      <c r="D115" t="s">
        <v>552</v>
      </c>
      <c r="E115">
        <v>9500</v>
      </c>
      <c r="G115" t="s">
        <v>29</v>
      </c>
      <c r="H115" s="7">
        <v>42706</v>
      </c>
      <c r="I115">
        <v>102</v>
      </c>
      <c r="J115" t="s">
        <v>176</v>
      </c>
      <c r="K115" t="s">
        <v>177</v>
      </c>
      <c r="L115" t="s">
        <v>178</v>
      </c>
      <c r="M115" t="s">
        <v>104</v>
      </c>
      <c r="N115" t="s">
        <v>103</v>
      </c>
      <c r="O115" t="s">
        <v>94</v>
      </c>
      <c r="P115">
        <v>89</v>
      </c>
      <c r="Q115">
        <v>7600</v>
      </c>
      <c r="R115">
        <v>500</v>
      </c>
      <c r="S115">
        <v>750</v>
      </c>
      <c r="T115">
        <v>150</v>
      </c>
      <c r="U115">
        <v>191490</v>
      </c>
      <c r="V115">
        <f>Data_SalesDetails[[#This Row],[Stock.Cost]]+Data_SalesDetails[[#This Row],[Stock.RepairsCost]]+Data_SalesDetails[[#This Row],[Stock.PartsCost]]+Data_SalesDetails[[#This Row],[Stock.TransportInCost]]</f>
        <v>9000</v>
      </c>
      <c r="W115" s="2">
        <f>Data_SalesDetails[[#This Row],[TotalSalePrice]]/Data_SalesDetails[[#This Row],[Total Cost]]-1</f>
        <v>20.276666666666667</v>
      </c>
      <c r="X115" s="6">
        <f>Data_SalesDetails[[#This Row],[TotalSalePrice]]-Data_SalesDetails[[#This Row],[Total Cost]]</f>
        <v>182490</v>
      </c>
      <c r="Y115" t="s">
        <v>431</v>
      </c>
      <c r="Z115" s="1">
        <v>42685</v>
      </c>
      <c r="AA115">
        <v>21</v>
      </c>
      <c r="AB115" t="s">
        <v>413</v>
      </c>
      <c r="AC115" t="s">
        <v>330</v>
      </c>
      <c r="AD115" t="s">
        <v>312</v>
      </c>
    </row>
    <row r="116" spans="1:30" x14ac:dyDescent="0.25">
      <c r="A116">
        <v>115</v>
      </c>
      <c r="B116">
        <v>102</v>
      </c>
      <c r="C116">
        <v>4</v>
      </c>
      <c r="D116" t="s">
        <v>553</v>
      </c>
      <c r="E116">
        <v>125500</v>
      </c>
      <c r="G116" t="s">
        <v>29</v>
      </c>
      <c r="H116" s="7">
        <v>42706</v>
      </c>
      <c r="I116">
        <v>102</v>
      </c>
      <c r="J116" t="s">
        <v>176</v>
      </c>
      <c r="K116" t="s">
        <v>177</v>
      </c>
      <c r="L116" t="s">
        <v>178</v>
      </c>
      <c r="M116" t="s">
        <v>104</v>
      </c>
      <c r="N116" t="s">
        <v>103</v>
      </c>
      <c r="O116" t="s">
        <v>94</v>
      </c>
      <c r="P116">
        <v>26</v>
      </c>
      <c r="Q116">
        <v>100400</v>
      </c>
      <c r="R116">
        <v>3950</v>
      </c>
      <c r="S116">
        <v>1500</v>
      </c>
      <c r="T116">
        <v>1950</v>
      </c>
      <c r="U116">
        <v>191490</v>
      </c>
      <c r="V116">
        <f>Data_SalesDetails[[#This Row],[Stock.Cost]]+Data_SalesDetails[[#This Row],[Stock.RepairsCost]]+Data_SalesDetails[[#This Row],[Stock.PartsCost]]+Data_SalesDetails[[#This Row],[Stock.TransportInCost]]</f>
        <v>107800</v>
      </c>
      <c r="W116" s="2">
        <f>Data_SalesDetails[[#This Row],[TotalSalePrice]]/Data_SalesDetails[[#This Row],[Total Cost]]-1</f>
        <v>0.77634508348794062</v>
      </c>
      <c r="X116" s="6">
        <f>Data_SalesDetails[[#This Row],[TotalSalePrice]]-Data_SalesDetails[[#This Row],[Total Cost]]</f>
        <v>83690</v>
      </c>
      <c r="Y116" t="s">
        <v>424</v>
      </c>
      <c r="Z116" s="1">
        <v>42705</v>
      </c>
      <c r="AA116">
        <v>4</v>
      </c>
      <c r="AB116" t="s">
        <v>360</v>
      </c>
      <c r="AC116" t="s">
        <v>311</v>
      </c>
      <c r="AD116" t="s">
        <v>312</v>
      </c>
    </row>
    <row r="117" spans="1:30" x14ac:dyDescent="0.25">
      <c r="A117">
        <v>116</v>
      </c>
      <c r="B117">
        <v>103</v>
      </c>
      <c r="C117">
        <v>1</v>
      </c>
      <c r="D117" t="s">
        <v>554</v>
      </c>
      <c r="E117">
        <v>99500</v>
      </c>
      <c r="F117">
        <v>5000</v>
      </c>
      <c r="G117" t="s">
        <v>36</v>
      </c>
      <c r="H117" s="7">
        <v>42710</v>
      </c>
      <c r="I117">
        <v>103</v>
      </c>
      <c r="J117" t="s">
        <v>192</v>
      </c>
      <c r="K117" t="s">
        <v>193</v>
      </c>
      <c r="L117" t="s">
        <v>194</v>
      </c>
      <c r="M117" t="s">
        <v>100</v>
      </c>
      <c r="N117" t="s">
        <v>99</v>
      </c>
      <c r="O117" t="s">
        <v>94</v>
      </c>
      <c r="P117">
        <v>35</v>
      </c>
      <c r="Q117">
        <v>79600</v>
      </c>
      <c r="R117">
        <v>1490</v>
      </c>
      <c r="S117">
        <v>750</v>
      </c>
      <c r="T117">
        <v>750</v>
      </c>
      <c r="U117">
        <v>99500</v>
      </c>
      <c r="V117">
        <f>Data_SalesDetails[[#This Row],[Stock.Cost]]+Data_SalesDetails[[#This Row],[Stock.RepairsCost]]+Data_SalesDetails[[#This Row],[Stock.PartsCost]]+Data_SalesDetails[[#This Row],[Stock.TransportInCost]]</f>
        <v>82590</v>
      </c>
      <c r="W117" s="2">
        <f>Data_SalesDetails[[#This Row],[TotalSalePrice]]/Data_SalesDetails[[#This Row],[Total Cost]]-1</f>
        <v>0.2047463373289744</v>
      </c>
      <c r="X117" s="6">
        <f>Data_SalesDetails[[#This Row],[TotalSalePrice]]-Data_SalesDetails[[#This Row],[Total Cost]]</f>
        <v>16910</v>
      </c>
      <c r="Y117" t="s">
        <v>488</v>
      </c>
      <c r="Z117" s="1">
        <v>42705</v>
      </c>
      <c r="AA117">
        <v>6</v>
      </c>
      <c r="AB117" t="s">
        <v>369</v>
      </c>
      <c r="AC117" t="s">
        <v>314</v>
      </c>
      <c r="AD117" t="s">
        <v>312</v>
      </c>
    </row>
    <row r="118" spans="1:30" x14ac:dyDescent="0.25">
      <c r="A118">
        <v>117</v>
      </c>
      <c r="B118">
        <v>104</v>
      </c>
      <c r="C118">
        <v>1</v>
      </c>
      <c r="D118" t="s">
        <v>555</v>
      </c>
      <c r="E118">
        <v>60500</v>
      </c>
      <c r="G118" t="s">
        <v>15</v>
      </c>
      <c r="H118" s="7">
        <v>42710</v>
      </c>
      <c r="I118">
        <v>104</v>
      </c>
      <c r="J118" t="s">
        <v>143</v>
      </c>
      <c r="K118" t="s">
        <v>144</v>
      </c>
      <c r="L118" t="s">
        <v>145</v>
      </c>
      <c r="M118" t="s">
        <v>96</v>
      </c>
      <c r="N118" t="s">
        <v>95</v>
      </c>
      <c r="O118" t="s">
        <v>94</v>
      </c>
      <c r="P118">
        <v>36</v>
      </c>
      <c r="Q118">
        <v>48400</v>
      </c>
      <c r="R118">
        <v>500</v>
      </c>
      <c r="S118">
        <v>1500</v>
      </c>
      <c r="T118">
        <v>550</v>
      </c>
      <c r="U118">
        <v>60500</v>
      </c>
      <c r="V118">
        <f>Data_SalesDetails[[#This Row],[Stock.Cost]]+Data_SalesDetails[[#This Row],[Stock.RepairsCost]]+Data_SalesDetails[[#This Row],[Stock.PartsCost]]+Data_SalesDetails[[#This Row],[Stock.TransportInCost]]</f>
        <v>50950</v>
      </c>
      <c r="W118" s="2">
        <f>Data_SalesDetails[[#This Row],[TotalSalePrice]]/Data_SalesDetails[[#This Row],[Total Cost]]-1</f>
        <v>0.18743866535819431</v>
      </c>
      <c r="X118" s="6">
        <f>Data_SalesDetails[[#This Row],[TotalSalePrice]]-Data_SalesDetails[[#This Row],[Total Cost]]</f>
        <v>9550</v>
      </c>
      <c r="Y118" t="s">
        <v>433</v>
      </c>
      <c r="Z118" s="1">
        <v>42709</v>
      </c>
      <c r="AA118">
        <v>6</v>
      </c>
      <c r="AB118" t="s">
        <v>370</v>
      </c>
      <c r="AC118" t="s">
        <v>314</v>
      </c>
      <c r="AD118" t="s">
        <v>312</v>
      </c>
    </row>
    <row r="119" spans="1:30" x14ac:dyDescent="0.25">
      <c r="A119">
        <v>118</v>
      </c>
      <c r="B119">
        <v>105</v>
      </c>
      <c r="C119">
        <v>1</v>
      </c>
      <c r="D119" t="s">
        <v>556</v>
      </c>
      <c r="E119">
        <v>123500</v>
      </c>
      <c r="F119">
        <v>5000</v>
      </c>
      <c r="G119" t="s">
        <v>16</v>
      </c>
      <c r="H119" s="7">
        <v>42710</v>
      </c>
      <c r="I119">
        <v>105</v>
      </c>
      <c r="J119" t="s">
        <v>146</v>
      </c>
      <c r="K119" t="s">
        <v>147</v>
      </c>
      <c r="L119" t="s">
        <v>138</v>
      </c>
      <c r="M119" t="s">
        <v>104</v>
      </c>
      <c r="N119" t="s">
        <v>103</v>
      </c>
      <c r="O119" t="s">
        <v>94</v>
      </c>
      <c r="P119">
        <v>17</v>
      </c>
      <c r="Q119">
        <v>98800</v>
      </c>
      <c r="R119">
        <v>2000</v>
      </c>
      <c r="S119">
        <v>750</v>
      </c>
      <c r="T119">
        <v>750</v>
      </c>
      <c r="U119">
        <v>123500</v>
      </c>
      <c r="V119">
        <f>Data_SalesDetails[[#This Row],[Stock.Cost]]+Data_SalesDetails[[#This Row],[Stock.RepairsCost]]+Data_SalesDetails[[#This Row],[Stock.PartsCost]]+Data_SalesDetails[[#This Row],[Stock.TransportInCost]]</f>
        <v>102300</v>
      </c>
      <c r="W119" s="2">
        <f>Data_SalesDetails[[#This Row],[TotalSalePrice]]/Data_SalesDetails[[#This Row],[Total Cost]]-1</f>
        <v>0.20723362658846534</v>
      </c>
      <c r="X119" s="6">
        <f>Data_SalesDetails[[#This Row],[TotalSalePrice]]-Data_SalesDetails[[#This Row],[Total Cost]]</f>
        <v>21200</v>
      </c>
      <c r="Y119" t="s">
        <v>431</v>
      </c>
      <c r="Z119" s="1">
        <v>42709</v>
      </c>
      <c r="AA119">
        <v>3</v>
      </c>
      <c r="AB119" t="s">
        <v>351</v>
      </c>
      <c r="AC119" t="s">
        <v>310</v>
      </c>
      <c r="AD119" t="s">
        <v>307</v>
      </c>
    </row>
    <row r="120" spans="1:30" x14ac:dyDescent="0.25">
      <c r="A120">
        <v>119</v>
      </c>
      <c r="B120">
        <v>106</v>
      </c>
      <c r="C120">
        <v>1</v>
      </c>
      <c r="D120" t="s">
        <v>557</v>
      </c>
      <c r="E120">
        <v>25000</v>
      </c>
      <c r="G120" t="s">
        <v>26</v>
      </c>
      <c r="H120" s="7">
        <v>42712</v>
      </c>
      <c r="I120">
        <v>106</v>
      </c>
      <c r="J120" t="s">
        <v>167</v>
      </c>
      <c r="K120" t="s">
        <v>168</v>
      </c>
      <c r="L120" t="s">
        <v>169</v>
      </c>
      <c r="M120" t="s">
        <v>98</v>
      </c>
      <c r="N120" t="s">
        <v>97</v>
      </c>
      <c r="O120" t="s">
        <v>94</v>
      </c>
      <c r="P120">
        <v>18</v>
      </c>
      <c r="Q120">
        <v>20000</v>
      </c>
      <c r="R120">
        <v>1360</v>
      </c>
      <c r="S120">
        <v>750</v>
      </c>
      <c r="T120">
        <v>150</v>
      </c>
      <c r="U120">
        <v>25000</v>
      </c>
      <c r="V120">
        <f>Data_SalesDetails[[#This Row],[Stock.Cost]]+Data_SalesDetails[[#This Row],[Stock.RepairsCost]]+Data_SalesDetails[[#This Row],[Stock.PartsCost]]+Data_SalesDetails[[#This Row],[Stock.TransportInCost]]</f>
        <v>22260</v>
      </c>
      <c r="W120" s="2">
        <f>Data_SalesDetails[[#This Row],[TotalSalePrice]]/Data_SalesDetails[[#This Row],[Total Cost]]-1</f>
        <v>0.1230907457322552</v>
      </c>
      <c r="X120" s="6">
        <f>Data_SalesDetails[[#This Row],[TotalSalePrice]]-Data_SalesDetails[[#This Row],[Total Cost]]</f>
        <v>2740</v>
      </c>
      <c r="Y120" t="s">
        <v>433</v>
      </c>
      <c r="Z120" s="1">
        <v>42711</v>
      </c>
      <c r="AA120">
        <v>3</v>
      </c>
      <c r="AB120" t="s">
        <v>352</v>
      </c>
      <c r="AC120" t="s">
        <v>310</v>
      </c>
      <c r="AD120" t="s">
        <v>307</v>
      </c>
    </row>
    <row r="121" spans="1:30" x14ac:dyDescent="0.25">
      <c r="A121">
        <v>120</v>
      </c>
      <c r="B121">
        <v>107</v>
      </c>
      <c r="C121">
        <v>1</v>
      </c>
      <c r="D121" t="s">
        <v>558</v>
      </c>
      <c r="E121">
        <v>169500</v>
      </c>
      <c r="G121" t="s">
        <v>31</v>
      </c>
      <c r="H121" s="7">
        <v>42724</v>
      </c>
      <c r="I121">
        <v>107</v>
      </c>
      <c r="J121" t="s">
        <v>181</v>
      </c>
      <c r="K121" t="s">
        <v>182</v>
      </c>
      <c r="L121" t="s">
        <v>132</v>
      </c>
      <c r="M121" t="s">
        <v>96</v>
      </c>
      <c r="N121" t="s">
        <v>95</v>
      </c>
      <c r="O121" t="s">
        <v>94</v>
      </c>
      <c r="P121">
        <v>18</v>
      </c>
      <c r="Q121">
        <v>135600</v>
      </c>
      <c r="R121">
        <v>9250</v>
      </c>
      <c r="S121">
        <v>1500</v>
      </c>
      <c r="T121">
        <v>1950</v>
      </c>
      <c r="U121">
        <v>169500</v>
      </c>
      <c r="V121">
        <f>Data_SalesDetails[[#This Row],[Stock.Cost]]+Data_SalesDetails[[#This Row],[Stock.RepairsCost]]+Data_SalesDetails[[#This Row],[Stock.PartsCost]]+Data_SalesDetails[[#This Row],[Stock.TransportInCost]]</f>
        <v>148300</v>
      </c>
      <c r="W121" s="2">
        <f>Data_SalesDetails[[#This Row],[TotalSalePrice]]/Data_SalesDetails[[#This Row],[Total Cost]]-1</f>
        <v>0.14295347269049219</v>
      </c>
      <c r="X121" s="6">
        <f>Data_SalesDetails[[#This Row],[TotalSalePrice]]-Data_SalesDetails[[#This Row],[Total Cost]]</f>
        <v>21200</v>
      </c>
      <c r="Y121" t="s">
        <v>428</v>
      </c>
      <c r="Z121" s="1">
        <v>42711</v>
      </c>
      <c r="AA121">
        <v>3</v>
      </c>
      <c r="AB121" t="s">
        <v>352</v>
      </c>
      <c r="AC121" t="s">
        <v>310</v>
      </c>
      <c r="AD121" t="s">
        <v>307</v>
      </c>
    </row>
    <row r="122" spans="1:30" x14ac:dyDescent="0.25">
      <c r="A122">
        <v>121</v>
      </c>
      <c r="B122">
        <v>108</v>
      </c>
      <c r="C122">
        <v>1</v>
      </c>
      <c r="D122" t="s">
        <v>559</v>
      </c>
      <c r="E122">
        <v>99500</v>
      </c>
      <c r="G122" t="s">
        <v>32</v>
      </c>
      <c r="H122" s="7">
        <v>42732</v>
      </c>
      <c r="I122">
        <v>108</v>
      </c>
      <c r="J122" t="s">
        <v>183</v>
      </c>
      <c r="K122" t="s">
        <v>184</v>
      </c>
      <c r="L122" t="s">
        <v>129</v>
      </c>
      <c r="M122" t="s">
        <v>104</v>
      </c>
      <c r="N122" t="s">
        <v>103</v>
      </c>
      <c r="O122" t="s">
        <v>94</v>
      </c>
      <c r="P122">
        <v>34</v>
      </c>
      <c r="Q122">
        <v>79600</v>
      </c>
      <c r="R122">
        <v>2175</v>
      </c>
      <c r="S122">
        <v>750</v>
      </c>
      <c r="T122">
        <v>750</v>
      </c>
      <c r="U122">
        <v>99500</v>
      </c>
      <c r="V122">
        <f>Data_SalesDetails[[#This Row],[Stock.Cost]]+Data_SalesDetails[[#This Row],[Stock.RepairsCost]]+Data_SalesDetails[[#This Row],[Stock.PartsCost]]+Data_SalesDetails[[#This Row],[Stock.TransportInCost]]</f>
        <v>83275</v>
      </c>
      <c r="W122" s="2">
        <f>Data_SalesDetails[[#This Row],[TotalSalePrice]]/Data_SalesDetails[[#This Row],[Total Cost]]-1</f>
        <v>0.19483638546982895</v>
      </c>
      <c r="X122" s="6">
        <f>Data_SalesDetails[[#This Row],[TotalSalePrice]]-Data_SalesDetails[[#This Row],[Total Cost]]</f>
        <v>16225</v>
      </c>
      <c r="Y122" t="s">
        <v>431</v>
      </c>
      <c r="Z122" s="1">
        <v>42729</v>
      </c>
      <c r="AA122">
        <v>5</v>
      </c>
      <c r="AB122" t="s">
        <v>368</v>
      </c>
      <c r="AC122" t="s">
        <v>313</v>
      </c>
      <c r="AD122" t="s">
        <v>312</v>
      </c>
    </row>
    <row r="123" spans="1:30" x14ac:dyDescent="0.25">
      <c r="A123">
        <v>122</v>
      </c>
      <c r="B123">
        <v>109</v>
      </c>
      <c r="C123">
        <v>1</v>
      </c>
      <c r="D123" t="s">
        <v>560</v>
      </c>
      <c r="E123">
        <v>39500</v>
      </c>
      <c r="G123" t="s">
        <v>42</v>
      </c>
      <c r="H123" s="7">
        <v>42735.416666666664</v>
      </c>
      <c r="I123">
        <v>109</v>
      </c>
      <c r="J123" t="s">
        <v>205</v>
      </c>
      <c r="K123" t="s">
        <v>206</v>
      </c>
      <c r="L123" t="s">
        <v>191</v>
      </c>
      <c r="M123" t="s">
        <v>102</v>
      </c>
      <c r="N123" t="s">
        <v>101</v>
      </c>
      <c r="O123" t="s">
        <v>94</v>
      </c>
      <c r="P123">
        <v>14</v>
      </c>
      <c r="Q123">
        <v>31600</v>
      </c>
      <c r="R123">
        <v>500</v>
      </c>
      <c r="S123">
        <v>500</v>
      </c>
      <c r="T123">
        <v>550</v>
      </c>
      <c r="U123">
        <v>39500</v>
      </c>
      <c r="V123">
        <f>Data_SalesDetails[[#This Row],[Stock.Cost]]+Data_SalesDetails[[#This Row],[Stock.RepairsCost]]+Data_SalesDetails[[#This Row],[Stock.PartsCost]]+Data_SalesDetails[[#This Row],[Stock.TransportInCost]]</f>
        <v>33150</v>
      </c>
      <c r="W123" s="2">
        <f>Data_SalesDetails[[#This Row],[TotalSalePrice]]/Data_SalesDetails[[#This Row],[Total Cost]]-1</f>
        <v>0.19155354449472095</v>
      </c>
      <c r="X123" s="6">
        <f>Data_SalesDetails[[#This Row],[TotalSalePrice]]-Data_SalesDetails[[#This Row],[Total Cost]]</f>
        <v>6350</v>
      </c>
      <c r="Y123" t="s">
        <v>436</v>
      </c>
      <c r="Z123" s="1">
        <v>42734</v>
      </c>
      <c r="AA123">
        <v>2</v>
      </c>
      <c r="AB123" t="s">
        <v>348</v>
      </c>
      <c r="AC123" t="s">
        <v>308</v>
      </c>
      <c r="AD123" t="s">
        <v>309</v>
      </c>
    </row>
    <row r="124" spans="1:30" x14ac:dyDescent="0.25">
      <c r="A124">
        <v>123</v>
      </c>
      <c r="B124">
        <v>110</v>
      </c>
      <c r="C124">
        <v>1</v>
      </c>
      <c r="D124" t="s">
        <v>561</v>
      </c>
      <c r="E124">
        <v>22500</v>
      </c>
      <c r="G124" t="s">
        <v>31</v>
      </c>
      <c r="H124" s="7">
        <v>42736.466666666667</v>
      </c>
      <c r="I124">
        <v>110</v>
      </c>
      <c r="J124" t="s">
        <v>181</v>
      </c>
      <c r="K124" t="s">
        <v>182</v>
      </c>
      <c r="L124" t="s">
        <v>132</v>
      </c>
      <c r="M124" t="s">
        <v>96</v>
      </c>
      <c r="N124" t="s">
        <v>95</v>
      </c>
      <c r="O124" t="s">
        <v>94</v>
      </c>
      <c r="P124">
        <v>16</v>
      </c>
      <c r="Q124">
        <v>18000</v>
      </c>
      <c r="R124">
        <v>1360</v>
      </c>
      <c r="S124">
        <v>750</v>
      </c>
      <c r="T124">
        <v>150</v>
      </c>
      <c r="U124">
        <v>22500</v>
      </c>
      <c r="V124">
        <f>Data_SalesDetails[[#This Row],[Stock.Cost]]+Data_SalesDetails[[#This Row],[Stock.RepairsCost]]+Data_SalesDetails[[#This Row],[Stock.PartsCost]]+Data_SalesDetails[[#This Row],[Stock.TransportInCost]]</f>
        <v>20260</v>
      </c>
      <c r="W124" s="2">
        <f>Data_SalesDetails[[#This Row],[TotalSalePrice]]/Data_SalesDetails[[#This Row],[Total Cost]]-1</f>
        <v>0.11056268509378087</v>
      </c>
      <c r="X124" s="6">
        <f>Data_SalesDetails[[#This Row],[TotalSalePrice]]-Data_SalesDetails[[#This Row],[Total Cost]]</f>
        <v>2240</v>
      </c>
      <c r="Y124" t="s">
        <v>471</v>
      </c>
      <c r="Z124" s="1">
        <v>42735</v>
      </c>
      <c r="AA124">
        <v>2</v>
      </c>
      <c r="AB124" t="s">
        <v>350</v>
      </c>
      <c r="AC124" t="s">
        <v>308</v>
      </c>
      <c r="AD124" t="s">
        <v>309</v>
      </c>
    </row>
    <row r="125" spans="1:30" x14ac:dyDescent="0.25">
      <c r="A125">
        <v>124</v>
      </c>
      <c r="B125">
        <v>111</v>
      </c>
      <c r="C125">
        <v>1</v>
      </c>
      <c r="D125" t="s">
        <v>562</v>
      </c>
      <c r="E125">
        <v>125000</v>
      </c>
      <c r="G125" t="s">
        <v>30</v>
      </c>
      <c r="H125" s="7">
        <v>42740.496527777781</v>
      </c>
      <c r="I125">
        <v>111</v>
      </c>
      <c r="J125" t="s">
        <v>179</v>
      </c>
      <c r="K125" t="s">
        <v>180</v>
      </c>
      <c r="L125" t="s">
        <v>113</v>
      </c>
      <c r="M125" t="s">
        <v>104</v>
      </c>
      <c r="N125" t="s">
        <v>103</v>
      </c>
      <c r="O125" t="s">
        <v>94</v>
      </c>
      <c r="P125">
        <v>26</v>
      </c>
      <c r="Q125">
        <v>100000</v>
      </c>
      <c r="R125">
        <v>500</v>
      </c>
      <c r="S125">
        <v>1500</v>
      </c>
      <c r="T125">
        <v>750</v>
      </c>
      <c r="U125">
        <v>125000</v>
      </c>
      <c r="V125">
        <f>Data_SalesDetails[[#This Row],[Stock.Cost]]+Data_SalesDetails[[#This Row],[Stock.RepairsCost]]+Data_SalesDetails[[#This Row],[Stock.PartsCost]]+Data_SalesDetails[[#This Row],[Stock.TransportInCost]]</f>
        <v>102750</v>
      </c>
      <c r="W125" s="2">
        <f>Data_SalesDetails[[#This Row],[TotalSalePrice]]/Data_SalesDetails[[#This Row],[Total Cost]]-1</f>
        <v>0.21654501216545019</v>
      </c>
      <c r="X125" s="6">
        <f>Data_SalesDetails[[#This Row],[TotalSalePrice]]-Data_SalesDetails[[#This Row],[Total Cost]]</f>
        <v>22250</v>
      </c>
      <c r="Y125" t="s">
        <v>444</v>
      </c>
      <c r="Z125" s="1">
        <v>42735</v>
      </c>
      <c r="AA125">
        <v>4</v>
      </c>
      <c r="AB125" t="s">
        <v>360</v>
      </c>
      <c r="AC125" t="s">
        <v>311</v>
      </c>
      <c r="AD125" t="s">
        <v>312</v>
      </c>
    </row>
    <row r="126" spans="1:30" x14ac:dyDescent="0.25">
      <c r="A126">
        <v>125</v>
      </c>
      <c r="B126">
        <v>112</v>
      </c>
      <c r="C126">
        <v>1</v>
      </c>
      <c r="D126" t="s">
        <v>563</v>
      </c>
      <c r="E126">
        <v>85000</v>
      </c>
      <c r="G126" t="s">
        <v>9</v>
      </c>
      <c r="H126" s="7">
        <v>42745.663888888892</v>
      </c>
      <c r="I126">
        <v>112</v>
      </c>
      <c r="J126" t="s">
        <v>127</v>
      </c>
      <c r="K126" t="s">
        <v>128</v>
      </c>
      <c r="L126" t="s">
        <v>129</v>
      </c>
      <c r="M126" t="s">
        <v>104</v>
      </c>
      <c r="N126" t="s">
        <v>103</v>
      </c>
      <c r="O126" t="s">
        <v>94</v>
      </c>
      <c r="P126">
        <v>38</v>
      </c>
      <c r="Q126">
        <v>68000</v>
      </c>
      <c r="R126">
        <v>1490</v>
      </c>
      <c r="S126">
        <v>1500</v>
      </c>
      <c r="T126">
        <v>750</v>
      </c>
      <c r="U126">
        <v>85000</v>
      </c>
      <c r="V126">
        <f>Data_SalesDetails[[#This Row],[Stock.Cost]]+Data_SalesDetails[[#This Row],[Stock.RepairsCost]]+Data_SalesDetails[[#This Row],[Stock.PartsCost]]+Data_SalesDetails[[#This Row],[Stock.TransportInCost]]</f>
        <v>71740</v>
      </c>
      <c r="W126" s="2">
        <f>Data_SalesDetails[[#This Row],[TotalSalePrice]]/Data_SalesDetails[[#This Row],[Total Cost]]-1</f>
        <v>0.18483412322274884</v>
      </c>
      <c r="X126" s="6">
        <f>Data_SalesDetails[[#This Row],[TotalSalePrice]]-Data_SalesDetails[[#This Row],[Total Cost]]</f>
        <v>13260</v>
      </c>
      <c r="Y126" t="s">
        <v>431</v>
      </c>
      <c r="Z126" s="1">
        <v>42735</v>
      </c>
      <c r="AA126">
        <v>6</v>
      </c>
      <c r="AB126" t="s">
        <v>372</v>
      </c>
      <c r="AC126" t="s">
        <v>314</v>
      </c>
      <c r="AD126" t="s">
        <v>312</v>
      </c>
    </row>
    <row r="127" spans="1:30" x14ac:dyDescent="0.25">
      <c r="A127">
        <v>126</v>
      </c>
      <c r="B127">
        <v>113</v>
      </c>
      <c r="C127">
        <v>1</v>
      </c>
      <c r="D127" t="s">
        <v>564</v>
      </c>
      <c r="E127">
        <v>1250</v>
      </c>
      <c r="G127" t="s">
        <v>15</v>
      </c>
      <c r="H127" s="7">
        <v>42756.580555555556</v>
      </c>
      <c r="I127">
        <v>113</v>
      </c>
      <c r="J127" t="s">
        <v>143</v>
      </c>
      <c r="K127" t="s">
        <v>144</v>
      </c>
      <c r="L127" t="s">
        <v>145</v>
      </c>
      <c r="M127" t="s">
        <v>96</v>
      </c>
      <c r="N127" t="s">
        <v>95</v>
      </c>
      <c r="O127" t="s">
        <v>94</v>
      </c>
      <c r="P127">
        <v>99</v>
      </c>
      <c r="Q127">
        <v>1000</v>
      </c>
      <c r="R127">
        <v>500</v>
      </c>
      <c r="S127">
        <v>750</v>
      </c>
      <c r="T127">
        <v>150</v>
      </c>
      <c r="U127">
        <v>1250</v>
      </c>
      <c r="V127">
        <f>Data_SalesDetails[[#This Row],[Stock.Cost]]+Data_SalesDetails[[#This Row],[Stock.RepairsCost]]+Data_SalesDetails[[#This Row],[Stock.PartsCost]]+Data_SalesDetails[[#This Row],[Stock.TransportInCost]]</f>
        <v>2400</v>
      </c>
      <c r="W127" s="2">
        <f>Data_SalesDetails[[#This Row],[TotalSalePrice]]/Data_SalesDetails[[#This Row],[Total Cost]]-1</f>
        <v>-0.47916666666666663</v>
      </c>
      <c r="X127" s="6">
        <f>Data_SalesDetails[[#This Row],[TotalSalePrice]]-Data_SalesDetails[[#This Row],[Total Cost]]</f>
        <v>-1150</v>
      </c>
      <c r="Y127" t="s">
        <v>450</v>
      </c>
      <c r="Z127" s="1">
        <v>42737</v>
      </c>
      <c r="AA127">
        <v>23</v>
      </c>
      <c r="AB127" t="s">
        <v>421</v>
      </c>
      <c r="AC127" t="s">
        <v>332</v>
      </c>
      <c r="AD127" t="s">
        <v>309</v>
      </c>
    </row>
    <row r="128" spans="1:30" x14ac:dyDescent="0.25">
      <c r="A128">
        <v>127</v>
      </c>
      <c r="B128">
        <v>114</v>
      </c>
      <c r="C128">
        <v>1</v>
      </c>
      <c r="D128" t="s">
        <v>565</v>
      </c>
      <c r="E128">
        <v>22500</v>
      </c>
      <c r="G128" t="s">
        <v>22</v>
      </c>
      <c r="H128" s="7">
        <v>42746.744444444441</v>
      </c>
      <c r="I128">
        <v>114</v>
      </c>
      <c r="J128" t="s">
        <v>124</v>
      </c>
      <c r="K128" t="s">
        <v>125</v>
      </c>
      <c r="L128" t="s">
        <v>126</v>
      </c>
      <c r="M128" t="s">
        <v>109</v>
      </c>
      <c r="N128" t="s">
        <v>108</v>
      </c>
      <c r="O128" t="s">
        <v>94</v>
      </c>
      <c r="P128">
        <v>45</v>
      </c>
      <c r="Q128">
        <v>18000</v>
      </c>
      <c r="R128">
        <v>500</v>
      </c>
      <c r="S128">
        <v>750</v>
      </c>
      <c r="T128">
        <v>150</v>
      </c>
      <c r="U128">
        <v>22500</v>
      </c>
      <c r="V128">
        <f>Data_SalesDetails[[#This Row],[Stock.Cost]]+Data_SalesDetails[[#This Row],[Stock.RepairsCost]]+Data_SalesDetails[[#This Row],[Stock.PartsCost]]+Data_SalesDetails[[#This Row],[Stock.TransportInCost]]</f>
        <v>19400</v>
      </c>
      <c r="W128" s="2">
        <f>Data_SalesDetails[[#This Row],[TotalSalePrice]]/Data_SalesDetails[[#This Row],[Total Cost]]-1</f>
        <v>0.15979381443298979</v>
      </c>
      <c r="X128" s="6">
        <f>Data_SalesDetails[[#This Row],[TotalSalePrice]]-Data_SalesDetails[[#This Row],[Total Cost]]</f>
        <v>3100</v>
      </c>
      <c r="Y128" t="s">
        <v>450</v>
      </c>
      <c r="Z128" s="1">
        <v>42737</v>
      </c>
      <c r="AA128">
        <v>8</v>
      </c>
      <c r="AB128" t="s">
        <v>375</v>
      </c>
      <c r="AC128" t="s">
        <v>315</v>
      </c>
      <c r="AD128" t="s">
        <v>309</v>
      </c>
    </row>
    <row r="129" spans="1:30" x14ac:dyDescent="0.25">
      <c r="A129">
        <v>128</v>
      </c>
      <c r="B129">
        <v>115</v>
      </c>
      <c r="C129">
        <v>1</v>
      </c>
      <c r="D129" t="s">
        <v>566</v>
      </c>
      <c r="E129">
        <v>125950</v>
      </c>
      <c r="F129">
        <v>12500</v>
      </c>
      <c r="G129" t="s">
        <v>4</v>
      </c>
      <c r="H129" s="7">
        <v>42747.789583333331</v>
      </c>
      <c r="I129">
        <v>115</v>
      </c>
      <c r="J129" t="s">
        <v>111</v>
      </c>
      <c r="K129" t="s">
        <v>112</v>
      </c>
      <c r="L129" t="s">
        <v>113</v>
      </c>
      <c r="M129" t="s">
        <v>104</v>
      </c>
      <c r="N129" t="s">
        <v>103</v>
      </c>
      <c r="O129" t="s">
        <v>94</v>
      </c>
      <c r="P129">
        <v>3</v>
      </c>
      <c r="Q129">
        <v>100760</v>
      </c>
      <c r="R129">
        <v>9250</v>
      </c>
      <c r="S129">
        <v>2200</v>
      </c>
      <c r="T129">
        <v>1950</v>
      </c>
      <c r="U129">
        <v>125950</v>
      </c>
      <c r="V129">
        <f>Data_SalesDetails[[#This Row],[Stock.Cost]]+Data_SalesDetails[[#This Row],[Stock.RepairsCost]]+Data_SalesDetails[[#This Row],[Stock.PartsCost]]+Data_SalesDetails[[#This Row],[Stock.TransportInCost]]</f>
        <v>114160</v>
      </c>
      <c r="W129" s="2">
        <f>Data_SalesDetails[[#This Row],[TotalSalePrice]]/Data_SalesDetails[[#This Row],[Total Cost]]-1</f>
        <v>0.10327610371408547</v>
      </c>
      <c r="X129" s="6">
        <f>Data_SalesDetails[[#This Row],[TotalSalePrice]]-Data_SalesDetails[[#This Row],[Total Cost]]</f>
        <v>11790</v>
      </c>
      <c r="Y129" t="s">
        <v>431</v>
      </c>
      <c r="Z129" s="1">
        <v>42737</v>
      </c>
      <c r="AA129">
        <v>1</v>
      </c>
      <c r="AB129" t="s">
        <v>338</v>
      </c>
      <c r="AC129" t="s">
        <v>306</v>
      </c>
      <c r="AD129" t="s">
        <v>307</v>
      </c>
    </row>
    <row r="130" spans="1:30" x14ac:dyDescent="0.25">
      <c r="A130">
        <v>129</v>
      </c>
      <c r="B130">
        <v>116</v>
      </c>
      <c r="C130">
        <v>1</v>
      </c>
      <c r="D130" t="s">
        <v>567</v>
      </c>
      <c r="E130">
        <v>8850</v>
      </c>
      <c r="G130" t="s">
        <v>22</v>
      </c>
      <c r="H130" s="7">
        <v>42748.831944444442</v>
      </c>
      <c r="I130">
        <v>116</v>
      </c>
      <c r="J130" t="s">
        <v>124</v>
      </c>
      <c r="K130" t="s">
        <v>125</v>
      </c>
      <c r="L130" t="s">
        <v>126</v>
      </c>
      <c r="M130" t="s">
        <v>109</v>
      </c>
      <c r="N130" t="s">
        <v>108</v>
      </c>
      <c r="O130" t="s">
        <v>94</v>
      </c>
      <c r="P130">
        <v>89</v>
      </c>
      <c r="Q130">
        <v>7080</v>
      </c>
      <c r="R130">
        <v>500</v>
      </c>
      <c r="S130">
        <v>750</v>
      </c>
      <c r="T130">
        <v>150</v>
      </c>
      <c r="U130">
        <v>8850</v>
      </c>
      <c r="V130">
        <f>Data_SalesDetails[[#This Row],[Stock.Cost]]+Data_SalesDetails[[#This Row],[Stock.RepairsCost]]+Data_SalesDetails[[#This Row],[Stock.PartsCost]]+Data_SalesDetails[[#This Row],[Stock.TransportInCost]]</f>
        <v>8480</v>
      </c>
      <c r="W130" s="2">
        <f>Data_SalesDetails[[#This Row],[TotalSalePrice]]/Data_SalesDetails[[#This Row],[Total Cost]]-1</f>
        <v>4.3632075471698117E-2</v>
      </c>
      <c r="X130" s="6">
        <f>Data_SalesDetails[[#This Row],[TotalSalePrice]]-Data_SalesDetails[[#This Row],[Total Cost]]</f>
        <v>370</v>
      </c>
      <c r="Y130" t="s">
        <v>431</v>
      </c>
      <c r="Z130" s="1">
        <v>42737</v>
      </c>
      <c r="AA130">
        <v>21</v>
      </c>
      <c r="AB130" t="s">
        <v>413</v>
      </c>
      <c r="AC130" t="s">
        <v>330</v>
      </c>
      <c r="AD130" t="s">
        <v>312</v>
      </c>
    </row>
    <row r="131" spans="1:30" x14ac:dyDescent="0.25">
      <c r="A131">
        <v>130</v>
      </c>
      <c r="B131">
        <v>117</v>
      </c>
      <c r="C131">
        <v>1</v>
      </c>
      <c r="D131" t="s">
        <v>568</v>
      </c>
      <c r="E131">
        <v>9950</v>
      </c>
      <c r="G131" t="s">
        <v>21</v>
      </c>
      <c r="H131" s="7">
        <v>42749.415277777778</v>
      </c>
      <c r="I131">
        <v>117</v>
      </c>
      <c r="J131" t="s">
        <v>157</v>
      </c>
      <c r="K131" t="s">
        <v>158</v>
      </c>
      <c r="L131" t="s">
        <v>159</v>
      </c>
      <c r="M131" t="s">
        <v>104</v>
      </c>
      <c r="N131" t="s">
        <v>103</v>
      </c>
      <c r="O131" t="s">
        <v>94</v>
      </c>
      <c r="P131">
        <v>87</v>
      </c>
      <c r="Q131">
        <v>7960</v>
      </c>
      <c r="R131">
        <v>500</v>
      </c>
      <c r="S131">
        <v>750</v>
      </c>
      <c r="T131">
        <v>150</v>
      </c>
      <c r="U131">
        <v>9950</v>
      </c>
      <c r="V131">
        <f>Data_SalesDetails[[#This Row],[Stock.Cost]]+Data_SalesDetails[[#This Row],[Stock.RepairsCost]]+Data_SalesDetails[[#This Row],[Stock.PartsCost]]+Data_SalesDetails[[#This Row],[Stock.TransportInCost]]</f>
        <v>9360</v>
      </c>
      <c r="W131" s="2">
        <f>Data_SalesDetails[[#This Row],[TotalSalePrice]]/Data_SalesDetails[[#This Row],[Total Cost]]-1</f>
        <v>6.3034188034188032E-2</v>
      </c>
      <c r="X131" s="6">
        <f>Data_SalesDetails[[#This Row],[TotalSalePrice]]-Data_SalesDetails[[#This Row],[Total Cost]]</f>
        <v>590</v>
      </c>
      <c r="Y131" t="s">
        <v>471</v>
      </c>
      <c r="Z131" s="1">
        <v>42737</v>
      </c>
      <c r="AA131">
        <v>21</v>
      </c>
      <c r="AB131" t="s">
        <v>411</v>
      </c>
      <c r="AC131" t="s">
        <v>330</v>
      </c>
      <c r="AD131" t="s">
        <v>312</v>
      </c>
    </row>
    <row r="132" spans="1:30" x14ac:dyDescent="0.25">
      <c r="A132">
        <v>131</v>
      </c>
      <c r="B132">
        <v>118</v>
      </c>
      <c r="C132">
        <v>1</v>
      </c>
      <c r="D132" t="s">
        <v>569</v>
      </c>
      <c r="E132">
        <v>56500</v>
      </c>
      <c r="F132">
        <v>2450</v>
      </c>
      <c r="G132" t="s">
        <v>31</v>
      </c>
      <c r="H132" s="7">
        <v>42765.457638888889</v>
      </c>
      <c r="I132">
        <v>118</v>
      </c>
      <c r="J132" t="s">
        <v>181</v>
      </c>
      <c r="K132" t="s">
        <v>182</v>
      </c>
      <c r="L132" t="s">
        <v>132</v>
      </c>
      <c r="M132" t="s">
        <v>96</v>
      </c>
      <c r="N132" t="s">
        <v>95</v>
      </c>
      <c r="O132" t="s">
        <v>94</v>
      </c>
      <c r="P132">
        <v>28</v>
      </c>
      <c r="Q132">
        <v>45200</v>
      </c>
      <c r="R132">
        <v>500</v>
      </c>
      <c r="S132">
        <v>750</v>
      </c>
      <c r="T132">
        <v>550</v>
      </c>
      <c r="U132">
        <v>56500</v>
      </c>
      <c r="V132">
        <f>Data_SalesDetails[[#This Row],[Stock.Cost]]+Data_SalesDetails[[#This Row],[Stock.RepairsCost]]+Data_SalesDetails[[#This Row],[Stock.PartsCost]]+Data_SalesDetails[[#This Row],[Stock.TransportInCost]]</f>
        <v>47000</v>
      </c>
      <c r="W132" s="2">
        <f>Data_SalesDetails[[#This Row],[TotalSalePrice]]/Data_SalesDetails[[#This Row],[Total Cost]]-1</f>
        <v>0.2021276595744681</v>
      </c>
      <c r="X132" s="6">
        <f>Data_SalesDetails[[#This Row],[TotalSalePrice]]-Data_SalesDetails[[#This Row],[Total Cost]]</f>
        <v>9500</v>
      </c>
      <c r="Y132" t="s">
        <v>431</v>
      </c>
      <c r="Z132" s="1">
        <v>42755</v>
      </c>
      <c r="AA132">
        <v>4</v>
      </c>
      <c r="AB132" t="s">
        <v>362</v>
      </c>
      <c r="AC132" t="s">
        <v>311</v>
      </c>
      <c r="AD132" t="s">
        <v>312</v>
      </c>
    </row>
    <row r="133" spans="1:30" x14ac:dyDescent="0.25">
      <c r="A133">
        <v>132</v>
      </c>
      <c r="B133">
        <v>119</v>
      </c>
      <c r="C133">
        <v>1</v>
      </c>
      <c r="D133" t="s">
        <v>570</v>
      </c>
      <c r="E133">
        <v>55000</v>
      </c>
      <c r="G133" t="s">
        <v>40</v>
      </c>
      <c r="H133" s="7">
        <v>42766.415972222225</v>
      </c>
      <c r="I133">
        <v>119</v>
      </c>
      <c r="J133" t="s">
        <v>200</v>
      </c>
      <c r="K133" t="s">
        <v>202</v>
      </c>
      <c r="L133" t="s">
        <v>138</v>
      </c>
      <c r="M133" t="s">
        <v>104</v>
      </c>
      <c r="N133" t="s">
        <v>103</v>
      </c>
      <c r="O133" t="s">
        <v>94</v>
      </c>
      <c r="P133">
        <v>29</v>
      </c>
      <c r="Q133">
        <v>44000</v>
      </c>
      <c r="R133">
        <v>500</v>
      </c>
      <c r="S133">
        <v>750</v>
      </c>
      <c r="T133">
        <v>550</v>
      </c>
      <c r="U133">
        <v>55000</v>
      </c>
      <c r="V133">
        <f>Data_SalesDetails[[#This Row],[Stock.Cost]]+Data_SalesDetails[[#This Row],[Stock.RepairsCost]]+Data_SalesDetails[[#This Row],[Stock.PartsCost]]+Data_SalesDetails[[#This Row],[Stock.TransportInCost]]</f>
        <v>45800</v>
      </c>
      <c r="W133" s="2">
        <f>Data_SalesDetails[[#This Row],[TotalSalePrice]]/Data_SalesDetails[[#This Row],[Total Cost]]-1</f>
        <v>0.20087336244541487</v>
      </c>
      <c r="X133" s="6">
        <f>Data_SalesDetails[[#This Row],[TotalSalePrice]]-Data_SalesDetails[[#This Row],[Total Cost]]</f>
        <v>9200</v>
      </c>
      <c r="Y133" t="s">
        <v>431</v>
      </c>
      <c r="Z133" s="1">
        <v>42756</v>
      </c>
      <c r="AA133">
        <v>4</v>
      </c>
      <c r="AB133" t="s">
        <v>363</v>
      </c>
      <c r="AC133" t="s">
        <v>311</v>
      </c>
      <c r="AD133" t="s">
        <v>312</v>
      </c>
    </row>
    <row r="134" spans="1:30" x14ac:dyDescent="0.25">
      <c r="A134">
        <v>133</v>
      </c>
      <c r="B134">
        <v>120</v>
      </c>
      <c r="C134">
        <v>1</v>
      </c>
      <c r="D134" t="s">
        <v>571</v>
      </c>
      <c r="E134">
        <v>56950</v>
      </c>
      <c r="F134">
        <v>750</v>
      </c>
      <c r="G134" t="s">
        <v>29</v>
      </c>
      <c r="H134" s="7">
        <v>42766.5</v>
      </c>
      <c r="I134">
        <v>120</v>
      </c>
      <c r="J134" t="s">
        <v>176</v>
      </c>
      <c r="K134" t="s">
        <v>177</v>
      </c>
      <c r="L134" t="s">
        <v>178</v>
      </c>
      <c r="M134" t="s">
        <v>104</v>
      </c>
      <c r="N134" t="s">
        <v>103</v>
      </c>
      <c r="O134" t="s">
        <v>94</v>
      </c>
      <c r="P134">
        <v>28</v>
      </c>
      <c r="Q134">
        <v>45560</v>
      </c>
      <c r="R134">
        <v>1360</v>
      </c>
      <c r="S134">
        <v>750</v>
      </c>
      <c r="T134">
        <v>550</v>
      </c>
      <c r="U134">
        <v>56950</v>
      </c>
      <c r="V134">
        <f>Data_SalesDetails[[#This Row],[Stock.Cost]]+Data_SalesDetails[[#This Row],[Stock.RepairsCost]]+Data_SalesDetails[[#This Row],[Stock.PartsCost]]+Data_SalesDetails[[#This Row],[Stock.TransportInCost]]</f>
        <v>48220</v>
      </c>
      <c r="W134" s="2">
        <f>Data_SalesDetails[[#This Row],[TotalSalePrice]]/Data_SalesDetails[[#This Row],[Total Cost]]-1</f>
        <v>0.18104520945665703</v>
      </c>
      <c r="X134" s="6">
        <f>Data_SalesDetails[[#This Row],[TotalSalePrice]]-Data_SalesDetails[[#This Row],[Total Cost]]</f>
        <v>8730</v>
      </c>
      <c r="Y134" t="s">
        <v>433</v>
      </c>
      <c r="Z134" s="1">
        <v>42760</v>
      </c>
      <c r="AA134">
        <v>4</v>
      </c>
      <c r="AB134" t="s">
        <v>362</v>
      </c>
      <c r="AC134" t="s">
        <v>311</v>
      </c>
      <c r="AD134" t="s">
        <v>312</v>
      </c>
    </row>
    <row r="135" spans="1:30" x14ac:dyDescent="0.25">
      <c r="A135">
        <v>134</v>
      </c>
      <c r="B135">
        <v>121</v>
      </c>
      <c r="C135">
        <v>1</v>
      </c>
      <c r="D135" t="s">
        <v>572</v>
      </c>
      <c r="E135">
        <v>365000</v>
      </c>
      <c r="G135" t="s">
        <v>31</v>
      </c>
      <c r="H135" s="7">
        <v>42773.833333333336</v>
      </c>
      <c r="I135">
        <v>121</v>
      </c>
      <c r="J135" t="s">
        <v>181</v>
      </c>
      <c r="K135" t="s">
        <v>182</v>
      </c>
      <c r="L135" t="s">
        <v>132</v>
      </c>
      <c r="M135" t="s">
        <v>96</v>
      </c>
      <c r="N135" t="s">
        <v>95</v>
      </c>
      <c r="O135" t="s">
        <v>94</v>
      </c>
      <c r="P135">
        <v>10</v>
      </c>
      <c r="Q135">
        <v>292000</v>
      </c>
      <c r="R135">
        <v>3950</v>
      </c>
      <c r="S135">
        <v>750</v>
      </c>
      <c r="T135">
        <v>1950</v>
      </c>
      <c r="U135">
        <v>365000</v>
      </c>
      <c r="V135">
        <f>Data_SalesDetails[[#This Row],[Stock.Cost]]+Data_SalesDetails[[#This Row],[Stock.RepairsCost]]+Data_SalesDetails[[#This Row],[Stock.PartsCost]]+Data_SalesDetails[[#This Row],[Stock.TransportInCost]]</f>
        <v>298650</v>
      </c>
      <c r="W135" s="2">
        <f>Data_SalesDetails[[#This Row],[TotalSalePrice]]/Data_SalesDetails[[#This Row],[Total Cost]]-1</f>
        <v>0.22216641553658123</v>
      </c>
      <c r="X135" s="6">
        <f>Data_SalesDetails[[#This Row],[TotalSalePrice]]-Data_SalesDetails[[#This Row],[Total Cost]]</f>
        <v>66350</v>
      </c>
      <c r="Y135" t="s">
        <v>431</v>
      </c>
      <c r="Z135" s="1">
        <v>42767</v>
      </c>
      <c r="AA135">
        <v>1</v>
      </c>
      <c r="AB135" t="s">
        <v>344</v>
      </c>
      <c r="AC135" t="s">
        <v>306</v>
      </c>
      <c r="AD135" t="s">
        <v>307</v>
      </c>
    </row>
    <row r="136" spans="1:30" x14ac:dyDescent="0.25">
      <c r="A136">
        <v>135</v>
      </c>
      <c r="B136">
        <v>122</v>
      </c>
      <c r="C136">
        <v>1</v>
      </c>
      <c r="D136" t="s">
        <v>573</v>
      </c>
      <c r="E136">
        <v>395000</v>
      </c>
      <c r="G136" t="s">
        <v>38</v>
      </c>
      <c r="H136" s="7">
        <v>42774.542361111111</v>
      </c>
      <c r="I136">
        <v>122</v>
      </c>
      <c r="J136" t="s">
        <v>198</v>
      </c>
      <c r="K136" t="s">
        <v>199</v>
      </c>
      <c r="L136" t="s">
        <v>132</v>
      </c>
      <c r="M136" t="s">
        <v>96</v>
      </c>
      <c r="N136" t="s">
        <v>95</v>
      </c>
      <c r="O136" t="s">
        <v>94</v>
      </c>
      <c r="P136">
        <v>10</v>
      </c>
      <c r="Q136">
        <v>316000</v>
      </c>
      <c r="R136">
        <v>9250</v>
      </c>
      <c r="S136">
        <v>2200</v>
      </c>
      <c r="T136">
        <v>1950</v>
      </c>
      <c r="U136">
        <v>395000</v>
      </c>
      <c r="V136">
        <f>Data_SalesDetails[[#This Row],[Stock.Cost]]+Data_SalesDetails[[#This Row],[Stock.RepairsCost]]+Data_SalesDetails[[#This Row],[Stock.PartsCost]]+Data_SalesDetails[[#This Row],[Stock.TransportInCost]]</f>
        <v>329400</v>
      </c>
      <c r="W136" s="2">
        <f>Data_SalesDetails[[#This Row],[TotalSalePrice]]/Data_SalesDetails[[#This Row],[Total Cost]]-1</f>
        <v>0.19914996964177289</v>
      </c>
      <c r="X136" s="6">
        <f>Data_SalesDetails[[#This Row],[TotalSalePrice]]-Data_SalesDetails[[#This Row],[Total Cost]]</f>
        <v>65600</v>
      </c>
      <c r="Y136" t="s">
        <v>428</v>
      </c>
      <c r="Z136" s="1">
        <v>42769</v>
      </c>
      <c r="AA136">
        <v>1</v>
      </c>
      <c r="AB136" t="s">
        <v>344</v>
      </c>
      <c r="AC136" t="s">
        <v>306</v>
      </c>
      <c r="AD136" t="s">
        <v>307</v>
      </c>
    </row>
    <row r="137" spans="1:30" x14ac:dyDescent="0.25">
      <c r="A137">
        <v>136</v>
      </c>
      <c r="B137">
        <v>123</v>
      </c>
      <c r="C137">
        <v>1</v>
      </c>
      <c r="D137" t="s">
        <v>574</v>
      </c>
      <c r="E137">
        <v>21500</v>
      </c>
      <c r="G137" t="s">
        <v>39</v>
      </c>
      <c r="H137" s="7">
        <v>42775.709027777775</v>
      </c>
      <c r="I137">
        <v>123</v>
      </c>
      <c r="J137" t="s">
        <v>200</v>
      </c>
      <c r="K137" t="s">
        <v>201</v>
      </c>
      <c r="L137" t="s">
        <v>135</v>
      </c>
      <c r="M137" t="s">
        <v>106</v>
      </c>
      <c r="N137" t="s">
        <v>105</v>
      </c>
      <c r="O137" t="s">
        <v>107</v>
      </c>
      <c r="P137">
        <v>54</v>
      </c>
      <c r="Q137">
        <v>17200</v>
      </c>
      <c r="R137">
        <v>500</v>
      </c>
      <c r="S137">
        <v>500</v>
      </c>
      <c r="T137">
        <v>150</v>
      </c>
      <c r="U137">
        <v>21500</v>
      </c>
      <c r="V137">
        <f>Data_SalesDetails[[#This Row],[Stock.Cost]]+Data_SalesDetails[[#This Row],[Stock.RepairsCost]]+Data_SalesDetails[[#This Row],[Stock.PartsCost]]+Data_SalesDetails[[#This Row],[Stock.TransportInCost]]</f>
        <v>18350</v>
      </c>
      <c r="W137" s="2">
        <f>Data_SalesDetails[[#This Row],[TotalSalePrice]]/Data_SalesDetails[[#This Row],[Total Cost]]-1</f>
        <v>0.17166212534059944</v>
      </c>
      <c r="X137" s="6">
        <f>Data_SalesDetails[[#This Row],[TotalSalePrice]]-Data_SalesDetails[[#This Row],[Total Cost]]</f>
        <v>3150</v>
      </c>
      <c r="Y137" t="s">
        <v>488</v>
      </c>
      <c r="Z137" s="1">
        <v>42770</v>
      </c>
      <c r="AA137">
        <v>9</v>
      </c>
      <c r="AB137" t="s">
        <v>382</v>
      </c>
      <c r="AC137" t="s">
        <v>316</v>
      </c>
      <c r="AD137" t="s">
        <v>307</v>
      </c>
    </row>
    <row r="138" spans="1:30" x14ac:dyDescent="0.25">
      <c r="A138">
        <v>137</v>
      </c>
      <c r="B138">
        <v>124</v>
      </c>
      <c r="C138">
        <v>1</v>
      </c>
      <c r="D138" t="s">
        <v>575</v>
      </c>
      <c r="E138">
        <v>6500</v>
      </c>
      <c r="G138" t="s">
        <v>40</v>
      </c>
      <c r="H138" s="7">
        <v>42776.459722222222</v>
      </c>
      <c r="I138">
        <v>124</v>
      </c>
      <c r="J138" t="s">
        <v>200</v>
      </c>
      <c r="K138" t="s">
        <v>202</v>
      </c>
      <c r="L138" t="s">
        <v>138</v>
      </c>
      <c r="M138" t="s">
        <v>104</v>
      </c>
      <c r="N138" t="s">
        <v>103</v>
      </c>
      <c r="O138" t="s">
        <v>94</v>
      </c>
      <c r="P138">
        <v>55</v>
      </c>
      <c r="Q138">
        <v>5200</v>
      </c>
      <c r="R138">
        <v>500</v>
      </c>
      <c r="S138">
        <v>750</v>
      </c>
      <c r="T138">
        <v>150</v>
      </c>
      <c r="U138">
        <v>6500</v>
      </c>
      <c r="V138">
        <f>Data_SalesDetails[[#This Row],[Stock.Cost]]+Data_SalesDetails[[#This Row],[Stock.RepairsCost]]+Data_SalesDetails[[#This Row],[Stock.PartsCost]]+Data_SalesDetails[[#This Row],[Stock.TransportInCost]]</f>
        <v>6600</v>
      </c>
      <c r="W138" s="2">
        <f>Data_SalesDetails[[#This Row],[TotalSalePrice]]/Data_SalesDetails[[#This Row],[Total Cost]]-1</f>
        <v>-1.5151515151515138E-2</v>
      </c>
      <c r="X138" s="6">
        <f>Data_SalesDetails[[#This Row],[TotalSalePrice]]-Data_SalesDetails[[#This Row],[Total Cost]]</f>
        <v>-100</v>
      </c>
      <c r="Y138" t="s">
        <v>471</v>
      </c>
      <c r="Z138" s="1">
        <v>42771</v>
      </c>
      <c r="AA138">
        <v>10</v>
      </c>
      <c r="AB138" t="s">
        <v>383</v>
      </c>
      <c r="AC138" t="s">
        <v>317</v>
      </c>
      <c r="AD138" t="s">
        <v>312</v>
      </c>
    </row>
    <row r="139" spans="1:30" x14ac:dyDescent="0.25">
      <c r="A139">
        <v>138</v>
      </c>
      <c r="B139">
        <v>125</v>
      </c>
      <c r="C139">
        <v>1</v>
      </c>
      <c r="D139" t="s">
        <v>540</v>
      </c>
      <c r="E139">
        <v>12500</v>
      </c>
      <c r="F139">
        <v>750</v>
      </c>
      <c r="G139" t="s">
        <v>37</v>
      </c>
      <c r="H139" s="7">
        <v>42778.668055555558</v>
      </c>
      <c r="I139">
        <v>125</v>
      </c>
      <c r="J139" t="s">
        <v>195</v>
      </c>
      <c r="K139" t="s">
        <v>196</v>
      </c>
      <c r="L139" t="s">
        <v>197</v>
      </c>
      <c r="M139" t="s">
        <v>93</v>
      </c>
      <c r="N139" t="s">
        <v>92</v>
      </c>
      <c r="O139" t="s">
        <v>94</v>
      </c>
      <c r="P139">
        <v>88</v>
      </c>
      <c r="Q139">
        <v>10000</v>
      </c>
      <c r="R139">
        <v>500</v>
      </c>
      <c r="S139">
        <v>750</v>
      </c>
      <c r="T139">
        <v>150</v>
      </c>
      <c r="U139">
        <v>12500</v>
      </c>
      <c r="V139">
        <f>Data_SalesDetails[[#This Row],[Stock.Cost]]+Data_SalesDetails[[#This Row],[Stock.RepairsCost]]+Data_SalesDetails[[#This Row],[Stock.PartsCost]]+Data_SalesDetails[[#This Row],[Stock.TransportInCost]]</f>
        <v>11400</v>
      </c>
      <c r="W139" s="2">
        <f>Data_SalesDetails[[#This Row],[TotalSalePrice]]/Data_SalesDetails[[#This Row],[Total Cost]]-1</f>
        <v>9.6491228070175517E-2</v>
      </c>
      <c r="X139" s="6">
        <f>Data_SalesDetails[[#This Row],[TotalSalePrice]]-Data_SalesDetails[[#This Row],[Total Cost]]</f>
        <v>1100</v>
      </c>
      <c r="Y139" t="s">
        <v>424</v>
      </c>
      <c r="Z139" s="1">
        <v>42644</v>
      </c>
      <c r="AA139">
        <v>21</v>
      </c>
      <c r="AB139" t="s">
        <v>412</v>
      </c>
      <c r="AC139" t="s">
        <v>330</v>
      </c>
      <c r="AD139" t="s">
        <v>312</v>
      </c>
    </row>
    <row r="140" spans="1:30" x14ac:dyDescent="0.25">
      <c r="A140">
        <v>139</v>
      </c>
      <c r="B140">
        <v>126</v>
      </c>
      <c r="C140">
        <v>1</v>
      </c>
      <c r="D140" t="s">
        <v>576</v>
      </c>
      <c r="E140">
        <v>2250</v>
      </c>
      <c r="G140" t="s">
        <v>4</v>
      </c>
      <c r="H140" s="7">
        <v>42780.585416666669</v>
      </c>
      <c r="I140">
        <v>126</v>
      </c>
      <c r="J140" t="s">
        <v>111</v>
      </c>
      <c r="K140" t="s">
        <v>112</v>
      </c>
      <c r="L140" t="s">
        <v>113</v>
      </c>
      <c r="M140" t="s">
        <v>104</v>
      </c>
      <c r="N140" t="s">
        <v>103</v>
      </c>
      <c r="O140" t="s">
        <v>94</v>
      </c>
      <c r="P140">
        <v>56</v>
      </c>
      <c r="Q140">
        <v>1800</v>
      </c>
      <c r="R140">
        <v>500</v>
      </c>
      <c r="S140">
        <v>750</v>
      </c>
      <c r="T140">
        <v>150</v>
      </c>
      <c r="U140">
        <v>2250</v>
      </c>
      <c r="V140">
        <f>Data_SalesDetails[[#This Row],[Stock.Cost]]+Data_SalesDetails[[#This Row],[Stock.RepairsCost]]+Data_SalesDetails[[#This Row],[Stock.PartsCost]]+Data_SalesDetails[[#This Row],[Stock.TransportInCost]]</f>
        <v>3200</v>
      </c>
      <c r="W140" s="2">
        <f>Data_SalesDetails[[#This Row],[TotalSalePrice]]/Data_SalesDetails[[#This Row],[Total Cost]]-1</f>
        <v>-0.296875</v>
      </c>
      <c r="X140" s="6">
        <f>Data_SalesDetails[[#This Row],[TotalSalePrice]]-Data_SalesDetails[[#This Row],[Total Cost]]</f>
        <v>-950</v>
      </c>
      <c r="Y140" t="s">
        <v>436</v>
      </c>
      <c r="Z140" s="1">
        <v>42771</v>
      </c>
      <c r="AA140">
        <v>10</v>
      </c>
      <c r="AB140" t="s">
        <v>384</v>
      </c>
      <c r="AC140" t="s">
        <v>317</v>
      </c>
      <c r="AD140" t="s">
        <v>312</v>
      </c>
    </row>
    <row r="141" spans="1:30" x14ac:dyDescent="0.25">
      <c r="A141">
        <v>140</v>
      </c>
      <c r="B141">
        <v>127</v>
      </c>
      <c r="C141">
        <v>1</v>
      </c>
      <c r="D141" t="s">
        <v>577</v>
      </c>
      <c r="E141">
        <v>3500</v>
      </c>
      <c r="G141" t="s">
        <v>13</v>
      </c>
      <c r="H141" s="7">
        <v>42799.752083333333</v>
      </c>
      <c r="I141">
        <v>127</v>
      </c>
      <c r="J141" t="s">
        <v>139</v>
      </c>
      <c r="K141" t="s">
        <v>140</v>
      </c>
      <c r="L141" t="s">
        <v>138</v>
      </c>
      <c r="M141" t="s">
        <v>104</v>
      </c>
      <c r="N141" t="s">
        <v>103</v>
      </c>
      <c r="O141" t="s">
        <v>94</v>
      </c>
      <c r="P141">
        <v>98</v>
      </c>
      <c r="Q141">
        <v>2800</v>
      </c>
      <c r="R141">
        <v>500</v>
      </c>
      <c r="S141">
        <v>750</v>
      </c>
      <c r="T141">
        <v>150</v>
      </c>
      <c r="U141">
        <v>3500</v>
      </c>
      <c r="V141">
        <f>Data_SalesDetails[[#This Row],[Stock.Cost]]+Data_SalesDetails[[#This Row],[Stock.RepairsCost]]+Data_SalesDetails[[#This Row],[Stock.PartsCost]]+Data_SalesDetails[[#This Row],[Stock.TransportInCost]]</f>
        <v>4200</v>
      </c>
      <c r="W141" s="2">
        <f>Data_SalesDetails[[#This Row],[TotalSalePrice]]/Data_SalesDetails[[#This Row],[Total Cost]]-1</f>
        <v>-0.16666666666666663</v>
      </c>
      <c r="X141" s="6">
        <f>Data_SalesDetails[[#This Row],[TotalSalePrice]]-Data_SalesDetails[[#This Row],[Total Cost]]</f>
        <v>-700</v>
      </c>
      <c r="Y141" t="s">
        <v>426</v>
      </c>
      <c r="Z141" s="1">
        <v>42794</v>
      </c>
      <c r="AA141">
        <v>23</v>
      </c>
      <c r="AB141" t="s">
        <v>420</v>
      </c>
      <c r="AC141" t="s">
        <v>332</v>
      </c>
      <c r="AD141" t="s">
        <v>309</v>
      </c>
    </row>
    <row r="142" spans="1:30" x14ac:dyDescent="0.25">
      <c r="A142">
        <v>141</v>
      </c>
      <c r="B142">
        <v>128</v>
      </c>
      <c r="C142">
        <v>1</v>
      </c>
      <c r="D142" t="s">
        <v>578</v>
      </c>
      <c r="E142">
        <v>5680</v>
      </c>
      <c r="F142">
        <v>750</v>
      </c>
      <c r="G142" t="s">
        <v>14</v>
      </c>
      <c r="H142" s="7">
        <v>42799.794444444444</v>
      </c>
      <c r="I142">
        <v>128</v>
      </c>
      <c r="J142" t="s">
        <v>141</v>
      </c>
      <c r="K142" t="s">
        <v>142</v>
      </c>
      <c r="L142" t="s">
        <v>138</v>
      </c>
      <c r="M142" t="s">
        <v>104</v>
      </c>
      <c r="N142" t="s">
        <v>103</v>
      </c>
      <c r="O142" t="s">
        <v>94</v>
      </c>
      <c r="P142">
        <v>89</v>
      </c>
      <c r="Q142">
        <v>4544</v>
      </c>
      <c r="R142">
        <v>500</v>
      </c>
      <c r="S142">
        <v>750</v>
      </c>
      <c r="T142">
        <v>150</v>
      </c>
      <c r="U142">
        <v>5680</v>
      </c>
      <c r="V142">
        <f>Data_SalesDetails[[#This Row],[Stock.Cost]]+Data_SalesDetails[[#This Row],[Stock.RepairsCost]]+Data_SalesDetails[[#This Row],[Stock.PartsCost]]+Data_SalesDetails[[#This Row],[Stock.TransportInCost]]</f>
        <v>5944</v>
      </c>
      <c r="W142" s="2">
        <f>Data_SalesDetails[[#This Row],[TotalSalePrice]]/Data_SalesDetails[[#This Row],[Total Cost]]-1</f>
        <v>-4.4414535666218002E-2</v>
      </c>
      <c r="X142" s="6">
        <f>Data_SalesDetails[[#This Row],[TotalSalePrice]]-Data_SalesDetails[[#This Row],[Total Cost]]</f>
        <v>-264</v>
      </c>
      <c r="Y142" t="s">
        <v>426</v>
      </c>
      <c r="Z142" s="1">
        <v>42794</v>
      </c>
      <c r="AA142">
        <v>21</v>
      </c>
      <c r="AB142" t="s">
        <v>413</v>
      </c>
      <c r="AC142" t="s">
        <v>330</v>
      </c>
      <c r="AD142" t="s">
        <v>312</v>
      </c>
    </row>
    <row r="143" spans="1:30" x14ac:dyDescent="0.25">
      <c r="A143">
        <v>142</v>
      </c>
      <c r="B143">
        <v>129</v>
      </c>
      <c r="C143">
        <v>1</v>
      </c>
      <c r="D143" t="s">
        <v>579</v>
      </c>
      <c r="E143">
        <v>8550</v>
      </c>
      <c r="G143" t="s">
        <v>18</v>
      </c>
      <c r="H143" s="7">
        <v>42799.586111111108</v>
      </c>
      <c r="I143">
        <v>129</v>
      </c>
      <c r="J143" t="s">
        <v>150</v>
      </c>
      <c r="K143" t="s">
        <v>151</v>
      </c>
      <c r="L143" t="s">
        <v>145</v>
      </c>
      <c r="M143" t="s">
        <v>96</v>
      </c>
      <c r="N143" t="s">
        <v>95</v>
      </c>
      <c r="O143" t="s">
        <v>94</v>
      </c>
      <c r="P143">
        <v>87</v>
      </c>
      <c r="Q143">
        <v>6840</v>
      </c>
      <c r="R143">
        <v>500</v>
      </c>
      <c r="S143">
        <v>750</v>
      </c>
      <c r="T143">
        <v>150</v>
      </c>
      <c r="U143">
        <v>8550</v>
      </c>
      <c r="V143">
        <f>Data_SalesDetails[[#This Row],[Stock.Cost]]+Data_SalesDetails[[#This Row],[Stock.RepairsCost]]+Data_SalesDetails[[#This Row],[Stock.PartsCost]]+Data_SalesDetails[[#This Row],[Stock.TransportInCost]]</f>
        <v>8240</v>
      </c>
      <c r="W143" s="2">
        <f>Data_SalesDetails[[#This Row],[TotalSalePrice]]/Data_SalesDetails[[#This Row],[Total Cost]]-1</f>
        <v>3.762135922330101E-2</v>
      </c>
      <c r="X143" s="6">
        <f>Data_SalesDetails[[#This Row],[TotalSalePrice]]-Data_SalesDetails[[#This Row],[Total Cost]]</f>
        <v>310</v>
      </c>
      <c r="Y143" t="s">
        <v>431</v>
      </c>
      <c r="Z143" s="1">
        <v>42794</v>
      </c>
      <c r="AA143">
        <v>21</v>
      </c>
      <c r="AB143" t="s">
        <v>411</v>
      </c>
      <c r="AC143" t="s">
        <v>330</v>
      </c>
      <c r="AD143" t="s">
        <v>312</v>
      </c>
    </row>
    <row r="144" spans="1:30" x14ac:dyDescent="0.25">
      <c r="A144">
        <v>143</v>
      </c>
      <c r="B144">
        <v>130</v>
      </c>
      <c r="C144">
        <v>1</v>
      </c>
      <c r="D144" t="s">
        <v>580</v>
      </c>
      <c r="E144">
        <v>156500</v>
      </c>
      <c r="F144">
        <v>10000</v>
      </c>
      <c r="G144" t="s">
        <v>29</v>
      </c>
      <c r="H144" s="7">
        <v>42804.836805555555</v>
      </c>
      <c r="I144">
        <v>130</v>
      </c>
      <c r="J144" t="s">
        <v>176</v>
      </c>
      <c r="K144" t="s">
        <v>177</v>
      </c>
      <c r="L144" t="s">
        <v>178</v>
      </c>
      <c r="M144" t="s">
        <v>104</v>
      </c>
      <c r="N144" t="s">
        <v>103</v>
      </c>
      <c r="O144" t="s">
        <v>94</v>
      </c>
      <c r="P144">
        <v>78</v>
      </c>
      <c r="Q144">
        <v>125200</v>
      </c>
      <c r="R144">
        <v>2000</v>
      </c>
      <c r="S144">
        <v>1500</v>
      </c>
      <c r="T144">
        <v>1950</v>
      </c>
      <c r="U144">
        <v>156500</v>
      </c>
      <c r="V144">
        <f>Data_SalesDetails[[#This Row],[Stock.Cost]]+Data_SalesDetails[[#This Row],[Stock.RepairsCost]]+Data_SalesDetails[[#This Row],[Stock.PartsCost]]+Data_SalesDetails[[#This Row],[Stock.TransportInCost]]</f>
        <v>130650</v>
      </c>
      <c r="W144" s="2">
        <f>Data_SalesDetails[[#This Row],[TotalSalePrice]]/Data_SalesDetails[[#This Row],[Total Cost]]-1</f>
        <v>0.19785686949866044</v>
      </c>
      <c r="X144" s="6">
        <f>Data_SalesDetails[[#This Row],[TotalSalePrice]]-Data_SalesDetails[[#This Row],[Total Cost]]</f>
        <v>25850</v>
      </c>
      <c r="Y144" t="s">
        <v>426</v>
      </c>
      <c r="Z144" s="1">
        <v>42802</v>
      </c>
      <c r="AA144">
        <v>17</v>
      </c>
      <c r="AB144" t="s">
        <v>405</v>
      </c>
      <c r="AC144" t="s">
        <v>326</v>
      </c>
      <c r="AD144" t="s">
        <v>307</v>
      </c>
    </row>
    <row r="145" spans="1:30" x14ac:dyDescent="0.25">
      <c r="A145">
        <v>144</v>
      </c>
      <c r="B145">
        <v>131</v>
      </c>
      <c r="C145">
        <v>1</v>
      </c>
      <c r="D145" t="s">
        <v>581</v>
      </c>
      <c r="E145">
        <v>56500</v>
      </c>
      <c r="G145" t="s">
        <v>28</v>
      </c>
      <c r="H145" s="7">
        <v>42804.670138888891</v>
      </c>
      <c r="I145">
        <v>131</v>
      </c>
      <c r="J145" t="s">
        <v>173</v>
      </c>
      <c r="K145" t="s">
        <v>174</v>
      </c>
      <c r="L145" t="s">
        <v>175</v>
      </c>
      <c r="M145" t="s">
        <v>104</v>
      </c>
      <c r="N145" t="s">
        <v>103</v>
      </c>
      <c r="O145" t="s">
        <v>94</v>
      </c>
      <c r="P145">
        <v>25</v>
      </c>
      <c r="Q145">
        <v>45200</v>
      </c>
      <c r="R145">
        <v>660</v>
      </c>
      <c r="S145">
        <v>750</v>
      </c>
      <c r="T145">
        <v>550</v>
      </c>
      <c r="U145">
        <v>56500</v>
      </c>
      <c r="V145">
        <f>Data_SalesDetails[[#This Row],[Stock.Cost]]+Data_SalesDetails[[#This Row],[Stock.RepairsCost]]+Data_SalesDetails[[#This Row],[Stock.PartsCost]]+Data_SalesDetails[[#This Row],[Stock.TransportInCost]]</f>
        <v>47160</v>
      </c>
      <c r="W145" s="2">
        <f>Data_SalesDetails[[#This Row],[TotalSalePrice]]/Data_SalesDetails[[#This Row],[Total Cost]]-1</f>
        <v>0.19804919423240031</v>
      </c>
      <c r="X145" s="6">
        <f>Data_SalesDetails[[#This Row],[TotalSalePrice]]-Data_SalesDetails[[#This Row],[Total Cost]]</f>
        <v>9340</v>
      </c>
      <c r="Y145" t="s">
        <v>450</v>
      </c>
      <c r="Z145" s="1">
        <v>42802</v>
      </c>
      <c r="AA145">
        <v>4</v>
      </c>
      <c r="AB145" t="s">
        <v>359</v>
      </c>
      <c r="AC145" t="s">
        <v>311</v>
      </c>
      <c r="AD145" t="s">
        <v>312</v>
      </c>
    </row>
    <row r="146" spans="1:30" x14ac:dyDescent="0.25">
      <c r="A146">
        <v>145</v>
      </c>
      <c r="B146">
        <v>132</v>
      </c>
      <c r="C146">
        <v>1</v>
      </c>
      <c r="D146" t="s">
        <v>582</v>
      </c>
      <c r="E146">
        <v>86500</v>
      </c>
      <c r="F146">
        <v>1250</v>
      </c>
      <c r="G146" t="s">
        <v>37</v>
      </c>
      <c r="H146" s="7">
        <v>42806.712500000001</v>
      </c>
      <c r="I146">
        <v>132</v>
      </c>
      <c r="J146" t="s">
        <v>195</v>
      </c>
      <c r="K146" t="s">
        <v>196</v>
      </c>
      <c r="L146" t="s">
        <v>197</v>
      </c>
      <c r="M146" t="s">
        <v>93</v>
      </c>
      <c r="N146" t="s">
        <v>92</v>
      </c>
      <c r="O146" t="s">
        <v>94</v>
      </c>
      <c r="P146">
        <v>29</v>
      </c>
      <c r="Q146">
        <v>69200</v>
      </c>
      <c r="R146">
        <v>2000</v>
      </c>
      <c r="S146">
        <v>1500</v>
      </c>
      <c r="T146">
        <v>750</v>
      </c>
      <c r="U146">
        <v>86500</v>
      </c>
      <c r="V146">
        <f>Data_SalesDetails[[#This Row],[Stock.Cost]]+Data_SalesDetails[[#This Row],[Stock.RepairsCost]]+Data_SalesDetails[[#This Row],[Stock.PartsCost]]+Data_SalesDetails[[#This Row],[Stock.TransportInCost]]</f>
        <v>73450</v>
      </c>
      <c r="W146" s="2">
        <f>Data_SalesDetails[[#This Row],[TotalSalePrice]]/Data_SalesDetails[[#This Row],[Total Cost]]-1</f>
        <v>0.17767188563648739</v>
      </c>
      <c r="X146" s="6">
        <f>Data_SalesDetails[[#This Row],[TotalSalePrice]]-Data_SalesDetails[[#This Row],[Total Cost]]</f>
        <v>13050</v>
      </c>
      <c r="Y146" t="s">
        <v>450</v>
      </c>
      <c r="Z146" s="1">
        <v>42802</v>
      </c>
      <c r="AA146">
        <v>4</v>
      </c>
      <c r="AB146" t="s">
        <v>363</v>
      </c>
      <c r="AC146" t="s">
        <v>311</v>
      </c>
      <c r="AD146" t="s">
        <v>312</v>
      </c>
    </row>
    <row r="147" spans="1:30" x14ac:dyDescent="0.25">
      <c r="A147">
        <v>146</v>
      </c>
      <c r="B147">
        <v>133</v>
      </c>
      <c r="C147">
        <v>1</v>
      </c>
      <c r="D147" t="s">
        <v>583</v>
      </c>
      <c r="E147">
        <v>66500</v>
      </c>
      <c r="G147" t="s">
        <v>4</v>
      </c>
      <c r="H147" s="7">
        <v>42806.837500000001</v>
      </c>
      <c r="I147">
        <v>133</v>
      </c>
      <c r="J147" t="s">
        <v>111</v>
      </c>
      <c r="K147" t="s">
        <v>112</v>
      </c>
      <c r="L147" t="s">
        <v>113</v>
      </c>
      <c r="M147" t="s">
        <v>104</v>
      </c>
      <c r="N147" t="s">
        <v>103</v>
      </c>
      <c r="O147" t="s">
        <v>94</v>
      </c>
      <c r="P147">
        <v>27</v>
      </c>
      <c r="Q147">
        <v>53200</v>
      </c>
      <c r="R147">
        <v>2175</v>
      </c>
      <c r="S147">
        <v>1500</v>
      </c>
      <c r="T147">
        <v>750</v>
      </c>
      <c r="U147">
        <v>66500</v>
      </c>
      <c r="V147">
        <f>Data_SalesDetails[[#This Row],[Stock.Cost]]+Data_SalesDetails[[#This Row],[Stock.RepairsCost]]+Data_SalesDetails[[#This Row],[Stock.PartsCost]]+Data_SalesDetails[[#This Row],[Stock.TransportInCost]]</f>
        <v>57625</v>
      </c>
      <c r="W147" s="2">
        <f>Data_SalesDetails[[#This Row],[TotalSalePrice]]/Data_SalesDetails[[#This Row],[Total Cost]]-1</f>
        <v>0.15401301518438171</v>
      </c>
      <c r="X147" s="6">
        <f>Data_SalesDetails[[#This Row],[TotalSalePrice]]-Data_SalesDetails[[#This Row],[Total Cost]]</f>
        <v>8875</v>
      </c>
      <c r="Y147" t="s">
        <v>431</v>
      </c>
      <c r="Z147" s="1">
        <v>42802</v>
      </c>
      <c r="AA147">
        <v>4</v>
      </c>
      <c r="AB147" t="s">
        <v>361</v>
      </c>
      <c r="AC147" t="s">
        <v>311</v>
      </c>
      <c r="AD147" t="s">
        <v>312</v>
      </c>
    </row>
    <row r="148" spans="1:30" x14ac:dyDescent="0.25">
      <c r="A148">
        <v>147</v>
      </c>
      <c r="B148">
        <v>134</v>
      </c>
      <c r="C148">
        <v>1</v>
      </c>
      <c r="D148" t="s">
        <v>584</v>
      </c>
      <c r="E148">
        <v>55600</v>
      </c>
      <c r="G148" t="s">
        <v>8</v>
      </c>
      <c r="H148" s="7">
        <v>42819.421527777777</v>
      </c>
      <c r="I148">
        <v>134</v>
      </c>
      <c r="J148" t="s">
        <v>121</v>
      </c>
      <c r="K148" t="s">
        <v>122</v>
      </c>
      <c r="L148" t="s">
        <v>123</v>
      </c>
      <c r="M148" t="s">
        <v>96</v>
      </c>
      <c r="N148" t="s">
        <v>95</v>
      </c>
      <c r="O148" t="s">
        <v>94</v>
      </c>
      <c r="P148">
        <v>14</v>
      </c>
      <c r="Q148">
        <v>44480</v>
      </c>
      <c r="R148">
        <v>660</v>
      </c>
      <c r="S148">
        <v>750</v>
      </c>
      <c r="T148">
        <v>550</v>
      </c>
      <c r="U148">
        <v>55600</v>
      </c>
      <c r="V148">
        <f>Data_SalesDetails[[#This Row],[Stock.Cost]]+Data_SalesDetails[[#This Row],[Stock.RepairsCost]]+Data_SalesDetails[[#This Row],[Stock.PartsCost]]+Data_SalesDetails[[#This Row],[Stock.TransportInCost]]</f>
        <v>46440</v>
      </c>
      <c r="W148" s="2">
        <f>Data_SalesDetails[[#This Row],[TotalSalePrice]]/Data_SalesDetails[[#This Row],[Total Cost]]-1</f>
        <v>0.1972437553832902</v>
      </c>
      <c r="X148" s="6">
        <f>Data_SalesDetails[[#This Row],[TotalSalePrice]]-Data_SalesDetails[[#This Row],[Total Cost]]</f>
        <v>9160</v>
      </c>
      <c r="Y148" t="s">
        <v>444</v>
      </c>
      <c r="Z148" s="1">
        <v>42806</v>
      </c>
      <c r="AA148">
        <v>2</v>
      </c>
      <c r="AB148" t="s">
        <v>348</v>
      </c>
      <c r="AC148" t="s">
        <v>308</v>
      </c>
      <c r="AD148" t="s">
        <v>309</v>
      </c>
    </row>
    <row r="149" spans="1:30" x14ac:dyDescent="0.25">
      <c r="A149">
        <v>148</v>
      </c>
      <c r="B149">
        <v>135</v>
      </c>
      <c r="C149">
        <v>1</v>
      </c>
      <c r="D149" t="s">
        <v>585</v>
      </c>
      <c r="E149">
        <v>305000</v>
      </c>
      <c r="G149" t="s">
        <v>26</v>
      </c>
      <c r="H149" s="7">
        <v>42824.546527777777</v>
      </c>
      <c r="I149">
        <v>135</v>
      </c>
      <c r="J149" t="s">
        <v>167</v>
      </c>
      <c r="K149" t="s">
        <v>168</v>
      </c>
      <c r="L149" t="s">
        <v>169</v>
      </c>
      <c r="M149" t="s">
        <v>98</v>
      </c>
      <c r="N149" t="s">
        <v>97</v>
      </c>
      <c r="O149" t="s">
        <v>94</v>
      </c>
      <c r="P149">
        <v>19</v>
      </c>
      <c r="Q149">
        <v>244000</v>
      </c>
      <c r="R149">
        <v>3950</v>
      </c>
      <c r="S149">
        <v>3150</v>
      </c>
      <c r="T149">
        <v>1950</v>
      </c>
      <c r="U149">
        <v>305000</v>
      </c>
      <c r="V149">
        <f>Data_SalesDetails[[#This Row],[Stock.Cost]]+Data_SalesDetails[[#This Row],[Stock.RepairsCost]]+Data_SalesDetails[[#This Row],[Stock.PartsCost]]+Data_SalesDetails[[#This Row],[Stock.TransportInCost]]</f>
        <v>253050</v>
      </c>
      <c r="W149" s="2">
        <f>Data_SalesDetails[[#This Row],[TotalSalePrice]]/Data_SalesDetails[[#This Row],[Total Cost]]-1</f>
        <v>0.2052953961667654</v>
      </c>
      <c r="X149" s="6">
        <f>Data_SalesDetails[[#This Row],[TotalSalePrice]]-Data_SalesDetails[[#This Row],[Total Cost]]</f>
        <v>51950</v>
      </c>
      <c r="Y149" t="s">
        <v>444</v>
      </c>
      <c r="Z149" s="1">
        <v>42806</v>
      </c>
      <c r="AA149">
        <v>3</v>
      </c>
      <c r="AB149" t="s">
        <v>353</v>
      </c>
      <c r="AC149" t="s">
        <v>310</v>
      </c>
      <c r="AD149" t="s">
        <v>307</v>
      </c>
    </row>
    <row r="150" spans="1:30" x14ac:dyDescent="0.25">
      <c r="A150">
        <v>149</v>
      </c>
      <c r="B150">
        <v>136</v>
      </c>
      <c r="C150">
        <v>1</v>
      </c>
      <c r="D150" t="s">
        <v>440</v>
      </c>
      <c r="E150">
        <v>45000</v>
      </c>
      <c r="G150" t="s">
        <v>31</v>
      </c>
      <c r="H150" s="7">
        <v>42825.547222222223</v>
      </c>
      <c r="I150">
        <v>136</v>
      </c>
      <c r="J150" t="s">
        <v>181</v>
      </c>
      <c r="K150" t="s">
        <v>182</v>
      </c>
      <c r="L150" t="s">
        <v>132</v>
      </c>
      <c r="M150" t="s">
        <v>96</v>
      </c>
      <c r="N150" t="s">
        <v>95</v>
      </c>
      <c r="O150" t="s">
        <v>94</v>
      </c>
      <c r="P150">
        <v>24</v>
      </c>
      <c r="Q150">
        <v>36000</v>
      </c>
      <c r="R150">
        <v>1250</v>
      </c>
      <c r="S150">
        <v>750</v>
      </c>
      <c r="T150">
        <v>550</v>
      </c>
      <c r="U150">
        <v>45000</v>
      </c>
      <c r="V150">
        <f>Data_SalesDetails[[#This Row],[Stock.Cost]]+Data_SalesDetails[[#This Row],[Stock.RepairsCost]]+Data_SalesDetails[[#This Row],[Stock.PartsCost]]+Data_SalesDetails[[#This Row],[Stock.TransportInCost]]</f>
        <v>38550</v>
      </c>
      <c r="W150" s="2">
        <f>Data_SalesDetails[[#This Row],[TotalSalePrice]]/Data_SalesDetails[[#This Row],[Total Cost]]-1</f>
        <v>0.16731517509727634</v>
      </c>
      <c r="X150" s="6">
        <f>Data_SalesDetails[[#This Row],[TotalSalePrice]]-Data_SalesDetails[[#This Row],[Total Cost]]</f>
        <v>6450</v>
      </c>
      <c r="Y150" t="s">
        <v>433</v>
      </c>
      <c r="Z150" s="1">
        <v>42124</v>
      </c>
      <c r="AA150">
        <v>4</v>
      </c>
      <c r="AB150" t="s">
        <v>358</v>
      </c>
      <c r="AC150" t="s">
        <v>311</v>
      </c>
      <c r="AD150" t="s">
        <v>312</v>
      </c>
    </row>
    <row r="151" spans="1:30" x14ac:dyDescent="0.25">
      <c r="A151">
        <v>150</v>
      </c>
      <c r="B151">
        <v>137</v>
      </c>
      <c r="C151">
        <v>1</v>
      </c>
      <c r="D151" t="s">
        <v>503</v>
      </c>
      <c r="E151">
        <v>225000</v>
      </c>
      <c r="G151" t="s">
        <v>32</v>
      </c>
      <c r="H151" s="7">
        <v>42825.672222222223</v>
      </c>
      <c r="I151">
        <v>137</v>
      </c>
      <c r="J151" t="s">
        <v>183</v>
      </c>
      <c r="K151" t="s">
        <v>184</v>
      </c>
      <c r="L151" t="s">
        <v>129</v>
      </c>
      <c r="M151" t="s">
        <v>104</v>
      </c>
      <c r="N151" t="s">
        <v>103</v>
      </c>
      <c r="O151" t="s">
        <v>94</v>
      </c>
      <c r="P151">
        <v>24</v>
      </c>
      <c r="Q151">
        <v>180000</v>
      </c>
      <c r="R151">
        <v>5500</v>
      </c>
      <c r="S151">
        <v>3150</v>
      </c>
      <c r="T151">
        <v>1950</v>
      </c>
      <c r="U151">
        <v>225000</v>
      </c>
      <c r="V151">
        <f>Data_SalesDetails[[#This Row],[Stock.Cost]]+Data_SalesDetails[[#This Row],[Stock.RepairsCost]]+Data_SalesDetails[[#This Row],[Stock.PartsCost]]+Data_SalesDetails[[#This Row],[Stock.TransportInCost]]</f>
        <v>190600</v>
      </c>
      <c r="W151" s="2">
        <f>Data_SalesDetails[[#This Row],[TotalSalePrice]]/Data_SalesDetails[[#This Row],[Total Cost]]-1</f>
        <v>0.18048268625393504</v>
      </c>
      <c r="X151" s="6">
        <f>Data_SalesDetails[[#This Row],[TotalSalePrice]]-Data_SalesDetails[[#This Row],[Total Cost]]</f>
        <v>34400</v>
      </c>
      <c r="Y151" t="s">
        <v>431</v>
      </c>
      <c r="Z151" s="1">
        <v>42576</v>
      </c>
      <c r="AA151">
        <v>4</v>
      </c>
      <c r="AB151" t="s">
        <v>358</v>
      </c>
      <c r="AC151" t="s">
        <v>311</v>
      </c>
      <c r="AD151" t="s">
        <v>312</v>
      </c>
    </row>
    <row r="152" spans="1:30" x14ac:dyDescent="0.25">
      <c r="A152">
        <v>151</v>
      </c>
      <c r="B152">
        <v>138</v>
      </c>
      <c r="C152">
        <v>1</v>
      </c>
      <c r="D152" t="s">
        <v>586</v>
      </c>
      <c r="E152">
        <v>42950</v>
      </c>
      <c r="G152" t="s">
        <v>40</v>
      </c>
      <c r="H152" s="7">
        <v>42825.756249999999</v>
      </c>
      <c r="I152">
        <v>138</v>
      </c>
      <c r="J152" t="s">
        <v>200</v>
      </c>
      <c r="K152" t="s">
        <v>202</v>
      </c>
      <c r="L152" t="s">
        <v>138</v>
      </c>
      <c r="M152" t="s">
        <v>104</v>
      </c>
      <c r="N152" t="s">
        <v>103</v>
      </c>
      <c r="O152" t="s">
        <v>94</v>
      </c>
      <c r="P152">
        <v>23</v>
      </c>
      <c r="Q152">
        <v>34360</v>
      </c>
      <c r="R152">
        <v>970</v>
      </c>
      <c r="S152">
        <v>750</v>
      </c>
      <c r="T152">
        <v>550</v>
      </c>
      <c r="U152">
        <v>42950</v>
      </c>
      <c r="V152">
        <f>Data_SalesDetails[[#This Row],[Stock.Cost]]+Data_SalesDetails[[#This Row],[Stock.RepairsCost]]+Data_SalesDetails[[#This Row],[Stock.PartsCost]]+Data_SalesDetails[[#This Row],[Stock.TransportInCost]]</f>
        <v>36630</v>
      </c>
      <c r="W152" s="2">
        <f>Data_SalesDetails[[#This Row],[TotalSalePrice]]/Data_SalesDetails[[#This Row],[Total Cost]]-1</f>
        <v>0.17253617253617248</v>
      </c>
      <c r="X152" s="6">
        <f>Data_SalesDetails[[#This Row],[TotalSalePrice]]-Data_SalesDetails[[#This Row],[Total Cost]]</f>
        <v>6320</v>
      </c>
      <c r="Y152" t="s">
        <v>433</v>
      </c>
      <c r="Z152" s="1">
        <v>42823</v>
      </c>
      <c r="AA152">
        <v>4</v>
      </c>
      <c r="AB152" t="s">
        <v>357</v>
      </c>
      <c r="AC152" t="s">
        <v>311</v>
      </c>
      <c r="AD152" t="s">
        <v>312</v>
      </c>
    </row>
    <row r="153" spans="1:30" x14ac:dyDescent="0.25">
      <c r="A153">
        <v>152</v>
      </c>
      <c r="B153">
        <v>139</v>
      </c>
      <c r="C153">
        <v>1</v>
      </c>
      <c r="D153" t="s">
        <v>587</v>
      </c>
      <c r="E153">
        <v>990</v>
      </c>
      <c r="G153" t="s">
        <v>34</v>
      </c>
      <c r="H153" s="7">
        <v>42825.589583333334</v>
      </c>
      <c r="I153">
        <v>139</v>
      </c>
      <c r="J153" t="s">
        <v>187</v>
      </c>
      <c r="K153" t="s">
        <v>188</v>
      </c>
      <c r="L153" t="s">
        <v>129</v>
      </c>
      <c r="M153" t="s">
        <v>104</v>
      </c>
      <c r="N153" t="s">
        <v>103</v>
      </c>
      <c r="O153" t="s">
        <v>94</v>
      </c>
      <c r="P153">
        <v>65</v>
      </c>
      <c r="Q153">
        <v>792</v>
      </c>
      <c r="R153">
        <v>500</v>
      </c>
      <c r="S153">
        <v>150</v>
      </c>
      <c r="T153">
        <v>150</v>
      </c>
      <c r="U153">
        <v>990</v>
      </c>
      <c r="V153">
        <f>Data_SalesDetails[[#This Row],[Stock.Cost]]+Data_SalesDetails[[#This Row],[Stock.RepairsCost]]+Data_SalesDetails[[#This Row],[Stock.PartsCost]]+Data_SalesDetails[[#This Row],[Stock.TransportInCost]]</f>
        <v>1592</v>
      </c>
      <c r="W153" s="2">
        <f>Data_SalesDetails[[#This Row],[TotalSalePrice]]/Data_SalesDetails[[#This Row],[Total Cost]]-1</f>
        <v>-0.37814070351758799</v>
      </c>
      <c r="X153" s="6">
        <f>Data_SalesDetails[[#This Row],[TotalSalePrice]]-Data_SalesDetails[[#This Row],[Total Cost]]</f>
        <v>-602</v>
      </c>
      <c r="Y153" t="s">
        <v>428</v>
      </c>
      <c r="Z153" s="1">
        <v>42824</v>
      </c>
      <c r="AA153">
        <v>13</v>
      </c>
      <c r="AB153" t="s">
        <v>392</v>
      </c>
      <c r="AC153" t="s">
        <v>321</v>
      </c>
      <c r="AD153" t="s">
        <v>320</v>
      </c>
    </row>
    <row r="154" spans="1:30" x14ac:dyDescent="0.25">
      <c r="A154">
        <v>153</v>
      </c>
      <c r="B154">
        <v>140</v>
      </c>
      <c r="C154">
        <v>1</v>
      </c>
      <c r="D154" t="s">
        <v>588</v>
      </c>
      <c r="E154">
        <v>29500</v>
      </c>
      <c r="F154">
        <v>1500</v>
      </c>
      <c r="G154" t="s">
        <v>35</v>
      </c>
      <c r="H154" s="7">
        <v>42830.840277777781</v>
      </c>
      <c r="I154">
        <v>140</v>
      </c>
      <c r="J154" t="s">
        <v>189</v>
      </c>
      <c r="K154" t="s">
        <v>190</v>
      </c>
      <c r="L154" t="s">
        <v>191</v>
      </c>
      <c r="M154" t="s">
        <v>102</v>
      </c>
      <c r="N154" t="s">
        <v>101</v>
      </c>
      <c r="O154" t="s">
        <v>94</v>
      </c>
      <c r="P154">
        <v>68</v>
      </c>
      <c r="Q154">
        <v>23600</v>
      </c>
      <c r="R154">
        <v>970</v>
      </c>
      <c r="S154">
        <v>750</v>
      </c>
      <c r="T154">
        <v>150</v>
      </c>
      <c r="U154">
        <v>29500</v>
      </c>
      <c r="V154">
        <f>Data_SalesDetails[[#This Row],[Stock.Cost]]+Data_SalesDetails[[#This Row],[Stock.RepairsCost]]+Data_SalesDetails[[#This Row],[Stock.PartsCost]]+Data_SalesDetails[[#This Row],[Stock.TransportInCost]]</f>
        <v>25470</v>
      </c>
      <c r="W154" s="2">
        <f>Data_SalesDetails[[#This Row],[TotalSalePrice]]/Data_SalesDetails[[#This Row],[Total Cost]]-1</f>
        <v>0.15822536317235958</v>
      </c>
      <c r="X154" s="6">
        <f>Data_SalesDetails[[#This Row],[TotalSalePrice]]-Data_SalesDetails[[#This Row],[Total Cost]]</f>
        <v>4030</v>
      </c>
      <c r="Y154" t="s">
        <v>431</v>
      </c>
      <c r="Z154" s="1">
        <v>42826</v>
      </c>
      <c r="AA154">
        <v>14</v>
      </c>
      <c r="AB154" t="s">
        <v>395</v>
      </c>
      <c r="AC154" t="s">
        <v>322</v>
      </c>
      <c r="AD154" t="s">
        <v>320</v>
      </c>
    </row>
    <row r="155" spans="1:30" x14ac:dyDescent="0.25">
      <c r="A155">
        <v>154</v>
      </c>
      <c r="B155">
        <v>141</v>
      </c>
      <c r="C155">
        <v>1</v>
      </c>
      <c r="D155" t="s">
        <v>589</v>
      </c>
      <c r="E155">
        <v>139500</v>
      </c>
      <c r="G155" t="s">
        <v>38</v>
      </c>
      <c r="H155" s="7">
        <v>42831.798611111109</v>
      </c>
      <c r="I155">
        <v>141</v>
      </c>
      <c r="J155" t="s">
        <v>198</v>
      </c>
      <c r="K155" t="s">
        <v>199</v>
      </c>
      <c r="L155" t="s">
        <v>132</v>
      </c>
      <c r="M155" t="s">
        <v>96</v>
      </c>
      <c r="N155" t="s">
        <v>95</v>
      </c>
      <c r="O155" t="s">
        <v>94</v>
      </c>
      <c r="P155">
        <v>41</v>
      </c>
      <c r="Q155">
        <v>111600</v>
      </c>
      <c r="R155">
        <v>9250</v>
      </c>
      <c r="S155">
        <v>2200</v>
      </c>
      <c r="T155">
        <v>1950</v>
      </c>
      <c r="U155">
        <v>139500</v>
      </c>
      <c r="V155">
        <f>Data_SalesDetails[[#This Row],[Stock.Cost]]+Data_SalesDetails[[#This Row],[Stock.RepairsCost]]+Data_SalesDetails[[#This Row],[Stock.PartsCost]]+Data_SalesDetails[[#This Row],[Stock.TransportInCost]]</f>
        <v>125000</v>
      </c>
      <c r="W155" s="2">
        <f>Data_SalesDetails[[#This Row],[TotalSalePrice]]/Data_SalesDetails[[#This Row],[Total Cost]]-1</f>
        <v>0.1160000000000001</v>
      </c>
      <c r="X155" s="6">
        <f>Data_SalesDetails[[#This Row],[TotalSalePrice]]-Data_SalesDetails[[#This Row],[Total Cost]]</f>
        <v>14500</v>
      </c>
      <c r="Y155" t="s">
        <v>428</v>
      </c>
      <c r="Z155" s="1">
        <v>42826</v>
      </c>
      <c r="AA155">
        <v>6</v>
      </c>
      <c r="AB155" t="s">
        <v>374</v>
      </c>
      <c r="AC155" t="s">
        <v>314</v>
      </c>
      <c r="AD155" t="s">
        <v>312</v>
      </c>
    </row>
    <row r="156" spans="1:30" x14ac:dyDescent="0.25">
      <c r="A156">
        <v>155</v>
      </c>
      <c r="B156">
        <v>142</v>
      </c>
      <c r="C156">
        <v>1</v>
      </c>
      <c r="D156" t="s">
        <v>590</v>
      </c>
      <c r="E156">
        <v>295000</v>
      </c>
      <c r="G156" t="s">
        <v>29</v>
      </c>
      <c r="H156" s="7">
        <v>42832.507638888892</v>
      </c>
      <c r="I156">
        <v>142</v>
      </c>
      <c r="J156" t="s">
        <v>176</v>
      </c>
      <c r="K156" t="s">
        <v>177</v>
      </c>
      <c r="L156" t="s">
        <v>178</v>
      </c>
      <c r="M156" t="s">
        <v>104</v>
      </c>
      <c r="N156" t="s">
        <v>103</v>
      </c>
      <c r="O156" t="s">
        <v>94</v>
      </c>
      <c r="P156">
        <v>63</v>
      </c>
      <c r="Q156">
        <v>236000</v>
      </c>
      <c r="R156">
        <v>5500</v>
      </c>
      <c r="S156">
        <v>750</v>
      </c>
      <c r="T156">
        <v>1950</v>
      </c>
      <c r="U156">
        <v>295000</v>
      </c>
      <c r="V156">
        <f>Data_SalesDetails[[#This Row],[Stock.Cost]]+Data_SalesDetails[[#This Row],[Stock.RepairsCost]]+Data_SalesDetails[[#This Row],[Stock.PartsCost]]+Data_SalesDetails[[#This Row],[Stock.TransportInCost]]</f>
        <v>244200</v>
      </c>
      <c r="W156" s="2">
        <f>Data_SalesDetails[[#This Row],[TotalSalePrice]]/Data_SalesDetails[[#This Row],[Total Cost]]-1</f>
        <v>0.20802620802620808</v>
      </c>
      <c r="X156" s="6">
        <f>Data_SalesDetails[[#This Row],[TotalSalePrice]]-Data_SalesDetails[[#This Row],[Total Cost]]</f>
        <v>50800</v>
      </c>
      <c r="Y156" t="s">
        <v>431</v>
      </c>
      <c r="Z156" s="1">
        <v>42826</v>
      </c>
      <c r="AA156">
        <v>12</v>
      </c>
      <c r="AB156" t="s">
        <v>390</v>
      </c>
      <c r="AC156" t="s">
        <v>319</v>
      </c>
      <c r="AD156" t="s">
        <v>320</v>
      </c>
    </row>
    <row r="157" spans="1:30" x14ac:dyDescent="0.25">
      <c r="A157">
        <v>156</v>
      </c>
      <c r="B157">
        <v>143</v>
      </c>
      <c r="C157">
        <v>1</v>
      </c>
      <c r="D157" t="s">
        <v>591</v>
      </c>
      <c r="E157">
        <v>220500</v>
      </c>
      <c r="G157" t="s">
        <v>31</v>
      </c>
      <c r="H157" s="7">
        <v>42832.507638888892</v>
      </c>
      <c r="I157">
        <v>143</v>
      </c>
      <c r="J157" t="s">
        <v>181</v>
      </c>
      <c r="K157" t="s">
        <v>182</v>
      </c>
      <c r="L157" t="s">
        <v>132</v>
      </c>
      <c r="M157" t="s">
        <v>96</v>
      </c>
      <c r="N157" t="s">
        <v>95</v>
      </c>
      <c r="O157" t="s">
        <v>94</v>
      </c>
      <c r="P157">
        <v>62</v>
      </c>
      <c r="Q157">
        <v>176400</v>
      </c>
      <c r="R157">
        <v>9250</v>
      </c>
      <c r="S157">
        <v>2200</v>
      </c>
      <c r="T157">
        <v>1950</v>
      </c>
      <c r="U157">
        <v>220500</v>
      </c>
      <c r="V157">
        <f>Data_SalesDetails[[#This Row],[Stock.Cost]]+Data_SalesDetails[[#This Row],[Stock.RepairsCost]]+Data_SalesDetails[[#This Row],[Stock.PartsCost]]+Data_SalesDetails[[#This Row],[Stock.TransportInCost]]</f>
        <v>189800</v>
      </c>
      <c r="W157" s="2">
        <f>Data_SalesDetails[[#This Row],[TotalSalePrice]]/Data_SalesDetails[[#This Row],[Total Cost]]-1</f>
        <v>0.16174920969441509</v>
      </c>
      <c r="X157" s="6">
        <f>Data_SalesDetails[[#This Row],[TotalSalePrice]]-Data_SalesDetails[[#This Row],[Total Cost]]</f>
        <v>30700</v>
      </c>
      <c r="Y157" t="s">
        <v>424</v>
      </c>
      <c r="Z157" s="1">
        <v>42830</v>
      </c>
      <c r="AA157">
        <v>12</v>
      </c>
      <c r="AB157" t="s">
        <v>389</v>
      </c>
      <c r="AC157" t="s">
        <v>319</v>
      </c>
      <c r="AD157" t="s">
        <v>320</v>
      </c>
    </row>
    <row r="158" spans="1:30" x14ac:dyDescent="0.25">
      <c r="A158">
        <v>157</v>
      </c>
      <c r="B158">
        <v>144</v>
      </c>
      <c r="C158">
        <v>1</v>
      </c>
      <c r="D158" t="s">
        <v>592</v>
      </c>
      <c r="E158">
        <v>79500</v>
      </c>
      <c r="F158">
        <v>1500</v>
      </c>
      <c r="G158" t="s">
        <v>32</v>
      </c>
      <c r="H158" s="7">
        <v>42856.716666666667</v>
      </c>
      <c r="I158">
        <v>144</v>
      </c>
      <c r="J158" t="s">
        <v>183</v>
      </c>
      <c r="K158" t="s">
        <v>184</v>
      </c>
      <c r="L158" t="s">
        <v>129</v>
      </c>
      <c r="M158" t="s">
        <v>104</v>
      </c>
      <c r="N158" t="s">
        <v>103</v>
      </c>
      <c r="O158" t="s">
        <v>94</v>
      </c>
      <c r="P158">
        <v>35</v>
      </c>
      <c r="Q158">
        <v>63600</v>
      </c>
      <c r="R158">
        <v>500</v>
      </c>
      <c r="S158">
        <v>750</v>
      </c>
      <c r="T158">
        <v>750</v>
      </c>
      <c r="U158">
        <v>79500</v>
      </c>
      <c r="V158">
        <f>Data_SalesDetails[[#This Row],[Stock.Cost]]+Data_SalesDetails[[#This Row],[Stock.RepairsCost]]+Data_SalesDetails[[#This Row],[Stock.PartsCost]]+Data_SalesDetails[[#This Row],[Stock.TransportInCost]]</f>
        <v>65600</v>
      </c>
      <c r="W158" s="2">
        <f>Data_SalesDetails[[#This Row],[TotalSalePrice]]/Data_SalesDetails[[#This Row],[Total Cost]]-1</f>
        <v>0.21189024390243905</v>
      </c>
      <c r="X158" s="6">
        <f>Data_SalesDetails[[#This Row],[TotalSalePrice]]-Data_SalesDetails[[#This Row],[Total Cost]]</f>
        <v>13900</v>
      </c>
      <c r="Y158" t="s">
        <v>424</v>
      </c>
      <c r="Z158" s="1">
        <v>42855</v>
      </c>
      <c r="AA158">
        <v>6</v>
      </c>
      <c r="AB158" t="s">
        <v>369</v>
      </c>
      <c r="AC158" t="s">
        <v>314</v>
      </c>
      <c r="AD158" t="s">
        <v>312</v>
      </c>
    </row>
    <row r="159" spans="1:30" x14ac:dyDescent="0.25">
      <c r="A159">
        <v>158</v>
      </c>
      <c r="B159">
        <v>145</v>
      </c>
      <c r="C159">
        <v>1</v>
      </c>
      <c r="D159" t="s">
        <v>593</v>
      </c>
      <c r="E159">
        <v>162500</v>
      </c>
      <c r="G159" t="s">
        <v>30</v>
      </c>
      <c r="H159" s="7">
        <v>42856.425000000003</v>
      </c>
      <c r="I159">
        <v>145</v>
      </c>
      <c r="J159" t="s">
        <v>179</v>
      </c>
      <c r="K159" t="s">
        <v>180</v>
      </c>
      <c r="L159" t="s">
        <v>113</v>
      </c>
      <c r="M159" t="s">
        <v>104</v>
      </c>
      <c r="N159" t="s">
        <v>103</v>
      </c>
      <c r="O159" t="s">
        <v>94</v>
      </c>
      <c r="P159">
        <v>37</v>
      </c>
      <c r="Q159">
        <v>130000</v>
      </c>
      <c r="R159">
        <v>3950</v>
      </c>
      <c r="S159">
        <v>3150</v>
      </c>
      <c r="T159">
        <v>1950</v>
      </c>
      <c r="U159">
        <v>162500</v>
      </c>
      <c r="V159">
        <f>Data_SalesDetails[[#This Row],[Stock.Cost]]+Data_SalesDetails[[#This Row],[Stock.RepairsCost]]+Data_SalesDetails[[#This Row],[Stock.PartsCost]]+Data_SalesDetails[[#This Row],[Stock.TransportInCost]]</f>
        <v>139050</v>
      </c>
      <c r="W159" s="2">
        <f>Data_SalesDetails[[#This Row],[TotalSalePrice]]/Data_SalesDetails[[#This Row],[Total Cost]]-1</f>
        <v>0.16864437252786768</v>
      </c>
      <c r="X159" s="6">
        <f>Data_SalesDetails[[#This Row],[TotalSalePrice]]-Data_SalesDetails[[#This Row],[Total Cost]]</f>
        <v>23450</v>
      </c>
      <c r="Y159" t="s">
        <v>424</v>
      </c>
      <c r="Z159" s="1">
        <v>42855</v>
      </c>
      <c r="AA159">
        <v>6</v>
      </c>
      <c r="AB159" t="s">
        <v>371</v>
      </c>
      <c r="AC159" t="s">
        <v>314</v>
      </c>
      <c r="AD159" t="s">
        <v>312</v>
      </c>
    </row>
    <row r="160" spans="1:30" x14ac:dyDescent="0.25">
      <c r="A160">
        <v>159</v>
      </c>
      <c r="B160">
        <v>146</v>
      </c>
      <c r="C160">
        <v>1</v>
      </c>
      <c r="D160" t="s">
        <v>594</v>
      </c>
      <c r="E160">
        <v>79500</v>
      </c>
      <c r="G160" t="s">
        <v>44</v>
      </c>
      <c r="H160" s="7">
        <v>42864.759027777778</v>
      </c>
      <c r="I160">
        <v>146</v>
      </c>
      <c r="J160" t="s">
        <v>209</v>
      </c>
      <c r="K160" t="s">
        <v>210</v>
      </c>
      <c r="L160" t="s">
        <v>211</v>
      </c>
      <c r="M160" t="s">
        <v>100</v>
      </c>
      <c r="N160" t="s">
        <v>99</v>
      </c>
      <c r="O160" t="s">
        <v>94</v>
      </c>
      <c r="P160">
        <v>75</v>
      </c>
      <c r="Q160">
        <v>63600</v>
      </c>
      <c r="R160">
        <v>2175</v>
      </c>
      <c r="S160">
        <v>750</v>
      </c>
      <c r="T160">
        <v>750</v>
      </c>
      <c r="U160">
        <v>79500</v>
      </c>
      <c r="V160">
        <f>Data_SalesDetails[[#This Row],[Stock.Cost]]+Data_SalesDetails[[#This Row],[Stock.RepairsCost]]+Data_SalesDetails[[#This Row],[Stock.PartsCost]]+Data_SalesDetails[[#This Row],[Stock.TransportInCost]]</f>
        <v>67275</v>
      </c>
      <c r="W160" s="2">
        <f>Data_SalesDetails[[#This Row],[TotalSalePrice]]/Data_SalesDetails[[#This Row],[Total Cost]]-1</f>
        <v>0.18171683389074689</v>
      </c>
      <c r="X160" s="6">
        <f>Data_SalesDetails[[#This Row],[TotalSalePrice]]-Data_SalesDetails[[#This Row],[Total Cost]]</f>
        <v>12225</v>
      </c>
      <c r="Y160" t="s">
        <v>431</v>
      </c>
      <c r="Z160" s="1">
        <v>42856</v>
      </c>
      <c r="AA160">
        <v>16</v>
      </c>
      <c r="AB160" t="s">
        <v>402</v>
      </c>
      <c r="AC160" t="s">
        <v>325</v>
      </c>
      <c r="AD160" t="s">
        <v>312</v>
      </c>
    </row>
    <row r="161" spans="1:30" x14ac:dyDescent="0.25">
      <c r="A161">
        <v>160</v>
      </c>
      <c r="B161">
        <v>147</v>
      </c>
      <c r="C161">
        <v>1</v>
      </c>
      <c r="D161" t="s">
        <v>595</v>
      </c>
      <c r="E161">
        <v>65890</v>
      </c>
      <c r="G161" t="s">
        <v>45</v>
      </c>
      <c r="H161" s="7">
        <v>42864.509027777778</v>
      </c>
      <c r="I161">
        <v>147</v>
      </c>
      <c r="J161" t="s">
        <v>212</v>
      </c>
      <c r="K161" t="s">
        <v>213</v>
      </c>
      <c r="L161" t="s">
        <v>214</v>
      </c>
      <c r="M161" t="s">
        <v>102</v>
      </c>
      <c r="N161" t="s">
        <v>101</v>
      </c>
      <c r="O161" t="s">
        <v>94</v>
      </c>
      <c r="P161">
        <v>64</v>
      </c>
      <c r="Q161">
        <v>52712</v>
      </c>
      <c r="R161">
        <v>500</v>
      </c>
      <c r="S161">
        <v>750</v>
      </c>
      <c r="T161">
        <v>750</v>
      </c>
      <c r="U161">
        <v>65890</v>
      </c>
      <c r="V161">
        <f>Data_SalesDetails[[#This Row],[Stock.Cost]]+Data_SalesDetails[[#This Row],[Stock.RepairsCost]]+Data_SalesDetails[[#This Row],[Stock.PartsCost]]+Data_SalesDetails[[#This Row],[Stock.TransportInCost]]</f>
        <v>54712</v>
      </c>
      <c r="W161" s="2">
        <f>Data_SalesDetails[[#This Row],[TotalSalePrice]]/Data_SalesDetails[[#This Row],[Total Cost]]-1</f>
        <v>0.20430618511478293</v>
      </c>
      <c r="X161" s="6">
        <f>Data_SalesDetails[[#This Row],[TotalSalePrice]]-Data_SalesDetails[[#This Row],[Total Cost]]</f>
        <v>11178</v>
      </c>
      <c r="Y161" t="s">
        <v>426</v>
      </c>
      <c r="Z161" s="1">
        <v>42857</v>
      </c>
      <c r="AA161">
        <v>13</v>
      </c>
      <c r="AB161" t="s">
        <v>391</v>
      </c>
      <c r="AC161" t="s">
        <v>321</v>
      </c>
      <c r="AD161" t="s">
        <v>320</v>
      </c>
    </row>
    <row r="162" spans="1:30" x14ac:dyDescent="0.25">
      <c r="A162">
        <v>161</v>
      </c>
      <c r="B162">
        <v>148</v>
      </c>
      <c r="C162">
        <v>1</v>
      </c>
      <c r="D162" t="s">
        <v>596</v>
      </c>
      <c r="E162">
        <v>61500</v>
      </c>
      <c r="G162" t="s">
        <v>43</v>
      </c>
      <c r="H162" s="7">
        <v>42865.843055555553</v>
      </c>
      <c r="I162">
        <v>148</v>
      </c>
      <c r="J162" t="s">
        <v>207</v>
      </c>
      <c r="K162" t="s">
        <v>208</v>
      </c>
      <c r="L162" t="s">
        <v>194</v>
      </c>
      <c r="M162" t="s">
        <v>100</v>
      </c>
      <c r="N162" t="s">
        <v>99</v>
      </c>
      <c r="O162" t="s">
        <v>94</v>
      </c>
      <c r="P162">
        <v>21</v>
      </c>
      <c r="Q162">
        <v>49200</v>
      </c>
      <c r="R162">
        <v>1360</v>
      </c>
      <c r="S162">
        <v>750</v>
      </c>
      <c r="T162">
        <v>550</v>
      </c>
      <c r="U162">
        <v>61500</v>
      </c>
      <c r="V162">
        <f>Data_SalesDetails[[#This Row],[Stock.Cost]]+Data_SalesDetails[[#This Row],[Stock.RepairsCost]]+Data_SalesDetails[[#This Row],[Stock.PartsCost]]+Data_SalesDetails[[#This Row],[Stock.TransportInCost]]</f>
        <v>51860</v>
      </c>
      <c r="W162" s="2">
        <f>Data_SalesDetails[[#This Row],[TotalSalePrice]]/Data_SalesDetails[[#This Row],[Total Cost]]-1</f>
        <v>0.18588507520246811</v>
      </c>
      <c r="X162" s="6">
        <f>Data_SalesDetails[[#This Row],[TotalSalePrice]]-Data_SalesDetails[[#This Row],[Total Cost]]</f>
        <v>9640</v>
      </c>
      <c r="Y162" t="s">
        <v>431</v>
      </c>
      <c r="Z162" s="1">
        <v>42857</v>
      </c>
      <c r="AA162">
        <v>4</v>
      </c>
      <c r="AB162" t="s">
        <v>355</v>
      </c>
      <c r="AC162" t="s">
        <v>311</v>
      </c>
      <c r="AD162" t="s">
        <v>312</v>
      </c>
    </row>
    <row r="163" spans="1:30" x14ac:dyDescent="0.25">
      <c r="A163">
        <v>162</v>
      </c>
      <c r="B163">
        <v>149</v>
      </c>
      <c r="C163">
        <v>1</v>
      </c>
      <c r="D163" t="s">
        <v>597</v>
      </c>
      <c r="E163">
        <v>12500</v>
      </c>
      <c r="G163" t="s">
        <v>42</v>
      </c>
      <c r="H163" s="7">
        <v>42865.676388888889</v>
      </c>
      <c r="I163">
        <v>149</v>
      </c>
      <c r="J163" t="s">
        <v>205</v>
      </c>
      <c r="K163" t="s">
        <v>206</v>
      </c>
      <c r="L163" t="s">
        <v>191</v>
      </c>
      <c r="M163" t="s">
        <v>102</v>
      </c>
      <c r="N163" t="s">
        <v>101</v>
      </c>
      <c r="O163" t="s">
        <v>94</v>
      </c>
      <c r="P163">
        <v>12</v>
      </c>
      <c r="Q163">
        <v>10000</v>
      </c>
      <c r="R163">
        <v>500</v>
      </c>
      <c r="S163">
        <v>750</v>
      </c>
      <c r="T163">
        <v>150</v>
      </c>
      <c r="U163">
        <v>12500</v>
      </c>
      <c r="V163">
        <f>Data_SalesDetails[[#This Row],[Stock.Cost]]+Data_SalesDetails[[#This Row],[Stock.RepairsCost]]+Data_SalesDetails[[#This Row],[Stock.PartsCost]]+Data_SalesDetails[[#This Row],[Stock.TransportInCost]]</f>
        <v>11400</v>
      </c>
      <c r="W163" s="2">
        <f>Data_SalesDetails[[#This Row],[TotalSalePrice]]/Data_SalesDetails[[#This Row],[Total Cost]]-1</f>
        <v>9.6491228070175517E-2</v>
      </c>
      <c r="X163" s="6">
        <f>Data_SalesDetails[[#This Row],[TotalSalePrice]]-Data_SalesDetails[[#This Row],[Total Cost]]</f>
        <v>1100</v>
      </c>
      <c r="Y163" t="s">
        <v>426</v>
      </c>
      <c r="Z163" s="1">
        <v>42858</v>
      </c>
      <c r="AA163">
        <v>2</v>
      </c>
      <c r="AB163" t="s">
        <v>346</v>
      </c>
      <c r="AC163" t="s">
        <v>308</v>
      </c>
      <c r="AD163" t="s">
        <v>309</v>
      </c>
    </row>
    <row r="164" spans="1:30" x14ac:dyDescent="0.25">
      <c r="A164">
        <v>163</v>
      </c>
      <c r="B164">
        <v>150</v>
      </c>
      <c r="C164">
        <v>1</v>
      </c>
      <c r="D164" t="s">
        <v>598</v>
      </c>
      <c r="E164">
        <v>255000</v>
      </c>
      <c r="G164" t="s">
        <v>4</v>
      </c>
      <c r="H164" s="7">
        <v>42865.46875</v>
      </c>
      <c r="I164">
        <v>150</v>
      </c>
      <c r="J164" t="s">
        <v>111</v>
      </c>
      <c r="K164" t="s">
        <v>112</v>
      </c>
      <c r="L164" t="s">
        <v>113</v>
      </c>
      <c r="M164" t="s">
        <v>104</v>
      </c>
      <c r="N164" t="s">
        <v>103</v>
      </c>
      <c r="O164" t="s">
        <v>94</v>
      </c>
      <c r="P164">
        <v>10</v>
      </c>
      <c r="Q164">
        <v>204000</v>
      </c>
      <c r="R164">
        <v>9250</v>
      </c>
      <c r="S164">
        <v>1500</v>
      </c>
      <c r="T164">
        <v>1950</v>
      </c>
      <c r="U164">
        <v>255000</v>
      </c>
      <c r="V164">
        <f>Data_SalesDetails[[#This Row],[Stock.Cost]]+Data_SalesDetails[[#This Row],[Stock.RepairsCost]]+Data_SalesDetails[[#This Row],[Stock.PartsCost]]+Data_SalesDetails[[#This Row],[Stock.TransportInCost]]</f>
        <v>216700</v>
      </c>
      <c r="W164" s="2">
        <f>Data_SalesDetails[[#This Row],[TotalSalePrice]]/Data_SalesDetails[[#This Row],[Total Cost]]-1</f>
        <v>0.17674203968620206</v>
      </c>
      <c r="X164" s="6">
        <f>Data_SalesDetails[[#This Row],[TotalSalePrice]]-Data_SalesDetails[[#This Row],[Total Cost]]</f>
        <v>38300</v>
      </c>
      <c r="Y164" t="s">
        <v>431</v>
      </c>
      <c r="Z164" s="1">
        <v>42858</v>
      </c>
      <c r="AA164">
        <v>1</v>
      </c>
      <c r="AB164" t="s">
        <v>344</v>
      </c>
      <c r="AC164" t="s">
        <v>306</v>
      </c>
      <c r="AD164" t="s">
        <v>307</v>
      </c>
    </row>
    <row r="165" spans="1:30" x14ac:dyDescent="0.25">
      <c r="A165">
        <v>164</v>
      </c>
      <c r="B165">
        <v>151</v>
      </c>
      <c r="C165">
        <v>1</v>
      </c>
      <c r="D165" t="s">
        <v>599</v>
      </c>
      <c r="E165">
        <v>255950</v>
      </c>
      <c r="F165">
        <v>500</v>
      </c>
      <c r="G165" t="s">
        <v>46</v>
      </c>
      <c r="H165" s="7">
        <v>42867.552083333336</v>
      </c>
      <c r="I165">
        <v>151</v>
      </c>
      <c r="J165" t="s">
        <v>124</v>
      </c>
      <c r="K165" t="s">
        <v>215</v>
      </c>
      <c r="L165" t="s">
        <v>145</v>
      </c>
      <c r="M165" t="s">
        <v>96</v>
      </c>
      <c r="N165" t="s">
        <v>95</v>
      </c>
      <c r="O165" t="s">
        <v>94</v>
      </c>
      <c r="P165">
        <v>8</v>
      </c>
      <c r="Q165">
        <v>204760</v>
      </c>
      <c r="R165">
        <v>5500</v>
      </c>
      <c r="S165">
        <v>750</v>
      </c>
      <c r="T165">
        <v>1950</v>
      </c>
      <c r="U165">
        <v>255950</v>
      </c>
      <c r="V165">
        <f>Data_SalesDetails[[#This Row],[Stock.Cost]]+Data_SalesDetails[[#This Row],[Stock.RepairsCost]]+Data_SalesDetails[[#This Row],[Stock.PartsCost]]+Data_SalesDetails[[#This Row],[Stock.TransportInCost]]</f>
        <v>212960</v>
      </c>
      <c r="W165" s="2">
        <f>Data_SalesDetails[[#This Row],[TotalSalePrice]]/Data_SalesDetails[[#This Row],[Total Cost]]-1</f>
        <v>0.20186889556724275</v>
      </c>
      <c r="X165" s="6">
        <f>Data_SalesDetails[[#This Row],[TotalSalePrice]]-Data_SalesDetails[[#This Row],[Total Cost]]</f>
        <v>42990</v>
      </c>
      <c r="Y165" t="s">
        <v>426</v>
      </c>
      <c r="Z165" s="1">
        <v>42866</v>
      </c>
      <c r="AA165">
        <v>1</v>
      </c>
      <c r="AB165" t="s">
        <v>342</v>
      </c>
      <c r="AC165" t="s">
        <v>306</v>
      </c>
      <c r="AD165" t="s">
        <v>307</v>
      </c>
    </row>
    <row r="166" spans="1:30" x14ac:dyDescent="0.25">
      <c r="A166">
        <v>165</v>
      </c>
      <c r="B166">
        <v>152</v>
      </c>
      <c r="C166">
        <v>1</v>
      </c>
      <c r="D166" t="s">
        <v>600</v>
      </c>
      <c r="E166">
        <v>250000</v>
      </c>
      <c r="F166">
        <v>2450</v>
      </c>
      <c r="G166" t="s">
        <v>47</v>
      </c>
      <c r="H166" s="7">
        <v>42868.844444444447</v>
      </c>
      <c r="I166">
        <v>152</v>
      </c>
      <c r="J166" t="s">
        <v>216</v>
      </c>
      <c r="K166" t="s">
        <v>217</v>
      </c>
      <c r="L166" t="s">
        <v>154</v>
      </c>
      <c r="M166" t="s">
        <v>106</v>
      </c>
      <c r="N166" t="s">
        <v>105</v>
      </c>
      <c r="O166" t="s">
        <v>107</v>
      </c>
      <c r="P166">
        <v>7</v>
      </c>
      <c r="Q166">
        <v>200000</v>
      </c>
      <c r="R166">
        <v>3950</v>
      </c>
      <c r="S166">
        <v>3150</v>
      </c>
      <c r="T166">
        <v>1950</v>
      </c>
      <c r="U166">
        <v>250000</v>
      </c>
      <c r="V166">
        <f>Data_SalesDetails[[#This Row],[Stock.Cost]]+Data_SalesDetails[[#This Row],[Stock.RepairsCost]]+Data_SalesDetails[[#This Row],[Stock.PartsCost]]+Data_SalesDetails[[#This Row],[Stock.TransportInCost]]</f>
        <v>209050</v>
      </c>
      <c r="W166" s="2">
        <f>Data_SalesDetails[[#This Row],[TotalSalePrice]]/Data_SalesDetails[[#This Row],[Total Cost]]-1</f>
        <v>0.19588615163836409</v>
      </c>
      <c r="X166" s="6">
        <f>Data_SalesDetails[[#This Row],[TotalSalePrice]]-Data_SalesDetails[[#This Row],[Total Cost]]</f>
        <v>40950</v>
      </c>
      <c r="Y166" t="s">
        <v>431</v>
      </c>
      <c r="Z166" s="1">
        <v>42867</v>
      </c>
      <c r="AA166">
        <v>1</v>
      </c>
      <c r="AB166" t="s">
        <v>341</v>
      </c>
      <c r="AC166" t="s">
        <v>306</v>
      </c>
      <c r="AD166" t="s">
        <v>307</v>
      </c>
    </row>
    <row r="167" spans="1:30" x14ac:dyDescent="0.25">
      <c r="A167">
        <v>166</v>
      </c>
      <c r="B167">
        <v>153</v>
      </c>
      <c r="C167">
        <v>1</v>
      </c>
      <c r="D167" t="s">
        <v>601</v>
      </c>
      <c r="E167">
        <v>6500</v>
      </c>
      <c r="G167" t="s">
        <v>36</v>
      </c>
      <c r="H167" s="7">
        <v>42871.677777777775</v>
      </c>
      <c r="I167">
        <v>153</v>
      </c>
      <c r="J167" t="s">
        <v>192</v>
      </c>
      <c r="K167" t="s">
        <v>193</v>
      </c>
      <c r="L167" t="s">
        <v>194</v>
      </c>
      <c r="M167" t="s">
        <v>100</v>
      </c>
      <c r="N167" t="s">
        <v>99</v>
      </c>
      <c r="O167" t="s">
        <v>94</v>
      </c>
      <c r="P167">
        <v>54</v>
      </c>
      <c r="Q167">
        <v>5200</v>
      </c>
      <c r="R167">
        <v>500</v>
      </c>
      <c r="S167">
        <v>750</v>
      </c>
      <c r="T167">
        <v>150</v>
      </c>
      <c r="U167">
        <v>6500</v>
      </c>
      <c r="V167">
        <f>Data_SalesDetails[[#This Row],[Stock.Cost]]+Data_SalesDetails[[#This Row],[Stock.RepairsCost]]+Data_SalesDetails[[#This Row],[Stock.PartsCost]]+Data_SalesDetails[[#This Row],[Stock.TransportInCost]]</f>
        <v>6600</v>
      </c>
      <c r="W167" s="2">
        <f>Data_SalesDetails[[#This Row],[TotalSalePrice]]/Data_SalesDetails[[#This Row],[Total Cost]]-1</f>
        <v>-1.5151515151515138E-2</v>
      </c>
      <c r="X167" s="6">
        <f>Data_SalesDetails[[#This Row],[TotalSalePrice]]-Data_SalesDetails[[#This Row],[Total Cost]]</f>
        <v>-100</v>
      </c>
      <c r="Y167" t="s">
        <v>426</v>
      </c>
      <c r="Z167" s="1">
        <v>42870</v>
      </c>
      <c r="AA167">
        <v>9</v>
      </c>
      <c r="AB167" t="s">
        <v>382</v>
      </c>
      <c r="AC167" t="s">
        <v>316</v>
      </c>
      <c r="AD167" t="s">
        <v>307</v>
      </c>
    </row>
    <row r="168" spans="1:30" x14ac:dyDescent="0.25">
      <c r="A168">
        <v>167</v>
      </c>
      <c r="B168">
        <v>154</v>
      </c>
      <c r="C168">
        <v>1</v>
      </c>
      <c r="D168" t="s">
        <v>602</v>
      </c>
      <c r="E168">
        <v>9250</v>
      </c>
      <c r="G168" t="s">
        <v>25</v>
      </c>
      <c r="H168" s="7">
        <v>42874.886805555558</v>
      </c>
      <c r="I168">
        <v>154</v>
      </c>
      <c r="J168" t="s">
        <v>165</v>
      </c>
      <c r="K168" t="s">
        <v>166</v>
      </c>
      <c r="L168" t="s">
        <v>159</v>
      </c>
      <c r="M168" t="s">
        <v>104</v>
      </c>
      <c r="N168" t="s">
        <v>103</v>
      </c>
      <c r="O168" t="s">
        <v>94</v>
      </c>
      <c r="P168">
        <v>90</v>
      </c>
      <c r="Q168">
        <v>7400</v>
      </c>
      <c r="R168">
        <v>500</v>
      </c>
      <c r="S168">
        <v>750</v>
      </c>
      <c r="T168">
        <v>150</v>
      </c>
      <c r="U168">
        <v>9250</v>
      </c>
      <c r="V168">
        <f>Data_SalesDetails[[#This Row],[Stock.Cost]]+Data_SalesDetails[[#This Row],[Stock.RepairsCost]]+Data_SalesDetails[[#This Row],[Stock.PartsCost]]+Data_SalesDetails[[#This Row],[Stock.TransportInCost]]</f>
        <v>8800</v>
      </c>
      <c r="W168" s="2">
        <f>Data_SalesDetails[[#This Row],[TotalSalePrice]]/Data_SalesDetails[[#This Row],[Total Cost]]-1</f>
        <v>5.1136363636363535E-2</v>
      </c>
      <c r="X168" s="6">
        <f>Data_SalesDetails[[#This Row],[TotalSalePrice]]-Data_SalesDetails[[#This Row],[Total Cost]]</f>
        <v>450</v>
      </c>
      <c r="Y168" t="s">
        <v>450</v>
      </c>
      <c r="Z168" s="1">
        <v>42873</v>
      </c>
      <c r="AA168">
        <v>21</v>
      </c>
      <c r="AB168" t="s">
        <v>414</v>
      </c>
      <c r="AC168" t="s">
        <v>330</v>
      </c>
      <c r="AD168" t="s">
        <v>312</v>
      </c>
    </row>
    <row r="169" spans="1:30" x14ac:dyDescent="0.25">
      <c r="A169">
        <v>168</v>
      </c>
      <c r="B169">
        <v>155</v>
      </c>
      <c r="C169">
        <v>1</v>
      </c>
      <c r="D169" t="s">
        <v>603</v>
      </c>
      <c r="E169">
        <v>950</v>
      </c>
      <c r="G169" t="s">
        <v>13</v>
      </c>
      <c r="H169" s="7">
        <v>42875.595138888886</v>
      </c>
      <c r="I169">
        <v>155</v>
      </c>
      <c r="J169" t="s">
        <v>139</v>
      </c>
      <c r="K169" t="s">
        <v>140</v>
      </c>
      <c r="L169" t="s">
        <v>138</v>
      </c>
      <c r="M169" t="s">
        <v>104</v>
      </c>
      <c r="N169" t="s">
        <v>103</v>
      </c>
      <c r="O169" t="s">
        <v>94</v>
      </c>
      <c r="P169">
        <v>100</v>
      </c>
      <c r="Q169">
        <v>760</v>
      </c>
      <c r="R169">
        <v>500</v>
      </c>
      <c r="S169">
        <v>750</v>
      </c>
      <c r="T169">
        <v>150</v>
      </c>
      <c r="U169">
        <v>950</v>
      </c>
      <c r="V169">
        <f>Data_SalesDetails[[#This Row],[Stock.Cost]]+Data_SalesDetails[[#This Row],[Stock.RepairsCost]]+Data_SalesDetails[[#This Row],[Stock.PartsCost]]+Data_SalesDetails[[#This Row],[Stock.TransportInCost]]</f>
        <v>2160</v>
      </c>
      <c r="W169" s="2">
        <f>Data_SalesDetails[[#This Row],[TotalSalePrice]]/Data_SalesDetails[[#This Row],[Total Cost]]-1</f>
        <v>-0.56018518518518512</v>
      </c>
      <c r="X169" s="6">
        <f>Data_SalesDetails[[#This Row],[TotalSalePrice]]-Data_SalesDetails[[#This Row],[Total Cost]]</f>
        <v>-1210</v>
      </c>
      <c r="Y169" t="s">
        <v>431</v>
      </c>
      <c r="Z169" s="1">
        <v>42874</v>
      </c>
      <c r="AA169">
        <v>24</v>
      </c>
      <c r="AB169" t="s">
        <v>422</v>
      </c>
      <c r="AC169" t="s">
        <v>333</v>
      </c>
      <c r="AD169" t="s">
        <v>320</v>
      </c>
    </row>
    <row r="170" spans="1:30" x14ac:dyDescent="0.25">
      <c r="A170">
        <v>169</v>
      </c>
      <c r="B170">
        <v>156</v>
      </c>
      <c r="C170">
        <v>1</v>
      </c>
      <c r="D170" t="s">
        <v>604</v>
      </c>
      <c r="E170">
        <v>295000</v>
      </c>
      <c r="G170" t="s">
        <v>10</v>
      </c>
      <c r="H170" s="7">
        <v>42876.679166666669</v>
      </c>
      <c r="I170">
        <v>156</v>
      </c>
      <c r="J170" t="s">
        <v>130</v>
      </c>
      <c r="K170" t="s">
        <v>131</v>
      </c>
      <c r="L170" t="s">
        <v>132</v>
      </c>
      <c r="M170" t="s">
        <v>96</v>
      </c>
      <c r="N170" t="s">
        <v>95</v>
      </c>
      <c r="O170" t="s">
        <v>94</v>
      </c>
      <c r="P170">
        <v>80</v>
      </c>
      <c r="Q170">
        <v>236000</v>
      </c>
      <c r="R170">
        <v>9250</v>
      </c>
      <c r="S170">
        <v>3150</v>
      </c>
      <c r="T170">
        <v>1950</v>
      </c>
      <c r="U170">
        <v>295000</v>
      </c>
      <c r="V170">
        <f>Data_SalesDetails[[#This Row],[Stock.Cost]]+Data_SalesDetails[[#This Row],[Stock.RepairsCost]]+Data_SalesDetails[[#This Row],[Stock.PartsCost]]+Data_SalesDetails[[#This Row],[Stock.TransportInCost]]</f>
        <v>250350</v>
      </c>
      <c r="W170" s="2">
        <f>Data_SalesDetails[[#This Row],[TotalSalePrice]]/Data_SalesDetails[[#This Row],[Total Cost]]-1</f>
        <v>0.1783503095666068</v>
      </c>
      <c r="X170" s="6">
        <f>Data_SalesDetails[[#This Row],[TotalSalePrice]]-Data_SalesDetails[[#This Row],[Total Cost]]</f>
        <v>44650</v>
      </c>
      <c r="Y170" t="s">
        <v>450</v>
      </c>
      <c r="Z170" s="1">
        <v>42875</v>
      </c>
      <c r="AA170">
        <v>18</v>
      </c>
      <c r="AB170" t="s">
        <v>406</v>
      </c>
      <c r="AC170" t="s">
        <v>327</v>
      </c>
      <c r="AD170" t="s">
        <v>312</v>
      </c>
    </row>
    <row r="171" spans="1:30" x14ac:dyDescent="0.25">
      <c r="A171">
        <v>170</v>
      </c>
      <c r="B171">
        <v>157</v>
      </c>
      <c r="C171">
        <v>1</v>
      </c>
      <c r="D171" t="s">
        <v>605</v>
      </c>
      <c r="E171">
        <v>99500</v>
      </c>
      <c r="G171" t="s">
        <v>48</v>
      </c>
      <c r="H171" s="7">
        <v>42877.470833333333</v>
      </c>
      <c r="I171">
        <v>157</v>
      </c>
      <c r="J171" t="s">
        <v>218</v>
      </c>
      <c r="K171" t="s">
        <v>219</v>
      </c>
      <c r="L171" t="s">
        <v>138</v>
      </c>
      <c r="M171" t="s">
        <v>104</v>
      </c>
      <c r="N171" t="s">
        <v>103</v>
      </c>
      <c r="O171" t="s">
        <v>94</v>
      </c>
      <c r="P171">
        <v>70</v>
      </c>
      <c r="Q171">
        <v>79600</v>
      </c>
      <c r="R171">
        <v>1490</v>
      </c>
      <c r="S171">
        <v>750</v>
      </c>
      <c r="T171">
        <v>750</v>
      </c>
      <c r="U171">
        <v>99500</v>
      </c>
      <c r="V171">
        <f>Data_SalesDetails[[#This Row],[Stock.Cost]]+Data_SalesDetails[[#This Row],[Stock.RepairsCost]]+Data_SalesDetails[[#This Row],[Stock.PartsCost]]+Data_SalesDetails[[#This Row],[Stock.TransportInCost]]</f>
        <v>82590</v>
      </c>
      <c r="W171" s="2">
        <f>Data_SalesDetails[[#This Row],[TotalSalePrice]]/Data_SalesDetails[[#This Row],[Total Cost]]-1</f>
        <v>0.2047463373289744</v>
      </c>
      <c r="X171" s="6">
        <f>Data_SalesDetails[[#This Row],[TotalSalePrice]]-Data_SalesDetails[[#This Row],[Total Cost]]</f>
        <v>16910</v>
      </c>
      <c r="Y171" t="s">
        <v>433</v>
      </c>
      <c r="Z171" s="1">
        <v>42876</v>
      </c>
      <c r="AA171">
        <v>15</v>
      </c>
      <c r="AB171" t="s">
        <v>397</v>
      </c>
      <c r="AC171" t="s">
        <v>323</v>
      </c>
      <c r="AD171" t="s">
        <v>324</v>
      </c>
    </row>
    <row r="172" spans="1:30" x14ac:dyDescent="0.25">
      <c r="A172">
        <v>171</v>
      </c>
      <c r="B172">
        <v>158</v>
      </c>
      <c r="C172">
        <v>1</v>
      </c>
      <c r="D172" t="s">
        <v>606</v>
      </c>
      <c r="E172">
        <v>33500</v>
      </c>
      <c r="F172">
        <v>750</v>
      </c>
      <c r="G172" t="s">
        <v>49</v>
      </c>
      <c r="H172" s="7">
        <v>42878.388194444444</v>
      </c>
      <c r="I172">
        <v>158</v>
      </c>
      <c r="J172" t="s">
        <v>220</v>
      </c>
      <c r="K172" t="s">
        <v>221</v>
      </c>
      <c r="L172" t="s">
        <v>145</v>
      </c>
      <c r="M172" t="s">
        <v>96</v>
      </c>
      <c r="N172" t="s">
        <v>95</v>
      </c>
      <c r="O172" t="s">
        <v>94</v>
      </c>
      <c r="P172">
        <v>60</v>
      </c>
      <c r="Q172">
        <v>26800</v>
      </c>
      <c r="R172">
        <v>500</v>
      </c>
      <c r="S172">
        <v>750</v>
      </c>
      <c r="T172">
        <v>550</v>
      </c>
      <c r="U172">
        <v>33500</v>
      </c>
      <c r="V172">
        <f>Data_SalesDetails[[#This Row],[Stock.Cost]]+Data_SalesDetails[[#This Row],[Stock.RepairsCost]]+Data_SalesDetails[[#This Row],[Stock.PartsCost]]+Data_SalesDetails[[#This Row],[Stock.TransportInCost]]</f>
        <v>28600</v>
      </c>
      <c r="W172" s="2">
        <f>Data_SalesDetails[[#This Row],[TotalSalePrice]]/Data_SalesDetails[[#This Row],[Total Cost]]-1</f>
        <v>0.17132867132867124</v>
      </c>
      <c r="X172" s="6">
        <f>Data_SalesDetails[[#This Row],[TotalSalePrice]]-Data_SalesDetails[[#This Row],[Total Cost]]</f>
        <v>4900</v>
      </c>
      <c r="Y172" t="s">
        <v>431</v>
      </c>
      <c r="Z172" s="1">
        <v>42877</v>
      </c>
      <c r="AA172">
        <v>11</v>
      </c>
      <c r="AB172" t="s">
        <v>388</v>
      </c>
      <c r="AC172" t="s">
        <v>318</v>
      </c>
      <c r="AD172" t="s">
        <v>309</v>
      </c>
    </row>
    <row r="173" spans="1:30" x14ac:dyDescent="0.25">
      <c r="A173">
        <v>172</v>
      </c>
      <c r="B173">
        <v>159</v>
      </c>
      <c r="C173">
        <v>1</v>
      </c>
      <c r="D173" t="s">
        <v>607</v>
      </c>
      <c r="E173">
        <v>45000</v>
      </c>
      <c r="F173">
        <v>2450</v>
      </c>
      <c r="G173" t="s">
        <v>26</v>
      </c>
      <c r="H173" s="7">
        <v>42879.72152777778</v>
      </c>
      <c r="I173">
        <v>159</v>
      </c>
      <c r="J173" t="s">
        <v>167</v>
      </c>
      <c r="K173" t="s">
        <v>168</v>
      </c>
      <c r="L173" t="s">
        <v>169</v>
      </c>
      <c r="M173" t="s">
        <v>98</v>
      </c>
      <c r="N173" t="s">
        <v>97</v>
      </c>
      <c r="O173" t="s">
        <v>94</v>
      </c>
      <c r="P173">
        <v>21</v>
      </c>
      <c r="Q173">
        <v>36000</v>
      </c>
      <c r="R173">
        <v>500</v>
      </c>
      <c r="S173">
        <v>750</v>
      </c>
      <c r="T173">
        <v>550</v>
      </c>
      <c r="U173">
        <v>45000</v>
      </c>
      <c r="V173">
        <f>Data_SalesDetails[[#This Row],[Stock.Cost]]+Data_SalesDetails[[#This Row],[Stock.RepairsCost]]+Data_SalesDetails[[#This Row],[Stock.PartsCost]]+Data_SalesDetails[[#This Row],[Stock.TransportInCost]]</f>
        <v>37800</v>
      </c>
      <c r="W173" s="2">
        <f>Data_SalesDetails[[#This Row],[TotalSalePrice]]/Data_SalesDetails[[#This Row],[Total Cost]]-1</f>
        <v>0.19047619047619047</v>
      </c>
      <c r="X173" s="6">
        <f>Data_SalesDetails[[#This Row],[TotalSalePrice]]-Data_SalesDetails[[#This Row],[Total Cost]]</f>
        <v>7200</v>
      </c>
      <c r="Y173" t="s">
        <v>433</v>
      </c>
      <c r="Z173" s="1">
        <v>42878</v>
      </c>
      <c r="AA173">
        <v>4</v>
      </c>
      <c r="AB173" t="s">
        <v>355</v>
      </c>
      <c r="AC173" t="s">
        <v>311</v>
      </c>
      <c r="AD173" t="s">
        <v>312</v>
      </c>
    </row>
    <row r="174" spans="1:30" x14ac:dyDescent="0.25">
      <c r="A174">
        <v>173</v>
      </c>
      <c r="B174">
        <v>160</v>
      </c>
      <c r="C174">
        <v>1</v>
      </c>
      <c r="D174" t="s">
        <v>608</v>
      </c>
      <c r="E174">
        <v>36500</v>
      </c>
      <c r="G174" t="s">
        <v>38</v>
      </c>
      <c r="H174" s="7">
        <v>42881.430555555555</v>
      </c>
      <c r="I174">
        <v>160</v>
      </c>
      <c r="J174" t="s">
        <v>198</v>
      </c>
      <c r="K174" t="s">
        <v>199</v>
      </c>
      <c r="L174" t="s">
        <v>132</v>
      </c>
      <c r="M174" t="s">
        <v>96</v>
      </c>
      <c r="N174" t="s">
        <v>95</v>
      </c>
      <c r="O174" t="s">
        <v>94</v>
      </c>
      <c r="P174">
        <v>22</v>
      </c>
      <c r="Q174">
        <v>29200</v>
      </c>
      <c r="R174">
        <v>500</v>
      </c>
      <c r="S174">
        <v>500</v>
      </c>
      <c r="T174">
        <v>550</v>
      </c>
      <c r="U174">
        <v>114000</v>
      </c>
      <c r="V174">
        <f>Data_SalesDetails[[#This Row],[Stock.Cost]]+Data_SalesDetails[[#This Row],[Stock.RepairsCost]]+Data_SalesDetails[[#This Row],[Stock.PartsCost]]+Data_SalesDetails[[#This Row],[Stock.TransportInCost]]</f>
        <v>30750</v>
      </c>
      <c r="W174" s="2">
        <f>Data_SalesDetails[[#This Row],[TotalSalePrice]]/Data_SalesDetails[[#This Row],[Total Cost]]-1</f>
        <v>2.7073170731707319</v>
      </c>
      <c r="X174" s="6">
        <f>Data_SalesDetails[[#This Row],[TotalSalePrice]]-Data_SalesDetails[[#This Row],[Total Cost]]</f>
        <v>83250</v>
      </c>
      <c r="Y174" t="s">
        <v>431</v>
      </c>
      <c r="Z174" s="1">
        <v>42879</v>
      </c>
      <c r="AA174">
        <v>4</v>
      </c>
      <c r="AB174" t="s">
        <v>356</v>
      </c>
      <c r="AC174" t="s">
        <v>311</v>
      </c>
      <c r="AD174" t="s">
        <v>312</v>
      </c>
    </row>
    <row r="175" spans="1:30" x14ac:dyDescent="0.25">
      <c r="A175">
        <v>174</v>
      </c>
      <c r="B175">
        <v>160</v>
      </c>
      <c r="C175">
        <v>2</v>
      </c>
      <c r="D175" t="s">
        <v>609</v>
      </c>
      <c r="E175">
        <v>77500</v>
      </c>
      <c r="G175" t="s">
        <v>38</v>
      </c>
      <c r="H175" s="7">
        <v>42881.430555555555</v>
      </c>
      <c r="I175">
        <v>160</v>
      </c>
      <c r="J175" t="s">
        <v>198</v>
      </c>
      <c r="K175" t="s">
        <v>199</v>
      </c>
      <c r="L175" t="s">
        <v>132</v>
      </c>
      <c r="M175" t="s">
        <v>96</v>
      </c>
      <c r="N175" t="s">
        <v>95</v>
      </c>
      <c r="O175" t="s">
        <v>94</v>
      </c>
      <c r="P175">
        <v>25</v>
      </c>
      <c r="Q175">
        <v>62000</v>
      </c>
      <c r="R175">
        <v>1490</v>
      </c>
      <c r="S175">
        <v>1500</v>
      </c>
      <c r="T175">
        <v>750</v>
      </c>
      <c r="U175">
        <v>114000</v>
      </c>
      <c r="V175">
        <f>Data_SalesDetails[[#This Row],[Stock.Cost]]+Data_SalesDetails[[#This Row],[Stock.RepairsCost]]+Data_SalesDetails[[#This Row],[Stock.PartsCost]]+Data_SalesDetails[[#This Row],[Stock.TransportInCost]]</f>
        <v>65740</v>
      </c>
      <c r="W175" s="2">
        <f>Data_SalesDetails[[#This Row],[TotalSalePrice]]/Data_SalesDetails[[#This Row],[Total Cost]]-1</f>
        <v>0.73410404624277459</v>
      </c>
      <c r="X175" s="6">
        <f>Data_SalesDetails[[#This Row],[TotalSalePrice]]-Data_SalesDetails[[#This Row],[Total Cost]]</f>
        <v>48260</v>
      </c>
      <c r="Y175" t="s">
        <v>436</v>
      </c>
      <c r="Z175" s="1">
        <v>42880</v>
      </c>
      <c r="AA175">
        <v>4</v>
      </c>
      <c r="AB175" t="s">
        <v>359</v>
      </c>
      <c r="AC175" t="s">
        <v>311</v>
      </c>
      <c r="AD175" t="s">
        <v>312</v>
      </c>
    </row>
    <row r="176" spans="1:30" x14ac:dyDescent="0.25">
      <c r="A176">
        <v>175</v>
      </c>
      <c r="B176">
        <v>161</v>
      </c>
      <c r="C176">
        <v>1</v>
      </c>
      <c r="D176" t="s">
        <v>610</v>
      </c>
      <c r="E176">
        <v>2350</v>
      </c>
      <c r="G176" t="s">
        <v>27</v>
      </c>
      <c r="H176" s="7">
        <v>42882.888888888891</v>
      </c>
      <c r="I176">
        <v>161</v>
      </c>
      <c r="J176" t="s">
        <v>170</v>
      </c>
      <c r="K176" t="s">
        <v>171</v>
      </c>
      <c r="L176" t="s">
        <v>172</v>
      </c>
      <c r="M176" t="s">
        <v>109</v>
      </c>
      <c r="N176" t="s">
        <v>108</v>
      </c>
      <c r="O176" t="s">
        <v>94</v>
      </c>
      <c r="P176">
        <v>65</v>
      </c>
      <c r="Q176">
        <v>1880</v>
      </c>
      <c r="R176">
        <v>500</v>
      </c>
      <c r="S176">
        <v>225</v>
      </c>
      <c r="T176">
        <v>150</v>
      </c>
      <c r="U176">
        <v>2350</v>
      </c>
      <c r="V176">
        <f>Data_SalesDetails[[#This Row],[Stock.Cost]]+Data_SalesDetails[[#This Row],[Stock.RepairsCost]]+Data_SalesDetails[[#This Row],[Stock.PartsCost]]+Data_SalesDetails[[#This Row],[Stock.TransportInCost]]</f>
        <v>2755</v>
      </c>
      <c r="W176" s="2">
        <f>Data_SalesDetails[[#This Row],[TotalSalePrice]]/Data_SalesDetails[[#This Row],[Total Cost]]-1</f>
        <v>-0.14700544464609799</v>
      </c>
      <c r="X176" s="6">
        <f>Data_SalesDetails[[#This Row],[TotalSalePrice]]-Data_SalesDetails[[#This Row],[Total Cost]]</f>
        <v>-405</v>
      </c>
      <c r="Y176" t="s">
        <v>428</v>
      </c>
      <c r="Z176" s="1">
        <v>42881</v>
      </c>
      <c r="AA176">
        <v>13</v>
      </c>
      <c r="AB176" t="s">
        <v>392</v>
      </c>
      <c r="AC176" t="s">
        <v>321</v>
      </c>
      <c r="AD176" t="s">
        <v>320</v>
      </c>
    </row>
    <row r="177" spans="1:30" x14ac:dyDescent="0.25">
      <c r="A177">
        <v>176</v>
      </c>
      <c r="B177">
        <v>162</v>
      </c>
      <c r="C177">
        <v>1</v>
      </c>
      <c r="D177" t="s">
        <v>611</v>
      </c>
      <c r="E177">
        <v>32500</v>
      </c>
      <c r="F177">
        <v>500</v>
      </c>
      <c r="G177" t="s">
        <v>13</v>
      </c>
      <c r="H177" s="7">
        <v>42887.847916666666</v>
      </c>
      <c r="I177">
        <v>162</v>
      </c>
      <c r="J177" t="s">
        <v>139</v>
      </c>
      <c r="K177" t="s">
        <v>140</v>
      </c>
      <c r="L177" t="s">
        <v>138</v>
      </c>
      <c r="M177" t="s">
        <v>104</v>
      </c>
      <c r="N177" t="s">
        <v>103</v>
      </c>
      <c r="O177" t="s">
        <v>94</v>
      </c>
      <c r="P177">
        <v>45</v>
      </c>
      <c r="Q177">
        <v>26000</v>
      </c>
      <c r="R177">
        <v>1360</v>
      </c>
      <c r="S177">
        <v>750</v>
      </c>
      <c r="T177">
        <v>550</v>
      </c>
      <c r="U177">
        <v>32500</v>
      </c>
      <c r="V177">
        <f>Data_SalesDetails[[#This Row],[Stock.Cost]]+Data_SalesDetails[[#This Row],[Stock.RepairsCost]]+Data_SalesDetails[[#This Row],[Stock.PartsCost]]+Data_SalesDetails[[#This Row],[Stock.TransportInCost]]</f>
        <v>28660</v>
      </c>
      <c r="W177" s="2">
        <f>Data_SalesDetails[[#This Row],[TotalSalePrice]]/Data_SalesDetails[[#This Row],[Total Cost]]-1</f>
        <v>0.13398464759246331</v>
      </c>
      <c r="X177" s="6">
        <f>Data_SalesDetails[[#This Row],[TotalSalePrice]]-Data_SalesDetails[[#This Row],[Total Cost]]</f>
        <v>3840</v>
      </c>
      <c r="Y177" t="s">
        <v>431</v>
      </c>
      <c r="Z177" s="1">
        <v>42886</v>
      </c>
      <c r="AA177">
        <v>8</v>
      </c>
      <c r="AB177" t="s">
        <v>375</v>
      </c>
      <c r="AC177" t="s">
        <v>315</v>
      </c>
      <c r="AD177" t="s">
        <v>309</v>
      </c>
    </row>
    <row r="178" spans="1:30" x14ac:dyDescent="0.25">
      <c r="A178">
        <v>177</v>
      </c>
      <c r="B178">
        <v>163</v>
      </c>
      <c r="C178">
        <v>1</v>
      </c>
      <c r="D178" t="s">
        <v>612</v>
      </c>
      <c r="E178">
        <v>45000</v>
      </c>
      <c r="F178">
        <v>1500</v>
      </c>
      <c r="G178" t="s">
        <v>21</v>
      </c>
      <c r="H178" s="7">
        <v>42887.51458333333</v>
      </c>
      <c r="I178">
        <v>163</v>
      </c>
      <c r="J178" t="s">
        <v>157</v>
      </c>
      <c r="K178" t="s">
        <v>158</v>
      </c>
      <c r="L178" t="s">
        <v>159</v>
      </c>
      <c r="M178" t="s">
        <v>104</v>
      </c>
      <c r="N178" t="s">
        <v>103</v>
      </c>
      <c r="O178" t="s">
        <v>94</v>
      </c>
      <c r="P178">
        <v>85</v>
      </c>
      <c r="Q178">
        <v>36000</v>
      </c>
      <c r="R178">
        <v>500</v>
      </c>
      <c r="S178">
        <v>750</v>
      </c>
      <c r="T178">
        <v>550</v>
      </c>
      <c r="U178">
        <v>45000</v>
      </c>
      <c r="V178">
        <f>Data_SalesDetails[[#This Row],[Stock.Cost]]+Data_SalesDetails[[#This Row],[Stock.RepairsCost]]+Data_SalesDetails[[#This Row],[Stock.PartsCost]]+Data_SalesDetails[[#This Row],[Stock.TransportInCost]]</f>
        <v>37800</v>
      </c>
      <c r="W178" s="2">
        <f>Data_SalesDetails[[#This Row],[TotalSalePrice]]/Data_SalesDetails[[#This Row],[Total Cost]]-1</f>
        <v>0.19047619047619047</v>
      </c>
      <c r="X178" s="6">
        <f>Data_SalesDetails[[#This Row],[TotalSalePrice]]-Data_SalesDetails[[#This Row],[Total Cost]]</f>
        <v>7200</v>
      </c>
      <c r="Y178" t="s">
        <v>426</v>
      </c>
      <c r="Z178" s="1">
        <v>42886</v>
      </c>
      <c r="AA178">
        <v>20</v>
      </c>
      <c r="AB178" t="s">
        <v>409</v>
      </c>
      <c r="AC178" t="s">
        <v>329</v>
      </c>
      <c r="AD178" t="s">
        <v>312</v>
      </c>
    </row>
    <row r="179" spans="1:30" x14ac:dyDescent="0.25">
      <c r="A179">
        <v>178</v>
      </c>
      <c r="B179">
        <v>164</v>
      </c>
      <c r="C179">
        <v>1</v>
      </c>
      <c r="D179" t="s">
        <v>614</v>
      </c>
      <c r="E179">
        <v>8500</v>
      </c>
      <c r="G179" t="s">
        <v>22</v>
      </c>
      <c r="H179" s="7">
        <v>42901.890277777777</v>
      </c>
      <c r="I179">
        <v>164</v>
      </c>
      <c r="J179" t="s">
        <v>124</v>
      </c>
      <c r="K179" t="s">
        <v>125</v>
      </c>
      <c r="L179" t="s">
        <v>126</v>
      </c>
      <c r="M179" t="s">
        <v>109</v>
      </c>
      <c r="N179" t="s">
        <v>108</v>
      </c>
      <c r="O179" t="s">
        <v>94</v>
      </c>
      <c r="P179">
        <v>87</v>
      </c>
      <c r="Q179">
        <v>6800</v>
      </c>
      <c r="R179">
        <v>500</v>
      </c>
      <c r="S179">
        <v>750</v>
      </c>
      <c r="T179">
        <v>150</v>
      </c>
      <c r="U179">
        <v>8500</v>
      </c>
      <c r="V179">
        <f>Data_SalesDetails[[#This Row],[Stock.Cost]]+Data_SalesDetails[[#This Row],[Stock.RepairsCost]]+Data_SalesDetails[[#This Row],[Stock.PartsCost]]+Data_SalesDetails[[#This Row],[Stock.TransportInCost]]</f>
        <v>8200</v>
      </c>
      <c r="W179" s="2">
        <f>Data_SalesDetails[[#This Row],[TotalSalePrice]]/Data_SalesDetails[[#This Row],[Total Cost]]-1</f>
        <v>3.6585365853658569E-2</v>
      </c>
      <c r="X179" s="6">
        <f>Data_SalesDetails[[#This Row],[TotalSalePrice]]-Data_SalesDetails[[#This Row],[Total Cost]]</f>
        <v>300</v>
      </c>
      <c r="Y179" t="s">
        <v>444</v>
      </c>
      <c r="Z179" s="1">
        <v>42891</v>
      </c>
      <c r="AA179">
        <v>21</v>
      </c>
      <c r="AB179" t="s">
        <v>411</v>
      </c>
      <c r="AC179" t="s">
        <v>330</v>
      </c>
      <c r="AD179" t="s">
        <v>312</v>
      </c>
    </row>
    <row r="180" spans="1:30" x14ac:dyDescent="0.25">
      <c r="A180">
        <v>179</v>
      </c>
      <c r="B180">
        <v>165</v>
      </c>
      <c r="C180">
        <v>1</v>
      </c>
      <c r="D180" t="s">
        <v>616</v>
      </c>
      <c r="E180">
        <v>99500</v>
      </c>
      <c r="G180" t="s">
        <v>7</v>
      </c>
      <c r="H180" s="7">
        <v>42901.848611111112</v>
      </c>
      <c r="I180">
        <v>165</v>
      </c>
      <c r="J180" t="s">
        <v>118</v>
      </c>
      <c r="K180" t="s">
        <v>119</v>
      </c>
      <c r="L180" t="s">
        <v>120</v>
      </c>
      <c r="M180" t="s">
        <v>98</v>
      </c>
      <c r="N180" t="s">
        <v>97</v>
      </c>
      <c r="O180" t="s">
        <v>94</v>
      </c>
      <c r="P180">
        <v>25</v>
      </c>
      <c r="Q180">
        <v>79600</v>
      </c>
      <c r="R180">
        <v>2175</v>
      </c>
      <c r="S180">
        <v>750</v>
      </c>
      <c r="T180">
        <v>750</v>
      </c>
      <c r="U180">
        <v>99500</v>
      </c>
      <c r="V180">
        <f>Data_SalesDetails[[#This Row],[Stock.Cost]]+Data_SalesDetails[[#This Row],[Stock.RepairsCost]]+Data_SalesDetails[[#This Row],[Stock.PartsCost]]+Data_SalesDetails[[#This Row],[Stock.TransportInCost]]</f>
        <v>83275</v>
      </c>
      <c r="W180" s="2">
        <f>Data_SalesDetails[[#This Row],[TotalSalePrice]]/Data_SalesDetails[[#This Row],[Total Cost]]-1</f>
        <v>0.19483638546982895</v>
      </c>
      <c r="X180" s="6">
        <f>Data_SalesDetails[[#This Row],[TotalSalePrice]]-Data_SalesDetails[[#This Row],[Total Cost]]</f>
        <v>16225</v>
      </c>
      <c r="Y180" t="s">
        <v>444</v>
      </c>
      <c r="Z180" s="1">
        <v>42895</v>
      </c>
      <c r="AA180">
        <v>4</v>
      </c>
      <c r="AB180" t="s">
        <v>359</v>
      </c>
      <c r="AC180" t="s">
        <v>311</v>
      </c>
      <c r="AD180" t="s">
        <v>312</v>
      </c>
    </row>
    <row r="181" spans="1:30" x14ac:dyDescent="0.25">
      <c r="A181">
        <v>180</v>
      </c>
      <c r="B181">
        <v>166</v>
      </c>
      <c r="C181">
        <v>1</v>
      </c>
      <c r="D181" t="s">
        <v>617</v>
      </c>
      <c r="E181">
        <v>25000</v>
      </c>
      <c r="G181" t="s">
        <v>50</v>
      </c>
      <c r="H181" s="7">
        <v>42901.682638888888</v>
      </c>
      <c r="I181">
        <v>166</v>
      </c>
      <c r="J181" t="s">
        <v>222</v>
      </c>
      <c r="K181" t="s">
        <v>223</v>
      </c>
      <c r="L181" t="s">
        <v>211</v>
      </c>
      <c r="M181" t="s">
        <v>100</v>
      </c>
      <c r="N181" t="s">
        <v>99</v>
      </c>
      <c r="O181" t="s">
        <v>94</v>
      </c>
      <c r="P181">
        <v>458</v>
      </c>
      <c r="Q181">
        <v>20000</v>
      </c>
      <c r="R181">
        <v>500</v>
      </c>
      <c r="S181">
        <v>150</v>
      </c>
      <c r="T181">
        <v>150</v>
      </c>
      <c r="U181">
        <v>25000</v>
      </c>
      <c r="V181">
        <f>Data_SalesDetails[[#This Row],[Stock.Cost]]+Data_SalesDetails[[#This Row],[Stock.RepairsCost]]+Data_SalesDetails[[#This Row],[Stock.PartsCost]]+Data_SalesDetails[[#This Row],[Stock.TransportInCost]]</f>
        <v>20800</v>
      </c>
      <c r="W181" s="2">
        <f>Data_SalesDetails[[#This Row],[TotalSalePrice]]/Data_SalesDetails[[#This Row],[Total Cost]]-1</f>
        <v>0.20192307692307687</v>
      </c>
      <c r="X181" s="6">
        <f>Data_SalesDetails[[#This Row],[TotalSalePrice]]-Data_SalesDetails[[#This Row],[Total Cost]]</f>
        <v>4200</v>
      </c>
      <c r="Y181" t="s">
        <v>436</v>
      </c>
      <c r="Z181" s="1">
        <v>42896</v>
      </c>
    </row>
    <row r="182" spans="1:30" x14ac:dyDescent="0.25">
      <c r="A182">
        <v>181</v>
      </c>
      <c r="B182">
        <v>167</v>
      </c>
      <c r="C182">
        <v>1</v>
      </c>
      <c r="D182" t="s">
        <v>618</v>
      </c>
      <c r="E182">
        <v>19500</v>
      </c>
      <c r="G182" t="s">
        <v>36</v>
      </c>
      <c r="H182" s="7">
        <v>42901.432638888888</v>
      </c>
      <c r="I182">
        <v>167</v>
      </c>
      <c r="J182" t="s">
        <v>192</v>
      </c>
      <c r="K182" t="s">
        <v>193</v>
      </c>
      <c r="L182" t="s">
        <v>194</v>
      </c>
      <c r="M182" t="s">
        <v>100</v>
      </c>
      <c r="N182" t="s">
        <v>99</v>
      </c>
      <c r="O182" t="s">
        <v>94</v>
      </c>
      <c r="P182">
        <v>985</v>
      </c>
      <c r="Q182">
        <v>15600</v>
      </c>
      <c r="R182">
        <v>1360</v>
      </c>
      <c r="S182">
        <v>500</v>
      </c>
      <c r="T182">
        <v>150</v>
      </c>
      <c r="U182">
        <v>19500</v>
      </c>
      <c r="V182">
        <f>Data_SalesDetails[[#This Row],[Stock.Cost]]+Data_SalesDetails[[#This Row],[Stock.RepairsCost]]+Data_SalesDetails[[#This Row],[Stock.PartsCost]]+Data_SalesDetails[[#This Row],[Stock.TransportInCost]]</f>
        <v>17610</v>
      </c>
      <c r="W182" s="2">
        <f>Data_SalesDetails[[#This Row],[TotalSalePrice]]/Data_SalesDetails[[#This Row],[Total Cost]]-1</f>
        <v>0.10732538330494035</v>
      </c>
      <c r="X182" s="6">
        <f>Data_SalesDetails[[#This Row],[TotalSalePrice]]-Data_SalesDetails[[#This Row],[Total Cost]]</f>
        <v>1890</v>
      </c>
      <c r="Y182" t="s">
        <v>426</v>
      </c>
      <c r="Z182" s="1">
        <v>42897</v>
      </c>
    </row>
    <row r="183" spans="1:30" x14ac:dyDescent="0.25">
      <c r="A183">
        <v>182</v>
      </c>
      <c r="B183">
        <v>168</v>
      </c>
      <c r="C183">
        <v>1</v>
      </c>
      <c r="D183" t="s">
        <v>619</v>
      </c>
      <c r="E183">
        <v>12950</v>
      </c>
      <c r="F183">
        <v>750</v>
      </c>
      <c r="G183" t="s">
        <v>51</v>
      </c>
      <c r="H183" s="7">
        <v>42901.76666666667</v>
      </c>
      <c r="I183">
        <v>168</v>
      </c>
      <c r="J183" t="s">
        <v>224</v>
      </c>
      <c r="K183" t="s">
        <v>225</v>
      </c>
      <c r="L183" t="s">
        <v>214</v>
      </c>
      <c r="M183" t="s">
        <v>102</v>
      </c>
      <c r="N183" t="s">
        <v>101</v>
      </c>
      <c r="O183" t="s">
        <v>94</v>
      </c>
      <c r="P183">
        <v>91</v>
      </c>
      <c r="Q183">
        <v>10360</v>
      </c>
      <c r="R183">
        <v>1360</v>
      </c>
      <c r="S183">
        <v>750</v>
      </c>
      <c r="T183">
        <v>150</v>
      </c>
      <c r="U183">
        <v>12950</v>
      </c>
      <c r="V183">
        <f>Data_SalesDetails[[#This Row],[Stock.Cost]]+Data_SalesDetails[[#This Row],[Stock.RepairsCost]]+Data_SalesDetails[[#This Row],[Stock.PartsCost]]+Data_SalesDetails[[#This Row],[Stock.TransportInCost]]</f>
        <v>12620</v>
      </c>
      <c r="W183" s="2">
        <f>Data_SalesDetails[[#This Row],[TotalSalePrice]]/Data_SalesDetails[[#This Row],[Total Cost]]-1</f>
        <v>2.6148969889064899E-2</v>
      </c>
      <c r="X183" s="6">
        <f>Data_SalesDetails[[#This Row],[TotalSalePrice]]-Data_SalesDetails[[#This Row],[Total Cost]]</f>
        <v>330</v>
      </c>
      <c r="Y183" t="s">
        <v>426</v>
      </c>
      <c r="Z183" s="1">
        <v>42898</v>
      </c>
      <c r="AA183">
        <v>21</v>
      </c>
      <c r="AB183" t="s">
        <v>415</v>
      </c>
      <c r="AC183" t="s">
        <v>330</v>
      </c>
      <c r="AD183" t="s">
        <v>312</v>
      </c>
    </row>
    <row r="184" spans="1:30" x14ac:dyDescent="0.25">
      <c r="A184">
        <v>183</v>
      </c>
      <c r="B184">
        <v>169</v>
      </c>
      <c r="C184">
        <v>1</v>
      </c>
      <c r="D184" t="s">
        <v>620</v>
      </c>
      <c r="E184">
        <v>5650</v>
      </c>
      <c r="G184" t="s">
        <v>28</v>
      </c>
      <c r="H184" s="7">
        <v>42908.76666666667</v>
      </c>
      <c r="I184">
        <v>169</v>
      </c>
      <c r="J184" t="s">
        <v>173</v>
      </c>
      <c r="K184" t="s">
        <v>174</v>
      </c>
      <c r="L184" t="s">
        <v>175</v>
      </c>
      <c r="M184" t="s">
        <v>104</v>
      </c>
      <c r="N184" t="s">
        <v>103</v>
      </c>
      <c r="O184" t="s">
        <v>94</v>
      </c>
      <c r="P184">
        <v>52</v>
      </c>
      <c r="Q184">
        <v>4520</v>
      </c>
      <c r="R184">
        <v>500</v>
      </c>
      <c r="S184">
        <v>150</v>
      </c>
      <c r="T184">
        <v>150</v>
      </c>
      <c r="U184">
        <v>5650</v>
      </c>
      <c r="V184">
        <f>Data_SalesDetails[[#This Row],[Stock.Cost]]+Data_SalesDetails[[#This Row],[Stock.RepairsCost]]+Data_SalesDetails[[#This Row],[Stock.PartsCost]]+Data_SalesDetails[[#This Row],[Stock.TransportInCost]]</f>
        <v>5320</v>
      </c>
      <c r="W184" s="2">
        <f>Data_SalesDetails[[#This Row],[TotalSalePrice]]/Data_SalesDetails[[#This Row],[Total Cost]]-1</f>
        <v>6.203007518796988E-2</v>
      </c>
      <c r="X184" s="6">
        <f>Data_SalesDetails[[#This Row],[TotalSalePrice]]-Data_SalesDetails[[#This Row],[Total Cost]]</f>
        <v>330</v>
      </c>
      <c r="Y184" t="s">
        <v>431</v>
      </c>
      <c r="Z184" s="1">
        <v>42907</v>
      </c>
      <c r="AA184">
        <v>9</v>
      </c>
      <c r="AB184" t="s">
        <v>380</v>
      </c>
      <c r="AC184" t="s">
        <v>316</v>
      </c>
      <c r="AD184" t="s">
        <v>307</v>
      </c>
    </row>
    <row r="185" spans="1:30" x14ac:dyDescent="0.25">
      <c r="A185">
        <v>184</v>
      </c>
      <c r="B185">
        <v>170</v>
      </c>
      <c r="C185">
        <v>1</v>
      </c>
      <c r="D185" t="s">
        <v>621</v>
      </c>
      <c r="E185">
        <v>29500</v>
      </c>
      <c r="F185">
        <v>1500</v>
      </c>
      <c r="G185" t="s">
        <v>18</v>
      </c>
      <c r="H185" s="7">
        <v>42910.392361111109</v>
      </c>
      <c r="I185">
        <v>170</v>
      </c>
      <c r="J185" t="s">
        <v>150</v>
      </c>
      <c r="K185" t="s">
        <v>151</v>
      </c>
      <c r="L185" t="s">
        <v>145</v>
      </c>
      <c r="M185" t="s">
        <v>96</v>
      </c>
      <c r="N185" t="s">
        <v>95</v>
      </c>
      <c r="O185" t="s">
        <v>94</v>
      </c>
      <c r="P185">
        <v>75</v>
      </c>
      <c r="Q185">
        <v>23600</v>
      </c>
      <c r="R185">
        <v>500</v>
      </c>
      <c r="S185">
        <v>150</v>
      </c>
      <c r="T185">
        <v>150</v>
      </c>
      <c r="U185">
        <v>29500</v>
      </c>
      <c r="V185">
        <f>Data_SalesDetails[[#This Row],[Stock.Cost]]+Data_SalesDetails[[#This Row],[Stock.RepairsCost]]+Data_SalesDetails[[#This Row],[Stock.PartsCost]]+Data_SalesDetails[[#This Row],[Stock.TransportInCost]]</f>
        <v>24400</v>
      </c>
      <c r="W185" s="2">
        <f>Data_SalesDetails[[#This Row],[TotalSalePrice]]/Data_SalesDetails[[#This Row],[Total Cost]]-1</f>
        <v>0.20901639344262302</v>
      </c>
      <c r="X185" s="6">
        <f>Data_SalesDetails[[#This Row],[TotalSalePrice]]-Data_SalesDetails[[#This Row],[Total Cost]]</f>
        <v>5100</v>
      </c>
      <c r="Y185" t="s">
        <v>431</v>
      </c>
      <c r="Z185" s="1">
        <v>42908</v>
      </c>
      <c r="AA185">
        <v>16</v>
      </c>
      <c r="AB185" t="s">
        <v>402</v>
      </c>
      <c r="AC185" t="s">
        <v>325</v>
      </c>
      <c r="AD185" t="s">
        <v>312</v>
      </c>
    </row>
    <row r="186" spans="1:30" x14ac:dyDescent="0.25">
      <c r="A186">
        <v>185</v>
      </c>
      <c r="B186">
        <v>171</v>
      </c>
      <c r="C186">
        <v>1</v>
      </c>
      <c r="D186" t="s">
        <v>622</v>
      </c>
      <c r="E186">
        <v>3950</v>
      </c>
      <c r="F186">
        <v>750</v>
      </c>
      <c r="G186" t="s">
        <v>52</v>
      </c>
      <c r="H186" s="7">
        <v>42917.434027777781</v>
      </c>
      <c r="I186">
        <v>171</v>
      </c>
      <c r="J186" t="s">
        <v>226</v>
      </c>
      <c r="K186" t="s">
        <v>227</v>
      </c>
      <c r="L186" t="s">
        <v>197</v>
      </c>
      <c r="M186" t="s">
        <v>93</v>
      </c>
      <c r="N186" t="s">
        <v>92</v>
      </c>
      <c r="O186" t="s">
        <v>94</v>
      </c>
      <c r="P186">
        <v>96</v>
      </c>
      <c r="Q186">
        <v>3160</v>
      </c>
      <c r="R186">
        <v>500</v>
      </c>
      <c r="S186">
        <v>750</v>
      </c>
      <c r="T186">
        <v>150</v>
      </c>
      <c r="U186">
        <v>45950</v>
      </c>
      <c r="V186">
        <f>Data_SalesDetails[[#This Row],[Stock.Cost]]+Data_SalesDetails[[#This Row],[Stock.RepairsCost]]+Data_SalesDetails[[#This Row],[Stock.PartsCost]]+Data_SalesDetails[[#This Row],[Stock.TransportInCost]]</f>
        <v>4560</v>
      </c>
      <c r="W186" s="2">
        <f>Data_SalesDetails[[#This Row],[TotalSalePrice]]/Data_SalesDetails[[#This Row],[Total Cost]]-1</f>
        <v>9.0767543859649127</v>
      </c>
      <c r="X186" s="6">
        <f>Data_SalesDetails[[#This Row],[TotalSalePrice]]-Data_SalesDetails[[#This Row],[Total Cost]]</f>
        <v>41390</v>
      </c>
      <c r="Y186" t="s">
        <v>431</v>
      </c>
      <c r="Z186" s="1">
        <v>42909</v>
      </c>
      <c r="AA186">
        <v>23</v>
      </c>
      <c r="AB186" t="s">
        <v>419</v>
      </c>
      <c r="AC186" t="s">
        <v>332</v>
      </c>
      <c r="AD186" t="s">
        <v>309</v>
      </c>
    </row>
    <row r="187" spans="1:30" x14ac:dyDescent="0.25">
      <c r="A187">
        <v>186</v>
      </c>
      <c r="B187">
        <v>171</v>
      </c>
      <c r="C187">
        <v>2</v>
      </c>
      <c r="D187" t="s">
        <v>623</v>
      </c>
      <c r="E187">
        <v>29500</v>
      </c>
      <c r="F187">
        <v>750</v>
      </c>
      <c r="G187" t="s">
        <v>52</v>
      </c>
      <c r="H187" s="7">
        <v>42917.434027777781</v>
      </c>
      <c r="I187">
        <v>171</v>
      </c>
      <c r="J187" t="s">
        <v>226</v>
      </c>
      <c r="K187" t="s">
        <v>227</v>
      </c>
      <c r="L187" t="s">
        <v>197</v>
      </c>
      <c r="M187" t="s">
        <v>93</v>
      </c>
      <c r="N187" t="s">
        <v>92</v>
      </c>
      <c r="O187" t="s">
        <v>94</v>
      </c>
      <c r="P187">
        <v>85</v>
      </c>
      <c r="Q187">
        <v>23600</v>
      </c>
      <c r="R187">
        <v>1360</v>
      </c>
      <c r="S187">
        <v>750</v>
      </c>
      <c r="T187">
        <v>150</v>
      </c>
      <c r="U187">
        <v>45950</v>
      </c>
      <c r="V187">
        <f>Data_SalesDetails[[#This Row],[Stock.Cost]]+Data_SalesDetails[[#This Row],[Stock.RepairsCost]]+Data_SalesDetails[[#This Row],[Stock.PartsCost]]+Data_SalesDetails[[#This Row],[Stock.TransportInCost]]</f>
        <v>25860</v>
      </c>
      <c r="W187" s="2">
        <f>Data_SalesDetails[[#This Row],[TotalSalePrice]]/Data_SalesDetails[[#This Row],[Total Cost]]-1</f>
        <v>0.77687548337200307</v>
      </c>
      <c r="X187" s="6">
        <f>Data_SalesDetails[[#This Row],[TotalSalePrice]]-Data_SalesDetails[[#This Row],[Total Cost]]</f>
        <v>20090</v>
      </c>
      <c r="Y187" t="s">
        <v>431</v>
      </c>
      <c r="Z187" s="1">
        <v>42916</v>
      </c>
      <c r="AA187">
        <v>20</v>
      </c>
      <c r="AB187" t="s">
        <v>409</v>
      </c>
      <c r="AC187" t="s">
        <v>329</v>
      </c>
      <c r="AD187" t="s">
        <v>312</v>
      </c>
    </row>
    <row r="188" spans="1:30" x14ac:dyDescent="0.25">
      <c r="A188">
        <v>187</v>
      </c>
      <c r="B188">
        <v>171</v>
      </c>
      <c r="C188">
        <v>3</v>
      </c>
      <c r="D188" t="s">
        <v>624</v>
      </c>
      <c r="E188">
        <v>12500</v>
      </c>
      <c r="G188" t="s">
        <v>52</v>
      </c>
      <c r="H188" s="7">
        <v>42917.434027777781</v>
      </c>
      <c r="I188">
        <v>171</v>
      </c>
      <c r="J188" t="s">
        <v>226</v>
      </c>
      <c r="K188" t="s">
        <v>227</v>
      </c>
      <c r="L188" t="s">
        <v>197</v>
      </c>
      <c r="M188" t="s">
        <v>93</v>
      </c>
      <c r="N188" t="s">
        <v>92</v>
      </c>
      <c r="O188" t="s">
        <v>94</v>
      </c>
      <c r="P188">
        <v>52</v>
      </c>
      <c r="Q188">
        <v>10000</v>
      </c>
      <c r="R188">
        <v>500</v>
      </c>
      <c r="S188">
        <v>750</v>
      </c>
      <c r="T188">
        <v>150</v>
      </c>
      <c r="U188">
        <v>45950</v>
      </c>
      <c r="V188">
        <f>Data_SalesDetails[[#This Row],[Stock.Cost]]+Data_SalesDetails[[#This Row],[Stock.RepairsCost]]+Data_SalesDetails[[#This Row],[Stock.PartsCost]]+Data_SalesDetails[[#This Row],[Stock.TransportInCost]]</f>
        <v>11400</v>
      </c>
      <c r="W188" s="2">
        <f>Data_SalesDetails[[#This Row],[TotalSalePrice]]/Data_SalesDetails[[#This Row],[Total Cost]]-1</f>
        <v>3.0307017543859649</v>
      </c>
      <c r="X188" s="6">
        <f>Data_SalesDetails[[#This Row],[TotalSalePrice]]-Data_SalesDetails[[#This Row],[Total Cost]]</f>
        <v>34550</v>
      </c>
      <c r="Y188" t="s">
        <v>431</v>
      </c>
      <c r="Z188" s="1">
        <v>42916</v>
      </c>
      <c r="AA188">
        <v>9</v>
      </c>
      <c r="AB188" t="s">
        <v>380</v>
      </c>
      <c r="AC188" t="s">
        <v>316</v>
      </c>
      <c r="AD188" t="s">
        <v>307</v>
      </c>
    </row>
    <row r="189" spans="1:30" x14ac:dyDescent="0.25">
      <c r="A189">
        <v>188</v>
      </c>
      <c r="B189">
        <v>172</v>
      </c>
      <c r="C189">
        <v>1</v>
      </c>
      <c r="D189" t="s">
        <v>625</v>
      </c>
      <c r="E189">
        <v>99950</v>
      </c>
      <c r="G189" t="s">
        <v>53</v>
      </c>
      <c r="H189" s="7">
        <v>42917.768055555556</v>
      </c>
      <c r="I189">
        <v>172</v>
      </c>
      <c r="J189" t="s">
        <v>228</v>
      </c>
      <c r="K189" t="s">
        <v>229</v>
      </c>
      <c r="L189" t="s">
        <v>145</v>
      </c>
      <c r="M189" t="s">
        <v>96</v>
      </c>
      <c r="N189" t="s">
        <v>95</v>
      </c>
      <c r="O189" t="s">
        <v>94</v>
      </c>
      <c r="P189">
        <v>41</v>
      </c>
      <c r="Q189">
        <v>79960</v>
      </c>
      <c r="R189">
        <v>1490</v>
      </c>
      <c r="S189">
        <v>750</v>
      </c>
      <c r="T189">
        <v>750</v>
      </c>
      <c r="U189">
        <v>99950</v>
      </c>
      <c r="V189">
        <f>Data_SalesDetails[[#This Row],[Stock.Cost]]+Data_SalesDetails[[#This Row],[Stock.RepairsCost]]+Data_SalesDetails[[#This Row],[Stock.PartsCost]]+Data_SalesDetails[[#This Row],[Stock.TransportInCost]]</f>
        <v>82950</v>
      </c>
      <c r="W189" s="2">
        <f>Data_SalesDetails[[#This Row],[TotalSalePrice]]/Data_SalesDetails[[#This Row],[Total Cost]]-1</f>
        <v>0.20494273658830631</v>
      </c>
      <c r="X189" s="6">
        <f>Data_SalesDetails[[#This Row],[TotalSalePrice]]-Data_SalesDetails[[#This Row],[Total Cost]]</f>
        <v>17000</v>
      </c>
      <c r="Y189" t="s">
        <v>426</v>
      </c>
      <c r="Z189" s="1">
        <v>42916</v>
      </c>
      <c r="AA189">
        <v>6</v>
      </c>
      <c r="AB189" t="s">
        <v>374</v>
      </c>
      <c r="AC189" t="s">
        <v>314</v>
      </c>
      <c r="AD189" t="s">
        <v>312</v>
      </c>
    </row>
    <row r="190" spans="1:30" x14ac:dyDescent="0.25">
      <c r="A190">
        <v>189</v>
      </c>
      <c r="B190">
        <v>173</v>
      </c>
      <c r="C190">
        <v>1</v>
      </c>
      <c r="D190" t="s">
        <v>626</v>
      </c>
      <c r="E190">
        <v>335000</v>
      </c>
      <c r="F190">
        <v>1250</v>
      </c>
      <c r="G190" t="s">
        <v>6</v>
      </c>
      <c r="H190" s="7">
        <v>42919.80972222222</v>
      </c>
      <c r="I190">
        <v>173</v>
      </c>
      <c r="J190" t="s">
        <v>116</v>
      </c>
      <c r="K190" t="s">
        <v>117</v>
      </c>
      <c r="L190" t="s">
        <v>113</v>
      </c>
      <c r="M190" t="s">
        <v>104</v>
      </c>
      <c r="N190" t="s">
        <v>103</v>
      </c>
      <c r="O190" t="s">
        <v>94</v>
      </c>
      <c r="P190">
        <v>63</v>
      </c>
      <c r="Q190">
        <v>268000</v>
      </c>
      <c r="R190">
        <v>2000</v>
      </c>
      <c r="S190">
        <v>2200</v>
      </c>
      <c r="T190">
        <v>1950</v>
      </c>
      <c r="U190">
        <v>335000</v>
      </c>
      <c r="V190">
        <f>Data_SalesDetails[[#This Row],[Stock.Cost]]+Data_SalesDetails[[#This Row],[Stock.RepairsCost]]+Data_SalesDetails[[#This Row],[Stock.PartsCost]]+Data_SalesDetails[[#This Row],[Stock.TransportInCost]]</f>
        <v>274150</v>
      </c>
      <c r="W190" s="2">
        <f>Data_SalesDetails[[#This Row],[TotalSalePrice]]/Data_SalesDetails[[#This Row],[Total Cost]]-1</f>
        <v>0.22195878168885641</v>
      </c>
      <c r="X190" s="6">
        <f>Data_SalesDetails[[#This Row],[TotalSalePrice]]-Data_SalesDetails[[#This Row],[Total Cost]]</f>
        <v>60850</v>
      </c>
      <c r="Y190" t="s">
        <v>450</v>
      </c>
      <c r="Z190" s="1">
        <v>42917</v>
      </c>
      <c r="AA190">
        <v>12</v>
      </c>
      <c r="AB190" t="s">
        <v>390</v>
      </c>
      <c r="AC190" t="s">
        <v>319</v>
      </c>
      <c r="AD190" t="s">
        <v>320</v>
      </c>
    </row>
    <row r="191" spans="1:30" x14ac:dyDescent="0.25">
      <c r="A191">
        <v>190</v>
      </c>
      <c r="B191">
        <v>174</v>
      </c>
      <c r="C191">
        <v>1</v>
      </c>
      <c r="D191" t="s">
        <v>627</v>
      </c>
      <c r="E191">
        <v>56500</v>
      </c>
      <c r="G191" t="s">
        <v>10</v>
      </c>
      <c r="H191" s="7">
        <v>42947.852083333331</v>
      </c>
      <c r="I191">
        <v>174</v>
      </c>
      <c r="J191" t="s">
        <v>130</v>
      </c>
      <c r="K191" t="s">
        <v>131</v>
      </c>
      <c r="L191" t="s">
        <v>132</v>
      </c>
      <c r="M191" t="s">
        <v>96</v>
      </c>
      <c r="N191" t="s">
        <v>95</v>
      </c>
      <c r="O191" t="s">
        <v>94</v>
      </c>
      <c r="P191">
        <v>25</v>
      </c>
      <c r="Q191">
        <v>45200</v>
      </c>
      <c r="R191">
        <v>500</v>
      </c>
      <c r="S191">
        <v>750</v>
      </c>
      <c r="T191">
        <v>550</v>
      </c>
      <c r="U191">
        <v>56500</v>
      </c>
      <c r="V191">
        <f>Data_SalesDetails[[#This Row],[Stock.Cost]]+Data_SalesDetails[[#This Row],[Stock.RepairsCost]]+Data_SalesDetails[[#This Row],[Stock.PartsCost]]+Data_SalesDetails[[#This Row],[Stock.TransportInCost]]</f>
        <v>47000</v>
      </c>
      <c r="W191" s="2">
        <f>Data_SalesDetails[[#This Row],[TotalSalePrice]]/Data_SalesDetails[[#This Row],[Total Cost]]-1</f>
        <v>0.2021276595744681</v>
      </c>
      <c r="X191" s="6">
        <f>Data_SalesDetails[[#This Row],[TotalSalePrice]]-Data_SalesDetails[[#This Row],[Total Cost]]</f>
        <v>9500</v>
      </c>
      <c r="Y191" t="s">
        <v>450</v>
      </c>
      <c r="Z191" s="1">
        <v>42941</v>
      </c>
      <c r="AA191">
        <v>4</v>
      </c>
      <c r="AB191" t="s">
        <v>359</v>
      </c>
      <c r="AC191" t="s">
        <v>311</v>
      </c>
      <c r="AD191" t="s">
        <v>312</v>
      </c>
    </row>
    <row r="192" spans="1:30" x14ac:dyDescent="0.25">
      <c r="A192">
        <v>191</v>
      </c>
      <c r="B192">
        <v>175</v>
      </c>
      <c r="C192">
        <v>1</v>
      </c>
      <c r="D192" t="s">
        <v>628</v>
      </c>
      <c r="E192">
        <v>99500</v>
      </c>
      <c r="G192" t="s">
        <v>13</v>
      </c>
      <c r="H192" s="7">
        <v>42947.810416666667</v>
      </c>
      <c r="I192">
        <v>175</v>
      </c>
      <c r="J192" t="s">
        <v>139</v>
      </c>
      <c r="K192" t="s">
        <v>140</v>
      </c>
      <c r="L192" t="s">
        <v>138</v>
      </c>
      <c r="M192" t="s">
        <v>104</v>
      </c>
      <c r="N192" t="s">
        <v>103</v>
      </c>
      <c r="O192" t="s">
        <v>94</v>
      </c>
      <c r="P192">
        <v>29</v>
      </c>
      <c r="Q192">
        <v>79600</v>
      </c>
      <c r="R192">
        <v>2175</v>
      </c>
      <c r="S192">
        <v>750</v>
      </c>
      <c r="T192">
        <v>750</v>
      </c>
      <c r="U192">
        <v>99500</v>
      </c>
      <c r="V192">
        <f>Data_SalesDetails[[#This Row],[Stock.Cost]]+Data_SalesDetails[[#This Row],[Stock.RepairsCost]]+Data_SalesDetails[[#This Row],[Stock.PartsCost]]+Data_SalesDetails[[#This Row],[Stock.TransportInCost]]</f>
        <v>83275</v>
      </c>
      <c r="W192" s="2">
        <f>Data_SalesDetails[[#This Row],[TotalSalePrice]]/Data_SalesDetails[[#This Row],[Total Cost]]-1</f>
        <v>0.19483638546982895</v>
      </c>
      <c r="X192" s="6">
        <f>Data_SalesDetails[[#This Row],[TotalSalePrice]]-Data_SalesDetails[[#This Row],[Total Cost]]</f>
        <v>16225</v>
      </c>
      <c r="Y192" t="s">
        <v>433</v>
      </c>
      <c r="Z192" s="1">
        <v>42941</v>
      </c>
      <c r="AA192">
        <v>4</v>
      </c>
      <c r="AB192" t="s">
        <v>363</v>
      </c>
      <c r="AC192" t="s">
        <v>311</v>
      </c>
      <c r="AD192" t="s">
        <v>312</v>
      </c>
    </row>
    <row r="193" spans="1:30" x14ac:dyDescent="0.25">
      <c r="A193">
        <v>192</v>
      </c>
      <c r="B193">
        <v>176</v>
      </c>
      <c r="C193">
        <v>1</v>
      </c>
      <c r="D193" t="s">
        <v>629</v>
      </c>
      <c r="E193">
        <v>135000</v>
      </c>
      <c r="F193">
        <v>1500</v>
      </c>
      <c r="G193" t="s">
        <v>18</v>
      </c>
      <c r="H193" s="7">
        <v>42947.727777777778</v>
      </c>
      <c r="I193">
        <v>176</v>
      </c>
      <c r="J193" t="s">
        <v>150</v>
      </c>
      <c r="K193" t="s">
        <v>151</v>
      </c>
      <c r="L193" t="s">
        <v>145</v>
      </c>
      <c r="M193" t="s">
        <v>96</v>
      </c>
      <c r="N193" t="s">
        <v>95</v>
      </c>
      <c r="O193" t="s">
        <v>94</v>
      </c>
      <c r="P193">
        <v>38</v>
      </c>
      <c r="Q193">
        <v>108000</v>
      </c>
      <c r="R193">
        <v>2000</v>
      </c>
      <c r="S193">
        <v>1500</v>
      </c>
      <c r="T193">
        <v>1950</v>
      </c>
      <c r="U193">
        <v>135000</v>
      </c>
      <c r="V193">
        <f>Data_SalesDetails[[#This Row],[Stock.Cost]]+Data_SalesDetails[[#This Row],[Stock.RepairsCost]]+Data_SalesDetails[[#This Row],[Stock.PartsCost]]+Data_SalesDetails[[#This Row],[Stock.TransportInCost]]</f>
        <v>113450</v>
      </c>
      <c r="W193" s="2">
        <f>Data_SalesDetails[[#This Row],[TotalSalePrice]]/Data_SalesDetails[[#This Row],[Total Cost]]-1</f>
        <v>0.18995152049360953</v>
      </c>
      <c r="X193" s="6">
        <f>Data_SalesDetails[[#This Row],[TotalSalePrice]]-Data_SalesDetails[[#This Row],[Total Cost]]</f>
        <v>21550</v>
      </c>
      <c r="Y193" t="s">
        <v>450</v>
      </c>
      <c r="Z193" s="1">
        <v>42941</v>
      </c>
      <c r="AA193">
        <v>6</v>
      </c>
      <c r="AB193" t="s">
        <v>372</v>
      </c>
      <c r="AC193" t="s">
        <v>314</v>
      </c>
      <c r="AD193" t="s">
        <v>312</v>
      </c>
    </row>
    <row r="194" spans="1:30" x14ac:dyDescent="0.25">
      <c r="A194">
        <v>193</v>
      </c>
      <c r="B194">
        <v>177</v>
      </c>
      <c r="C194">
        <v>1</v>
      </c>
      <c r="D194" t="s">
        <v>630</v>
      </c>
      <c r="E194">
        <v>89500</v>
      </c>
      <c r="G194" t="s">
        <v>28</v>
      </c>
      <c r="H194" s="7">
        <v>42947.727777777778</v>
      </c>
      <c r="I194">
        <v>177</v>
      </c>
      <c r="J194" t="s">
        <v>173</v>
      </c>
      <c r="K194" t="s">
        <v>174</v>
      </c>
      <c r="L194" t="s">
        <v>175</v>
      </c>
      <c r="M194" t="s">
        <v>104</v>
      </c>
      <c r="N194" t="s">
        <v>103</v>
      </c>
      <c r="O194" t="s">
        <v>94</v>
      </c>
      <c r="P194">
        <v>39</v>
      </c>
      <c r="Q194">
        <v>71600</v>
      </c>
      <c r="R194">
        <v>500</v>
      </c>
      <c r="S194">
        <v>750</v>
      </c>
      <c r="T194">
        <v>750</v>
      </c>
      <c r="U194">
        <v>89500</v>
      </c>
      <c r="V194">
        <f>Data_SalesDetails[[#This Row],[Stock.Cost]]+Data_SalesDetails[[#This Row],[Stock.RepairsCost]]+Data_SalesDetails[[#This Row],[Stock.PartsCost]]+Data_SalesDetails[[#This Row],[Stock.TransportInCost]]</f>
        <v>73600</v>
      </c>
      <c r="W194" s="2">
        <f>Data_SalesDetails[[#This Row],[TotalSalePrice]]/Data_SalesDetails[[#This Row],[Total Cost]]-1</f>
        <v>0.21603260869565211</v>
      </c>
      <c r="X194" s="6">
        <f>Data_SalesDetails[[#This Row],[TotalSalePrice]]-Data_SalesDetails[[#This Row],[Total Cost]]</f>
        <v>15900</v>
      </c>
      <c r="Y194" t="s">
        <v>428</v>
      </c>
      <c r="Z194" s="1">
        <v>42941</v>
      </c>
      <c r="AA194">
        <v>6</v>
      </c>
      <c r="AB194" t="s">
        <v>373</v>
      </c>
      <c r="AC194" t="s">
        <v>314</v>
      </c>
      <c r="AD194" t="s">
        <v>312</v>
      </c>
    </row>
    <row r="195" spans="1:30" x14ac:dyDescent="0.25">
      <c r="A195">
        <v>194</v>
      </c>
      <c r="B195">
        <v>178</v>
      </c>
      <c r="C195">
        <v>1</v>
      </c>
      <c r="D195" t="s">
        <v>631</v>
      </c>
      <c r="E195">
        <v>165000</v>
      </c>
      <c r="G195" t="s">
        <v>27</v>
      </c>
      <c r="H195" s="7">
        <v>42951.895138888889</v>
      </c>
      <c r="I195">
        <v>178</v>
      </c>
      <c r="J195" t="s">
        <v>170</v>
      </c>
      <c r="K195" t="s">
        <v>171</v>
      </c>
      <c r="L195" t="s">
        <v>172</v>
      </c>
      <c r="M195" t="s">
        <v>109</v>
      </c>
      <c r="N195" t="s">
        <v>108</v>
      </c>
      <c r="O195" t="s">
        <v>94</v>
      </c>
      <c r="P195">
        <v>37</v>
      </c>
      <c r="Q195">
        <v>132000</v>
      </c>
      <c r="R195">
        <v>9250</v>
      </c>
      <c r="S195">
        <v>3150</v>
      </c>
      <c r="T195">
        <v>1950</v>
      </c>
      <c r="U195">
        <v>165000</v>
      </c>
      <c r="V195">
        <f>Data_SalesDetails[[#This Row],[Stock.Cost]]+Data_SalesDetails[[#This Row],[Stock.RepairsCost]]+Data_SalesDetails[[#This Row],[Stock.PartsCost]]+Data_SalesDetails[[#This Row],[Stock.TransportInCost]]</f>
        <v>146350</v>
      </c>
      <c r="W195" s="2">
        <f>Data_SalesDetails[[#This Row],[TotalSalePrice]]/Data_SalesDetails[[#This Row],[Total Cost]]-1</f>
        <v>0.12743423300307488</v>
      </c>
      <c r="X195" s="6">
        <f>Data_SalesDetails[[#This Row],[TotalSalePrice]]-Data_SalesDetails[[#This Row],[Total Cost]]</f>
        <v>18650</v>
      </c>
      <c r="Y195" t="s">
        <v>488</v>
      </c>
      <c r="Z195" s="1">
        <v>42949</v>
      </c>
      <c r="AA195">
        <v>6</v>
      </c>
      <c r="AB195" t="s">
        <v>371</v>
      </c>
      <c r="AC195" t="s">
        <v>314</v>
      </c>
      <c r="AD195" t="s">
        <v>312</v>
      </c>
    </row>
    <row r="196" spans="1:30" x14ac:dyDescent="0.25">
      <c r="A196">
        <v>195</v>
      </c>
      <c r="B196">
        <v>179</v>
      </c>
      <c r="C196">
        <v>1</v>
      </c>
      <c r="D196" t="s">
        <v>632</v>
      </c>
      <c r="E196">
        <v>22600</v>
      </c>
      <c r="F196">
        <v>500</v>
      </c>
      <c r="G196" t="s">
        <v>39</v>
      </c>
      <c r="H196" s="7">
        <v>42951.478472222225</v>
      </c>
      <c r="I196">
        <v>179</v>
      </c>
      <c r="J196" t="s">
        <v>200</v>
      </c>
      <c r="K196" t="s">
        <v>201</v>
      </c>
      <c r="L196" t="s">
        <v>135</v>
      </c>
      <c r="M196" t="s">
        <v>106</v>
      </c>
      <c r="N196" t="s">
        <v>105</v>
      </c>
      <c r="O196" t="s">
        <v>107</v>
      </c>
      <c r="P196">
        <v>48</v>
      </c>
      <c r="Q196">
        <v>18080</v>
      </c>
      <c r="R196">
        <v>1360</v>
      </c>
      <c r="S196">
        <v>500</v>
      </c>
      <c r="T196">
        <v>150</v>
      </c>
      <c r="U196">
        <v>22600</v>
      </c>
      <c r="V196">
        <f>Data_SalesDetails[[#This Row],[Stock.Cost]]+Data_SalesDetails[[#This Row],[Stock.RepairsCost]]+Data_SalesDetails[[#This Row],[Stock.PartsCost]]+Data_SalesDetails[[#This Row],[Stock.TransportInCost]]</f>
        <v>20090</v>
      </c>
      <c r="W196" s="2">
        <f>Data_SalesDetails[[#This Row],[TotalSalePrice]]/Data_SalesDetails[[#This Row],[Total Cost]]-1</f>
        <v>0.12493777999004485</v>
      </c>
      <c r="X196" s="6">
        <f>Data_SalesDetails[[#This Row],[TotalSalePrice]]-Data_SalesDetails[[#This Row],[Total Cost]]</f>
        <v>2510</v>
      </c>
      <c r="Y196" t="s">
        <v>431</v>
      </c>
      <c r="Z196" s="1">
        <v>42949</v>
      </c>
      <c r="AA196">
        <v>8</v>
      </c>
      <c r="AB196" t="s">
        <v>378</v>
      </c>
      <c r="AC196" t="s">
        <v>315</v>
      </c>
      <c r="AD196" t="s">
        <v>309</v>
      </c>
    </row>
    <row r="197" spans="1:30" x14ac:dyDescent="0.25">
      <c r="A197">
        <v>196</v>
      </c>
      <c r="B197">
        <v>180</v>
      </c>
      <c r="C197">
        <v>1</v>
      </c>
      <c r="D197" t="s">
        <v>633</v>
      </c>
      <c r="E197">
        <v>32675</v>
      </c>
      <c r="G197" t="s">
        <v>49</v>
      </c>
      <c r="H197" s="7">
        <v>42953.604166666664</v>
      </c>
      <c r="I197">
        <v>180</v>
      </c>
      <c r="J197" t="s">
        <v>220</v>
      </c>
      <c r="K197" t="s">
        <v>221</v>
      </c>
      <c r="L197" t="s">
        <v>145</v>
      </c>
      <c r="M197" t="s">
        <v>96</v>
      </c>
      <c r="N197" t="s">
        <v>95</v>
      </c>
      <c r="O197" t="s">
        <v>94</v>
      </c>
      <c r="P197">
        <v>46</v>
      </c>
      <c r="Q197">
        <v>26140</v>
      </c>
      <c r="R197">
        <v>660</v>
      </c>
      <c r="S197">
        <v>500</v>
      </c>
      <c r="T197">
        <v>550</v>
      </c>
      <c r="U197">
        <v>32675</v>
      </c>
      <c r="V197">
        <f>Data_SalesDetails[[#This Row],[Stock.Cost]]+Data_SalesDetails[[#This Row],[Stock.RepairsCost]]+Data_SalesDetails[[#This Row],[Stock.PartsCost]]+Data_SalesDetails[[#This Row],[Stock.TransportInCost]]</f>
        <v>27850</v>
      </c>
      <c r="W197" s="2">
        <f>Data_SalesDetails[[#This Row],[TotalSalePrice]]/Data_SalesDetails[[#This Row],[Total Cost]]-1</f>
        <v>0.17324955116696583</v>
      </c>
      <c r="X197" s="6">
        <f>Data_SalesDetails[[#This Row],[TotalSalePrice]]-Data_SalesDetails[[#This Row],[Total Cost]]</f>
        <v>4825</v>
      </c>
      <c r="Y197" t="s">
        <v>488</v>
      </c>
      <c r="Z197" s="1">
        <v>42952</v>
      </c>
      <c r="AA197">
        <v>8</v>
      </c>
      <c r="AB197" t="s">
        <v>376</v>
      </c>
      <c r="AC197" t="s">
        <v>315</v>
      </c>
      <c r="AD197" t="s">
        <v>309</v>
      </c>
    </row>
    <row r="198" spans="1:30" x14ac:dyDescent="0.25">
      <c r="A198">
        <v>197</v>
      </c>
      <c r="B198">
        <v>181</v>
      </c>
      <c r="C198">
        <v>1</v>
      </c>
      <c r="D198" t="s">
        <v>634</v>
      </c>
      <c r="E198">
        <v>45000</v>
      </c>
      <c r="G198" t="s">
        <v>31</v>
      </c>
      <c r="H198" s="7">
        <v>42954.5625</v>
      </c>
      <c r="I198">
        <v>181</v>
      </c>
      <c r="J198" t="s">
        <v>181</v>
      </c>
      <c r="K198" t="s">
        <v>182</v>
      </c>
      <c r="L198" t="s">
        <v>132</v>
      </c>
      <c r="M198" t="s">
        <v>96</v>
      </c>
      <c r="N198" t="s">
        <v>95</v>
      </c>
      <c r="O198" t="s">
        <v>94</v>
      </c>
      <c r="P198">
        <v>47</v>
      </c>
      <c r="Q198">
        <v>36000</v>
      </c>
      <c r="R198">
        <v>2000</v>
      </c>
      <c r="S198">
        <v>500</v>
      </c>
      <c r="T198">
        <v>550</v>
      </c>
      <c r="U198">
        <v>45000</v>
      </c>
      <c r="V198">
        <f>Data_SalesDetails[[#This Row],[Stock.Cost]]+Data_SalesDetails[[#This Row],[Stock.RepairsCost]]+Data_SalesDetails[[#This Row],[Stock.PartsCost]]+Data_SalesDetails[[#This Row],[Stock.TransportInCost]]</f>
        <v>39050</v>
      </c>
      <c r="W198" s="2">
        <f>Data_SalesDetails[[#This Row],[TotalSalePrice]]/Data_SalesDetails[[#This Row],[Total Cost]]-1</f>
        <v>0.15236875800256078</v>
      </c>
      <c r="X198" s="6">
        <f>Data_SalesDetails[[#This Row],[TotalSalePrice]]-Data_SalesDetails[[#This Row],[Total Cost]]</f>
        <v>5950</v>
      </c>
      <c r="Y198" t="s">
        <v>433</v>
      </c>
      <c r="Z198" s="1">
        <v>42952</v>
      </c>
      <c r="AA198">
        <v>8</v>
      </c>
      <c r="AB198" t="s">
        <v>377</v>
      </c>
      <c r="AC198" t="s">
        <v>315</v>
      </c>
      <c r="AD198" t="s">
        <v>309</v>
      </c>
    </row>
    <row r="199" spans="1:30" x14ac:dyDescent="0.25">
      <c r="A199">
        <v>198</v>
      </c>
      <c r="B199">
        <v>182</v>
      </c>
      <c r="C199">
        <v>1</v>
      </c>
      <c r="D199" t="s">
        <v>635</v>
      </c>
      <c r="E199">
        <v>5500</v>
      </c>
      <c r="G199" t="s">
        <v>24</v>
      </c>
      <c r="H199" s="7">
        <v>42974.563194444447</v>
      </c>
      <c r="I199">
        <v>182</v>
      </c>
      <c r="J199" t="s">
        <v>163</v>
      </c>
      <c r="K199" t="s">
        <v>164</v>
      </c>
      <c r="L199" t="s">
        <v>159</v>
      </c>
      <c r="M199" t="s">
        <v>104</v>
      </c>
      <c r="N199" t="s">
        <v>103</v>
      </c>
      <c r="O199" t="s">
        <v>94</v>
      </c>
      <c r="P199">
        <v>58</v>
      </c>
      <c r="Q199">
        <v>4400</v>
      </c>
      <c r="R199">
        <v>500</v>
      </c>
      <c r="S199">
        <v>750</v>
      </c>
      <c r="T199">
        <v>150</v>
      </c>
      <c r="U199">
        <v>5500</v>
      </c>
      <c r="V199">
        <f>Data_SalesDetails[[#This Row],[Stock.Cost]]+Data_SalesDetails[[#This Row],[Stock.RepairsCost]]+Data_SalesDetails[[#This Row],[Stock.PartsCost]]+Data_SalesDetails[[#This Row],[Stock.TransportInCost]]</f>
        <v>5800</v>
      </c>
      <c r="W199" s="2">
        <f>Data_SalesDetails[[#This Row],[TotalSalePrice]]/Data_SalesDetails[[#This Row],[Total Cost]]-1</f>
        <v>-5.1724137931034475E-2</v>
      </c>
      <c r="X199" s="6">
        <f>Data_SalesDetails[[#This Row],[TotalSalePrice]]-Data_SalesDetails[[#This Row],[Total Cost]]</f>
        <v>-300</v>
      </c>
      <c r="Y199" t="s">
        <v>426</v>
      </c>
      <c r="Z199" s="1">
        <v>42972</v>
      </c>
      <c r="AA199">
        <v>11</v>
      </c>
      <c r="AB199" t="s">
        <v>386</v>
      </c>
      <c r="AC199" t="s">
        <v>318</v>
      </c>
      <c r="AD199" t="s">
        <v>309</v>
      </c>
    </row>
    <row r="200" spans="1:30" x14ac:dyDescent="0.25">
      <c r="A200">
        <v>199</v>
      </c>
      <c r="B200">
        <v>183</v>
      </c>
      <c r="C200">
        <v>1</v>
      </c>
      <c r="D200" t="s">
        <v>636</v>
      </c>
      <c r="E200">
        <v>55000</v>
      </c>
      <c r="F200">
        <v>2450</v>
      </c>
      <c r="G200" t="s">
        <v>9</v>
      </c>
      <c r="H200" s="7">
        <v>42977.813194444447</v>
      </c>
      <c r="I200">
        <v>183</v>
      </c>
      <c r="J200" t="s">
        <v>127</v>
      </c>
      <c r="K200" t="s">
        <v>128</v>
      </c>
      <c r="L200" t="s">
        <v>129</v>
      </c>
      <c r="M200" t="s">
        <v>104</v>
      </c>
      <c r="N200" t="s">
        <v>103</v>
      </c>
      <c r="O200" t="s">
        <v>94</v>
      </c>
      <c r="P200">
        <v>85</v>
      </c>
      <c r="Q200">
        <v>44000</v>
      </c>
      <c r="R200">
        <v>500</v>
      </c>
      <c r="S200">
        <v>500</v>
      </c>
      <c r="T200">
        <v>550</v>
      </c>
      <c r="U200">
        <v>55000</v>
      </c>
      <c r="V200">
        <f>Data_SalesDetails[[#This Row],[Stock.Cost]]+Data_SalesDetails[[#This Row],[Stock.RepairsCost]]+Data_SalesDetails[[#This Row],[Stock.PartsCost]]+Data_SalesDetails[[#This Row],[Stock.TransportInCost]]</f>
        <v>45550</v>
      </c>
      <c r="W200" s="2">
        <f>Data_SalesDetails[[#This Row],[TotalSalePrice]]/Data_SalesDetails[[#This Row],[Total Cost]]-1</f>
        <v>0.20746432491767286</v>
      </c>
      <c r="X200" s="6">
        <f>Data_SalesDetails[[#This Row],[TotalSalePrice]]-Data_SalesDetails[[#This Row],[Total Cost]]</f>
        <v>9450</v>
      </c>
      <c r="Y200" t="s">
        <v>431</v>
      </c>
      <c r="Z200" s="1">
        <v>42976</v>
      </c>
      <c r="AA200">
        <v>20</v>
      </c>
      <c r="AB200" t="s">
        <v>409</v>
      </c>
      <c r="AC200" t="s">
        <v>329</v>
      </c>
      <c r="AD200" t="s">
        <v>312</v>
      </c>
    </row>
    <row r="201" spans="1:30" x14ac:dyDescent="0.25">
      <c r="A201">
        <v>200</v>
      </c>
      <c r="B201">
        <v>184</v>
      </c>
      <c r="C201">
        <v>1</v>
      </c>
      <c r="D201" t="s">
        <v>637</v>
      </c>
      <c r="E201">
        <v>49500</v>
      </c>
      <c r="G201" t="s">
        <v>11</v>
      </c>
      <c r="H201" s="7">
        <v>42998.605555555558</v>
      </c>
      <c r="I201">
        <v>184</v>
      </c>
      <c r="J201" t="s">
        <v>133</v>
      </c>
      <c r="K201" t="s">
        <v>134</v>
      </c>
      <c r="L201" t="s">
        <v>135</v>
      </c>
      <c r="M201" t="s">
        <v>106</v>
      </c>
      <c r="N201" t="s">
        <v>105</v>
      </c>
      <c r="O201" t="s">
        <v>107</v>
      </c>
      <c r="P201">
        <v>21</v>
      </c>
      <c r="Q201">
        <v>39600</v>
      </c>
      <c r="R201">
        <v>1360</v>
      </c>
      <c r="S201">
        <v>500</v>
      </c>
      <c r="T201">
        <v>550</v>
      </c>
      <c r="U201">
        <v>49500</v>
      </c>
      <c r="V201">
        <f>Data_SalesDetails[[#This Row],[Stock.Cost]]+Data_SalesDetails[[#This Row],[Stock.RepairsCost]]+Data_SalesDetails[[#This Row],[Stock.PartsCost]]+Data_SalesDetails[[#This Row],[Stock.TransportInCost]]</f>
        <v>42010</v>
      </c>
      <c r="W201" s="2">
        <f>Data_SalesDetails[[#This Row],[TotalSalePrice]]/Data_SalesDetails[[#This Row],[Total Cost]]-1</f>
        <v>0.17829088312306585</v>
      </c>
      <c r="X201" s="6">
        <f>Data_SalesDetails[[#This Row],[TotalSalePrice]]-Data_SalesDetails[[#This Row],[Total Cost]]</f>
        <v>7490</v>
      </c>
      <c r="Y201" t="s">
        <v>444</v>
      </c>
      <c r="Z201" s="1">
        <v>42978</v>
      </c>
      <c r="AA201">
        <v>4</v>
      </c>
      <c r="AB201" t="s">
        <v>355</v>
      </c>
      <c r="AC201" t="s">
        <v>311</v>
      </c>
      <c r="AD201" t="s">
        <v>312</v>
      </c>
    </row>
    <row r="202" spans="1:30" x14ac:dyDescent="0.25">
      <c r="A202">
        <v>201</v>
      </c>
      <c r="B202">
        <v>185</v>
      </c>
      <c r="C202">
        <v>1</v>
      </c>
      <c r="D202" t="s">
        <v>638</v>
      </c>
      <c r="E202">
        <v>250000</v>
      </c>
      <c r="G202" t="s">
        <v>42</v>
      </c>
      <c r="H202" s="7">
        <v>42998.522222222222</v>
      </c>
      <c r="I202">
        <v>185</v>
      </c>
      <c r="J202" t="s">
        <v>205</v>
      </c>
      <c r="K202" t="s">
        <v>206</v>
      </c>
      <c r="L202" t="s">
        <v>191</v>
      </c>
      <c r="M202" t="s">
        <v>102</v>
      </c>
      <c r="N202" t="s">
        <v>101</v>
      </c>
      <c r="O202" t="s">
        <v>94</v>
      </c>
      <c r="P202">
        <v>2</v>
      </c>
      <c r="Q202">
        <v>200000</v>
      </c>
      <c r="R202">
        <v>500</v>
      </c>
      <c r="S202">
        <v>2200</v>
      </c>
      <c r="T202">
        <v>1950</v>
      </c>
      <c r="U202">
        <v>250000</v>
      </c>
      <c r="V202">
        <f>Data_SalesDetails[[#This Row],[Stock.Cost]]+Data_SalesDetails[[#This Row],[Stock.RepairsCost]]+Data_SalesDetails[[#This Row],[Stock.PartsCost]]+Data_SalesDetails[[#This Row],[Stock.TransportInCost]]</f>
        <v>204650</v>
      </c>
      <c r="W202" s="2">
        <f>Data_SalesDetails[[#This Row],[TotalSalePrice]]/Data_SalesDetails[[#This Row],[Total Cost]]-1</f>
        <v>0.22159784998778398</v>
      </c>
      <c r="X202" s="6">
        <f>Data_SalesDetails[[#This Row],[TotalSalePrice]]-Data_SalesDetails[[#This Row],[Total Cost]]</f>
        <v>45350</v>
      </c>
      <c r="Y202" t="s">
        <v>431</v>
      </c>
      <c r="Z202" s="1">
        <v>42980</v>
      </c>
      <c r="AA202">
        <v>1</v>
      </c>
      <c r="AB202" t="s">
        <v>337</v>
      </c>
      <c r="AC202" t="s">
        <v>306</v>
      </c>
      <c r="AD202" t="s">
        <v>307</v>
      </c>
    </row>
    <row r="203" spans="1:30" x14ac:dyDescent="0.25">
      <c r="A203">
        <v>202</v>
      </c>
      <c r="B203">
        <v>186</v>
      </c>
      <c r="C203">
        <v>1</v>
      </c>
      <c r="D203" t="s">
        <v>639</v>
      </c>
      <c r="E203">
        <v>155000</v>
      </c>
      <c r="F203">
        <v>500</v>
      </c>
      <c r="G203" t="s">
        <v>31</v>
      </c>
      <c r="H203" s="7">
        <v>42998.689583333333</v>
      </c>
      <c r="I203">
        <v>186</v>
      </c>
      <c r="J203" t="s">
        <v>181</v>
      </c>
      <c r="K203" t="s">
        <v>182</v>
      </c>
      <c r="L203" t="s">
        <v>132</v>
      </c>
      <c r="M203" t="s">
        <v>96</v>
      </c>
      <c r="N203" t="s">
        <v>95</v>
      </c>
      <c r="O203" t="s">
        <v>94</v>
      </c>
      <c r="P203">
        <v>3</v>
      </c>
      <c r="Q203">
        <v>124000</v>
      </c>
      <c r="R203">
        <v>9250</v>
      </c>
      <c r="S203">
        <v>750</v>
      </c>
      <c r="T203">
        <v>1950</v>
      </c>
      <c r="U203">
        <v>155000</v>
      </c>
      <c r="V203">
        <f>Data_SalesDetails[[#This Row],[Stock.Cost]]+Data_SalesDetails[[#This Row],[Stock.RepairsCost]]+Data_SalesDetails[[#This Row],[Stock.PartsCost]]+Data_SalesDetails[[#This Row],[Stock.TransportInCost]]</f>
        <v>135950</v>
      </c>
      <c r="W203" s="2">
        <f>Data_SalesDetails[[#This Row],[TotalSalePrice]]/Data_SalesDetails[[#This Row],[Total Cost]]-1</f>
        <v>0.14012504597278408</v>
      </c>
      <c r="X203" s="6">
        <f>Data_SalesDetails[[#This Row],[TotalSalePrice]]-Data_SalesDetails[[#This Row],[Total Cost]]</f>
        <v>19050</v>
      </c>
      <c r="Y203" t="s">
        <v>424</v>
      </c>
      <c r="Z203" s="1">
        <v>42981</v>
      </c>
      <c r="AA203">
        <v>1</v>
      </c>
      <c r="AB203" t="s">
        <v>338</v>
      </c>
      <c r="AC203" t="s">
        <v>306</v>
      </c>
      <c r="AD203" t="s">
        <v>307</v>
      </c>
    </row>
    <row r="204" spans="1:30" x14ac:dyDescent="0.25">
      <c r="A204">
        <v>203</v>
      </c>
      <c r="B204">
        <v>187</v>
      </c>
      <c r="C204">
        <v>1</v>
      </c>
      <c r="D204" t="s">
        <v>640</v>
      </c>
      <c r="E204">
        <v>15750</v>
      </c>
      <c r="G204" t="s">
        <v>19</v>
      </c>
      <c r="H204" s="7">
        <v>43004.439583333333</v>
      </c>
      <c r="I204">
        <v>187</v>
      </c>
      <c r="J204" t="s">
        <v>152</v>
      </c>
      <c r="K204" t="s">
        <v>153</v>
      </c>
      <c r="L204" t="s">
        <v>154</v>
      </c>
      <c r="M204" t="s">
        <v>106</v>
      </c>
      <c r="N204" t="s">
        <v>105</v>
      </c>
      <c r="O204" t="s">
        <v>107</v>
      </c>
      <c r="P204">
        <v>13</v>
      </c>
      <c r="Q204">
        <v>12600</v>
      </c>
      <c r="R204">
        <v>1360</v>
      </c>
      <c r="S204">
        <v>750</v>
      </c>
      <c r="T204">
        <v>150</v>
      </c>
      <c r="U204">
        <v>15750</v>
      </c>
      <c r="V204">
        <f>Data_SalesDetails[[#This Row],[Stock.Cost]]+Data_SalesDetails[[#This Row],[Stock.RepairsCost]]+Data_SalesDetails[[#This Row],[Stock.PartsCost]]+Data_SalesDetails[[#This Row],[Stock.TransportInCost]]</f>
        <v>14860</v>
      </c>
      <c r="W204" s="2">
        <f>Data_SalesDetails[[#This Row],[TotalSalePrice]]/Data_SalesDetails[[#This Row],[Total Cost]]-1</f>
        <v>5.9892328398384986E-2</v>
      </c>
      <c r="X204" s="6">
        <f>Data_SalesDetails[[#This Row],[TotalSalePrice]]-Data_SalesDetails[[#This Row],[Total Cost]]</f>
        <v>890</v>
      </c>
      <c r="Y204" t="s">
        <v>471</v>
      </c>
      <c r="Z204" s="1">
        <v>43003</v>
      </c>
      <c r="AA204">
        <v>2</v>
      </c>
      <c r="AB204" t="s">
        <v>347</v>
      </c>
      <c r="AC204" t="s">
        <v>308</v>
      </c>
      <c r="AD204" t="s">
        <v>309</v>
      </c>
    </row>
    <row r="205" spans="1:30" x14ac:dyDescent="0.25">
      <c r="A205">
        <v>204</v>
      </c>
      <c r="B205">
        <v>188</v>
      </c>
      <c r="C205">
        <v>1</v>
      </c>
      <c r="D205" t="s">
        <v>641</v>
      </c>
      <c r="E205">
        <v>19500</v>
      </c>
      <c r="G205" t="s">
        <v>29</v>
      </c>
      <c r="H205" s="7">
        <v>43023.69027777778</v>
      </c>
      <c r="I205">
        <v>188</v>
      </c>
      <c r="J205" t="s">
        <v>176</v>
      </c>
      <c r="K205" t="s">
        <v>177</v>
      </c>
      <c r="L205" t="s">
        <v>178</v>
      </c>
      <c r="M205" t="s">
        <v>104</v>
      </c>
      <c r="N205" t="s">
        <v>103</v>
      </c>
      <c r="O205" t="s">
        <v>94</v>
      </c>
      <c r="P205">
        <v>15</v>
      </c>
      <c r="Q205">
        <v>15600</v>
      </c>
      <c r="R205">
        <v>1360</v>
      </c>
      <c r="S205">
        <v>750</v>
      </c>
      <c r="T205">
        <v>150</v>
      </c>
      <c r="U205">
        <v>19500</v>
      </c>
      <c r="V205">
        <f>Data_SalesDetails[[#This Row],[Stock.Cost]]+Data_SalesDetails[[#This Row],[Stock.RepairsCost]]+Data_SalesDetails[[#This Row],[Stock.PartsCost]]+Data_SalesDetails[[#This Row],[Stock.TransportInCost]]</f>
        <v>17860</v>
      </c>
      <c r="W205" s="2">
        <f>Data_SalesDetails[[#This Row],[TotalSalePrice]]/Data_SalesDetails[[#This Row],[Total Cost]]-1</f>
        <v>9.1825307950727852E-2</v>
      </c>
      <c r="X205" s="6">
        <f>Data_SalesDetails[[#This Row],[TotalSalePrice]]-Data_SalesDetails[[#This Row],[Total Cost]]</f>
        <v>1640</v>
      </c>
      <c r="Y205" t="s">
        <v>431</v>
      </c>
      <c r="Z205" s="1">
        <v>43018</v>
      </c>
      <c r="AA205">
        <v>2</v>
      </c>
      <c r="AB205" t="s">
        <v>349</v>
      </c>
      <c r="AC205" t="s">
        <v>308</v>
      </c>
      <c r="AD205" t="s">
        <v>309</v>
      </c>
    </row>
    <row r="206" spans="1:30" x14ac:dyDescent="0.25">
      <c r="A206">
        <v>205</v>
      </c>
      <c r="B206">
        <v>189</v>
      </c>
      <c r="C206">
        <v>1</v>
      </c>
      <c r="D206" t="s">
        <v>642</v>
      </c>
      <c r="E206">
        <v>235000</v>
      </c>
      <c r="F206">
        <v>750</v>
      </c>
      <c r="G206" t="s">
        <v>38</v>
      </c>
      <c r="H206" s="7">
        <v>43023.773611111108</v>
      </c>
      <c r="I206">
        <v>189</v>
      </c>
      <c r="J206" t="s">
        <v>198</v>
      </c>
      <c r="K206" t="s">
        <v>199</v>
      </c>
      <c r="L206" t="s">
        <v>132</v>
      </c>
      <c r="M206" t="s">
        <v>96</v>
      </c>
      <c r="N206" t="s">
        <v>95</v>
      </c>
      <c r="O206" t="s">
        <v>94</v>
      </c>
      <c r="P206">
        <v>18</v>
      </c>
      <c r="Q206">
        <v>188000</v>
      </c>
      <c r="R206">
        <v>500</v>
      </c>
      <c r="S206">
        <v>1500</v>
      </c>
      <c r="T206">
        <v>1950</v>
      </c>
      <c r="U206">
        <v>235000</v>
      </c>
      <c r="V206">
        <f>Data_SalesDetails[[#This Row],[Stock.Cost]]+Data_SalesDetails[[#This Row],[Stock.RepairsCost]]+Data_SalesDetails[[#This Row],[Stock.PartsCost]]+Data_SalesDetails[[#This Row],[Stock.TransportInCost]]</f>
        <v>191950</v>
      </c>
      <c r="W206" s="2">
        <f>Data_SalesDetails[[#This Row],[TotalSalePrice]]/Data_SalesDetails[[#This Row],[Total Cost]]-1</f>
        <v>0.22427715550924709</v>
      </c>
      <c r="X206" s="6">
        <f>Data_SalesDetails[[#This Row],[TotalSalePrice]]-Data_SalesDetails[[#This Row],[Total Cost]]</f>
        <v>43050</v>
      </c>
      <c r="Y206" t="s">
        <v>431</v>
      </c>
      <c r="Z206" s="1">
        <v>43018</v>
      </c>
      <c r="AA206">
        <v>3</v>
      </c>
      <c r="AB206" t="s">
        <v>352</v>
      </c>
      <c r="AC206" t="s">
        <v>310</v>
      </c>
      <c r="AD206" t="s">
        <v>307</v>
      </c>
    </row>
    <row r="207" spans="1:30" x14ac:dyDescent="0.25">
      <c r="A207">
        <v>206</v>
      </c>
      <c r="B207">
        <v>190</v>
      </c>
      <c r="C207">
        <v>1</v>
      </c>
      <c r="D207" t="s">
        <v>643</v>
      </c>
      <c r="E207">
        <v>25000</v>
      </c>
      <c r="F207">
        <v>1500</v>
      </c>
      <c r="G207" t="s">
        <v>16</v>
      </c>
      <c r="H207" s="7">
        <v>43040.815972222219</v>
      </c>
      <c r="I207">
        <v>190</v>
      </c>
      <c r="J207" t="s">
        <v>146</v>
      </c>
      <c r="K207" t="s">
        <v>147</v>
      </c>
      <c r="L207" t="s">
        <v>138</v>
      </c>
      <c r="M207" t="s">
        <v>104</v>
      </c>
      <c r="N207" t="s">
        <v>103</v>
      </c>
      <c r="O207" t="s">
        <v>94</v>
      </c>
      <c r="P207">
        <v>51</v>
      </c>
      <c r="Q207">
        <v>20000</v>
      </c>
      <c r="R207">
        <v>1360</v>
      </c>
      <c r="S207">
        <v>750</v>
      </c>
      <c r="T207">
        <v>150</v>
      </c>
      <c r="U207">
        <v>25000</v>
      </c>
      <c r="V207">
        <f>Data_SalesDetails[[#This Row],[Stock.Cost]]+Data_SalesDetails[[#This Row],[Stock.RepairsCost]]+Data_SalesDetails[[#This Row],[Stock.PartsCost]]+Data_SalesDetails[[#This Row],[Stock.TransportInCost]]</f>
        <v>22260</v>
      </c>
      <c r="W207" s="2">
        <f>Data_SalesDetails[[#This Row],[TotalSalePrice]]/Data_SalesDetails[[#This Row],[Total Cost]]-1</f>
        <v>0.1230907457322552</v>
      </c>
      <c r="X207" s="6">
        <f>Data_SalesDetails[[#This Row],[TotalSalePrice]]-Data_SalesDetails[[#This Row],[Total Cost]]</f>
        <v>2740</v>
      </c>
      <c r="Y207" t="s">
        <v>431</v>
      </c>
      <c r="Z207" s="1">
        <v>43037</v>
      </c>
      <c r="AA207">
        <v>9</v>
      </c>
      <c r="AB207" t="s">
        <v>379</v>
      </c>
      <c r="AC207" t="s">
        <v>316</v>
      </c>
      <c r="AD207" t="s">
        <v>307</v>
      </c>
    </row>
    <row r="208" spans="1:30" x14ac:dyDescent="0.25">
      <c r="A208">
        <v>207</v>
      </c>
      <c r="B208">
        <v>191</v>
      </c>
      <c r="C208">
        <v>1</v>
      </c>
      <c r="D208" t="s">
        <v>644</v>
      </c>
      <c r="E208">
        <v>245000</v>
      </c>
      <c r="G208" t="s">
        <v>50</v>
      </c>
      <c r="H208" s="7">
        <v>43040.524305555555</v>
      </c>
      <c r="I208">
        <v>191</v>
      </c>
      <c r="J208" t="s">
        <v>222</v>
      </c>
      <c r="K208" t="s">
        <v>223</v>
      </c>
      <c r="L208" t="s">
        <v>211</v>
      </c>
      <c r="M208" t="s">
        <v>100</v>
      </c>
      <c r="N208" t="s">
        <v>99</v>
      </c>
      <c r="O208" t="s">
        <v>94</v>
      </c>
      <c r="P208">
        <v>19</v>
      </c>
      <c r="Q208">
        <v>196000</v>
      </c>
      <c r="R208">
        <v>500</v>
      </c>
      <c r="S208">
        <v>3150</v>
      </c>
      <c r="T208">
        <v>1950</v>
      </c>
      <c r="U208">
        <v>245000</v>
      </c>
      <c r="V208">
        <f>Data_SalesDetails[[#This Row],[Stock.Cost]]+Data_SalesDetails[[#This Row],[Stock.RepairsCost]]+Data_SalesDetails[[#This Row],[Stock.PartsCost]]+Data_SalesDetails[[#This Row],[Stock.TransportInCost]]</f>
        <v>201600</v>
      </c>
      <c r="W208" s="2">
        <f>Data_SalesDetails[[#This Row],[TotalSalePrice]]/Data_SalesDetails[[#This Row],[Total Cost]]-1</f>
        <v>0.21527777777777768</v>
      </c>
      <c r="X208" s="6">
        <f>Data_SalesDetails[[#This Row],[TotalSalePrice]]-Data_SalesDetails[[#This Row],[Total Cost]]</f>
        <v>43400</v>
      </c>
      <c r="Y208" t="s">
        <v>428</v>
      </c>
      <c r="Z208" s="1">
        <v>43037</v>
      </c>
      <c r="AA208">
        <v>3</v>
      </c>
      <c r="AB208" t="s">
        <v>353</v>
      </c>
      <c r="AC208" t="s">
        <v>310</v>
      </c>
      <c r="AD208" t="s">
        <v>307</v>
      </c>
    </row>
    <row r="209" spans="1:30" x14ac:dyDescent="0.25">
      <c r="A209">
        <v>208</v>
      </c>
      <c r="B209">
        <v>192</v>
      </c>
      <c r="C209">
        <v>1</v>
      </c>
      <c r="D209" t="s">
        <v>645</v>
      </c>
      <c r="E209">
        <v>39500</v>
      </c>
      <c r="G209" t="s">
        <v>51</v>
      </c>
      <c r="H209" s="7">
        <v>43040.73333333333</v>
      </c>
      <c r="I209">
        <v>192</v>
      </c>
      <c r="J209" t="s">
        <v>224</v>
      </c>
      <c r="K209" t="s">
        <v>225</v>
      </c>
      <c r="L209" t="s">
        <v>214</v>
      </c>
      <c r="M209" t="s">
        <v>102</v>
      </c>
      <c r="N209" t="s">
        <v>101</v>
      </c>
      <c r="O209" t="s">
        <v>94</v>
      </c>
      <c r="P209">
        <v>93</v>
      </c>
      <c r="Q209">
        <v>31600</v>
      </c>
      <c r="R209">
        <v>970</v>
      </c>
      <c r="S209">
        <v>500</v>
      </c>
      <c r="T209">
        <v>550</v>
      </c>
      <c r="U209">
        <v>89000</v>
      </c>
      <c r="V209">
        <f>Data_SalesDetails[[#This Row],[Stock.Cost]]+Data_SalesDetails[[#This Row],[Stock.RepairsCost]]+Data_SalesDetails[[#This Row],[Stock.PartsCost]]+Data_SalesDetails[[#This Row],[Stock.TransportInCost]]</f>
        <v>33620</v>
      </c>
      <c r="W209" s="2">
        <f>Data_SalesDetails[[#This Row],[TotalSalePrice]]/Data_SalesDetails[[#This Row],[Total Cost]]-1</f>
        <v>1.6472337894110649</v>
      </c>
      <c r="X209" s="6">
        <f>Data_SalesDetails[[#This Row],[TotalSalePrice]]-Data_SalesDetails[[#This Row],[Total Cost]]</f>
        <v>55380</v>
      </c>
      <c r="Y209" t="s">
        <v>431</v>
      </c>
      <c r="Z209" s="1">
        <v>43037</v>
      </c>
      <c r="AA209">
        <v>21</v>
      </c>
      <c r="AB209" t="s">
        <v>416</v>
      </c>
      <c r="AC209" t="s">
        <v>330</v>
      </c>
      <c r="AD209" t="s">
        <v>312</v>
      </c>
    </row>
    <row r="210" spans="1:30" x14ac:dyDescent="0.25">
      <c r="A210">
        <v>209</v>
      </c>
      <c r="B210">
        <v>192</v>
      </c>
      <c r="C210">
        <v>2</v>
      </c>
      <c r="D210" t="s">
        <v>494</v>
      </c>
      <c r="E210">
        <v>49500</v>
      </c>
      <c r="G210" t="s">
        <v>51</v>
      </c>
      <c r="H210" s="7">
        <v>43040.73333333333</v>
      </c>
      <c r="I210">
        <v>192</v>
      </c>
      <c r="J210" t="s">
        <v>224</v>
      </c>
      <c r="K210" t="s">
        <v>225</v>
      </c>
      <c r="L210" t="s">
        <v>214</v>
      </c>
      <c r="M210" t="s">
        <v>102</v>
      </c>
      <c r="N210" t="s">
        <v>101</v>
      </c>
      <c r="O210" t="s">
        <v>94</v>
      </c>
      <c r="P210">
        <v>11</v>
      </c>
      <c r="Q210">
        <v>39600</v>
      </c>
      <c r="R210">
        <v>500</v>
      </c>
      <c r="S210">
        <v>500</v>
      </c>
      <c r="T210">
        <v>550</v>
      </c>
      <c r="U210">
        <v>89000</v>
      </c>
      <c r="V210">
        <f>Data_SalesDetails[[#This Row],[Stock.Cost]]+Data_SalesDetails[[#This Row],[Stock.RepairsCost]]+Data_SalesDetails[[#This Row],[Stock.PartsCost]]+Data_SalesDetails[[#This Row],[Stock.TransportInCost]]</f>
        <v>41150</v>
      </c>
      <c r="W210" s="2">
        <f>Data_SalesDetails[[#This Row],[TotalSalePrice]]/Data_SalesDetails[[#This Row],[Total Cost]]-1</f>
        <v>1.1628189550425274</v>
      </c>
      <c r="X210" s="6">
        <f>Data_SalesDetails[[#This Row],[TotalSalePrice]]-Data_SalesDetails[[#This Row],[Total Cost]]</f>
        <v>47850</v>
      </c>
      <c r="Y210" t="s">
        <v>450</v>
      </c>
      <c r="Z210" s="1">
        <v>42554</v>
      </c>
      <c r="AA210">
        <v>2</v>
      </c>
      <c r="AB210" t="s">
        <v>345</v>
      </c>
      <c r="AC210" t="s">
        <v>308</v>
      </c>
      <c r="AD210" t="s">
        <v>309</v>
      </c>
    </row>
    <row r="211" spans="1:30" x14ac:dyDescent="0.25">
      <c r="A211">
        <v>210</v>
      </c>
      <c r="B211">
        <v>193</v>
      </c>
      <c r="C211">
        <v>1</v>
      </c>
      <c r="D211" t="s">
        <v>646</v>
      </c>
      <c r="E211">
        <v>23500</v>
      </c>
      <c r="G211" t="s">
        <v>52</v>
      </c>
      <c r="H211" s="7">
        <v>43045.9</v>
      </c>
      <c r="I211">
        <v>193</v>
      </c>
      <c r="J211" t="s">
        <v>226</v>
      </c>
      <c r="K211" t="s">
        <v>227</v>
      </c>
      <c r="L211" t="s">
        <v>197</v>
      </c>
      <c r="M211" t="s">
        <v>93</v>
      </c>
      <c r="N211" t="s">
        <v>92</v>
      </c>
      <c r="O211" t="s">
        <v>94</v>
      </c>
      <c r="P211">
        <v>91</v>
      </c>
      <c r="Q211">
        <v>18800</v>
      </c>
      <c r="R211">
        <v>1360</v>
      </c>
      <c r="S211">
        <v>500</v>
      </c>
      <c r="T211">
        <v>150</v>
      </c>
      <c r="U211">
        <v>34000</v>
      </c>
      <c r="V211">
        <f>Data_SalesDetails[[#This Row],[Stock.Cost]]+Data_SalesDetails[[#This Row],[Stock.RepairsCost]]+Data_SalesDetails[[#This Row],[Stock.PartsCost]]+Data_SalesDetails[[#This Row],[Stock.TransportInCost]]</f>
        <v>20810</v>
      </c>
      <c r="W211" s="2">
        <f>Data_SalesDetails[[#This Row],[TotalSalePrice]]/Data_SalesDetails[[#This Row],[Total Cost]]-1</f>
        <v>0.63382988947621333</v>
      </c>
      <c r="X211" s="6">
        <f>Data_SalesDetails[[#This Row],[TotalSalePrice]]-Data_SalesDetails[[#This Row],[Total Cost]]</f>
        <v>13190</v>
      </c>
      <c r="Y211" t="s">
        <v>431</v>
      </c>
      <c r="Z211" s="1">
        <v>43040</v>
      </c>
      <c r="AA211">
        <v>21</v>
      </c>
      <c r="AB211" t="s">
        <v>415</v>
      </c>
      <c r="AC211" t="s">
        <v>330</v>
      </c>
      <c r="AD211" t="s">
        <v>312</v>
      </c>
    </row>
    <row r="212" spans="1:30" x14ac:dyDescent="0.25">
      <c r="A212">
        <v>211</v>
      </c>
      <c r="B212">
        <v>193</v>
      </c>
      <c r="C212">
        <v>2</v>
      </c>
      <c r="D212" t="s">
        <v>647</v>
      </c>
      <c r="E212">
        <v>10500</v>
      </c>
      <c r="G212" t="s">
        <v>52</v>
      </c>
      <c r="H212" s="7">
        <v>43045.9</v>
      </c>
      <c r="I212">
        <v>193</v>
      </c>
      <c r="J212" t="s">
        <v>226</v>
      </c>
      <c r="K212" t="s">
        <v>227</v>
      </c>
      <c r="L212" t="s">
        <v>197</v>
      </c>
      <c r="M212" t="s">
        <v>93</v>
      </c>
      <c r="N212" t="s">
        <v>92</v>
      </c>
      <c r="O212" t="s">
        <v>94</v>
      </c>
      <c r="P212">
        <v>51</v>
      </c>
      <c r="Q212">
        <v>8400</v>
      </c>
      <c r="R212">
        <v>500</v>
      </c>
      <c r="S212">
        <v>750</v>
      </c>
      <c r="T212">
        <v>150</v>
      </c>
      <c r="U212">
        <v>34000</v>
      </c>
      <c r="V212">
        <f>Data_SalesDetails[[#This Row],[Stock.Cost]]+Data_SalesDetails[[#This Row],[Stock.RepairsCost]]+Data_SalesDetails[[#This Row],[Stock.PartsCost]]+Data_SalesDetails[[#This Row],[Stock.TransportInCost]]</f>
        <v>9800</v>
      </c>
      <c r="W212" s="2">
        <f>Data_SalesDetails[[#This Row],[TotalSalePrice]]/Data_SalesDetails[[#This Row],[Total Cost]]-1</f>
        <v>2.4693877551020407</v>
      </c>
      <c r="X212" s="6">
        <f>Data_SalesDetails[[#This Row],[TotalSalePrice]]-Data_SalesDetails[[#This Row],[Total Cost]]</f>
        <v>24200</v>
      </c>
      <c r="Y212" t="s">
        <v>431</v>
      </c>
      <c r="Z212" s="1">
        <v>43040</v>
      </c>
      <c r="AA212">
        <v>9</v>
      </c>
      <c r="AB212" t="s">
        <v>379</v>
      </c>
      <c r="AC212" t="s">
        <v>316</v>
      </c>
      <c r="AD212" t="s">
        <v>307</v>
      </c>
    </row>
    <row r="213" spans="1:30" x14ac:dyDescent="0.25">
      <c r="A213">
        <v>212</v>
      </c>
      <c r="B213">
        <v>194</v>
      </c>
      <c r="C213">
        <v>1</v>
      </c>
      <c r="D213" t="s">
        <v>648</v>
      </c>
      <c r="E213">
        <v>11500</v>
      </c>
      <c r="F213">
        <v>750</v>
      </c>
      <c r="G213" t="s">
        <v>53</v>
      </c>
      <c r="H213" s="7">
        <v>43051.484027777777</v>
      </c>
      <c r="I213">
        <v>194</v>
      </c>
      <c r="J213" t="s">
        <v>228</v>
      </c>
      <c r="K213" t="s">
        <v>229</v>
      </c>
      <c r="L213" t="s">
        <v>145</v>
      </c>
      <c r="M213" t="s">
        <v>96</v>
      </c>
      <c r="N213" t="s">
        <v>95</v>
      </c>
      <c r="O213" t="s">
        <v>94</v>
      </c>
      <c r="P213">
        <v>52</v>
      </c>
      <c r="Q213">
        <v>9200</v>
      </c>
      <c r="R213">
        <v>500</v>
      </c>
      <c r="S213">
        <v>150</v>
      </c>
      <c r="T213">
        <v>150</v>
      </c>
      <c r="U213">
        <v>62700</v>
      </c>
      <c r="V213">
        <f>Data_SalesDetails[[#This Row],[Stock.Cost]]+Data_SalesDetails[[#This Row],[Stock.RepairsCost]]+Data_SalesDetails[[#This Row],[Stock.PartsCost]]+Data_SalesDetails[[#This Row],[Stock.TransportInCost]]</f>
        <v>10000</v>
      </c>
      <c r="W213" s="2">
        <f>Data_SalesDetails[[#This Row],[TotalSalePrice]]/Data_SalesDetails[[#This Row],[Total Cost]]-1</f>
        <v>5.27</v>
      </c>
      <c r="X213" s="6">
        <f>Data_SalesDetails[[#This Row],[TotalSalePrice]]-Data_SalesDetails[[#This Row],[Total Cost]]</f>
        <v>52700</v>
      </c>
      <c r="Y213" t="s">
        <v>426</v>
      </c>
      <c r="Z213" s="1">
        <v>43050</v>
      </c>
      <c r="AA213">
        <v>9</v>
      </c>
      <c r="AB213" t="s">
        <v>380</v>
      </c>
      <c r="AC213" t="s">
        <v>316</v>
      </c>
      <c r="AD213" t="s">
        <v>307</v>
      </c>
    </row>
    <row r="214" spans="1:30" x14ac:dyDescent="0.25">
      <c r="A214">
        <v>213</v>
      </c>
      <c r="B214">
        <v>194</v>
      </c>
      <c r="C214">
        <v>2</v>
      </c>
      <c r="D214" t="s">
        <v>650</v>
      </c>
      <c r="E214">
        <v>51200</v>
      </c>
      <c r="G214" t="s">
        <v>53</v>
      </c>
      <c r="H214" s="7">
        <v>43051.484027777777</v>
      </c>
      <c r="I214">
        <v>194</v>
      </c>
      <c r="J214" t="s">
        <v>228</v>
      </c>
      <c r="K214" t="s">
        <v>229</v>
      </c>
      <c r="L214" t="s">
        <v>145</v>
      </c>
      <c r="M214" t="s">
        <v>96</v>
      </c>
      <c r="N214" t="s">
        <v>95</v>
      </c>
      <c r="O214" t="s">
        <v>94</v>
      </c>
      <c r="P214">
        <v>11</v>
      </c>
      <c r="Q214">
        <v>40960</v>
      </c>
      <c r="R214">
        <v>1360</v>
      </c>
      <c r="S214">
        <v>500</v>
      </c>
      <c r="T214">
        <v>550</v>
      </c>
      <c r="U214">
        <v>62700</v>
      </c>
      <c r="V214">
        <f>Data_SalesDetails[[#This Row],[Stock.Cost]]+Data_SalesDetails[[#This Row],[Stock.RepairsCost]]+Data_SalesDetails[[#This Row],[Stock.PartsCost]]+Data_SalesDetails[[#This Row],[Stock.TransportInCost]]</f>
        <v>43370</v>
      </c>
      <c r="W214" s="2">
        <f>Data_SalesDetails[[#This Row],[TotalSalePrice]]/Data_SalesDetails[[#This Row],[Total Cost]]-1</f>
        <v>0.44569979248328329</v>
      </c>
      <c r="X214" s="6">
        <f>Data_SalesDetails[[#This Row],[TotalSalePrice]]-Data_SalesDetails[[#This Row],[Total Cost]]</f>
        <v>19330</v>
      </c>
      <c r="Y214" t="s">
        <v>431</v>
      </c>
      <c r="Z214" s="1">
        <v>43050</v>
      </c>
      <c r="AA214">
        <v>2</v>
      </c>
      <c r="AB214" t="s">
        <v>345</v>
      </c>
      <c r="AC214" t="s">
        <v>308</v>
      </c>
      <c r="AD214" t="s">
        <v>309</v>
      </c>
    </row>
    <row r="215" spans="1:30" x14ac:dyDescent="0.25">
      <c r="A215">
        <v>214</v>
      </c>
      <c r="B215">
        <v>195</v>
      </c>
      <c r="C215">
        <v>1</v>
      </c>
      <c r="D215" t="s">
        <v>651</v>
      </c>
      <c r="E215">
        <v>45950</v>
      </c>
      <c r="G215" t="s">
        <v>5</v>
      </c>
      <c r="H215" s="7">
        <v>43070.734027777777</v>
      </c>
      <c r="I215">
        <v>195</v>
      </c>
      <c r="J215" t="s">
        <v>114</v>
      </c>
      <c r="K215" t="s">
        <v>115</v>
      </c>
      <c r="L215" t="s">
        <v>113</v>
      </c>
      <c r="M215" t="s">
        <v>104</v>
      </c>
      <c r="N215" t="s">
        <v>103</v>
      </c>
      <c r="O215" t="s">
        <v>94</v>
      </c>
      <c r="P215">
        <v>21</v>
      </c>
      <c r="Q215">
        <v>36760</v>
      </c>
      <c r="R215">
        <v>500</v>
      </c>
      <c r="S215">
        <v>150</v>
      </c>
      <c r="T215">
        <v>550</v>
      </c>
      <c r="U215">
        <v>45950</v>
      </c>
      <c r="V215">
        <f>Data_SalesDetails[[#This Row],[Stock.Cost]]+Data_SalesDetails[[#This Row],[Stock.RepairsCost]]+Data_SalesDetails[[#This Row],[Stock.PartsCost]]+Data_SalesDetails[[#This Row],[Stock.TransportInCost]]</f>
        <v>37960</v>
      </c>
      <c r="W215" s="2">
        <f>Data_SalesDetails[[#This Row],[TotalSalePrice]]/Data_SalesDetails[[#This Row],[Total Cost]]-1</f>
        <v>0.21048472075869329</v>
      </c>
      <c r="X215" s="6">
        <f>Data_SalesDetails[[#This Row],[TotalSalePrice]]-Data_SalesDetails[[#This Row],[Total Cost]]</f>
        <v>7990</v>
      </c>
      <c r="Y215" t="s">
        <v>431</v>
      </c>
      <c r="Z215" s="1">
        <v>43069</v>
      </c>
      <c r="AA215">
        <v>4</v>
      </c>
      <c r="AB215" t="s">
        <v>355</v>
      </c>
      <c r="AC215" t="s">
        <v>311</v>
      </c>
      <c r="AD215" t="s">
        <v>312</v>
      </c>
    </row>
    <row r="216" spans="1:30" x14ac:dyDescent="0.25">
      <c r="A216">
        <v>215</v>
      </c>
      <c r="B216">
        <v>196</v>
      </c>
      <c r="C216">
        <v>1</v>
      </c>
      <c r="D216" t="s">
        <v>652</v>
      </c>
      <c r="E216">
        <v>21600</v>
      </c>
      <c r="G216" t="s">
        <v>14</v>
      </c>
      <c r="H216" s="7">
        <v>43070.901388888888</v>
      </c>
      <c r="I216">
        <v>196</v>
      </c>
      <c r="J216" t="s">
        <v>141</v>
      </c>
      <c r="K216" t="s">
        <v>142</v>
      </c>
      <c r="L216" t="s">
        <v>138</v>
      </c>
      <c r="M216" t="s">
        <v>104</v>
      </c>
      <c r="N216" t="s">
        <v>103</v>
      </c>
      <c r="O216" t="s">
        <v>94</v>
      </c>
      <c r="P216">
        <v>12</v>
      </c>
      <c r="Q216">
        <v>17280</v>
      </c>
      <c r="R216">
        <v>1360</v>
      </c>
      <c r="S216">
        <v>750</v>
      </c>
      <c r="T216">
        <v>150</v>
      </c>
      <c r="U216">
        <v>21600</v>
      </c>
      <c r="V216">
        <f>Data_SalesDetails[[#This Row],[Stock.Cost]]+Data_SalesDetails[[#This Row],[Stock.RepairsCost]]+Data_SalesDetails[[#This Row],[Stock.PartsCost]]+Data_SalesDetails[[#This Row],[Stock.TransportInCost]]</f>
        <v>19540</v>
      </c>
      <c r="W216" s="2">
        <f>Data_SalesDetails[[#This Row],[TotalSalePrice]]/Data_SalesDetails[[#This Row],[Total Cost]]-1</f>
        <v>0.10542476970317294</v>
      </c>
      <c r="X216" s="6">
        <f>Data_SalesDetails[[#This Row],[TotalSalePrice]]-Data_SalesDetails[[#This Row],[Total Cost]]</f>
        <v>2060</v>
      </c>
      <c r="Y216" t="s">
        <v>424</v>
      </c>
      <c r="Z216" s="1">
        <v>43069</v>
      </c>
      <c r="AA216">
        <v>2</v>
      </c>
      <c r="AB216" t="s">
        <v>346</v>
      </c>
      <c r="AC216" t="s">
        <v>308</v>
      </c>
      <c r="AD216" t="s">
        <v>309</v>
      </c>
    </row>
    <row r="217" spans="1:30" x14ac:dyDescent="0.25">
      <c r="A217">
        <v>216</v>
      </c>
      <c r="B217">
        <v>197</v>
      </c>
      <c r="C217">
        <v>1</v>
      </c>
      <c r="D217" t="s">
        <v>653</v>
      </c>
      <c r="E217">
        <v>25000</v>
      </c>
      <c r="F217">
        <v>1250</v>
      </c>
      <c r="G217" t="s">
        <v>25</v>
      </c>
      <c r="H217" s="7">
        <v>43074.526388888888</v>
      </c>
      <c r="I217">
        <v>197</v>
      </c>
      <c r="J217" t="s">
        <v>165</v>
      </c>
      <c r="K217" t="s">
        <v>166</v>
      </c>
      <c r="L217" t="s">
        <v>159</v>
      </c>
      <c r="M217" t="s">
        <v>104</v>
      </c>
      <c r="N217" t="s">
        <v>103</v>
      </c>
      <c r="O217" t="s">
        <v>94</v>
      </c>
      <c r="P217">
        <v>939</v>
      </c>
      <c r="Q217">
        <v>20000</v>
      </c>
      <c r="R217">
        <v>500</v>
      </c>
      <c r="S217">
        <v>750</v>
      </c>
      <c r="T217">
        <v>150</v>
      </c>
      <c r="U217">
        <v>25000</v>
      </c>
      <c r="V217">
        <f>Data_SalesDetails[[#This Row],[Stock.Cost]]+Data_SalesDetails[[#This Row],[Stock.RepairsCost]]+Data_SalesDetails[[#This Row],[Stock.PartsCost]]+Data_SalesDetails[[#This Row],[Stock.TransportInCost]]</f>
        <v>21400</v>
      </c>
      <c r="W217" s="2">
        <f>Data_SalesDetails[[#This Row],[TotalSalePrice]]/Data_SalesDetails[[#This Row],[Total Cost]]-1</f>
        <v>0.16822429906542058</v>
      </c>
      <c r="X217" s="6">
        <f>Data_SalesDetails[[#This Row],[TotalSalePrice]]-Data_SalesDetails[[#This Row],[Total Cost]]</f>
        <v>3600</v>
      </c>
      <c r="Y217" t="s">
        <v>431</v>
      </c>
      <c r="Z217" s="1">
        <v>43070</v>
      </c>
    </row>
    <row r="218" spans="1:30" x14ac:dyDescent="0.25">
      <c r="A218">
        <v>217</v>
      </c>
      <c r="B218">
        <v>198</v>
      </c>
      <c r="C218">
        <v>1</v>
      </c>
      <c r="D218" t="s">
        <v>654</v>
      </c>
      <c r="E218">
        <v>23600</v>
      </c>
      <c r="G218" t="s">
        <v>26</v>
      </c>
      <c r="H218" s="7">
        <v>43074.48541666667</v>
      </c>
      <c r="I218">
        <v>198</v>
      </c>
      <c r="J218" t="s">
        <v>167</v>
      </c>
      <c r="K218" t="s">
        <v>168</v>
      </c>
      <c r="L218" t="s">
        <v>169</v>
      </c>
      <c r="M218" t="s">
        <v>98</v>
      </c>
      <c r="N218" t="s">
        <v>97</v>
      </c>
      <c r="O218" t="s">
        <v>94</v>
      </c>
      <c r="P218">
        <v>55</v>
      </c>
      <c r="Q218">
        <v>18880</v>
      </c>
      <c r="R218">
        <v>1360</v>
      </c>
      <c r="S218">
        <v>750</v>
      </c>
      <c r="T218">
        <v>150</v>
      </c>
      <c r="U218">
        <v>23600</v>
      </c>
      <c r="V218">
        <f>Data_SalesDetails[[#This Row],[Stock.Cost]]+Data_SalesDetails[[#This Row],[Stock.RepairsCost]]+Data_SalesDetails[[#This Row],[Stock.PartsCost]]+Data_SalesDetails[[#This Row],[Stock.TransportInCost]]</f>
        <v>21140</v>
      </c>
      <c r="W218" s="2">
        <f>Data_SalesDetails[[#This Row],[TotalSalePrice]]/Data_SalesDetails[[#This Row],[Total Cost]]-1</f>
        <v>0.11636707663197732</v>
      </c>
      <c r="X218" s="6">
        <f>Data_SalesDetails[[#This Row],[TotalSalePrice]]-Data_SalesDetails[[#This Row],[Total Cost]]</f>
        <v>2460</v>
      </c>
      <c r="Y218" t="s">
        <v>433</v>
      </c>
      <c r="Z218" s="1">
        <v>43070</v>
      </c>
      <c r="AA218">
        <v>10</v>
      </c>
      <c r="AB218" t="s">
        <v>383</v>
      </c>
      <c r="AC218" t="s">
        <v>317</v>
      </c>
      <c r="AD218" t="s">
        <v>312</v>
      </c>
    </row>
    <row r="219" spans="1:30" x14ac:dyDescent="0.25">
      <c r="A219">
        <v>218</v>
      </c>
      <c r="B219">
        <v>199</v>
      </c>
      <c r="C219">
        <v>1</v>
      </c>
      <c r="D219" t="s">
        <v>655</v>
      </c>
      <c r="E219">
        <v>99950</v>
      </c>
      <c r="G219" t="s">
        <v>35</v>
      </c>
      <c r="H219" s="7">
        <v>43079.443749999999</v>
      </c>
      <c r="I219">
        <v>199</v>
      </c>
      <c r="J219" t="s">
        <v>189</v>
      </c>
      <c r="K219" t="s">
        <v>190</v>
      </c>
      <c r="L219" t="s">
        <v>191</v>
      </c>
      <c r="M219" t="s">
        <v>102</v>
      </c>
      <c r="N219" t="s">
        <v>101</v>
      </c>
      <c r="O219" t="s">
        <v>94</v>
      </c>
      <c r="P219">
        <v>33</v>
      </c>
      <c r="Q219">
        <v>79960</v>
      </c>
      <c r="R219">
        <v>1490</v>
      </c>
      <c r="S219">
        <v>750</v>
      </c>
      <c r="T219">
        <v>750</v>
      </c>
      <c r="U219">
        <v>99950</v>
      </c>
      <c r="V219">
        <f>Data_SalesDetails[[#This Row],[Stock.Cost]]+Data_SalesDetails[[#This Row],[Stock.RepairsCost]]+Data_SalesDetails[[#This Row],[Stock.PartsCost]]+Data_SalesDetails[[#This Row],[Stock.TransportInCost]]</f>
        <v>82950</v>
      </c>
      <c r="W219" s="2">
        <f>Data_SalesDetails[[#This Row],[TotalSalePrice]]/Data_SalesDetails[[#This Row],[Total Cost]]-1</f>
        <v>0.20494273658830631</v>
      </c>
      <c r="X219" s="6">
        <f>Data_SalesDetails[[#This Row],[TotalSalePrice]]-Data_SalesDetails[[#This Row],[Total Cost]]</f>
        <v>17000</v>
      </c>
      <c r="Y219" t="s">
        <v>431</v>
      </c>
      <c r="Z219" s="1">
        <v>43076</v>
      </c>
      <c r="AA219">
        <v>5</v>
      </c>
      <c r="AB219" t="s">
        <v>367</v>
      </c>
      <c r="AC219" t="s">
        <v>313</v>
      </c>
      <c r="AD219" t="s">
        <v>312</v>
      </c>
    </row>
    <row r="220" spans="1:30" x14ac:dyDescent="0.25">
      <c r="A220">
        <v>219</v>
      </c>
      <c r="B220">
        <v>200</v>
      </c>
      <c r="C220">
        <v>1</v>
      </c>
      <c r="D220" t="s">
        <v>656</v>
      </c>
      <c r="E220">
        <v>46900</v>
      </c>
      <c r="G220" t="s">
        <v>44</v>
      </c>
      <c r="H220" s="7">
        <v>43079.694444444445</v>
      </c>
      <c r="I220">
        <v>200</v>
      </c>
      <c r="J220" t="s">
        <v>209</v>
      </c>
      <c r="K220" t="s">
        <v>210</v>
      </c>
      <c r="L220" t="s">
        <v>211</v>
      </c>
      <c r="M220" t="s">
        <v>100</v>
      </c>
      <c r="N220" t="s">
        <v>99</v>
      </c>
      <c r="O220" t="s">
        <v>94</v>
      </c>
      <c r="P220">
        <v>22</v>
      </c>
      <c r="Q220">
        <v>37520</v>
      </c>
      <c r="R220">
        <v>500</v>
      </c>
      <c r="S220">
        <v>1500</v>
      </c>
      <c r="T220">
        <v>550</v>
      </c>
      <c r="U220">
        <v>46900</v>
      </c>
      <c r="V220">
        <f>Data_SalesDetails[[#This Row],[Stock.Cost]]+Data_SalesDetails[[#This Row],[Stock.RepairsCost]]+Data_SalesDetails[[#This Row],[Stock.PartsCost]]+Data_SalesDetails[[#This Row],[Stock.TransportInCost]]</f>
        <v>40070</v>
      </c>
      <c r="W220" s="2">
        <f>Data_SalesDetails[[#This Row],[TotalSalePrice]]/Data_SalesDetails[[#This Row],[Total Cost]]-1</f>
        <v>0.17045170950836042</v>
      </c>
      <c r="X220" s="6">
        <f>Data_SalesDetails[[#This Row],[TotalSalePrice]]-Data_SalesDetails[[#This Row],[Total Cost]]</f>
        <v>6830</v>
      </c>
      <c r="Y220" t="s">
        <v>450</v>
      </c>
      <c r="Z220" s="1">
        <v>43076</v>
      </c>
      <c r="AA220">
        <v>4</v>
      </c>
      <c r="AB220" t="s">
        <v>356</v>
      </c>
      <c r="AC220" t="s">
        <v>311</v>
      </c>
      <c r="AD220" t="s">
        <v>312</v>
      </c>
    </row>
    <row r="221" spans="1:30" x14ac:dyDescent="0.25">
      <c r="A221">
        <v>220</v>
      </c>
      <c r="B221">
        <v>201</v>
      </c>
      <c r="C221">
        <v>1</v>
      </c>
      <c r="D221" t="s">
        <v>657</v>
      </c>
      <c r="E221">
        <v>45950</v>
      </c>
      <c r="G221" t="s">
        <v>48</v>
      </c>
      <c r="H221" s="7">
        <v>43079.736111111109</v>
      </c>
      <c r="I221">
        <v>201</v>
      </c>
      <c r="J221" t="s">
        <v>218</v>
      </c>
      <c r="K221" t="s">
        <v>219</v>
      </c>
      <c r="L221" t="s">
        <v>138</v>
      </c>
      <c r="M221" t="s">
        <v>104</v>
      </c>
      <c r="N221" t="s">
        <v>103</v>
      </c>
      <c r="O221" t="s">
        <v>94</v>
      </c>
      <c r="P221">
        <v>11</v>
      </c>
      <c r="Q221">
        <v>36760</v>
      </c>
      <c r="R221">
        <v>2000</v>
      </c>
      <c r="S221">
        <v>500</v>
      </c>
      <c r="T221">
        <v>550</v>
      </c>
      <c r="U221">
        <v>45950</v>
      </c>
      <c r="V221">
        <f>Data_SalesDetails[[#This Row],[Stock.Cost]]+Data_SalesDetails[[#This Row],[Stock.RepairsCost]]+Data_SalesDetails[[#This Row],[Stock.PartsCost]]+Data_SalesDetails[[#This Row],[Stock.TransportInCost]]</f>
        <v>39810</v>
      </c>
      <c r="W221" s="2">
        <f>Data_SalesDetails[[#This Row],[TotalSalePrice]]/Data_SalesDetails[[#This Row],[Total Cost]]-1</f>
        <v>0.15423260487314749</v>
      </c>
      <c r="X221" s="6">
        <f>Data_SalesDetails[[#This Row],[TotalSalePrice]]-Data_SalesDetails[[#This Row],[Total Cost]]</f>
        <v>6140</v>
      </c>
      <c r="Y221" t="s">
        <v>431</v>
      </c>
      <c r="Z221" s="1">
        <v>43078</v>
      </c>
      <c r="AA221">
        <v>2</v>
      </c>
      <c r="AB221" t="s">
        <v>345</v>
      </c>
      <c r="AC221" t="s">
        <v>308</v>
      </c>
      <c r="AD221" t="s">
        <v>309</v>
      </c>
    </row>
    <row r="222" spans="1:30" x14ac:dyDescent="0.25">
      <c r="A222">
        <v>221</v>
      </c>
      <c r="B222">
        <v>202</v>
      </c>
      <c r="C222">
        <v>1</v>
      </c>
      <c r="D222" t="s">
        <v>658</v>
      </c>
      <c r="E222">
        <v>7550</v>
      </c>
      <c r="G222" t="s">
        <v>49</v>
      </c>
      <c r="H222" s="7">
        <v>43079.52847222222</v>
      </c>
      <c r="I222">
        <v>202</v>
      </c>
      <c r="J222" t="s">
        <v>220</v>
      </c>
      <c r="K222" t="s">
        <v>221</v>
      </c>
      <c r="L222" t="s">
        <v>145</v>
      </c>
      <c r="M222" t="s">
        <v>96</v>
      </c>
      <c r="N222" t="s">
        <v>95</v>
      </c>
      <c r="O222" t="s">
        <v>94</v>
      </c>
      <c r="P222">
        <v>12</v>
      </c>
      <c r="Q222">
        <v>6040</v>
      </c>
      <c r="R222">
        <v>500</v>
      </c>
      <c r="S222">
        <v>750</v>
      </c>
      <c r="T222">
        <v>150</v>
      </c>
      <c r="U222">
        <v>7550</v>
      </c>
      <c r="V222">
        <f>Data_SalesDetails[[#This Row],[Stock.Cost]]+Data_SalesDetails[[#This Row],[Stock.RepairsCost]]+Data_SalesDetails[[#This Row],[Stock.PartsCost]]+Data_SalesDetails[[#This Row],[Stock.TransportInCost]]</f>
        <v>7440</v>
      </c>
      <c r="W222" s="2">
        <f>Data_SalesDetails[[#This Row],[TotalSalePrice]]/Data_SalesDetails[[#This Row],[Total Cost]]-1</f>
        <v>1.4784946236559238E-2</v>
      </c>
      <c r="X222" s="6">
        <f>Data_SalesDetails[[#This Row],[TotalSalePrice]]-Data_SalesDetails[[#This Row],[Total Cost]]</f>
        <v>110</v>
      </c>
      <c r="Y222" t="s">
        <v>424</v>
      </c>
      <c r="Z222" s="1">
        <v>43078</v>
      </c>
      <c r="AA222">
        <v>2</v>
      </c>
      <c r="AB222" t="s">
        <v>346</v>
      </c>
      <c r="AC222" t="s">
        <v>308</v>
      </c>
      <c r="AD222" t="s">
        <v>309</v>
      </c>
    </row>
    <row r="223" spans="1:30" x14ac:dyDescent="0.25">
      <c r="A223">
        <v>222</v>
      </c>
      <c r="B223">
        <v>203</v>
      </c>
      <c r="C223">
        <v>1</v>
      </c>
      <c r="D223" t="s">
        <v>659</v>
      </c>
      <c r="E223">
        <v>11990</v>
      </c>
      <c r="F223">
        <v>900</v>
      </c>
      <c r="G223" t="s">
        <v>51</v>
      </c>
      <c r="H223" s="7">
        <v>43081.611805555556</v>
      </c>
      <c r="I223">
        <v>203</v>
      </c>
      <c r="J223" t="s">
        <v>224</v>
      </c>
      <c r="K223" t="s">
        <v>225</v>
      </c>
      <c r="L223" t="s">
        <v>214</v>
      </c>
      <c r="M223" t="s">
        <v>102</v>
      </c>
      <c r="N223" t="s">
        <v>101</v>
      </c>
      <c r="O223" t="s">
        <v>94</v>
      </c>
      <c r="P223">
        <v>12</v>
      </c>
      <c r="Q223">
        <v>9592</v>
      </c>
      <c r="R223">
        <v>500</v>
      </c>
      <c r="S223">
        <v>750</v>
      </c>
      <c r="T223">
        <v>150</v>
      </c>
      <c r="U223">
        <v>11990</v>
      </c>
      <c r="V223">
        <f>Data_SalesDetails[[#This Row],[Stock.Cost]]+Data_SalesDetails[[#This Row],[Stock.RepairsCost]]+Data_SalesDetails[[#This Row],[Stock.PartsCost]]+Data_SalesDetails[[#This Row],[Stock.TransportInCost]]</f>
        <v>10992</v>
      </c>
      <c r="W223" s="2">
        <f>Data_SalesDetails[[#This Row],[TotalSalePrice]]/Data_SalesDetails[[#This Row],[Total Cost]]-1</f>
        <v>9.0793304221251869E-2</v>
      </c>
      <c r="X223" s="6">
        <f>Data_SalesDetails[[#This Row],[TotalSalePrice]]-Data_SalesDetails[[#This Row],[Total Cost]]</f>
        <v>998</v>
      </c>
      <c r="Y223" t="s">
        <v>444</v>
      </c>
      <c r="Z223" s="1">
        <v>43079</v>
      </c>
      <c r="AA223">
        <v>2</v>
      </c>
      <c r="AB223" t="s">
        <v>346</v>
      </c>
      <c r="AC223" t="s">
        <v>308</v>
      </c>
      <c r="AD223" t="s">
        <v>309</v>
      </c>
    </row>
    <row r="224" spans="1:30" x14ac:dyDescent="0.25">
      <c r="A224">
        <v>223</v>
      </c>
      <c r="B224">
        <v>204</v>
      </c>
      <c r="C224">
        <v>1</v>
      </c>
      <c r="D224" t="s">
        <v>660</v>
      </c>
      <c r="E224">
        <v>12500</v>
      </c>
      <c r="G224" t="s">
        <v>39</v>
      </c>
      <c r="H224" s="7">
        <v>43096.737500000003</v>
      </c>
      <c r="I224">
        <v>204</v>
      </c>
      <c r="J224" t="s">
        <v>200</v>
      </c>
      <c r="K224" t="s">
        <v>201</v>
      </c>
      <c r="L224" t="s">
        <v>135</v>
      </c>
      <c r="M224" t="s">
        <v>106</v>
      </c>
      <c r="N224" t="s">
        <v>105</v>
      </c>
      <c r="O224" t="s">
        <v>107</v>
      </c>
      <c r="P224">
        <v>13</v>
      </c>
      <c r="Q224">
        <v>10000</v>
      </c>
      <c r="R224">
        <v>500</v>
      </c>
      <c r="S224">
        <v>750</v>
      </c>
      <c r="T224">
        <v>150</v>
      </c>
      <c r="U224">
        <v>12500</v>
      </c>
      <c r="V224">
        <f>Data_SalesDetails[[#This Row],[Stock.Cost]]+Data_SalesDetails[[#This Row],[Stock.RepairsCost]]+Data_SalesDetails[[#This Row],[Stock.PartsCost]]+Data_SalesDetails[[#This Row],[Stock.TransportInCost]]</f>
        <v>11400</v>
      </c>
      <c r="W224" s="2">
        <f>Data_SalesDetails[[#This Row],[TotalSalePrice]]/Data_SalesDetails[[#This Row],[Total Cost]]-1</f>
        <v>9.6491228070175517E-2</v>
      </c>
      <c r="X224" s="6">
        <f>Data_SalesDetails[[#This Row],[TotalSalePrice]]-Data_SalesDetails[[#This Row],[Total Cost]]</f>
        <v>1100</v>
      </c>
      <c r="Y224" t="s">
        <v>431</v>
      </c>
      <c r="Z224" s="1">
        <v>43088</v>
      </c>
      <c r="AA224">
        <v>2</v>
      </c>
      <c r="AB224" t="s">
        <v>347</v>
      </c>
      <c r="AC224" t="s">
        <v>308</v>
      </c>
      <c r="AD224" t="s">
        <v>309</v>
      </c>
    </row>
    <row r="225" spans="1:30" x14ac:dyDescent="0.25">
      <c r="A225">
        <v>224</v>
      </c>
      <c r="B225">
        <v>205</v>
      </c>
      <c r="C225">
        <v>1</v>
      </c>
      <c r="D225" t="s">
        <v>661</v>
      </c>
      <c r="E225">
        <v>7500</v>
      </c>
      <c r="G225" t="s">
        <v>40</v>
      </c>
      <c r="H225" s="7">
        <v>43096.529166666667</v>
      </c>
      <c r="I225">
        <v>205</v>
      </c>
      <c r="J225" t="s">
        <v>200</v>
      </c>
      <c r="K225" t="s">
        <v>202</v>
      </c>
      <c r="L225" t="s">
        <v>138</v>
      </c>
      <c r="M225" t="s">
        <v>104</v>
      </c>
      <c r="N225" t="s">
        <v>103</v>
      </c>
      <c r="O225" t="s">
        <v>94</v>
      </c>
      <c r="P225">
        <v>13</v>
      </c>
      <c r="Q225">
        <v>6000</v>
      </c>
      <c r="R225">
        <v>500</v>
      </c>
      <c r="S225">
        <v>750</v>
      </c>
      <c r="T225">
        <v>150</v>
      </c>
      <c r="U225">
        <v>7500</v>
      </c>
      <c r="V225">
        <f>Data_SalesDetails[[#This Row],[Stock.Cost]]+Data_SalesDetails[[#This Row],[Stock.RepairsCost]]+Data_SalesDetails[[#This Row],[Stock.PartsCost]]+Data_SalesDetails[[#This Row],[Stock.TransportInCost]]</f>
        <v>7400</v>
      </c>
      <c r="W225" s="2">
        <f>Data_SalesDetails[[#This Row],[TotalSalePrice]]/Data_SalesDetails[[#This Row],[Total Cost]]-1</f>
        <v>1.3513513513513598E-2</v>
      </c>
      <c r="X225" s="6">
        <f>Data_SalesDetails[[#This Row],[TotalSalePrice]]-Data_SalesDetails[[#This Row],[Total Cost]]</f>
        <v>100</v>
      </c>
      <c r="Y225" t="s">
        <v>426</v>
      </c>
      <c r="Z225" s="1">
        <v>43089</v>
      </c>
      <c r="AA225">
        <v>2</v>
      </c>
      <c r="AB225" t="s">
        <v>347</v>
      </c>
      <c r="AC225" t="s">
        <v>308</v>
      </c>
      <c r="AD225" t="s">
        <v>309</v>
      </c>
    </row>
    <row r="226" spans="1:30" x14ac:dyDescent="0.25">
      <c r="A226">
        <v>225</v>
      </c>
      <c r="B226">
        <v>206</v>
      </c>
      <c r="C226">
        <v>1</v>
      </c>
      <c r="D226" t="s">
        <v>662</v>
      </c>
      <c r="E226">
        <v>56850</v>
      </c>
      <c r="G226" t="s">
        <v>28</v>
      </c>
      <c r="H226" s="7">
        <v>43102</v>
      </c>
      <c r="I226">
        <v>206</v>
      </c>
      <c r="J226" t="s">
        <v>173</v>
      </c>
      <c r="K226" t="s">
        <v>174</v>
      </c>
      <c r="L226" t="s">
        <v>175</v>
      </c>
      <c r="M226" t="s">
        <v>104</v>
      </c>
      <c r="N226" t="s">
        <v>103</v>
      </c>
      <c r="O226" t="s">
        <v>94</v>
      </c>
      <c r="P226">
        <v>22</v>
      </c>
      <c r="Q226">
        <v>45480</v>
      </c>
      <c r="R226">
        <v>500</v>
      </c>
      <c r="S226">
        <v>1500</v>
      </c>
      <c r="T226">
        <v>550</v>
      </c>
      <c r="U226">
        <v>56850</v>
      </c>
      <c r="V226">
        <f>Data_SalesDetails[[#This Row],[Stock.Cost]]+Data_SalesDetails[[#This Row],[Stock.RepairsCost]]+Data_SalesDetails[[#This Row],[Stock.PartsCost]]+Data_SalesDetails[[#This Row],[Stock.TransportInCost]]</f>
        <v>48030</v>
      </c>
      <c r="W226" s="2">
        <f>Data_SalesDetails[[#This Row],[TotalSalePrice]]/Data_SalesDetails[[#This Row],[Total Cost]]-1</f>
        <v>0.18363522798251086</v>
      </c>
      <c r="X226" s="6">
        <f>Data_SalesDetails[[#This Row],[TotalSalePrice]]-Data_SalesDetails[[#This Row],[Total Cost]]</f>
        <v>8820</v>
      </c>
      <c r="Y226" t="s">
        <v>436</v>
      </c>
      <c r="Z226" s="1">
        <v>43099</v>
      </c>
      <c r="AA226">
        <v>4</v>
      </c>
      <c r="AB226" t="s">
        <v>356</v>
      </c>
      <c r="AC226" t="s">
        <v>311</v>
      </c>
      <c r="AD226" t="s">
        <v>312</v>
      </c>
    </row>
    <row r="227" spans="1:30" x14ac:dyDescent="0.25">
      <c r="A227">
        <v>226</v>
      </c>
      <c r="B227">
        <v>207</v>
      </c>
      <c r="C227">
        <v>1</v>
      </c>
      <c r="D227" t="s">
        <v>664</v>
      </c>
      <c r="E227">
        <v>62500</v>
      </c>
      <c r="F227">
        <v>1250</v>
      </c>
      <c r="G227" t="s">
        <v>24</v>
      </c>
      <c r="H227" s="7">
        <v>43102</v>
      </c>
      <c r="I227">
        <v>207</v>
      </c>
      <c r="J227" t="s">
        <v>163</v>
      </c>
      <c r="K227" t="s">
        <v>164</v>
      </c>
      <c r="L227" t="s">
        <v>159</v>
      </c>
      <c r="M227" t="s">
        <v>104</v>
      </c>
      <c r="N227" t="s">
        <v>103</v>
      </c>
      <c r="O227" t="s">
        <v>94</v>
      </c>
      <c r="P227">
        <v>21</v>
      </c>
      <c r="Q227">
        <v>50000</v>
      </c>
      <c r="R227">
        <v>500</v>
      </c>
      <c r="S227">
        <v>750</v>
      </c>
      <c r="T227">
        <v>550</v>
      </c>
      <c r="U227">
        <v>62500</v>
      </c>
      <c r="V227">
        <f>Data_SalesDetails[[#This Row],[Stock.Cost]]+Data_SalesDetails[[#This Row],[Stock.RepairsCost]]+Data_SalesDetails[[#This Row],[Stock.PartsCost]]+Data_SalesDetails[[#This Row],[Stock.TransportInCost]]</f>
        <v>51800</v>
      </c>
      <c r="W227" s="2">
        <f>Data_SalesDetails[[#This Row],[TotalSalePrice]]/Data_SalesDetails[[#This Row],[Total Cost]]-1</f>
        <v>0.20656370656370648</v>
      </c>
      <c r="X227" s="6">
        <f>Data_SalesDetails[[#This Row],[TotalSalePrice]]-Data_SalesDetails[[#This Row],[Total Cost]]</f>
        <v>10700</v>
      </c>
      <c r="Y227" t="s">
        <v>428</v>
      </c>
      <c r="Z227" s="1">
        <v>43099</v>
      </c>
      <c r="AA227">
        <v>4</v>
      </c>
      <c r="AB227" t="s">
        <v>355</v>
      </c>
      <c r="AC227" t="s">
        <v>311</v>
      </c>
      <c r="AD227" t="s">
        <v>312</v>
      </c>
    </row>
    <row r="228" spans="1:30" x14ac:dyDescent="0.25">
      <c r="A228">
        <v>227</v>
      </c>
      <c r="B228">
        <v>208</v>
      </c>
      <c r="C228">
        <v>1</v>
      </c>
      <c r="D228" t="s">
        <v>665</v>
      </c>
      <c r="E228">
        <v>42500</v>
      </c>
      <c r="G228" t="s">
        <v>29</v>
      </c>
      <c r="H228" s="7">
        <v>43102</v>
      </c>
      <c r="I228">
        <v>208</v>
      </c>
      <c r="J228" t="s">
        <v>176</v>
      </c>
      <c r="K228" t="s">
        <v>177</v>
      </c>
      <c r="L228" t="s">
        <v>178</v>
      </c>
      <c r="M228" t="s">
        <v>104</v>
      </c>
      <c r="N228" t="s">
        <v>103</v>
      </c>
      <c r="O228" t="s">
        <v>94</v>
      </c>
      <c r="P228">
        <v>22</v>
      </c>
      <c r="Q228">
        <v>34000</v>
      </c>
      <c r="R228">
        <v>2000</v>
      </c>
      <c r="S228">
        <v>150</v>
      </c>
      <c r="T228">
        <v>550</v>
      </c>
      <c r="U228">
        <v>42500</v>
      </c>
      <c r="V228">
        <f>Data_SalesDetails[[#This Row],[Stock.Cost]]+Data_SalesDetails[[#This Row],[Stock.RepairsCost]]+Data_SalesDetails[[#This Row],[Stock.PartsCost]]+Data_SalesDetails[[#This Row],[Stock.TransportInCost]]</f>
        <v>36700</v>
      </c>
      <c r="W228" s="2">
        <f>Data_SalesDetails[[#This Row],[TotalSalePrice]]/Data_SalesDetails[[#This Row],[Total Cost]]-1</f>
        <v>0.15803814713896447</v>
      </c>
      <c r="X228" s="6">
        <f>Data_SalesDetails[[#This Row],[TotalSalePrice]]-Data_SalesDetails[[#This Row],[Total Cost]]</f>
        <v>5800</v>
      </c>
      <c r="Y228" t="s">
        <v>431</v>
      </c>
      <c r="Z228" s="1">
        <v>43100</v>
      </c>
      <c r="AA228">
        <v>4</v>
      </c>
      <c r="AB228" t="s">
        <v>356</v>
      </c>
      <c r="AC228" t="s">
        <v>311</v>
      </c>
      <c r="AD228" t="s">
        <v>312</v>
      </c>
    </row>
    <row r="229" spans="1:30" x14ac:dyDescent="0.25">
      <c r="A229">
        <v>228</v>
      </c>
      <c r="B229">
        <v>209</v>
      </c>
      <c r="C229">
        <v>1</v>
      </c>
      <c r="D229" t="s">
        <v>666</v>
      </c>
      <c r="E229">
        <v>65450</v>
      </c>
      <c r="F229">
        <v>1250</v>
      </c>
      <c r="G229" t="s">
        <v>54</v>
      </c>
      <c r="H229" s="7">
        <v>43102</v>
      </c>
      <c r="I229">
        <v>209</v>
      </c>
      <c r="J229" t="s">
        <v>200</v>
      </c>
      <c r="K229" t="s">
        <v>230</v>
      </c>
      <c r="L229" t="s">
        <v>162</v>
      </c>
      <c r="M229" t="s">
        <v>106</v>
      </c>
      <c r="N229" t="s">
        <v>105</v>
      </c>
      <c r="O229" t="s">
        <v>107</v>
      </c>
      <c r="P229">
        <v>25</v>
      </c>
      <c r="Q229">
        <v>52360</v>
      </c>
      <c r="R229">
        <v>500</v>
      </c>
      <c r="S229">
        <v>1500</v>
      </c>
      <c r="T229">
        <v>750</v>
      </c>
      <c r="U229">
        <v>65450</v>
      </c>
      <c r="V229">
        <f>Data_SalesDetails[[#This Row],[Stock.Cost]]+Data_SalesDetails[[#This Row],[Stock.RepairsCost]]+Data_SalesDetails[[#This Row],[Stock.PartsCost]]+Data_SalesDetails[[#This Row],[Stock.TransportInCost]]</f>
        <v>55110</v>
      </c>
      <c r="W229" s="2">
        <f>Data_SalesDetails[[#This Row],[TotalSalePrice]]/Data_SalesDetails[[#This Row],[Total Cost]]-1</f>
        <v>0.18762475049900207</v>
      </c>
      <c r="X229" s="6">
        <f>Data_SalesDetails[[#This Row],[TotalSalePrice]]-Data_SalesDetails[[#This Row],[Total Cost]]</f>
        <v>10340</v>
      </c>
      <c r="Y229" t="s">
        <v>431</v>
      </c>
      <c r="Z229" s="1">
        <v>43100</v>
      </c>
      <c r="AA229">
        <v>4</v>
      </c>
      <c r="AB229" t="s">
        <v>359</v>
      </c>
      <c r="AC229" t="s">
        <v>311</v>
      </c>
      <c r="AD229" t="s">
        <v>312</v>
      </c>
    </row>
    <row r="230" spans="1:30" x14ac:dyDescent="0.25">
      <c r="A230">
        <v>229</v>
      </c>
      <c r="B230">
        <v>210</v>
      </c>
      <c r="C230">
        <v>1</v>
      </c>
      <c r="D230" t="s">
        <v>663</v>
      </c>
      <c r="E230">
        <v>56950</v>
      </c>
      <c r="G230" t="s">
        <v>55</v>
      </c>
      <c r="H230" s="7">
        <v>43102</v>
      </c>
      <c r="I230">
        <v>210</v>
      </c>
      <c r="J230" t="s">
        <v>231</v>
      </c>
      <c r="K230" t="s">
        <v>232</v>
      </c>
      <c r="L230" t="s">
        <v>159</v>
      </c>
      <c r="M230" t="s">
        <v>104</v>
      </c>
      <c r="N230" t="s">
        <v>103</v>
      </c>
      <c r="O230" t="s">
        <v>94</v>
      </c>
      <c r="P230">
        <v>22</v>
      </c>
      <c r="Q230">
        <v>45560</v>
      </c>
      <c r="R230">
        <v>500</v>
      </c>
      <c r="S230">
        <v>1500</v>
      </c>
      <c r="T230">
        <v>550</v>
      </c>
      <c r="U230">
        <v>56950</v>
      </c>
      <c r="V230">
        <f>Data_SalesDetails[[#This Row],[Stock.Cost]]+Data_SalesDetails[[#This Row],[Stock.RepairsCost]]+Data_SalesDetails[[#This Row],[Stock.PartsCost]]+Data_SalesDetails[[#This Row],[Stock.TransportInCost]]</f>
        <v>48110</v>
      </c>
      <c r="W230" s="2">
        <f>Data_SalesDetails[[#This Row],[TotalSalePrice]]/Data_SalesDetails[[#This Row],[Total Cost]]-1</f>
        <v>0.18374558303886923</v>
      </c>
      <c r="X230" s="6">
        <f>Data_SalesDetails[[#This Row],[TotalSalePrice]]-Data_SalesDetails[[#This Row],[Total Cost]]</f>
        <v>8840</v>
      </c>
      <c r="Y230" t="s">
        <v>471</v>
      </c>
      <c r="Z230" s="1">
        <v>43099</v>
      </c>
      <c r="AA230">
        <v>4</v>
      </c>
      <c r="AB230" t="s">
        <v>356</v>
      </c>
      <c r="AC230" t="s">
        <v>311</v>
      </c>
      <c r="AD230" t="s">
        <v>312</v>
      </c>
    </row>
    <row r="231" spans="1:30" x14ac:dyDescent="0.25">
      <c r="A231">
        <v>230</v>
      </c>
      <c r="B231">
        <v>211</v>
      </c>
      <c r="C231">
        <v>1</v>
      </c>
      <c r="D231" t="s">
        <v>667</v>
      </c>
      <c r="E231">
        <v>1950</v>
      </c>
      <c r="G231" t="s">
        <v>56</v>
      </c>
      <c r="H231" s="7">
        <v>43105</v>
      </c>
      <c r="I231">
        <v>211</v>
      </c>
      <c r="J231" t="s">
        <v>233</v>
      </c>
      <c r="K231" t="s">
        <v>234</v>
      </c>
      <c r="L231" t="s">
        <v>145</v>
      </c>
      <c r="M231" t="s">
        <v>96</v>
      </c>
      <c r="N231" t="s">
        <v>95</v>
      </c>
      <c r="O231" t="s">
        <v>94</v>
      </c>
      <c r="P231">
        <v>99</v>
      </c>
      <c r="Q231">
        <v>1560</v>
      </c>
      <c r="R231">
        <v>500</v>
      </c>
      <c r="S231">
        <v>750</v>
      </c>
      <c r="T231">
        <v>150</v>
      </c>
      <c r="U231">
        <v>1950</v>
      </c>
      <c r="V231">
        <f>Data_SalesDetails[[#This Row],[Stock.Cost]]+Data_SalesDetails[[#This Row],[Stock.RepairsCost]]+Data_SalesDetails[[#This Row],[Stock.PartsCost]]+Data_SalesDetails[[#This Row],[Stock.TransportInCost]]</f>
        <v>2960</v>
      </c>
      <c r="W231" s="2">
        <f>Data_SalesDetails[[#This Row],[TotalSalePrice]]/Data_SalesDetails[[#This Row],[Total Cost]]-1</f>
        <v>-0.34121621621621623</v>
      </c>
      <c r="X231" s="6">
        <f>Data_SalesDetails[[#This Row],[TotalSalePrice]]-Data_SalesDetails[[#This Row],[Total Cost]]</f>
        <v>-1010</v>
      </c>
      <c r="Y231" t="s">
        <v>428</v>
      </c>
      <c r="Z231" s="1">
        <v>43101</v>
      </c>
      <c r="AA231">
        <v>23</v>
      </c>
      <c r="AB231" t="s">
        <v>421</v>
      </c>
      <c r="AC231" t="s">
        <v>332</v>
      </c>
      <c r="AD231" t="s">
        <v>309</v>
      </c>
    </row>
    <row r="232" spans="1:30" x14ac:dyDescent="0.25">
      <c r="A232">
        <v>231</v>
      </c>
      <c r="B232">
        <v>212</v>
      </c>
      <c r="C232">
        <v>1</v>
      </c>
      <c r="D232" t="s">
        <v>668</v>
      </c>
      <c r="E232">
        <v>1150</v>
      </c>
      <c r="G232" t="s">
        <v>57</v>
      </c>
      <c r="H232" s="7">
        <v>43105</v>
      </c>
      <c r="I232">
        <v>212</v>
      </c>
      <c r="J232" t="s">
        <v>235</v>
      </c>
      <c r="K232" t="s">
        <v>236</v>
      </c>
      <c r="L232" t="s">
        <v>159</v>
      </c>
      <c r="M232" t="s">
        <v>104</v>
      </c>
      <c r="N232" t="s">
        <v>103</v>
      </c>
      <c r="O232" t="s">
        <v>94</v>
      </c>
      <c r="P232">
        <v>56</v>
      </c>
      <c r="Q232">
        <v>920</v>
      </c>
      <c r="R232">
        <v>500</v>
      </c>
      <c r="S232">
        <v>750</v>
      </c>
      <c r="T232">
        <v>150</v>
      </c>
      <c r="U232">
        <v>1150</v>
      </c>
      <c r="V232">
        <f>Data_SalesDetails[[#This Row],[Stock.Cost]]+Data_SalesDetails[[#This Row],[Stock.RepairsCost]]+Data_SalesDetails[[#This Row],[Stock.PartsCost]]+Data_SalesDetails[[#This Row],[Stock.TransportInCost]]</f>
        <v>2320</v>
      </c>
      <c r="W232" s="2">
        <f>Data_SalesDetails[[#This Row],[TotalSalePrice]]/Data_SalesDetails[[#This Row],[Total Cost]]-1</f>
        <v>-0.50431034482758619</v>
      </c>
      <c r="X232" s="6">
        <f>Data_SalesDetails[[#This Row],[TotalSalePrice]]-Data_SalesDetails[[#This Row],[Total Cost]]</f>
        <v>-1170</v>
      </c>
      <c r="Y232" t="s">
        <v>431</v>
      </c>
      <c r="Z232" s="1">
        <v>43101</v>
      </c>
      <c r="AA232">
        <v>10</v>
      </c>
      <c r="AB232" t="s">
        <v>384</v>
      </c>
      <c r="AC232" t="s">
        <v>317</v>
      </c>
      <c r="AD232" t="s">
        <v>312</v>
      </c>
    </row>
    <row r="233" spans="1:30" x14ac:dyDescent="0.25">
      <c r="A233">
        <v>232</v>
      </c>
      <c r="B233">
        <v>213</v>
      </c>
      <c r="C233">
        <v>1</v>
      </c>
      <c r="D233" t="s">
        <v>669</v>
      </c>
      <c r="E233">
        <v>11550</v>
      </c>
      <c r="G233" t="s">
        <v>58</v>
      </c>
      <c r="H233" s="7">
        <v>43105</v>
      </c>
      <c r="I233">
        <v>213</v>
      </c>
      <c r="J233" t="s">
        <v>237</v>
      </c>
      <c r="K233" t="s">
        <v>238</v>
      </c>
      <c r="L233" t="s">
        <v>120</v>
      </c>
      <c r="M233" t="s">
        <v>98</v>
      </c>
      <c r="N233" t="s">
        <v>97</v>
      </c>
      <c r="O233" t="s">
        <v>94</v>
      </c>
      <c r="P233">
        <v>54</v>
      </c>
      <c r="Q233">
        <v>9240</v>
      </c>
      <c r="R233">
        <v>500</v>
      </c>
      <c r="S233">
        <v>750</v>
      </c>
      <c r="T233">
        <v>150</v>
      </c>
      <c r="U233">
        <v>11550</v>
      </c>
      <c r="V233">
        <f>Data_SalesDetails[[#This Row],[Stock.Cost]]+Data_SalesDetails[[#This Row],[Stock.RepairsCost]]+Data_SalesDetails[[#This Row],[Stock.PartsCost]]+Data_SalesDetails[[#This Row],[Stock.TransportInCost]]</f>
        <v>10640</v>
      </c>
      <c r="W233" s="2">
        <f>Data_SalesDetails[[#This Row],[TotalSalePrice]]/Data_SalesDetails[[#This Row],[Total Cost]]-1</f>
        <v>8.5526315789473673E-2</v>
      </c>
      <c r="X233" s="6">
        <f>Data_SalesDetails[[#This Row],[TotalSalePrice]]-Data_SalesDetails[[#This Row],[Total Cost]]</f>
        <v>910</v>
      </c>
      <c r="Y233" t="s">
        <v>433</v>
      </c>
      <c r="Z233" s="1">
        <v>43101</v>
      </c>
      <c r="AA233">
        <v>9</v>
      </c>
      <c r="AB233" t="s">
        <v>382</v>
      </c>
      <c r="AC233" t="s">
        <v>316</v>
      </c>
      <c r="AD233" t="s">
        <v>307</v>
      </c>
    </row>
    <row r="234" spans="1:30" x14ac:dyDescent="0.25">
      <c r="A234">
        <v>233</v>
      </c>
      <c r="B234">
        <v>214</v>
      </c>
      <c r="C234">
        <v>1</v>
      </c>
      <c r="D234" t="s">
        <v>670</v>
      </c>
      <c r="E234">
        <v>12570</v>
      </c>
      <c r="F234">
        <v>500</v>
      </c>
      <c r="G234" t="s">
        <v>48</v>
      </c>
      <c r="H234" s="7">
        <v>43105</v>
      </c>
      <c r="I234">
        <v>214</v>
      </c>
      <c r="J234" t="s">
        <v>218</v>
      </c>
      <c r="K234" t="s">
        <v>219</v>
      </c>
      <c r="L234" t="s">
        <v>138</v>
      </c>
      <c r="M234" t="s">
        <v>104</v>
      </c>
      <c r="N234" t="s">
        <v>103</v>
      </c>
      <c r="O234" t="s">
        <v>94</v>
      </c>
      <c r="P234">
        <v>87</v>
      </c>
      <c r="Q234">
        <v>10056</v>
      </c>
      <c r="R234">
        <v>2000</v>
      </c>
      <c r="S234">
        <v>500</v>
      </c>
      <c r="T234">
        <v>150</v>
      </c>
      <c r="U234">
        <v>12570</v>
      </c>
      <c r="V234">
        <f>Data_SalesDetails[[#This Row],[Stock.Cost]]+Data_SalesDetails[[#This Row],[Stock.RepairsCost]]+Data_SalesDetails[[#This Row],[Stock.PartsCost]]+Data_SalesDetails[[#This Row],[Stock.TransportInCost]]</f>
        <v>12706</v>
      </c>
      <c r="W234" s="2">
        <f>Data_SalesDetails[[#This Row],[TotalSalePrice]]/Data_SalesDetails[[#This Row],[Total Cost]]-1</f>
        <v>-1.0703604596253746E-2</v>
      </c>
      <c r="X234" s="6">
        <f>Data_SalesDetails[[#This Row],[TotalSalePrice]]-Data_SalesDetails[[#This Row],[Total Cost]]</f>
        <v>-136</v>
      </c>
      <c r="Y234" t="s">
        <v>431</v>
      </c>
      <c r="Z234" s="1">
        <v>43101</v>
      </c>
      <c r="AA234">
        <v>21</v>
      </c>
      <c r="AB234" t="s">
        <v>411</v>
      </c>
      <c r="AC234" t="s">
        <v>330</v>
      </c>
      <c r="AD234" t="s">
        <v>312</v>
      </c>
    </row>
    <row r="235" spans="1:30" x14ac:dyDescent="0.25">
      <c r="A235">
        <v>234</v>
      </c>
      <c r="B235">
        <v>215</v>
      </c>
      <c r="C235">
        <v>1</v>
      </c>
      <c r="D235" t="s">
        <v>671</v>
      </c>
      <c r="E235">
        <v>9890</v>
      </c>
      <c r="G235" t="s">
        <v>49</v>
      </c>
      <c r="H235" s="7">
        <v>43105</v>
      </c>
      <c r="I235">
        <v>215</v>
      </c>
      <c r="J235" t="s">
        <v>220</v>
      </c>
      <c r="K235" t="s">
        <v>221</v>
      </c>
      <c r="L235" t="s">
        <v>145</v>
      </c>
      <c r="M235" t="s">
        <v>96</v>
      </c>
      <c r="N235" t="s">
        <v>95</v>
      </c>
      <c r="O235" t="s">
        <v>94</v>
      </c>
      <c r="P235">
        <v>89</v>
      </c>
      <c r="Q235">
        <v>7912</v>
      </c>
      <c r="R235">
        <v>500</v>
      </c>
      <c r="S235">
        <v>225</v>
      </c>
      <c r="T235">
        <v>150</v>
      </c>
      <c r="U235">
        <v>9890</v>
      </c>
      <c r="V235">
        <f>Data_SalesDetails[[#This Row],[Stock.Cost]]+Data_SalesDetails[[#This Row],[Stock.RepairsCost]]+Data_SalesDetails[[#This Row],[Stock.PartsCost]]+Data_SalesDetails[[#This Row],[Stock.TransportInCost]]</f>
        <v>8787</v>
      </c>
      <c r="W235" s="2">
        <f>Data_SalesDetails[[#This Row],[TotalSalePrice]]/Data_SalesDetails[[#This Row],[Total Cost]]-1</f>
        <v>0.12552634573802202</v>
      </c>
      <c r="X235" s="6">
        <f>Data_SalesDetails[[#This Row],[TotalSalePrice]]-Data_SalesDetails[[#This Row],[Total Cost]]</f>
        <v>1103</v>
      </c>
      <c r="Y235" t="s">
        <v>431</v>
      </c>
      <c r="Z235" s="1">
        <v>43101</v>
      </c>
      <c r="AA235">
        <v>21</v>
      </c>
      <c r="AB235" t="s">
        <v>413</v>
      </c>
      <c r="AC235" t="s">
        <v>330</v>
      </c>
      <c r="AD235" t="s">
        <v>312</v>
      </c>
    </row>
    <row r="236" spans="1:30" x14ac:dyDescent="0.25">
      <c r="A236">
        <v>235</v>
      </c>
      <c r="B236">
        <v>216</v>
      </c>
      <c r="C236">
        <v>1</v>
      </c>
      <c r="D236" t="s">
        <v>672</v>
      </c>
      <c r="E236">
        <v>56950</v>
      </c>
      <c r="G236" t="s">
        <v>14</v>
      </c>
      <c r="H236" s="7">
        <v>43110</v>
      </c>
      <c r="I236">
        <v>216</v>
      </c>
      <c r="J236" t="s">
        <v>141</v>
      </c>
      <c r="K236" t="s">
        <v>142</v>
      </c>
      <c r="L236" t="s">
        <v>138</v>
      </c>
      <c r="M236" t="s">
        <v>104</v>
      </c>
      <c r="N236" t="s">
        <v>103</v>
      </c>
      <c r="O236" t="s">
        <v>94</v>
      </c>
      <c r="P236">
        <v>32</v>
      </c>
      <c r="Q236">
        <v>45560</v>
      </c>
      <c r="R236">
        <v>2000</v>
      </c>
      <c r="S236">
        <v>500</v>
      </c>
      <c r="T236">
        <v>550</v>
      </c>
      <c r="U236">
        <v>56950</v>
      </c>
      <c r="V236">
        <f>Data_SalesDetails[[#This Row],[Stock.Cost]]+Data_SalesDetails[[#This Row],[Stock.RepairsCost]]+Data_SalesDetails[[#This Row],[Stock.PartsCost]]+Data_SalesDetails[[#This Row],[Stock.TransportInCost]]</f>
        <v>48610</v>
      </c>
      <c r="W236" s="2">
        <f>Data_SalesDetails[[#This Row],[TotalSalePrice]]/Data_SalesDetails[[#This Row],[Total Cost]]-1</f>
        <v>0.17156963587739149</v>
      </c>
      <c r="X236" s="6">
        <f>Data_SalesDetails[[#This Row],[TotalSalePrice]]-Data_SalesDetails[[#This Row],[Total Cost]]</f>
        <v>8340</v>
      </c>
      <c r="Y236" t="s">
        <v>433</v>
      </c>
      <c r="Z236" s="1">
        <v>43101</v>
      </c>
      <c r="AA236">
        <v>5</v>
      </c>
      <c r="AB236" t="s">
        <v>366</v>
      </c>
      <c r="AC236" t="s">
        <v>313</v>
      </c>
      <c r="AD236" t="s">
        <v>312</v>
      </c>
    </row>
    <row r="237" spans="1:30" x14ac:dyDescent="0.25">
      <c r="A237">
        <v>236</v>
      </c>
      <c r="B237">
        <v>217</v>
      </c>
      <c r="C237">
        <v>1</v>
      </c>
      <c r="D237" t="s">
        <v>673</v>
      </c>
      <c r="E237">
        <v>45950</v>
      </c>
      <c r="G237" t="s">
        <v>35</v>
      </c>
      <c r="H237" s="7">
        <v>43110</v>
      </c>
      <c r="I237">
        <v>217</v>
      </c>
      <c r="J237" t="s">
        <v>189</v>
      </c>
      <c r="K237" t="s">
        <v>190</v>
      </c>
      <c r="L237" t="s">
        <v>191</v>
      </c>
      <c r="M237" t="s">
        <v>102</v>
      </c>
      <c r="N237" t="s">
        <v>101</v>
      </c>
      <c r="O237" t="s">
        <v>94</v>
      </c>
      <c r="P237">
        <v>85</v>
      </c>
      <c r="Q237">
        <v>36760</v>
      </c>
      <c r="R237">
        <v>660</v>
      </c>
      <c r="S237">
        <v>1500</v>
      </c>
      <c r="T237">
        <v>550</v>
      </c>
      <c r="U237">
        <v>45950</v>
      </c>
      <c r="V237">
        <f>Data_SalesDetails[[#This Row],[Stock.Cost]]+Data_SalesDetails[[#This Row],[Stock.RepairsCost]]+Data_SalesDetails[[#This Row],[Stock.PartsCost]]+Data_SalesDetails[[#This Row],[Stock.TransportInCost]]</f>
        <v>39470</v>
      </c>
      <c r="W237" s="2">
        <f>Data_SalesDetails[[#This Row],[TotalSalePrice]]/Data_SalesDetails[[#This Row],[Total Cost]]-1</f>
        <v>0.16417532303014948</v>
      </c>
      <c r="X237" s="6">
        <f>Data_SalesDetails[[#This Row],[TotalSalePrice]]-Data_SalesDetails[[#This Row],[Total Cost]]</f>
        <v>6480</v>
      </c>
      <c r="Y237" t="s">
        <v>488</v>
      </c>
      <c r="Z237" s="1">
        <v>43101</v>
      </c>
      <c r="AA237">
        <v>20</v>
      </c>
      <c r="AB237" t="s">
        <v>409</v>
      </c>
      <c r="AC237" t="s">
        <v>329</v>
      </c>
      <c r="AD237" t="s">
        <v>312</v>
      </c>
    </row>
    <row r="238" spans="1:30" x14ac:dyDescent="0.25">
      <c r="A238">
        <v>237</v>
      </c>
      <c r="B238">
        <v>218</v>
      </c>
      <c r="C238">
        <v>1</v>
      </c>
      <c r="D238" t="s">
        <v>674</v>
      </c>
      <c r="E238">
        <v>950</v>
      </c>
      <c r="F238">
        <v>25</v>
      </c>
      <c r="G238" t="s">
        <v>52</v>
      </c>
      <c r="H238" s="7">
        <v>43110</v>
      </c>
      <c r="I238">
        <v>218</v>
      </c>
      <c r="J238" t="s">
        <v>226</v>
      </c>
      <c r="K238" t="s">
        <v>227</v>
      </c>
      <c r="L238" t="s">
        <v>197</v>
      </c>
      <c r="M238" t="s">
        <v>93</v>
      </c>
      <c r="N238" t="s">
        <v>92</v>
      </c>
      <c r="O238" t="s">
        <v>94</v>
      </c>
      <c r="P238">
        <v>96</v>
      </c>
      <c r="Q238">
        <v>760</v>
      </c>
      <c r="R238">
        <v>500</v>
      </c>
      <c r="S238">
        <v>750</v>
      </c>
      <c r="T238">
        <v>150</v>
      </c>
      <c r="U238">
        <v>950</v>
      </c>
      <c r="V238">
        <f>Data_SalesDetails[[#This Row],[Stock.Cost]]+Data_SalesDetails[[#This Row],[Stock.RepairsCost]]+Data_SalesDetails[[#This Row],[Stock.PartsCost]]+Data_SalesDetails[[#This Row],[Stock.TransportInCost]]</f>
        <v>2160</v>
      </c>
      <c r="W238" s="2">
        <f>Data_SalesDetails[[#This Row],[TotalSalePrice]]/Data_SalesDetails[[#This Row],[Total Cost]]-1</f>
        <v>-0.56018518518518512</v>
      </c>
      <c r="X238" s="6">
        <f>Data_SalesDetails[[#This Row],[TotalSalePrice]]-Data_SalesDetails[[#This Row],[Total Cost]]</f>
        <v>-1210</v>
      </c>
      <c r="Y238" t="s">
        <v>428</v>
      </c>
      <c r="Z238" s="1">
        <v>43101</v>
      </c>
      <c r="AA238">
        <v>23</v>
      </c>
      <c r="AB238" t="s">
        <v>419</v>
      </c>
      <c r="AC238" t="s">
        <v>332</v>
      </c>
      <c r="AD238" t="s">
        <v>309</v>
      </c>
    </row>
    <row r="239" spans="1:30" x14ac:dyDescent="0.25">
      <c r="A239">
        <v>238</v>
      </c>
      <c r="B239">
        <v>219</v>
      </c>
      <c r="C239">
        <v>1</v>
      </c>
      <c r="D239" t="s">
        <v>675</v>
      </c>
      <c r="E239">
        <v>21550</v>
      </c>
      <c r="F239">
        <v>1250</v>
      </c>
      <c r="G239" t="s">
        <v>38</v>
      </c>
      <c r="H239" s="7">
        <v>43110</v>
      </c>
      <c r="I239">
        <v>219</v>
      </c>
      <c r="J239" t="s">
        <v>198</v>
      </c>
      <c r="K239" t="s">
        <v>199</v>
      </c>
      <c r="L239" t="s">
        <v>132</v>
      </c>
      <c r="M239" t="s">
        <v>96</v>
      </c>
      <c r="N239" t="s">
        <v>95</v>
      </c>
      <c r="O239" t="s">
        <v>94</v>
      </c>
      <c r="P239">
        <v>74</v>
      </c>
      <c r="Q239">
        <v>17240</v>
      </c>
      <c r="R239">
        <v>970</v>
      </c>
      <c r="S239">
        <v>750</v>
      </c>
      <c r="T239">
        <v>150</v>
      </c>
      <c r="U239">
        <v>21550</v>
      </c>
      <c r="V239">
        <f>Data_SalesDetails[[#This Row],[Stock.Cost]]+Data_SalesDetails[[#This Row],[Stock.RepairsCost]]+Data_SalesDetails[[#This Row],[Stock.PartsCost]]+Data_SalesDetails[[#This Row],[Stock.TransportInCost]]</f>
        <v>19110</v>
      </c>
      <c r="W239" s="2">
        <f>Data_SalesDetails[[#This Row],[TotalSalePrice]]/Data_SalesDetails[[#This Row],[Total Cost]]-1</f>
        <v>0.12768184196755628</v>
      </c>
      <c r="X239" s="6">
        <f>Data_SalesDetails[[#This Row],[TotalSalePrice]]-Data_SalesDetails[[#This Row],[Total Cost]]</f>
        <v>2440</v>
      </c>
      <c r="Y239" t="s">
        <v>431</v>
      </c>
      <c r="Z239" s="1">
        <v>43101</v>
      </c>
      <c r="AA239">
        <v>16</v>
      </c>
      <c r="AB239" t="s">
        <v>401</v>
      </c>
      <c r="AC239" t="s">
        <v>325</v>
      </c>
      <c r="AD239" t="s">
        <v>312</v>
      </c>
    </row>
    <row r="240" spans="1:30" x14ac:dyDescent="0.25">
      <c r="A240">
        <v>239</v>
      </c>
      <c r="B240">
        <v>220</v>
      </c>
      <c r="C240">
        <v>1</v>
      </c>
      <c r="D240" t="s">
        <v>676</v>
      </c>
      <c r="E240">
        <v>5950</v>
      </c>
      <c r="G240" t="s">
        <v>24</v>
      </c>
      <c r="H240" s="7">
        <v>43115</v>
      </c>
      <c r="I240">
        <v>220</v>
      </c>
      <c r="J240" t="s">
        <v>163</v>
      </c>
      <c r="K240" t="s">
        <v>164</v>
      </c>
      <c r="L240" t="s">
        <v>159</v>
      </c>
      <c r="M240" t="s">
        <v>104</v>
      </c>
      <c r="N240" t="s">
        <v>103</v>
      </c>
      <c r="O240" t="s">
        <v>94</v>
      </c>
      <c r="P240">
        <v>52</v>
      </c>
      <c r="Q240">
        <v>4760</v>
      </c>
      <c r="R240">
        <v>500</v>
      </c>
      <c r="S240">
        <v>225</v>
      </c>
      <c r="T240">
        <v>150</v>
      </c>
      <c r="U240">
        <v>5950</v>
      </c>
      <c r="V240">
        <f>Data_SalesDetails[[#This Row],[Stock.Cost]]+Data_SalesDetails[[#This Row],[Stock.RepairsCost]]+Data_SalesDetails[[#This Row],[Stock.PartsCost]]+Data_SalesDetails[[#This Row],[Stock.TransportInCost]]</f>
        <v>5635</v>
      </c>
      <c r="W240" s="2">
        <f>Data_SalesDetails[[#This Row],[TotalSalePrice]]/Data_SalesDetails[[#This Row],[Total Cost]]-1</f>
        <v>5.5900621118012417E-2</v>
      </c>
      <c r="X240" s="6">
        <f>Data_SalesDetails[[#This Row],[TotalSalePrice]]-Data_SalesDetails[[#This Row],[Total Cost]]</f>
        <v>315</v>
      </c>
      <c r="Y240" t="s">
        <v>431</v>
      </c>
      <c r="Z240" s="1">
        <v>43101</v>
      </c>
      <c r="AA240">
        <v>9</v>
      </c>
      <c r="AB240" t="s">
        <v>380</v>
      </c>
      <c r="AC240" t="s">
        <v>316</v>
      </c>
      <c r="AD240" t="s">
        <v>307</v>
      </c>
    </row>
    <row r="241" spans="1:30" x14ac:dyDescent="0.25">
      <c r="A241">
        <v>240</v>
      </c>
      <c r="B241">
        <v>221</v>
      </c>
      <c r="C241">
        <v>1</v>
      </c>
      <c r="D241" t="s">
        <v>677</v>
      </c>
      <c r="E241">
        <v>365000</v>
      </c>
      <c r="G241" t="s">
        <v>15</v>
      </c>
      <c r="H241" s="7">
        <v>43115</v>
      </c>
      <c r="I241">
        <v>221</v>
      </c>
      <c r="J241" t="s">
        <v>143</v>
      </c>
      <c r="K241" t="s">
        <v>144</v>
      </c>
      <c r="L241" t="s">
        <v>145</v>
      </c>
      <c r="M241" t="s">
        <v>96</v>
      </c>
      <c r="N241" t="s">
        <v>95</v>
      </c>
      <c r="O241" t="s">
        <v>94</v>
      </c>
      <c r="P241">
        <v>63</v>
      </c>
      <c r="Q241">
        <v>284000</v>
      </c>
      <c r="R241">
        <v>9250</v>
      </c>
      <c r="S241">
        <v>7500</v>
      </c>
      <c r="T241">
        <v>1950</v>
      </c>
      <c r="U241">
        <v>355000</v>
      </c>
      <c r="V241">
        <f>Data_SalesDetails[[#This Row],[Stock.Cost]]+Data_SalesDetails[[#This Row],[Stock.RepairsCost]]+Data_SalesDetails[[#This Row],[Stock.PartsCost]]+Data_SalesDetails[[#This Row],[Stock.TransportInCost]]</f>
        <v>302700</v>
      </c>
      <c r="W241" s="2">
        <f>Data_SalesDetails[[#This Row],[TotalSalePrice]]/Data_SalesDetails[[#This Row],[Total Cost]]-1</f>
        <v>0.17277832837793206</v>
      </c>
      <c r="X241" s="6">
        <f>Data_SalesDetails[[#This Row],[TotalSalePrice]]-Data_SalesDetails[[#This Row],[Total Cost]]</f>
        <v>52300</v>
      </c>
      <c r="Y241" t="s">
        <v>424</v>
      </c>
      <c r="Z241" s="1">
        <v>43101</v>
      </c>
      <c r="AA241">
        <v>12</v>
      </c>
      <c r="AB241" t="s">
        <v>390</v>
      </c>
      <c r="AC241" t="s">
        <v>319</v>
      </c>
      <c r="AD241" t="s">
        <v>320</v>
      </c>
    </row>
    <row r="242" spans="1:30" x14ac:dyDescent="0.25">
      <c r="A242">
        <v>241</v>
      </c>
      <c r="B242">
        <v>222</v>
      </c>
      <c r="C242">
        <v>1</v>
      </c>
      <c r="D242" t="s">
        <v>678</v>
      </c>
      <c r="E242">
        <v>120000</v>
      </c>
      <c r="G242" t="s">
        <v>10</v>
      </c>
      <c r="H242" s="7">
        <v>43141</v>
      </c>
      <c r="I242">
        <v>222</v>
      </c>
      <c r="J242" t="s">
        <v>130</v>
      </c>
      <c r="K242" t="s">
        <v>131</v>
      </c>
      <c r="L242" t="s">
        <v>132</v>
      </c>
      <c r="M242" t="s">
        <v>96</v>
      </c>
      <c r="N242" t="s">
        <v>95</v>
      </c>
      <c r="O242" t="s">
        <v>94</v>
      </c>
      <c r="P242">
        <v>41</v>
      </c>
      <c r="Q242">
        <v>96000</v>
      </c>
      <c r="R242">
        <v>2175</v>
      </c>
      <c r="S242">
        <v>750</v>
      </c>
      <c r="T242">
        <v>750</v>
      </c>
      <c r="U242">
        <v>120000</v>
      </c>
      <c r="V242">
        <f>Data_SalesDetails[[#This Row],[Stock.Cost]]+Data_SalesDetails[[#This Row],[Stock.RepairsCost]]+Data_SalesDetails[[#This Row],[Stock.PartsCost]]+Data_SalesDetails[[#This Row],[Stock.TransportInCost]]</f>
        <v>99675</v>
      </c>
      <c r="W242" s="2">
        <f>Data_SalesDetails[[#This Row],[TotalSalePrice]]/Data_SalesDetails[[#This Row],[Total Cost]]-1</f>
        <v>0.20391271632806629</v>
      </c>
      <c r="X242" s="6">
        <f>Data_SalesDetails[[#This Row],[TotalSalePrice]]-Data_SalesDetails[[#This Row],[Total Cost]]</f>
        <v>20325</v>
      </c>
      <c r="Y242" t="s">
        <v>431</v>
      </c>
      <c r="Z242" s="1">
        <v>43132</v>
      </c>
      <c r="AA242">
        <v>6</v>
      </c>
      <c r="AB242" t="s">
        <v>374</v>
      </c>
      <c r="AC242" t="s">
        <v>314</v>
      </c>
      <c r="AD242" t="s">
        <v>312</v>
      </c>
    </row>
    <row r="243" spans="1:30" x14ac:dyDescent="0.25">
      <c r="A243">
        <v>242</v>
      </c>
      <c r="B243">
        <v>223</v>
      </c>
      <c r="C243">
        <v>1</v>
      </c>
      <c r="D243" t="s">
        <v>679</v>
      </c>
      <c r="E243">
        <v>17850</v>
      </c>
      <c r="F243">
        <v>750</v>
      </c>
      <c r="G243" t="s">
        <v>22</v>
      </c>
      <c r="H243" s="7">
        <v>43142</v>
      </c>
      <c r="I243">
        <v>223</v>
      </c>
      <c r="J243" t="s">
        <v>124</v>
      </c>
      <c r="K243" t="s">
        <v>125</v>
      </c>
      <c r="L243" t="s">
        <v>126</v>
      </c>
      <c r="M243" t="s">
        <v>109</v>
      </c>
      <c r="N243" t="s">
        <v>108</v>
      </c>
      <c r="O243" t="s">
        <v>94</v>
      </c>
      <c r="P243">
        <v>15</v>
      </c>
      <c r="Q243">
        <v>14280</v>
      </c>
      <c r="R243">
        <v>1360</v>
      </c>
      <c r="S243">
        <v>150</v>
      </c>
      <c r="T243">
        <v>150</v>
      </c>
      <c r="U243">
        <v>121500</v>
      </c>
      <c r="V243">
        <f>Data_SalesDetails[[#This Row],[Stock.Cost]]+Data_SalesDetails[[#This Row],[Stock.RepairsCost]]+Data_SalesDetails[[#This Row],[Stock.PartsCost]]+Data_SalesDetails[[#This Row],[Stock.TransportInCost]]</f>
        <v>15940</v>
      </c>
      <c r="W243" s="2">
        <f>Data_SalesDetails[[#This Row],[TotalSalePrice]]/Data_SalesDetails[[#This Row],[Total Cost]]-1</f>
        <v>6.6223337515683811</v>
      </c>
      <c r="X243" s="6">
        <f>Data_SalesDetails[[#This Row],[TotalSalePrice]]-Data_SalesDetails[[#This Row],[Total Cost]]</f>
        <v>105560</v>
      </c>
      <c r="Y243" t="s">
        <v>428</v>
      </c>
      <c r="Z243" s="1">
        <v>43132</v>
      </c>
      <c r="AA243">
        <v>2</v>
      </c>
      <c r="AB243" t="s">
        <v>349</v>
      </c>
      <c r="AC243" t="s">
        <v>308</v>
      </c>
      <c r="AD243" t="s">
        <v>309</v>
      </c>
    </row>
    <row r="244" spans="1:30" x14ac:dyDescent="0.25">
      <c r="A244">
        <v>243</v>
      </c>
      <c r="B244">
        <v>223</v>
      </c>
      <c r="C244">
        <v>2</v>
      </c>
      <c r="D244" t="s">
        <v>680</v>
      </c>
      <c r="E244">
        <v>103650</v>
      </c>
      <c r="G244" t="s">
        <v>22</v>
      </c>
      <c r="H244" s="7">
        <v>43142</v>
      </c>
      <c r="I244">
        <v>223</v>
      </c>
      <c r="J244" t="s">
        <v>124</v>
      </c>
      <c r="K244" t="s">
        <v>125</v>
      </c>
      <c r="L244" t="s">
        <v>126</v>
      </c>
      <c r="M244" t="s">
        <v>109</v>
      </c>
      <c r="N244" t="s">
        <v>108</v>
      </c>
      <c r="O244" t="s">
        <v>94</v>
      </c>
      <c r="P244">
        <v>26</v>
      </c>
      <c r="Q244">
        <v>82920</v>
      </c>
      <c r="R244">
        <v>1490</v>
      </c>
      <c r="S244">
        <v>750</v>
      </c>
      <c r="T244">
        <v>750</v>
      </c>
      <c r="U244">
        <v>121500</v>
      </c>
      <c r="V244">
        <f>Data_SalesDetails[[#This Row],[Stock.Cost]]+Data_SalesDetails[[#This Row],[Stock.RepairsCost]]+Data_SalesDetails[[#This Row],[Stock.PartsCost]]+Data_SalesDetails[[#This Row],[Stock.TransportInCost]]</f>
        <v>85910</v>
      </c>
      <c r="W244" s="2">
        <f>Data_SalesDetails[[#This Row],[TotalSalePrice]]/Data_SalesDetails[[#This Row],[Total Cost]]-1</f>
        <v>0.41427074845768819</v>
      </c>
      <c r="X244" s="6">
        <f>Data_SalesDetails[[#This Row],[TotalSalePrice]]-Data_SalesDetails[[#This Row],[Total Cost]]</f>
        <v>35590</v>
      </c>
      <c r="Y244" t="s">
        <v>471</v>
      </c>
      <c r="Z244" s="1">
        <v>43132</v>
      </c>
      <c r="AA244">
        <v>4</v>
      </c>
      <c r="AB244" t="s">
        <v>360</v>
      </c>
      <c r="AC244" t="s">
        <v>311</v>
      </c>
      <c r="AD244" t="s">
        <v>312</v>
      </c>
    </row>
    <row r="245" spans="1:30" x14ac:dyDescent="0.25">
      <c r="A245">
        <v>244</v>
      </c>
      <c r="B245">
        <v>224</v>
      </c>
      <c r="C245">
        <v>1</v>
      </c>
      <c r="D245" t="s">
        <v>681</v>
      </c>
      <c r="E245">
        <v>182500</v>
      </c>
      <c r="F245">
        <v>17500</v>
      </c>
      <c r="G245" t="s">
        <v>11</v>
      </c>
      <c r="H245" s="7">
        <v>43143</v>
      </c>
      <c r="I245">
        <v>224</v>
      </c>
      <c r="J245" t="s">
        <v>133</v>
      </c>
      <c r="K245" t="s">
        <v>134</v>
      </c>
      <c r="L245" t="s">
        <v>135</v>
      </c>
      <c r="M245" t="s">
        <v>106</v>
      </c>
      <c r="N245" t="s">
        <v>105</v>
      </c>
      <c r="O245" t="s">
        <v>107</v>
      </c>
      <c r="P245">
        <v>35</v>
      </c>
      <c r="Q245">
        <v>146000</v>
      </c>
      <c r="R245">
        <v>5500</v>
      </c>
      <c r="S245">
        <v>1500</v>
      </c>
      <c r="T245">
        <v>1950</v>
      </c>
      <c r="U245">
        <v>182500</v>
      </c>
      <c r="V245">
        <f>Data_SalesDetails[[#This Row],[Stock.Cost]]+Data_SalesDetails[[#This Row],[Stock.RepairsCost]]+Data_SalesDetails[[#This Row],[Stock.PartsCost]]+Data_SalesDetails[[#This Row],[Stock.TransportInCost]]</f>
        <v>154950</v>
      </c>
      <c r="W245" s="2">
        <f>Data_SalesDetails[[#This Row],[TotalSalePrice]]/Data_SalesDetails[[#This Row],[Total Cost]]-1</f>
        <v>0.17779929009357853</v>
      </c>
      <c r="X245" s="6">
        <f>Data_SalesDetails[[#This Row],[TotalSalePrice]]-Data_SalesDetails[[#This Row],[Total Cost]]</f>
        <v>27550</v>
      </c>
      <c r="Y245" t="s">
        <v>444</v>
      </c>
      <c r="Z245" s="1">
        <v>43132</v>
      </c>
      <c r="AA245">
        <v>6</v>
      </c>
      <c r="AB245" t="s">
        <v>369</v>
      </c>
      <c r="AC245" t="s">
        <v>314</v>
      </c>
      <c r="AD245" t="s">
        <v>312</v>
      </c>
    </row>
    <row r="246" spans="1:30" x14ac:dyDescent="0.25">
      <c r="A246">
        <v>245</v>
      </c>
      <c r="B246">
        <v>225</v>
      </c>
      <c r="C246">
        <v>1</v>
      </c>
      <c r="D246" t="s">
        <v>682</v>
      </c>
      <c r="E246">
        <v>22500</v>
      </c>
      <c r="G246" t="s">
        <v>59</v>
      </c>
      <c r="H246" s="7">
        <v>43144</v>
      </c>
      <c r="I246">
        <v>225</v>
      </c>
      <c r="J246" t="s">
        <v>239</v>
      </c>
      <c r="K246" t="s">
        <v>240</v>
      </c>
      <c r="L246" t="s">
        <v>113</v>
      </c>
      <c r="M246" t="s">
        <v>104</v>
      </c>
      <c r="N246" t="s">
        <v>103</v>
      </c>
      <c r="O246" t="s">
        <v>94</v>
      </c>
      <c r="P246">
        <v>57</v>
      </c>
      <c r="Q246">
        <v>18000</v>
      </c>
      <c r="R246">
        <v>1360</v>
      </c>
      <c r="S246">
        <v>750</v>
      </c>
      <c r="T246">
        <v>150</v>
      </c>
      <c r="U246">
        <v>22500</v>
      </c>
      <c r="V246">
        <f>Data_SalesDetails[[#This Row],[Stock.Cost]]+Data_SalesDetails[[#This Row],[Stock.RepairsCost]]+Data_SalesDetails[[#This Row],[Stock.PartsCost]]+Data_SalesDetails[[#This Row],[Stock.TransportInCost]]</f>
        <v>20260</v>
      </c>
      <c r="W246" s="2">
        <f>Data_SalesDetails[[#This Row],[TotalSalePrice]]/Data_SalesDetails[[#This Row],[Total Cost]]-1</f>
        <v>0.11056268509378087</v>
      </c>
      <c r="X246" s="6">
        <f>Data_SalesDetails[[#This Row],[TotalSalePrice]]-Data_SalesDetails[[#This Row],[Total Cost]]</f>
        <v>2240</v>
      </c>
      <c r="Y246" t="s">
        <v>431</v>
      </c>
      <c r="Z246" s="1">
        <v>43132</v>
      </c>
      <c r="AA246">
        <v>10</v>
      </c>
      <c r="AB246" t="s">
        <v>385</v>
      </c>
      <c r="AC246" t="s">
        <v>317</v>
      </c>
      <c r="AD246" t="s">
        <v>312</v>
      </c>
    </row>
    <row r="247" spans="1:30" x14ac:dyDescent="0.25">
      <c r="A247">
        <v>246</v>
      </c>
      <c r="B247">
        <v>226</v>
      </c>
      <c r="C247">
        <v>1</v>
      </c>
      <c r="D247" t="s">
        <v>683</v>
      </c>
      <c r="E247">
        <v>21500</v>
      </c>
      <c r="G247" t="s">
        <v>60</v>
      </c>
      <c r="H247" s="7">
        <v>43145</v>
      </c>
      <c r="I247">
        <v>226</v>
      </c>
      <c r="J247" t="s">
        <v>241</v>
      </c>
      <c r="K247" t="s">
        <v>242</v>
      </c>
      <c r="L247" t="s">
        <v>123</v>
      </c>
      <c r="M247" t="s">
        <v>96</v>
      </c>
      <c r="N247" t="s">
        <v>95</v>
      </c>
      <c r="O247" t="s">
        <v>94</v>
      </c>
      <c r="P247">
        <v>59</v>
      </c>
      <c r="Q247">
        <v>17200</v>
      </c>
      <c r="R247">
        <v>500</v>
      </c>
      <c r="S247">
        <v>750</v>
      </c>
      <c r="T247">
        <v>150</v>
      </c>
      <c r="U247">
        <v>21500</v>
      </c>
      <c r="V247">
        <f>Data_SalesDetails[[#This Row],[Stock.Cost]]+Data_SalesDetails[[#This Row],[Stock.RepairsCost]]+Data_SalesDetails[[#This Row],[Stock.PartsCost]]+Data_SalesDetails[[#This Row],[Stock.TransportInCost]]</f>
        <v>18600</v>
      </c>
      <c r="W247" s="2">
        <f>Data_SalesDetails[[#This Row],[TotalSalePrice]]/Data_SalesDetails[[#This Row],[Total Cost]]-1</f>
        <v>0.15591397849462374</v>
      </c>
      <c r="X247" s="6">
        <f>Data_SalesDetails[[#This Row],[TotalSalePrice]]-Data_SalesDetails[[#This Row],[Total Cost]]</f>
        <v>2900</v>
      </c>
      <c r="Y247" t="s">
        <v>431</v>
      </c>
      <c r="Z247" s="1">
        <v>43132</v>
      </c>
      <c r="AA247">
        <v>11</v>
      </c>
      <c r="AB247" t="s">
        <v>387</v>
      </c>
      <c r="AC247" t="s">
        <v>318</v>
      </c>
      <c r="AD247" t="s">
        <v>309</v>
      </c>
    </row>
    <row r="248" spans="1:30" x14ac:dyDescent="0.25">
      <c r="A248">
        <v>247</v>
      </c>
      <c r="B248">
        <v>227</v>
      </c>
      <c r="C248">
        <v>1</v>
      </c>
      <c r="D248" t="s">
        <v>542</v>
      </c>
      <c r="E248">
        <v>189500</v>
      </c>
      <c r="F248">
        <v>1500</v>
      </c>
      <c r="G248" t="s">
        <v>49</v>
      </c>
      <c r="H248" s="7">
        <v>43148</v>
      </c>
      <c r="I248">
        <v>227</v>
      </c>
      <c r="J248" t="s">
        <v>220</v>
      </c>
      <c r="K248" t="s">
        <v>221</v>
      </c>
      <c r="L248" t="s">
        <v>145</v>
      </c>
      <c r="M248" t="s">
        <v>96</v>
      </c>
      <c r="N248" t="s">
        <v>95</v>
      </c>
      <c r="O248" t="s">
        <v>94</v>
      </c>
      <c r="P248">
        <v>34</v>
      </c>
      <c r="Q248">
        <v>151600</v>
      </c>
      <c r="R248">
        <v>500</v>
      </c>
      <c r="S248">
        <v>1500</v>
      </c>
      <c r="T248">
        <v>1950</v>
      </c>
      <c r="U248">
        <v>189500</v>
      </c>
      <c r="V248">
        <f>Data_SalesDetails[[#This Row],[Stock.Cost]]+Data_SalesDetails[[#This Row],[Stock.RepairsCost]]+Data_SalesDetails[[#This Row],[Stock.PartsCost]]+Data_SalesDetails[[#This Row],[Stock.TransportInCost]]</f>
        <v>155550</v>
      </c>
      <c r="W248" s="2">
        <f>Data_SalesDetails[[#This Row],[TotalSalePrice]]/Data_SalesDetails[[#This Row],[Total Cost]]-1</f>
        <v>0.21825779492124719</v>
      </c>
      <c r="X248" s="6">
        <f>Data_SalesDetails[[#This Row],[TotalSalePrice]]-Data_SalesDetails[[#This Row],[Total Cost]]</f>
        <v>33950</v>
      </c>
      <c r="Y248" t="s">
        <v>426</v>
      </c>
      <c r="Z248" s="1">
        <v>42646</v>
      </c>
      <c r="AA248">
        <v>5</v>
      </c>
      <c r="AB248" t="s">
        <v>368</v>
      </c>
      <c r="AC248" t="s">
        <v>313</v>
      </c>
      <c r="AD248" t="s">
        <v>312</v>
      </c>
    </row>
    <row r="249" spans="1:30" x14ac:dyDescent="0.25">
      <c r="A249">
        <v>248</v>
      </c>
      <c r="B249">
        <v>228</v>
      </c>
      <c r="C249">
        <v>1</v>
      </c>
      <c r="D249" t="s">
        <v>457</v>
      </c>
      <c r="E249">
        <v>55450</v>
      </c>
      <c r="F249">
        <v>1500</v>
      </c>
      <c r="G249" t="s">
        <v>61</v>
      </c>
      <c r="H249" s="7">
        <v>43148</v>
      </c>
      <c r="I249">
        <v>228</v>
      </c>
      <c r="J249" t="s">
        <v>243</v>
      </c>
      <c r="K249" t="s">
        <v>244</v>
      </c>
      <c r="L249" t="s">
        <v>126</v>
      </c>
      <c r="M249" t="s">
        <v>109</v>
      </c>
      <c r="N249" t="s">
        <v>108</v>
      </c>
      <c r="O249" t="s">
        <v>94</v>
      </c>
      <c r="P249">
        <v>32</v>
      </c>
      <c r="Q249">
        <v>44360</v>
      </c>
      <c r="R249">
        <v>490</v>
      </c>
      <c r="S249">
        <v>225</v>
      </c>
      <c r="T249">
        <v>550</v>
      </c>
      <c r="U249">
        <v>55450</v>
      </c>
      <c r="V249">
        <f>Data_SalesDetails[[#This Row],[Stock.Cost]]+Data_SalesDetails[[#This Row],[Stock.RepairsCost]]+Data_SalesDetails[[#This Row],[Stock.PartsCost]]+Data_SalesDetails[[#This Row],[Stock.TransportInCost]]</f>
        <v>45625</v>
      </c>
      <c r="W249" s="2">
        <f>Data_SalesDetails[[#This Row],[TotalSalePrice]]/Data_SalesDetails[[#This Row],[Total Cost]]-1</f>
        <v>0.21534246575342464</v>
      </c>
      <c r="X249" s="6">
        <f>Data_SalesDetails[[#This Row],[TotalSalePrice]]-Data_SalesDetails[[#This Row],[Total Cost]]</f>
        <v>9825</v>
      </c>
      <c r="Y249" t="s">
        <v>424</v>
      </c>
      <c r="Z249" s="1">
        <v>42277</v>
      </c>
      <c r="AA249">
        <v>5</v>
      </c>
      <c r="AB249" t="s">
        <v>366</v>
      </c>
      <c r="AC249" t="s">
        <v>313</v>
      </c>
      <c r="AD249" t="s">
        <v>312</v>
      </c>
    </row>
    <row r="250" spans="1:30" x14ac:dyDescent="0.25">
      <c r="A250">
        <v>249</v>
      </c>
      <c r="B250">
        <v>229</v>
      </c>
      <c r="C250">
        <v>1</v>
      </c>
      <c r="D250" t="s">
        <v>684</v>
      </c>
      <c r="E250">
        <v>98950</v>
      </c>
      <c r="G250" t="s">
        <v>62</v>
      </c>
      <c r="H250" s="7">
        <v>43148</v>
      </c>
      <c r="I250">
        <v>229</v>
      </c>
      <c r="J250" t="s">
        <v>245</v>
      </c>
      <c r="K250" t="s">
        <v>246</v>
      </c>
      <c r="L250" t="s">
        <v>113</v>
      </c>
      <c r="M250" t="s">
        <v>104</v>
      </c>
      <c r="N250" t="s">
        <v>103</v>
      </c>
      <c r="O250" t="s">
        <v>94</v>
      </c>
      <c r="P250">
        <v>36</v>
      </c>
      <c r="Q250">
        <v>79160</v>
      </c>
      <c r="R250">
        <v>1490</v>
      </c>
      <c r="S250">
        <v>750</v>
      </c>
      <c r="T250">
        <v>750</v>
      </c>
      <c r="U250">
        <v>98950</v>
      </c>
      <c r="V250">
        <f>Data_SalesDetails[[#This Row],[Stock.Cost]]+Data_SalesDetails[[#This Row],[Stock.RepairsCost]]+Data_SalesDetails[[#This Row],[Stock.PartsCost]]+Data_SalesDetails[[#This Row],[Stock.TransportInCost]]</f>
        <v>82150</v>
      </c>
      <c r="W250" s="2">
        <f>Data_SalesDetails[[#This Row],[TotalSalePrice]]/Data_SalesDetails[[#This Row],[Total Cost]]-1</f>
        <v>0.20450395617772377</v>
      </c>
      <c r="X250" s="6">
        <f>Data_SalesDetails[[#This Row],[TotalSalePrice]]-Data_SalesDetails[[#This Row],[Total Cost]]</f>
        <v>16800</v>
      </c>
      <c r="Y250" t="s">
        <v>426</v>
      </c>
      <c r="Z250" s="1">
        <v>43141</v>
      </c>
      <c r="AA250">
        <v>6</v>
      </c>
      <c r="AB250" t="s">
        <v>370</v>
      </c>
      <c r="AC250" t="s">
        <v>314</v>
      </c>
      <c r="AD250" t="s">
        <v>312</v>
      </c>
    </row>
    <row r="251" spans="1:30" x14ac:dyDescent="0.25">
      <c r="A251">
        <v>250</v>
      </c>
      <c r="B251">
        <v>230</v>
      </c>
      <c r="C251">
        <v>1</v>
      </c>
      <c r="D251" t="s">
        <v>685</v>
      </c>
      <c r="E251">
        <v>355000</v>
      </c>
      <c r="G251" t="s">
        <v>63</v>
      </c>
      <c r="H251" s="7">
        <v>43148</v>
      </c>
      <c r="I251">
        <v>230</v>
      </c>
      <c r="J251" t="s">
        <v>247</v>
      </c>
      <c r="K251" t="s">
        <v>248</v>
      </c>
      <c r="L251" t="s">
        <v>113</v>
      </c>
      <c r="M251" t="s">
        <v>104</v>
      </c>
      <c r="N251" t="s">
        <v>103</v>
      </c>
      <c r="O251" t="s">
        <v>94</v>
      </c>
      <c r="P251">
        <v>63</v>
      </c>
      <c r="Q251">
        <v>284000</v>
      </c>
      <c r="R251">
        <v>9250</v>
      </c>
      <c r="S251">
        <v>2200</v>
      </c>
      <c r="T251">
        <v>1950</v>
      </c>
      <c r="U251">
        <v>355000</v>
      </c>
      <c r="V251">
        <f>Data_SalesDetails[[#This Row],[Stock.Cost]]+Data_SalesDetails[[#This Row],[Stock.RepairsCost]]+Data_SalesDetails[[#This Row],[Stock.PartsCost]]+Data_SalesDetails[[#This Row],[Stock.TransportInCost]]</f>
        <v>297400</v>
      </c>
      <c r="W251" s="2">
        <f>Data_SalesDetails[[#This Row],[TotalSalePrice]]/Data_SalesDetails[[#This Row],[Total Cost]]-1</f>
        <v>0.19367854741089441</v>
      </c>
      <c r="X251" s="6">
        <f>Data_SalesDetails[[#This Row],[TotalSalePrice]]-Data_SalesDetails[[#This Row],[Total Cost]]</f>
        <v>57600</v>
      </c>
      <c r="Y251" t="s">
        <v>426</v>
      </c>
      <c r="Z251" s="1">
        <v>43141</v>
      </c>
      <c r="AA251">
        <v>12</v>
      </c>
      <c r="AB251" t="s">
        <v>390</v>
      </c>
      <c r="AC251" t="s">
        <v>319</v>
      </c>
      <c r="AD251" t="s">
        <v>320</v>
      </c>
    </row>
    <row r="252" spans="1:30" x14ac:dyDescent="0.25">
      <c r="A252">
        <v>251</v>
      </c>
      <c r="B252">
        <v>231</v>
      </c>
      <c r="C252">
        <v>1</v>
      </c>
      <c r="D252" t="s">
        <v>686</v>
      </c>
      <c r="E252">
        <v>6000</v>
      </c>
      <c r="G252" t="s">
        <v>31</v>
      </c>
      <c r="H252" s="7">
        <v>43164</v>
      </c>
      <c r="I252">
        <v>231</v>
      </c>
      <c r="J252" t="s">
        <v>181</v>
      </c>
      <c r="K252" t="s">
        <v>182</v>
      </c>
      <c r="L252" t="s">
        <v>132</v>
      </c>
      <c r="M252" t="s">
        <v>96</v>
      </c>
      <c r="N252" t="s">
        <v>95</v>
      </c>
      <c r="O252" t="s">
        <v>94</v>
      </c>
      <c r="P252">
        <v>56</v>
      </c>
      <c r="Q252">
        <v>4800</v>
      </c>
      <c r="R252">
        <v>500</v>
      </c>
      <c r="S252">
        <v>750</v>
      </c>
      <c r="T252">
        <v>150</v>
      </c>
      <c r="U252">
        <v>6000</v>
      </c>
      <c r="V252">
        <f>Data_SalesDetails[[#This Row],[Stock.Cost]]+Data_SalesDetails[[#This Row],[Stock.RepairsCost]]+Data_SalesDetails[[#This Row],[Stock.PartsCost]]+Data_SalesDetails[[#This Row],[Stock.TransportInCost]]</f>
        <v>6200</v>
      </c>
      <c r="W252" s="2">
        <f>Data_SalesDetails[[#This Row],[TotalSalePrice]]/Data_SalesDetails[[#This Row],[Total Cost]]-1</f>
        <v>-3.2258064516129004E-2</v>
      </c>
      <c r="X252" s="6">
        <f>Data_SalesDetails[[#This Row],[TotalSalePrice]]-Data_SalesDetails[[#This Row],[Total Cost]]</f>
        <v>-200</v>
      </c>
      <c r="Y252" t="s">
        <v>431</v>
      </c>
      <c r="Z252" s="1">
        <v>43160</v>
      </c>
      <c r="AA252">
        <v>10</v>
      </c>
      <c r="AB252" t="s">
        <v>384</v>
      </c>
      <c r="AC252" t="s">
        <v>317</v>
      </c>
      <c r="AD252" t="s">
        <v>312</v>
      </c>
    </row>
    <row r="253" spans="1:30" x14ac:dyDescent="0.25">
      <c r="A253">
        <v>252</v>
      </c>
      <c r="B253">
        <v>232</v>
      </c>
      <c r="C253">
        <v>1</v>
      </c>
      <c r="D253" t="s">
        <v>687</v>
      </c>
      <c r="E253">
        <v>5690</v>
      </c>
      <c r="F253">
        <v>750</v>
      </c>
      <c r="G253" t="s">
        <v>42</v>
      </c>
      <c r="H253" s="7">
        <v>43164</v>
      </c>
      <c r="I253">
        <v>232</v>
      </c>
      <c r="J253" t="s">
        <v>205</v>
      </c>
      <c r="K253" t="s">
        <v>206</v>
      </c>
      <c r="L253" t="s">
        <v>191</v>
      </c>
      <c r="M253" t="s">
        <v>102</v>
      </c>
      <c r="N253" t="s">
        <v>101</v>
      </c>
      <c r="O253" t="s">
        <v>94</v>
      </c>
      <c r="P253">
        <v>54</v>
      </c>
      <c r="Q253">
        <v>4552</v>
      </c>
      <c r="R253">
        <v>500</v>
      </c>
      <c r="S253">
        <v>750</v>
      </c>
      <c r="T253">
        <v>150</v>
      </c>
      <c r="U253">
        <v>5690</v>
      </c>
      <c r="V253">
        <f>Data_SalesDetails[[#This Row],[Stock.Cost]]+Data_SalesDetails[[#This Row],[Stock.RepairsCost]]+Data_SalesDetails[[#This Row],[Stock.PartsCost]]+Data_SalesDetails[[#This Row],[Stock.TransportInCost]]</f>
        <v>5952</v>
      </c>
      <c r="W253" s="2">
        <f>Data_SalesDetails[[#This Row],[TotalSalePrice]]/Data_SalesDetails[[#This Row],[Total Cost]]-1</f>
        <v>-4.4018817204301119E-2</v>
      </c>
      <c r="X253" s="6">
        <f>Data_SalesDetails[[#This Row],[TotalSalePrice]]-Data_SalesDetails[[#This Row],[Total Cost]]</f>
        <v>-262</v>
      </c>
      <c r="Y253" t="s">
        <v>433</v>
      </c>
      <c r="Z253" s="1">
        <v>43160</v>
      </c>
      <c r="AA253">
        <v>9</v>
      </c>
      <c r="AB253" t="s">
        <v>382</v>
      </c>
      <c r="AC253" t="s">
        <v>316</v>
      </c>
      <c r="AD253" t="s">
        <v>307</v>
      </c>
    </row>
    <row r="254" spans="1:30" x14ac:dyDescent="0.25">
      <c r="A254">
        <v>253</v>
      </c>
      <c r="B254">
        <v>233</v>
      </c>
      <c r="C254">
        <v>1</v>
      </c>
      <c r="D254" t="s">
        <v>688</v>
      </c>
      <c r="E254">
        <v>56900</v>
      </c>
      <c r="F254">
        <v>500</v>
      </c>
      <c r="G254" t="s">
        <v>19</v>
      </c>
      <c r="H254" s="7">
        <v>43167</v>
      </c>
      <c r="I254">
        <v>233</v>
      </c>
      <c r="J254" t="s">
        <v>152</v>
      </c>
      <c r="K254" t="s">
        <v>153</v>
      </c>
      <c r="L254" t="s">
        <v>154</v>
      </c>
      <c r="M254" t="s">
        <v>106</v>
      </c>
      <c r="N254" t="s">
        <v>105</v>
      </c>
      <c r="O254" t="s">
        <v>107</v>
      </c>
      <c r="P254">
        <v>25</v>
      </c>
      <c r="Q254">
        <v>45520</v>
      </c>
      <c r="R254">
        <v>1360</v>
      </c>
      <c r="S254">
        <v>500</v>
      </c>
      <c r="T254">
        <v>550</v>
      </c>
      <c r="U254">
        <v>56900</v>
      </c>
      <c r="V254">
        <f>Data_SalesDetails[[#This Row],[Stock.Cost]]+Data_SalesDetails[[#This Row],[Stock.RepairsCost]]+Data_SalesDetails[[#This Row],[Stock.PartsCost]]+Data_SalesDetails[[#This Row],[Stock.TransportInCost]]</f>
        <v>47930</v>
      </c>
      <c r="W254" s="2">
        <f>Data_SalesDetails[[#This Row],[TotalSalePrice]]/Data_SalesDetails[[#This Row],[Total Cost]]-1</f>
        <v>0.18714792405591485</v>
      </c>
      <c r="X254" s="6">
        <f>Data_SalesDetails[[#This Row],[TotalSalePrice]]-Data_SalesDetails[[#This Row],[Total Cost]]</f>
        <v>8970</v>
      </c>
      <c r="Y254" t="s">
        <v>450</v>
      </c>
      <c r="Z254" s="1">
        <v>43160</v>
      </c>
      <c r="AA254">
        <v>4</v>
      </c>
      <c r="AB254" t="s">
        <v>359</v>
      </c>
      <c r="AC254" t="s">
        <v>311</v>
      </c>
      <c r="AD254" t="s">
        <v>312</v>
      </c>
    </row>
    <row r="255" spans="1:30" x14ac:dyDescent="0.25">
      <c r="A255">
        <v>254</v>
      </c>
      <c r="B255">
        <v>234</v>
      </c>
      <c r="C255">
        <v>1</v>
      </c>
      <c r="D255" t="s">
        <v>689</v>
      </c>
      <c r="E255">
        <v>145000</v>
      </c>
      <c r="G255" t="s">
        <v>51</v>
      </c>
      <c r="H255" s="7">
        <v>43167</v>
      </c>
      <c r="I255">
        <v>234</v>
      </c>
      <c r="J255" t="s">
        <v>224</v>
      </c>
      <c r="K255" t="s">
        <v>225</v>
      </c>
      <c r="L255" t="s">
        <v>214</v>
      </c>
      <c r="M255" t="s">
        <v>102</v>
      </c>
      <c r="N255" t="s">
        <v>101</v>
      </c>
      <c r="O255" t="s">
        <v>94</v>
      </c>
      <c r="P255">
        <v>20</v>
      </c>
      <c r="Q255">
        <v>116000</v>
      </c>
      <c r="R255">
        <v>9250</v>
      </c>
      <c r="S255">
        <v>1500</v>
      </c>
      <c r="T255">
        <v>1950</v>
      </c>
      <c r="U255">
        <v>368000</v>
      </c>
      <c r="V255">
        <f>Data_SalesDetails[[#This Row],[Stock.Cost]]+Data_SalesDetails[[#This Row],[Stock.RepairsCost]]+Data_SalesDetails[[#This Row],[Stock.PartsCost]]+Data_SalesDetails[[#This Row],[Stock.TransportInCost]]</f>
        <v>128700</v>
      </c>
      <c r="W255" s="2">
        <f>Data_SalesDetails[[#This Row],[TotalSalePrice]]/Data_SalesDetails[[#This Row],[Total Cost]]-1</f>
        <v>1.8593628593628595</v>
      </c>
      <c r="X255" s="6">
        <f>Data_SalesDetails[[#This Row],[TotalSalePrice]]-Data_SalesDetails[[#This Row],[Total Cost]]</f>
        <v>239300</v>
      </c>
      <c r="Y255" t="s">
        <v>431</v>
      </c>
      <c r="Z255" s="1">
        <v>43160</v>
      </c>
      <c r="AA255">
        <v>3</v>
      </c>
      <c r="AB255" t="s">
        <v>354</v>
      </c>
      <c r="AC255" t="s">
        <v>310</v>
      </c>
      <c r="AD255" t="s">
        <v>307</v>
      </c>
    </row>
    <row r="256" spans="1:30" x14ac:dyDescent="0.25">
      <c r="A256">
        <v>255</v>
      </c>
      <c r="B256">
        <v>234</v>
      </c>
      <c r="C256">
        <v>2</v>
      </c>
      <c r="D256" t="s">
        <v>690</v>
      </c>
      <c r="E256">
        <v>99500</v>
      </c>
      <c r="G256" t="s">
        <v>51</v>
      </c>
      <c r="H256" s="7">
        <v>43167</v>
      </c>
      <c r="I256">
        <v>234</v>
      </c>
      <c r="J256" t="s">
        <v>224</v>
      </c>
      <c r="K256" t="s">
        <v>225</v>
      </c>
      <c r="L256" t="s">
        <v>214</v>
      </c>
      <c r="M256" t="s">
        <v>102</v>
      </c>
      <c r="N256" t="s">
        <v>101</v>
      </c>
      <c r="O256" t="s">
        <v>94</v>
      </c>
      <c r="P256">
        <v>1</v>
      </c>
      <c r="Q256">
        <v>79600</v>
      </c>
      <c r="R256">
        <v>500</v>
      </c>
      <c r="S256">
        <v>1500</v>
      </c>
      <c r="T256">
        <v>750</v>
      </c>
      <c r="U256">
        <v>368000</v>
      </c>
      <c r="V256">
        <f>Data_SalesDetails[[#This Row],[Stock.Cost]]+Data_SalesDetails[[#This Row],[Stock.RepairsCost]]+Data_SalesDetails[[#This Row],[Stock.PartsCost]]+Data_SalesDetails[[#This Row],[Stock.TransportInCost]]</f>
        <v>82350</v>
      </c>
      <c r="W256" s="2">
        <f>Data_SalesDetails[[#This Row],[TotalSalePrice]]/Data_SalesDetails[[#This Row],[Total Cost]]-1</f>
        <v>3.4687310261080757</v>
      </c>
      <c r="X256" s="6">
        <f>Data_SalesDetails[[#This Row],[TotalSalePrice]]-Data_SalesDetails[[#This Row],[Total Cost]]</f>
        <v>285650</v>
      </c>
      <c r="Y256" t="s">
        <v>450</v>
      </c>
      <c r="Z256" s="1">
        <v>43160</v>
      </c>
      <c r="AA256">
        <v>1</v>
      </c>
      <c r="AB256" t="s">
        <v>336</v>
      </c>
      <c r="AC256" t="s">
        <v>306</v>
      </c>
      <c r="AD256" t="s">
        <v>307</v>
      </c>
    </row>
    <row r="257" spans="1:30" x14ac:dyDescent="0.25">
      <c r="A257">
        <v>256</v>
      </c>
      <c r="B257">
        <v>234</v>
      </c>
      <c r="C257">
        <v>3</v>
      </c>
      <c r="D257" t="s">
        <v>691</v>
      </c>
      <c r="E257">
        <v>123500</v>
      </c>
      <c r="F257">
        <v>750</v>
      </c>
      <c r="G257" t="s">
        <v>51</v>
      </c>
      <c r="H257" s="7">
        <v>43167</v>
      </c>
      <c r="I257">
        <v>234</v>
      </c>
      <c r="J257" t="s">
        <v>224</v>
      </c>
      <c r="K257" t="s">
        <v>225</v>
      </c>
      <c r="L257" t="s">
        <v>214</v>
      </c>
      <c r="M257" t="s">
        <v>102</v>
      </c>
      <c r="N257" t="s">
        <v>101</v>
      </c>
      <c r="O257" t="s">
        <v>94</v>
      </c>
      <c r="P257">
        <v>5</v>
      </c>
      <c r="Q257">
        <v>98800</v>
      </c>
      <c r="R257">
        <v>2175</v>
      </c>
      <c r="S257">
        <v>1500</v>
      </c>
      <c r="T257">
        <v>750</v>
      </c>
      <c r="U257">
        <v>368000</v>
      </c>
      <c r="V257">
        <f>Data_SalesDetails[[#This Row],[Stock.Cost]]+Data_SalesDetails[[#This Row],[Stock.RepairsCost]]+Data_SalesDetails[[#This Row],[Stock.PartsCost]]+Data_SalesDetails[[#This Row],[Stock.TransportInCost]]</f>
        <v>103225</v>
      </c>
      <c r="W257" s="2">
        <f>Data_SalesDetails[[#This Row],[TotalSalePrice]]/Data_SalesDetails[[#This Row],[Total Cost]]-1</f>
        <v>2.565027851780092</v>
      </c>
      <c r="X257" s="6">
        <f>Data_SalesDetails[[#This Row],[TotalSalePrice]]-Data_SalesDetails[[#This Row],[Total Cost]]</f>
        <v>264775</v>
      </c>
      <c r="Y257" t="s">
        <v>488</v>
      </c>
      <c r="Z257" s="1">
        <v>43167</v>
      </c>
      <c r="AA257">
        <v>1</v>
      </c>
      <c r="AB257" t="s">
        <v>339</v>
      </c>
      <c r="AC257" t="s">
        <v>306</v>
      </c>
      <c r="AD257" t="s">
        <v>307</v>
      </c>
    </row>
    <row r="258" spans="1:30" x14ac:dyDescent="0.25">
      <c r="A258">
        <v>257</v>
      </c>
      <c r="B258">
        <v>235</v>
      </c>
      <c r="C258">
        <v>1</v>
      </c>
      <c r="D258" t="s">
        <v>692</v>
      </c>
      <c r="E258">
        <v>310000</v>
      </c>
      <c r="G258" t="s">
        <v>49</v>
      </c>
      <c r="H258" s="7">
        <v>43174</v>
      </c>
      <c r="I258">
        <v>235</v>
      </c>
      <c r="J258" t="s">
        <v>220</v>
      </c>
      <c r="K258" t="s">
        <v>221</v>
      </c>
      <c r="L258" t="s">
        <v>145</v>
      </c>
      <c r="M258" t="s">
        <v>96</v>
      </c>
      <c r="N258" t="s">
        <v>95</v>
      </c>
      <c r="O258" t="s">
        <v>94</v>
      </c>
      <c r="P258">
        <v>8</v>
      </c>
      <c r="Q258">
        <v>248000</v>
      </c>
      <c r="R258">
        <v>9250</v>
      </c>
      <c r="S258">
        <v>7900</v>
      </c>
      <c r="T258">
        <v>1950</v>
      </c>
      <c r="U258">
        <v>310000</v>
      </c>
      <c r="V258">
        <f>Data_SalesDetails[[#This Row],[Stock.Cost]]+Data_SalesDetails[[#This Row],[Stock.RepairsCost]]+Data_SalesDetails[[#This Row],[Stock.PartsCost]]+Data_SalesDetails[[#This Row],[Stock.TransportInCost]]</f>
        <v>267100</v>
      </c>
      <c r="W258" s="2">
        <f>Data_SalesDetails[[#This Row],[TotalSalePrice]]/Data_SalesDetails[[#This Row],[Total Cost]]-1</f>
        <v>0.16061400224634959</v>
      </c>
      <c r="X258" s="6">
        <f>Data_SalesDetails[[#This Row],[TotalSalePrice]]-Data_SalesDetails[[#This Row],[Total Cost]]</f>
        <v>42900</v>
      </c>
      <c r="Y258" t="s">
        <v>450</v>
      </c>
      <c r="Z258" s="1">
        <v>43167</v>
      </c>
      <c r="AA258">
        <v>1</v>
      </c>
      <c r="AB258" t="s">
        <v>342</v>
      </c>
      <c r="AC258" t="s">
        <v>306</v>
      </c>
      <c r="AD258" t="s">
        <v>307</v>
      </c>
    </row>
    <row r="259" spans="1:30" x14ac:dyDescent="0.25">
      <c r="A259">
        <v>258</v>
      </c>
      <c r="B259">
        <v>236</v>
      </c>
      <c r="C259">
        <v>1</v>
      </c>
      <c r="D259" t="s">
        <v>693</v>
      </c>
      <c r="E259">
        <v>9800</v>
      </c>
      <c r="F259">
        <v>35</v>
      </c>
      <c r="G259" t="s">
        <v>48</v>
      </c>
      <c r="H259" s="7">
        <v>43178</v>
      </c>
      <c r="I259">
        <v>236</v>
      </c>
      <c r="J259" t="s">
        <v>218</v>
      </c>
      <c r="K259" t="s">
        <v>219</v>
      </c>
      <c r="L259" t="s">
        <v>138</v>
      </c>
      <c r="M259" t="s">
        <v>104</v>
      </c>
      <c r="N259" t="s">
        <v>103</v>
      </c>
      <c r="O259" t="s">
        <v>94</v>
      </c>
      <c r="P259">
        <v>13</v>
      </c>
      <c r="Q259">
        <v>7840</v>
      </c>
      <c r="R259">
        <v>500</v>
      </c>
      <c r="S259">
        <v>750</v>
      </c>
      <c r="T259">
        <v>150</v>
      </c>
      <c r="U259">
        <v>9800</v>
      </c>
      <c r="V259">
        <f>Data_SalesDetails[[#This Row],[Stock.Cost]]+Data_SalesDetails[[#This Row],[Stock.RepairsCost]]+Data_SalesDetails[[#This Row],[Stock.PartsCost]]+Data_SalesDetails[[#This Row],[Stock.TransportInCost]]</f>
        <v>9240</v>
      </c>
      <c r="W259" s="2">
        <f>Data_SalesDetails[[#This Row],[TotalSalePrice]]/Data_SalesDetails[[#This Row],[Total Cost]]-1</f>
        <v>6.0606060606060552E-2</v>
      </c>
      <c r="X259" s="6">
        <f>Data_SalesDetails[[#This Row],[TotalSalePrice]]-Data_SalesDetails[[#This Row],[Total Cost]]</f>
        <v>560</v>
      </c>
      <c r="Y259" t="s">
        <v>436</v>
      </c>
      <c r="Z259" s="1">
        <v>43167</v>
      </c>
      <c r="AA259">
        <v>2</v>
      </c>
      <c r="AB259" t="s">
        <v>347</v>
      </c>
      <c r="AC259" t="s">
        <v>308</v>
      </c>
      <c r="AD259" t="s">
        <v>309</v>
      </c>
    </row>
    <row r="260" spans="1:30" x14ac:dyDescent="0.25">
      <c r="A260">
        <v>259</v>
      </c>
      <c r="B260">
        <v>237</v>
      </c>
      <c r="C260">
        <v>1</v>
      </c>
      <c r="D260" t="s">
        <v>694</v>
      </c>
      <c r="E260">
        <v>15950</v>
      </c>
      <c r="G260" t="s">
        <v>42</v>
      </c>
      <c r="H260" s="7">
        <v>43192</v>
      </c>
      <c r="I260">
        <v>237</v>
      </c>
      <c r="J260" t="s">
        <v>205</v>
      </c>
      <c r="K260" t="s">
        <v>206</v>
      </c>
      <c r="L260" t="s">
        <v>191</v>
      </c>
      <c r="M260" t="s">
        <v>102</v>
      </c>
      <c r="N260" t="s">
        <v>101</v>
      </c>
      <c r="O260" t="s">
        <v>94</v>
      </c>
      <c r="P260">
        <v>15</v>
      </c>
      <c r="Q260">
        <v>12760</v>
      </c>
      <c r="R260">
        <v>500</v>
      </c>
      <c r="S260">
        <v>500</v>
      </c>
      <c r="T260">
        <v>150</v>
      </c>
      <c r="U260">
        <v>15950</v>
      </c>
      <c r="V260">
        <f>Data_SalesDetails[[#This Row],[Stock.Cost]]+Data_SalesDetails[[#This Row],[Stock.RepairsCost]]+Data_SalesDetails[[#This Row],[Stock.PartsCost]]+Data_SalesDetails[[#This Row],[Stock.TransportInCost]]</f>
        <v>13910</v>
      </c>
      <c r="W260" s="2">
        <f>Data_SalesDetails[[#This Row],[TotalSalePrice]]/Data_SalesDetails[[#This Row],[Total Cost]]-1</f>
        <v>0.14665708123652044</v>
      </c>
      <c r="X260" s="6">
        <f>Data_SalesDetails[[#This Row],[TotalSalePrice]]-Data_SalesDetails[[#This Row],[Total Cost]]</f>
        <v>2040</v>
      </c>
      <c r="Y260" t="s">
        <v>450</v>
      </c>
      <c r="Z260" s="1">
        <v>43191</v>
      </c>
      <c r="AA260">
        <v>2</v>
      </c>
      <c r="AB260" t="s">
        <v>349</v>
      </c>
      <c r="AC260" t="s">
        <v>308</v>
      </c>
      <c r="AD260" t="s">
        <v>309</v>
      </c>
    </row>
    <row r="261" spans="1:30" x14ac:dyDescent="0.25">
      <c r="A261">
        <v>260</v>
      </c>
      <c r="B261">
        <v>238</v>
      </c>
      <c r="C261">
        <v>1</v>
      </c>
      <c r="D261" t="s">
        <v>695</v>
      </c>
      <c r="E261">
        <v>255000</v>
      </c>
      <c r="G261" t="s">
        <v>34</v>
      </c>
      <c r="H261" s="7">
        <v>43199</v>
      </c>
      <c r="I261">
        <v>238</v>
      </c>
      <c r="J261" t="s">
        <v>187</v>
      </c>
      <c r="K261" t="s">
        <v>188</v>
      </c>
      <c r="L261" t="s">
        <v>129</v>
      </c>
      <c r="M261" t="s">
        <v>104</v>
      </c>
      <c r="N261" t="s">
        <v>103</v>
      </c>
      <c r="O261" t="s">
        <v>94</v>
      </c>
      <c r="P261">
        <v>18</v>
      </c>
      <c r="Q261">
        <v>204000</v>
      </c>
      <c r="R261">
        <v>2000</v>
      </c>
      <c r="S261">
        <v>150</v>
      </c>
      <c r="T261">
        <v>1950</v>
      </c>
      <c r="U261">
        <v>267950</v>
      </c>
      <c r="V261">
        <f>Data_SalesDetails[[#This Row],[Stock.Cost]]+Data_SalesDetails[[#This Row],[Stock.RepairsCost]]+Data_SalesDetails[[#This Row],[Stock.PartsCost]]+Data_SalesDetails[[#This Row],[Stock.TransportInCost]]</f>
        <v>208100</v>
      </c>
      <c r="W261" s="2">
        <f>Data_SalesDetails[[#This Row],[TotalSalePrice]]/Data_SalesDetails[[#This Row],[Total Cost]]-1</f>
        <v>0.28760211436809224</v>
      </c>
      <c r="X261" s="6">
        <f>Data_SalesDetails[[#This Row],[TotalSalePrice]]-Data_SalesDetails[[#This Row],[Total Cost]]</f>
        <v>59850</v>
      </c>
      <c r="Y261" t="s">
        <v>431</v>
      </c>
      <c r="Z261" s="1">
        <v>43191</v>
      </c>
      <c r="AA261">
        <v>3</v>
      </c>
      <c r="AB261" t="s">
        <v>352</v>
      </c>
      <c r="AC261" t="s">
        <v>310</v>
      </c>
      <c r="AD261" t="s">
        <v>307</v>
      </c>
    </row>
    <row r="262" spans="1:30" x14ac:dyDescent="0.25">
      <c r="A262">
        <v>261</v>
      </c>
      <c r="B262">
        <v>238</v>
      </c>
      <c r="C262">
        <v>2</v>
      </c>
      <c r="D262" t="s">
        <v>696</v>
      </c>
      <c r="E262">
        <v>12950</v>
      </c>
      <c r="G262" t="s">
        <v>34</v>
      </c>
      <c r="H262" s="7">
        <v>43199</v>
      </c>
      <c r="I262">
        <v>238</v>
      </c>
      <c r="J262" t="s">
        <v>187</v>
      </c>
      <c r="K262" t="s">
        <v>188</v>
      </c>
      <c r="L262" t="s">
        <v>129</v>
      </c>
      <c r="M262" t="s">
        <v>104</v>
      </c>
      <c r="N262" t="s">
        <v>103</v>
      </c>
      <c r="O262" t="s">
        <v>94</v>
      </c>
      <c r="P262">
        <v>48</v>
      </c>
      <c r="Q262">
        <v>10360</v>
      </c>
      <c r="R262">
        <v>1360</v>
      </c>
      <c r="S262">
        <v>750</v>
      </c>
      <c r="T262">
        <v>150</v>
      </c>
      <c r="U262">
        <v>267950</v>
      </c>
      <c r="V262">
        <f>Data_SalesDetails[[#This Row],[Stock.Cost]]+Data_SalesDetails[[#This Row],[Stock.RepairsCost]]+Data_SalesDetails[[#This Row],[Stock.PartsCost]]+Data_SalesDetails[[#This Row],[Stock.TransportInCost]]</f>
        <v>12620</v>
      </c>
      <c r="W262" s="2">
        <f>Data_SalesDetails[[#This Row],[TotalSalePrice]]/Data_SalesDetails[[#This Row],[Total Cost]]-1</f>
        <v>20.23217115689382</v>
      </c>
      <c r="X262" s="6">
        <f>Data_SalesDetails[[#This Row],[TotalSalePrice]]-Data_SalesDetails[[#This Row],[Total Cost]]</f>
        <v>255330</v>
      </c>
      <c r="Y262" t="s">
        <v>444</v>
      </c>
      <c r="Z262" s="1">
        <v>43191</v>
      </c>
      <c r="AA262">
        <v>8</v>
      </c>
      <c r="AB262" t="s">
        <v>378</v>
      </c>
      <c r="AC262" t="s">
        <v>315</v>
      </c>
      <c r="AD262" t="s">
        <v>309</v>
      </c>
    </row>
    <row r="263" spans="1:30" x14ac:dyDescent="0.25">
      <c r="A263">
        <v>262</v>
      </c>
      <c r="B263">
        <v>239</v>
      </c>
      <c r="C263">
        <v>1</v>
      </c>
      <c r="D263" t="s">
        <v>697</v>
      </c>
      <c r="E263">
        <v>155000</v>
      </c>
      <c r="G263" t="s">
        <v>28</v>
      </c>
      <c r="H263" s="7">
        <v>43200</v>
      </c>
      <c r="I263">
        <v>239</v>
      </c>
      <c r="J263" t="s">
        <v>173</v>
      </c>
      <c r="K263" t="s">
        <v>174</v>
      </c>
      <c r="L263" t="s">
        <v>175</v>
      </c>
      <c r="M263" t="s">
        <v>104</v>
      </c>
      <c r="N263" t="s">
        <v>103</v>
      </c>
      <c r="O263" t="s">
        <v>94</v>
      </c>
      <c r="P263">
        <v>6</v>
      </c>
      <c r="Q263">
        <v>124000</v>
      </c>
      <c r="R263">
        <v>3950</v>
      </c>
      <c r="S263">
        <v>3150</v>
      </c>
      <c r="T263">
        <v>1950</v>
      </c>
      <c r="U263">
        <v>155000</v>
      </c>
      <c r="V263">
        <f>Data_SalesDetails[[#This Row],[Stock.Cost]]+Data_SalesDetails[[#This Row],[Stock.RepairsCost]]+Data_SalesDetails[[#This Row],[Stock.PartsCost]]+Data_SalesDetails[[#This Row],[Stock.TransportInCost]]</f>
        <v>133050</v>
      </c>
      <c r="W263" s="2">
        <f>Data_SalesDetails[[#This Row],[TotalSalePrice]]/Data_SalesDetails[[#This Row],[Total Cost]]-1</f>
        <v>0.16497557309282218</v>
      </c>
      <c r="X263" s="6">
        <f>Data_SalesDetails[[#This Row],[TotalSalePrice]]-Data_SalesDetails[[#This Row],[Total Cost]]</f>
        <v>21950</v>
      </c>
      <c r="Y263" t="s">
        <v>431</v>
      </c>
      <c r="Z263" s="1">
        <v>43191</v>
      </c>
      <c r="AA263">
        <v>1</v>
      </c>
      <c r="AB263" t="s">
        <v>340</v>
      </c>
      <c r="AC263" t="s">
        <v>306</v>
      </c>
      <c r="AD263" t="s">
        <v>307</v>
      </c>
    </row>
    <row r="264" spans="1:30" x14ac:dyDescent="0.25">
      <c r="A264">
        <v>263</v>
      </c>
      <c r="B264">
        <v>240</v>
      </c>
      <c r="C264">
        <v>1</v>
      </c>
      <c r="D264" t="s">
        <v>698</v>
      </c>
      <c r="E264">
        <v>2500</v>
      </c>
      <c r="G264" t="s">
        <v>39</v>
      </c>
      <c r="H264" s="7">
        <v>43201</v>
      </c>
      <c r="I264">
        <v>240</v>
      </c>
      <c r="J264" t="s">
        <v>200</v>
      </c>
      <c r="K264" t="s">
        <v>201</v>
      </c>
      <c r="L264" t="s">
        <v>135</v>
      </c>
      <c r="M264" t="s">
        <v>106</v>
      </c>
      <c r="N264" t="s">
        <v>105</v>
      </c>
      <c r="O264" t="s">
        <v>107</v>
      </c>
      <c r="P264">
        <v>56</v>
      </c>
      <c r="Q264">
        <v>2000</v>
      </c>
      <c r="R264">
        <v>500</v>
      </c>
      <c r="S264">
        <v>750</v>
      </c>
      <c r="T264">
        <v>150</v>
      </c>
      <c r="U264">
        <v>2500</v>
      </c>
      <c r="V264">
        <f>Data_SalesDetails[[#This Row],[Stock.Cost]]+Data_SalesDetails[[#This Row],[Stock.RepairsCost]]+Data_SalesDetails[[#This Row],[Stock.PartsCost]]+Data_SalesDetails[[#This Row],[Stock.TransportInCost]]</f>
        <v>3400</v>
      </c>
      <c r="W264" s="2">
        <f>Data_SalesDetails[[#This Row],[TotalSalePrice]]/Data_SalesDetails[[#This Row],[Total Cost]]-1</f>
        <v>-0.26470588235294112</v>
      </c>
      <c r="X264" s="6">
        <f>Data_SalesDetails[[#This Row],[TotalSalePrice]]-Data_SalesDetails[[#This Row],[Total Cost]]</f>
        <v>-900</v>
      </c>
      <c r="Y264" t="s">
        <v>424</v>
      </c>
      <c r="Z264" s="1">
        <v>43191</v>
      </c>
      <c r="AA264">
        <v>10</v>
      </c>
      <c r="AB264" t="s">
        <v>384</v>
      </c>
      <c r="AC264" t="s">
        <v>317</v>
      </c>
      <c r="AD264" t="s">
        <v>312</v>
      </c>
    </row>
    <row r="265" spans="1:30" x14ac:dyDescent="0.25">
      <c r="A265">
        <v>264</v>
      </c>
      <c r="B265">
        <v>241</v>
      </c>
      <c r="C265">
        <v>1</v>
      </c>
      <c r="D265" t="s">
        <v>649</v>
      </c>
      <c r="E265">
        <v>9950</v>
      </c>
      <c r="G265" t="s">
        <v>31</v>
      </c>
      <c r="H265" s="7">
        <v>43205</v>
      </c>
      <c r="I265">
        <v>241</v>
      </c>
      <c r="J265" t="s">
        <v>181</v>
      </c>
      <c r="K265" t="s">
        <v>182</v>
      </c>
      <c r="L265" t="s">
        <v>132</v>
      </c>
      <c r="M265" t="s">
        <v>96</v>
      </c>
      <c r="N265" t="s">
        <v>95</v>
      </c>
      <c r="O265" t="s">
        <v>94</v>
      </c>
      <c r="P265">
        <v>53</v>
      </c>
      <c r="Q265">
        <v>7960</v>
      </c>
      <c r="R265">
        <v>500</v>
      </c>
      <c r="S265">
        <v>750</v>
      </c>
      <c r="T265">
        <v>150</v>
      </c>
      <c r="U265">
        <v>9950</v>
      </c>
      <c r="V265">
        <f>Data_SalesDetails[[#This Row],[Stock.Cost]]+Data_SalesDetails[[#This Row],[Stock.RepairsCost]]+Data_SalesDetails[[#This Row],[Stock.PartsCost]]+Data_SalesDetails[[#This Row],[Stock.TransportInCost]]</f>
        <v>9360</v>
      </c>
      <c r="W265" s="2">
        <f>Data_SalesDetails[[#This Row],[TotalSalePrice]]/Data_SalesDetails[[#This Row],[Total Cost]]-1</f>
        <v>6.3034188034188032E-2</v>
      </c>
      <c r="X265" s="6">
        <f>Data_SalesDetails[[#This Row],[TotalSalePrice]]-Data_SalesDetails[[#This Row],[Total Cost]]</f>
        <v>590</v>
      </c>
      <c r="Y265" t="s">
        <v>426</v>
      </c>
      <c r="Z265" s="1">
        <v>43050</v>
      </c>
      <c r="AA265">
        <v>9</v>
      </c>
      <c r="AB265" t="s">
        <v>381</v>
      </c>
      <c r="AC265" t="s">
        <v>316</v>
      </c>
      <c r="AD265" t="s">
        <v>307</v>
      </c>
    </row>
    <row r="266" spans="1:30" x14ac:dyDescent="0.25">
      <c r="A266">
        <v>265</v>
      </c>
      <c r="B266">
        <v>242</v>
      </c>
      <c r="C266">
        <v>1</v>
      </c>
      <c r="D266" t="s">
        <v>699</v>
      </c>
      <c r="E266">
        <v>39500</v>
      </c>
      <c r="F266">
        <v>2450</v>
      </c>
      <c r="G266" t="s">
        <v>39</v>
      </c>
      <c r="H266" s="7">
        <v>43205</v>
      </c>
      <c r="I266">
        <v>242</v>
      </c>
      <c r="J266" t="s">
        <v>200</v>
      </c>
      <c r="K266" t="s">
        <v>201</v>
      </c>
      <c r="L266" t="s">
        <v>135</v>
      </c>
      <c r="M266" t="s">
        <v>106</v>
      </c>
      <c r="N266" t="s">
        <v>105</v>
      </c>
      <c r="O266" t="s">
        <v>107</v>
      </c>
      <c r="P266">
        <v>45</v>
      </c>
      <c r="Q266">
        <v>31600</v>
      </c>
      <c r="R266">
        <v>500</v>
      </c>
      <c r="S266">
        <v>750</v>
      </c>
      <c r="T266">
        <v>550</v>
      </c>
      <c r="U266">
        <v>39500</v>
      </c>
      <c r="V266">
        <f>Data_SalesDetails[[#This Row],[Stock.Cost]]+Data_SalesDetails[[#This Row],[Stock.RepairsCost]]+Data_SalesDetails[[#This Row],[Stock.PartsCost]]+Data_SalesDetails[[#This Row],[Stock.TransportInCost]]</f>
        <v>33400</v>
      </c>
      <c r="W266" s="2">
        <f>Data_SalesDetails[[#This Row],[TotalSalePrice]]/Data_SalesDetails[[#This Row],[Total Cost]]-1</f>
        <v>0.18263473053892221</v>
      </c>
      <c r="X266" s="6">
        <f>Data_SalesDetails[[#This Row],[TotalSalePrice]]-Data_SalesDetails[[#This Row],[Total Cost]]</f>
        <v>6100</v>
      </c>
      <c r="Y266" t="s">
        <v>444</v>
      </c>
      <c r="Z266" s="1">
        <v>43191</v>
      </c>
      <c r="AA266">
        <v>8</v>
      </c>
      <c r="AB266" t="s">
        <v>375</v>
      </c>
      <c r="AC266" t="s">
        <v>315</v>
      </c>
      <c r="AD266" t="s">
        <v>309</v>
      </c>
    </row>
    <row r="267" spans="1:30" x14ac:dyDescent="0.25">
      <c r="A267">
        <v>266</v>
      </c>
      <c r="B267">
        <v>243</v>
      </c>
      <c r="C267">
        <v>1</v>
      </c>
      <c r="D267" t="s">
        <v>700</v>
      </c>
      <c r="E267">
        <v>23500</v>
      </c>
      <c r="G267" t="s">
        <v>41</v>
      </c>
      <c r="H267" s="7">
        <v>43205</v>
      </c>
      <c r="I267">
        <v>243</v>
      </c>
      <c r="J267" t="s">
        <v>203</v>
      </c>
      <c r="K267" t="s">
        <v>204</v>
      </c>
      <c r="L267" t="s">
        <v>138</v>
      </c>
      <c r="M267" t="s">
        <v>104</v>
      </c>
      <c r="N267" t="s">
        <v>103</v>
      </c>
      <c r="O267" t="s">
        <v>94</v>
      </c>
      <c r="P267">
        <v>46</v>
      </c>
      <c r="Q267">
        <v>18800</v>
      </c>
      <c r="R267">
        <v>1360</v>
      </c>
      <c r="S267">
        <v>750</v>
      </c>
      <c r="T267">
        <v>150</v>
      </c>
      <c r="U267">
        <v>23500</v>
      </c>
      <c r="V267">
        <f>Data_SalesDetails[[#This Row],[Stock.Cost]]+Data_SalesDetails[[#This Row],[Stock.RepairsCost]]+Data_SalesDetails[[#This Row],[Stock.PartsCost]]+Data_SalesDetails[[#This Row],[Stock.TransportInCost]]</f>
        <v>21060</v>
      </c>
      <c r="W267" s="2">
        <f>Data_SalesDetails[[#This Row],[TotalSalePrice]]/Data_SalesDetails[[#This Row],[Total Cost]]-1</f>
        <v>0.11585944919278246</v>
      </c>
      <c r="X267" s="6">
        <f>Data_SalesDetails[[#This Row],[TotalSalePrice]]-Data_SalesDetails[[#This Row],[Total Cost]]</f>
        <v>2440</v>
      </c>
      <c r="Y267" t="s">
        <v>431</v>
      </c>
      <c r="Z267" s="1">
        <v>43191</v>
      </c>
      <c r="AA267">
        <v>8</v>
      </c>
      <c r="AB267" t="s">
        <v>376</v>
      </c>
      <c r="AC267" t="s">
        <v>315</v>
      </c>
      <c r="AD267" t="s">
        <v>309</v>
      </c>
    </row>
    <row r="268" spans="1:30" x14ac:dyDescent="0.25">
      <c r="A268">
        <v>267</v>
      </c>
      <c r="B268">
        <v>244</v>
      </c>
      <c r="C268">
        <v>1</v>
      </c>
      <c r="D268" t="s">
        <v>701</v>
      </c>
      <c r="E268">
        <v>45950</v>
      </c>
      <c r="G268" t="s">
        <v>42</v>
      </c>
      <c r="H268" s="7">
        <v>43205</v>
      </c>
      <c r="I268">
        <v>244</v>
      </c>
      <c r="J268" t="s">
        <v>205</v>
      </c>
      <c r="K268" t="s">
        <v>206</v>
      </c>
      <c r="L268" t="s">
        <v>191</v>
      </c>
      <c r="M268" t="s">
        <v>102</v>
      </c>
      <c r="N268" t="s">
        <v>101</v>
      </c>
      <c r="O268" t="s">
        <v>94</v>
      </c>
      <c r="P268">
        <v>24</v>
      </c>
      <c r="Q268">
        <v>36760</v>
      </c>
      <c r="R268">
        <v>500</v>
      </c>
      <c r="S268">
        <v>750</v>
      </c>
      <c r="T268">
        <v>550</v>
      </c>
      <c r="U268">
        <v>45950</v>
      </c>
      <c r="V268">
        <f>Data_SalesDetails[[#This Row],[Stock.Cost]]+Data_SalesDetails[[#This Row],[Stock.RepairsCost]]+Data_SalesDetails[[#This Row],[Stock.PartsCost]]+Data_SalesDetails[[#This Row],[Stock.TransportInCost]]</f>
        <v>38560</v>
      </c>
      <c r="W268" s="2">
        <f>Data_SalesDetails[[#This Row],[TotalSalePrice]]/Data_SalesDetails[[#This Row],[Total Cost]]-1</f>
        <v>0.19164937759336098</v>
      </c>
      <c r="X268" s="6">
        <f>Data_SalesDetails[[#This Row],[TotalSalePrice]]-Data_SalesDetails[[#This Row],[Total Cost]]</f>
        <v>7390</v>
      </c>
      <c r="Y268" t="s">
        <v>431</v>
      </c>
      <c r="Z268" s="1">
        <v>43191</v>
      </c>
      <c r="AA268">
        <v>4</v>
      </c>
      <c r="AB268" t="s">
        <v>358</v>
      </c>
      <c r="AC268" t="s">
        <v>311</v>
      </c>
      <c r="AD268" t="s">
        <v>312</v>
      </c>
    </row>
    <row r="269" spans="1:30" x14ac:dyDescent="0.25">
      <c r="A269">
        <v>268</v>
      </c>
      <c r="B269">
        <v>245</v>
      </c>
      <c r="C269">
        <v>1</v>
      </c>
      <c r="D269" t="s">
        <v>702</v>
      </c>
      <c r="E269">
        <v>55000</v>
      </c>
      <c r="F269">
        <v>750</v>
      </c>
      <c r="G269" t="s">
        <v>54</v>
      </c>
      <c r="H269" s="7">
        <v>43205</v>
      </c>
      <c r="I269">
        <v>245</v>
      </c>
      <c r="J269" t="s">
        <v>200</v>
      </c>
      <c r="K269" t="s">
        <v>230</v>
      </c>
      <c r="L269" t="s">
        <v>162</v>
      </c>
      <c r="M269" t="s">
        <v>106</v>
      </c>
      <c r="N269" t="s">
        <v>105</v>
      </c>
      <c r="O269" t="s">
        <v>107</v>
      </c>
      <c r="P269">
        <v>25</v>
      </c>
      <c r="Q269">
        <v>44000</v>
      </c>
      <c r="R269">
        <v>500</v>
      </c>
      <c r="S269">
        <v>750</v>
      </c>
      <c r="T269">
        <v>550</v>
      </c>
      <c r="U269">
        <v>55000</v>
      </c>
      <c r="V269">
        <f>Data_SalesDetails[[#This Row],[Stock.Cost]]+Data_SalesDetails[[#This Row],[Stock.RepairsCost]]+Data_SalesDetails[[#This Row],[Stock.PartsCost]]+Data_SalesDetails[[#This Row],[Stock.TransportInCost]]</f>
        <v>45800</v>
      </c>
      <c r="W269" s="2">
        <f>Data_SalesDetails[[#This Row],[TotalSalePrice]]/Data_SalesDetails[[#This Row],[Total Cost]]-1</f>
        <v>0.20087336244541487</v>
      </c>
      <c r="X269" s="6">
        <f>Data_SalesDetails[[#This Row],[TotalSalePrice]]-Data_SalesDetails[[#This Row],[Total Cost]]</f>
        <v>9200</v>
      </c>
      <c r="Y269" t="s">
        <v>426</v>
      </c>
      <c r="Z269" s="1">
        <v>43191</v>
      </c>
      <c r="AA269">
        <v>4</v>
      </c>
      <c r="AB269" t="s">
        <v>359</v>
      </c>
      <c r="AC269" t="s">
        <v>311</v>
      </c>
      <c r="AD269" t="s">
        <v>312</v>
      </c>
    </row>
    <row r="270" spans="1:30" x14ac:dyDescent="0.25">
      <c r="A270">
        <v>269</v>
      </c>
      <c r="B270">
        <v>246</v>
      </c>
      <c r="C270">
        <v>1</v>
      </c>
      <c r="D270" t="s">
        <v>703</v>
      </c>
      <c r="E270">
        <v>100000</v>
      </c>
      <c r="G270" t="s">
        <v>59</v>
      </c>
      <c r="H270" s="7">
        <v>43210</v>
      </c>
      <c r="I270">
        <v>246</v>
      </c>
      <c r="J270" t="s">
        <v>239</v>
      </c>
      <c r="K270" t="s">
        <v>240</v>
      </c>
      <c r="L270" t="s">
        <v>113</v>
      </c>
      <c r="M270" t="s">
        <v>104</v>
      </c>
      <c r="N270" t="s">
        <v>103</v>
      </c>
      <c r="O270" t="s">
        <v>94</v>
      </c>
      <c r="P270">
        <v>26</v>
      </c>
      <c r="Q270">
        <v>80000</v>
      </c>
      <c r="R270">
        <v>500</v>
      </c>
      <c r="S270">
        <v>750</v>
      </c>
      <c r="T270">
        <v>750</v>
      </c>
      <c r="U270">
        <v>100000</v>
      </c>
      <c r="V270">
        <f>Data_SalesDetails[[#This Row],[Stock.Cost]]+Data_SalesDetails[[#This Row],[Stock.RepairsCost]]+Data_SalesDetails[[#This Row],[Stock.PartsCost]]+Data_SalesDetails[[#This Row],[Stock.TransportInCost]]</f>
        <v>82000</v>
      </c>
      <c r="W270" s="2">
        <f>Data_SalesDetails[[#This Row],[TotalSalePrice]]/Data_SalesDetails[[#This Row],[Total Cost]]-1</f>
        <v>0.21951219512195119</v>
      </c>
      <c r="X270" s="6">
        <f>Data_SalesDetails[[#This Row],[TotalSalePrice]]-Data_SalesDetails[[#This Row],[Total Cost]]</f>
        <v>18000</v>
      </c>
      <c r="Y270" t="s">
        <v>426</v>
      </c>
      <c r="Z270" s="1">
        <v>43191</v>
      </c>
      <c r="AA270">
        <v>4</v>
      </c>
      <c r="AB270" t="s">
        <v>360</v>
      </c>
      <c r="AC270" t="s">
        <v>311</v>
      </c>
      <c r="AD270" t="s">
        <v>312</v>
      </c>
    </row>
    <row r="271" spans="1:30" x14ac:dyDescent="0.25">
      <c r="A271">
        <v>270</v>
      </c>
      <c r="B271">
        <v>247</v>
      </c>
      <c r="C271">
        <v>1</v>
      </c>
      <c r="D271" t="s">
        <v>704</v>
      </c>
      <c r="E271">
        <v>44885</v>
      </c>
      <c r="G271" t="s">
        <v>64</v>
      </c>
      <c r="H271" s="7">
        <v>43210</v>
      </c>
      <c r="I271">
        <v>247</v>
      </c>
      <c r="J271" t="s">
        <v>249</v>
      </c>
      <c r="K271" t="s">
        <v>250</v>
      </c>
      <c r="L271" t="s">
        <v>129</v>
      </c>
      <c r="M271" t="s">
        <v>104</v>
      </c>
      <c r="N271" t="s">
        <v>103</v>
      </c>
      <c r="O271" t="s">
        <v>94</v>
      </c>
      <c r="P271">
        <v>24</v>
      </c>
      <c r="Q271">
        <v>35908</v>
      </c>
      <c r="R271">
        <v>2000</v>
      </c>
      <c r="S271">
        <v>750</v>
      </c>
      <c r="T271">
        <v>550</v>
      </c>
      <c r="U271">
        <v>44885</v>
      </c>
      <c r="V271">
        <f>Data_SalesDetails[[#This Row],[Stock.Cost]]+Data_SalesDetails[[#This Row],[Stock.RepairsCost]]+Data_SalesDetails[[#This Row],[Stock.PartsCost]]+Data_SalesDetails[[#This Row],[Stock.TransportInCost]]</f>
        <v>39208</v>
      </c>
      <c r="W271" s="2">
        <f>Data_SalesDetails[[#This Row],[TotalSalePrice]]/Data_SalesDetails[[#This Row],[Total Cost]]-1</f>
        <v>0.14479187920832493</v>
      </c>
      <c r="X271" s="6">
        <f>Data_SalesDetails[[#This Row],[TotalSalePrice]]-Data_SalesDetails[[#This Row],[Total Cost]]</f>
        <v>5677</v>
      </c>
      <c r="Y271" t="s">
        <v>428</v>
      </c>
      <c r="Z271" s="1">
        <v>43191</v>
      </c>
      <c r="AA271">
        <v>4</v>
      </c>
      <c r="AB271" t="s">
        <v>358</v>
      </c>
      <c r="AC271" t="s">
        <v>311</v>
      </c>
      <c r="AD271" t="s">
        <v>312</v>
      </c>
    </row>
    <row r="272" spans="1:30" x14ac:dyDescent="0.25">
      <c r="A272">
        <v>271</v>
      </c>
      <c r="B272">
        <v>248</v>
      </c>
      <c r="C272">
        <v>1</v>
      </c>
      <c r="D272" t="s">
        <v>705</v>
      </c>
      <c r="E272">
        <v>61500</v>
      </c>
      <c r="G272" t="s">
        <v>65</v>
      </c>
      <c r="H272" s="7">
        <v>43212</v>
      </c>
      <c r="I272">
        <v>248</v>
      </c>
      <c r="J272" t="s">
        <v>251</v>
      </c>
      <c r="K272" t="s">
        <v>252</v>
      </c>
      <c r="L272" t="s">
        <v>129</v>
      </c>
      <c r="M272" t="s">
        <v>104</v>
      </c>
      <c r="N272" t="s">
        <v>103</v>
      </c>
      <c r="O272" t="s">
        <v>94</v>
      </c>
      <c r="P272">
        <v>78</v>
      </c>
      <c r="Q272">
        <v>49200</v>
      </c>
      <c r="R272">
        <v>500</v>
      </c>
      <c r="S272">
        <v>750</v>
      </c>
      <c r="T272">
        <v>550</v>
      </c>
      <c r="U272">
        <v>61500</v>
      </c>
      <c r="V272">
        <f>Data_SalesDetails[[#This Row],[Stock.Cost]]+Data_SalesDetails[[#This Row],[Stock.RepairsCost]]+Data_SalesDetails[[#This Row],[Stock.PartsCost]]+Data_SalesDetails[[#This Row],[Stock.TransportInCost]]</f>
        <v>51000</v>
      </c>
      <c r="W272" s="2">
        <f>Data_SalesDetails[[#This Row],[TotalSalePrice]]/Data_SalesDetails[[#This Row],[Total Cost]]-1</f>
        <v>0.20588235294117641</v>
      </c>
      <c r="X272" s="6">
        <f>Data_SalesDetails[[#This Row],[TotalSalePrice]]-Data_SalesDetails[[#This Row],[Total Cost]]</f>
        <v>10500</v>
      </c>
      <c r="Y272" t="s">
        <v>431</v>
      </c>
      <c r="Z272" s="1">
        <v>43191</v>
      </c>
      <c r="AA272">
        <v>17</v>
      </c>
      <c r="AB272" t="s">
        <v>405</v>
      </c>
      <c r="AC272" t="s">
        <v>326</v>
      </c>
      <c r="AD272" t="s">
        <v>307</v>
      </c>
    </row>
    <row r="273" spans="1:30" x14ac:dyDescent="0.25">
      <c r="A273">
        <v>272</v>
      </c>
      <c r="B273">
        <v>249</v>
      </c>
      <c r="C273">
        <v>1</v>
      </c>
      <c r="D273" t="s">
        <v>706</v>
      </c>
      <c r="E273">
        <v>950</v>
      </c>
      <c r="G273" t="s">
        <v>55</v>
      </c>
      <c r="H273" s="7">
        <v>43213</v>
      </c>
      <c r="I273">
        <v>249</v>
      </c>
      <c r="J273" t="s">
        <v>231</v>
      </c>
      <c r="K273" t="s">
        <v>232</v>
      </c>
      <c r="L273" t="s">
        <v>159</v>
      </c>
      <c r="M273" t="s">
        <v>104</v>
      </c>
      <c r="N273" t="s">
        <v>103</v>
      </c>
      <c r="O273" t="s">
        <v>94</v>
      </c>
      <c r="P273">
        <v>98</v>
      </c>
      <c r="Q273">
        <v>760</v>
      </c>
      <c r="R273">
        <v>500</v>
      </c>
      <c r="S273">
        <v>750</v>
      </c>
      <c r="T273">
        <v>150</v>
      </c>
      <c r="U273">
        <v>950</v>
      </c>
      <c r="V273">
        <f>Data_SalesDetails[[#This Row],[Stock.Cost]]+Data_SalesDetails[[#This Row],[Stock.RepairsCost]]+Data_SalesDetails[[#This Row],[Stock.PartsCost]]+Data_SalesDetails[[#This Row],[Stock.TransportInCost]]</f>
        <v>2160</v>
      </c>
      <c r="W273" s="2">
        <f>Data_SalesDetails[[#This Row],[TotalSalePrice]]/Data_SalesDetails[[#This Row],[Total Cost]]-1</f>
        <v>-0.56018518518518512</v>
      </c>
      <c r="X273" s="6">
        <f>Data_SalesDetails[[#This Row],[TotalSalePrice]]-Data_SalesDetails[[#This Row],[Total Cost]]</f>
        <v>-1210</v>
      </c>
      <c r="Y273" t="s">
        <v>431</v>
      </c>
      <c r="Z273" s="1">
        <v>43191</v>
      </c>
      <c r="AA273">
        <v>23</v>
      </c>
      <c r="AB273" t="s">
        <v>420</v>
      </c>
      <c r="AC273" t="s">
        <v>332</v>
      </c>
      <c r="AD273" t="s">
        <v>309</v>
      </c>
    </row>
    <row r="274" spans="1:30" x14ac:dyDescent="0.25">
      <c r="A274">
        <v>273</v>
      </c>
      <c r="B274">
        <v>250</v>
      </c>
      <c r="C274">
        <v>1</v>
      </c>
      <c r="D274" t="s">
        <v>707</v>
      </c>
      <c r="E274">
        <v>195000</v>
      </c>
      <c r="G274" t="s">
        <v>66</v>
      </c>
      <c r="H274" s="7">
        <v>43214</v>
      </c>
      <c r="I274">
        <v>250</v>
      </c>
      <c r="J274" t="s">
        <v>253</v>
      </c>
      <c r="K274" t="s">
        <v>254</v>
      </c>
      <c r="L274" t="s">
        <v>194</v>
      </c>
      <c r="M274" t="s">
        <v>100</v>
      </c>
      <c r="N274" t="s">
        <v>99</v>
      </c>
      <c r="O274" t="s">
        <v>94</v>
      </c>
      <c r="P274">
        <v>5</v>
      </c>
      <c r="Q274">
        <v>156000</v>
      </c>
      <c r="R274">
        <v>9250</v>
      </c>
      <c r="S274">
        <v>750</v>
      </c>
      <c r="T274">
        <v>1950</v>
      </c>
      <c r="U274">
        <v>195000</v>
      </c>
      <c r="V274">
        <f>Data_SalesDetails[[#This Row],[Stock.Cost]]+Data_SalesDetails[[#This Row],[Stock.RepairsCost]]+Data_SalesDetails[[#This Row],[Stock.PartsCost]]+Data_SalesDetails[[#This Row],[Stock.TransportInCost]]</f>
        <v>167950</v>
      </c>
      <c r="W274" s="2">
        <f>Data_SalesDetails[[#This Row],[TotalSalePrice]]/Data_SalesDetails[[#This Row],[Total Cost]]-1</f>
        <v>0.16105983923786837</v>
      </c>
      <c r="X274" s="6">
        <f>Data_SalesDetails[[#This Row],[TotalSalePrice]]-Data_SalesDetails[[#This Row],[Total Cost]]</f>
        <v>27050</v>
      </c>
      <c r="Y274" t="s">
        <v>428</v>
      </c>
      <c r="Z274" s="1">
        <v>43191</v>
      </c>
      <c r="AA274">
        <v>1</v>
      </c>
      <c r="AB274" t="s">
        <v>339</v>
      </c>
      <c r="AC274" t="s">
        <v>306</v>
      </c>
      <c r="AD274" t="s">
        <v>307</v>
      </c>
    </row>
    <row r="275" spans="1:30" x14ac:dyDescent="0.25">
      <c r="A275">
        <v>274</v>
      </c>
      <c r="B275">
        <v>251</v>
      </c>
      <c r="C275">
        <v>1</v>
      </c>
      <c r="D275" t="s">
        <v>708</v>
      </c>
      <c r="E275">
        <v>52500</v>
      </c>
      <c r="F275">
        <v>1575</v>
      </c>
      <c r="G275" t="s">
        <v>67</v>
      </c>
      <c r="H275" s="7">
        <v>43219</v>
      </c>
      <c r="I275">
        <v>251</v>
      </c>
      <c r="J275" t="s">
        <v>255</v>
      </c>
      <c r="K275" t="s">
        <v>256</v>
      </c>
      <c r="L275" t="s">
        <v>191</v>
      </c>
      <c r="M275" t="s">
        <v>102</v>
      </c>
      <c r="N275" t="s">
        <v>101</v>
      </c>
      <c r="O275" t="s">
        <v>94</v>
      </c>
      <c r="P275">
        <v>21</v>
      </c>
      <c r="Q275">
        <v>42000</v>
      </c>
      <c r="R275">
        <v>500</v>
      </c>
      <c r="S275">
        <v>750</v>
      </c>
      <c r="T275">
        <v>550</v>
      </c>
      <c r="U275">
        <v>52500</v>
      </c>
      <c r="V275">
        <f>Data_SalesDetails[[#This Row],[Stock.Cost]]+Data_SalesDetails[[#This Row],[Stock.RepairsCost]]+Data_SalesDetails[[#This Row],[Stock.PartsCost]]+Data_SalesDetails[[#This Row],[Stock.TransportInCost]]</f>
        <v>43800</v>
      </c>
      <c r="W275" s="2">
        <f>Data_SalesDetails[[#This Row],[TotalSalePrice]]/Data_SalesDetails[[#This Row],[Total Cost]]-1</f>
        <v>0.19863013698630128</v>
      </c>
      <c r="X275" s="6">
        <f>Data_SalesDetails[[#This Row],[TotalSalePrice]]-Data_SalesDetails[[#This Row],[Total Cost]]</f>
        <v>8700</v>
      </c>
      <c r="Y275" t="s">
        <v>444</v>
      </c>
      <c r="Z275" s="1">
        <v>43191</v>
      </c>
      <c r="AA275">
        <v>4</v>
      </c>
      <c r="AB275" t="s">
        <v>355</v>
      </c>
      <c r="AC275" t="s">
        <v>311</v>
      </c>
      <c r="AD275" t="s">
        <v>312</v>
      </c>
    </row>
    <row r="276" spans="1:30" x14ac:dyDescent="0.25">
      <c r="A276">
        <v>275</v>
      </c>
      <c r="B276">
        <v>252</v>
      </c>
      <c r="C276">
        <v>1</v>
      </c>
      <c r="D276" t="s">
        <v>709</v>
      </c>
      <c r="E276">
        <v>1350</v>
      </c>
      <c r="G276" t="s">
        <v>6</v>
      </c>
      <c r="H276" s="7">
        <v>43223</v>
      </c>
      <c r="I276">
        <v>252</v>
      </c>
      <c r="J276" t="s">
        <v>116</v>
      </c>
      <c r="K276" t="s">
        <v>117</v>
      </c>
      <c r="L276" t="s">
        <v>113</v>
      </c>
      <c r="M276" t="s">
        <v>104</v>
      </c>
      <c r="N276" t="s">
        <v>103</v>
      </c>
      <c r="O276" t="s">
        <v>94</v>
      </c>
      <c r="P276">
        <v>65</v>
      </c>
      <c r="Q276">
        <v>1080</v>
      </c>
      <c r="R276">
        <v>500</v>
      </c>
      <c r="S276">
        <v>750</v>
      </c>
      <c r="T276">
        <v>150</v>
      </c>
      <c r="U276">
        <v>1350</v>
      </c>
      <c r="V276">
        <f>Data_SalesDetails[[#This Row],[Stock.Cost]]+Data_SalesDetails[[#This Row],[Stock.RepairsCost]]+Data_SalesDetails[[#This Row],[Stock.PartsCost]]+Data_SalesDetails[[#This Row],[Stock.TransportInCost]]</f>
        <v>2480</v>
      </c>
      <c r="W276" s="2">
        <f>Data_SalesDetails[[#This Row],[TotalSalePrice]]/Data_SalesDetails[[#This Row],[Total Cost]]-1</f>
        <v>-0.45564516129032262</v>
      </c>
      <c r="X276" s="6">
        <f>Data_SalesDetails[[#This Row],[TotalSalePrice]]-Data_SalesDetails[[#This Row],[Total Cost]]</f>
        <v>-1130</v>
      </c>
      <c r="Y276" t="s">
        <v>431</v>
      </c>
      <c r="Z276" s="1">
        <v>43221</v>
      </c>
      <c r="AA276">
        <v>13</v>
      </c>
      <c r="AB276" t="s">
        <v>392</v>
      </c>
      <c r="AC276" t="s">
        <v>321</v>
      </c>
      <c r="AD276" t="s">
        <v>320</v>
      </c>
    </row>
    <row r="277" spans="1:30" x14ac:dyDescent="0.25">
      <c r="A277">
        <v>276</v>
      </c>
      <c r="B277">
        <v>253</v>
      </c>
      <c r="C277">
        <v>1</v>
      </c>
      <c r="D277" t="s">
        <v>710</v>
      </c>
      <c r="E277">
        <v>2495</v>
      </c>
      <c r="F277">
        <v>45</v>
      </c>
      <c r="G277" t="s">
        <v>24</v>
      </c>
      <c r="H277" s="7">
        <v>43223</v>
      </c>
      <c r="I277">
        <v>253</v>
      </c>
      <c r="J277" t="s">
        <v>163</v>
      </c>
      <c r="K277" t="s">
        <v>164</v>
      </c>
      <c r="L277" t="s">
        <v>159</v>
      </c>
      <c r="M277" t="s">
        <v>104</v>
      </c>
      <c r="N277" t="s">
        <v>103</v>
      </c>
      <c r="O277" t="s">
        <v>94</v>
      </c>
      <c r="P277">
        <v>98</v>
      </c>
      <c r="Q277">
        <v>1996</v>
      </c>
      <c r="R277">
        <v>500</v>
      </c>
      <c r="S277">
        <v>750</v>
      </c>
      <c r="T277">
        <v>150</v>
      </c>
      <c r="U277">
        <v>2495</v>
      </c>
      <c r="V277">
        <f>Data_SalesDetails[[#This Row],[Stock.Cost]]+Data_SalesDetails[[#This Row],[Stock.RepairsCost]]+Data_SalesDetails[[#This Row],[Stock.PartsCost]]+Data_SalesDetails[[#This Row],[Stock.TransportInCost]]</f>
        <v>3396</v>
      </c>
      <c r="W277" s="2">
        <f>Data_SalesDetails[[#This Row],[TotalSalePrice]]/Data_SalesDetails[[#This Row],[Total Cost]]-1</f>
        <v>-0.26531213191990577</v>
      </c>
      <c r="X277" s="6">
        <f>Data_SalesDetails[[#This Row],[TotalSalePrice]]-Data_SalesDetails[[#This Row],[Total Cost]]</f>
        <v>-901</v>
      </c>
      <c r="Y277" t="s">
        <v>436</v>
      </c>
      <c r="Z277" s="1">
        <v>43221</v>
      </c>
      <c r="AA277">
        <v>23</v>
      </c>
      <c r="AB277" t="s">
        <v>420</v>
      </c>
      <c r="AC277" t="s">
        <v>332</v>
      </c>
      <c r="AD277" t="s">
        <v>309</v>
      </c>
    </row>
    <row r="278" spans="1:30" x14ac:dyDescent="0.25">
      <c r="A278">
        <v>277</v>
      </c>
      <c r="B278">
        <v>254</v>
      </c>
      <c r="C278">
        <v>1</v>
      </c>
      <c r="D278" t="s">
        <v>711</v>
      </c>
      <c r="E278">
        <v>269500</v>
      </c>
      <c r="G278" t="s">
        <v>38</v>
      </c>
      <c r="H278" s="7">
        <v>43235</v>
      </c>
      <c r="I278">
        <v>254</v>
      </c>
      <c r="J278" t="s">
        <v>198</v>
      </c>
      <c r="K278" t="s">
        <v>199</v>
      </c>
      <c r="L278" t="s">
        <v>132</v>
      </c>
      <c r="M278" t="s">
        <v>96</v>
      </c>
      <c r="N278" t="s">
        <v>95</v>
      </c>
      <c r="O278" t="s">
        <v>94</v>
      </c>
      <c r="P278">
        <v>7</v>
      </c>
      <c r="Q278">
        <v>215600</v>
      </c>
      <c r="R278">
        <v>5500</v>
      </c>
      <c r="S278">
        <v>1500</v>
      </c>
      <c r="T278">
        <v>1950</v>
      </c>
      <c r="U278">
        <v>269500</v>
      </c>
      <c r="V278">
        <f>Data_SalesDetails[[#This Row],[Stock.Cost]]+Data_SalesDetails[[#This Row],[Stock.RepairsCost]]+Data_SalesDetails[[#This Row],[Stock.PartsCost]]+Data_SalesDetails[[#This Row],[Stock.TransportInCost]]</f>
        <v>224550</v>
      </c>
      <c r="W278" s="2">
        <f>Data_SalesDetails[[#This Row],[TotalSalePrice]]/Data_SalesDetails[[#This Row],[Total Cost]]-1</f>
        <v>0.20017813404586948</v>
      </c>
      <c r="X278" s="6">
        <f>Data_SalesDetails[[#This Row],[TotalSalePrice]]-Data_SalesDetails[[#This Row],[Total Cost]]</f>
        <v>44950</v>
      </c>
      <c r="Y278" t="s">
        <v>488</v>
      </c>
      <c r="Z278" s="1">
        <v>43221</v>
      </c>
      <c r="AA278">
        <v>1</v>
      </c>
      <c r="AB278" t="s">
        <v>341</v>
      </c>
      <c r="AC278" t="s">
        <v>306</v>
      </c>
      <c r="AD278" t="s">
        <v>307</v>
      </c>
    </row>
    <row r="279" spans="1:30" x14ac:dyDescent="0.25">
      <c r="A279">
        <v>278</v>
      </c>
      <c r="B279">
        <v>255</v>
      </c>
      <c r="C279">
        <v>1</v>
      </c>
      <c r="D279" t="s">
        <v>712</v>
      </c>
      <c r="E279">
        <v>195000</v>
      </c>
      <c r="G279" t="s">
        <v>68</v>
      </c>
      <c r="H279" s="7">
        <v>43235</v>
      </c>
      <c r="I279">
        <v>255</v>
      </c>
      <c r="J279" t="s">
        <v>257</v>
      </c>
      <c r="K279" t="s">
        <v>258</v>
      </c>
      <c r="L279" t="s">
        <v>135</v>
      </c>
      <c r="M279" t="s">
        <v>106</v>
      </c>
      <c r="N279" t="s">
        <v>105</v>
      </c>
      <c r="O279" t="s">
        <v>107</v>
      </c>
      <c r="P279">
        <v>8</v>
      </c>
      <c r="Q279">
        <v>156000</v>
      </c>
      <c r="R279">
        <v>3950</v>
      </c>
      <c r="S279">
        <v>1500</v>
      </c>
      <c r="T279">
        <v>1950</v>
      </c>
      <c r="U279">
        <v>195000</v>
      </c>
      <c r="V279">
        <f>Data_SalesDetails[[#This Row],[Stock.Cost]]+Data_SalesDetails[[#This Row],[Stock.RepairsCost]]+Data_SalesDetails[[#This Row],[Stock.PartsCost]]+Data_SalesDetails[[#This Row],[Stock.TransportInCost]]</f>
        <v>163400</v>
      </c>
      <c r="W279" s="2">
        <f>Data_SalesDetails[[#This Row],[TotalSalePrice]]/Data_SalesDetails[[#This Row],[Total Cost]]-1</f>
        <v>0.19339045287637702</v>
      </c>
      <c r="X279" s="6">
        <f>Data_SalesDetails[[#This Row],[TotalSalePrice]]-Data_SalesDetails[[#This Row],[Total Cost]]</f>
        <v>31600</v>
      </c>
      <c r="Y279" t="s">
        <v>444</v>
      </c>
      <c r="Z279" s="1">
        <v>43221</v>
      </c>
      <c r="AA279">
        <v>1</v>
      </c>
      <c r="AB279" t="s">
        <v>342</v>
      </c>
      <c r="AC279" t="s">
        <v>306</v>
      </c>
      <c r="AD279" t="s">
        <v>307</v>
      </c>
    </row>
    <row r="280" spans="1:30" x14ac:dyDescent="0.25">
      <c r="A280">
        <v>279</v>
      </c>
      <c r="B280">
        <v>256</v>
      </c>
      <c r="C280">
        <v>1</v>
      </c>
      <c r="D280" t="s">
        <v>713</v>
      </c>
      <c r="E280">
        <v>25950</v>
      </c>
      <c r="F280">
        <v>1250</v>
      </c>
      <c r="G280" t="s">
        <v>69</v>
      </c>
      <c r="H280" s="7">
        <v>43243</v>
      </c>
      <c r="I280">
        <v>256</v>
      </c>
      <c r="J280" t="s">
        <v>259</v>
      </c>
      <c r="K280" t="s">
        <v>260</v>
      </c>
      <c r="L280" t="s">
        <v>138</v>
      </c>
      <c r="M280" t="s">
        <v>104</v>
      </c>
      <c r="N280" t="s">
        <v>103</v>
      </c>
      <c r="O280" t="s">
        <v>94</v>
      </c>
      <c r="P280">
        <v>85</v>
      </c>
      <c r="Q280">
        <v>20760</v>
      </c>
      <c r="R280">
        <v>1360</v>
      </c>
      <c r="S280">
        <v>750</v>
      </c>
      <c r="T280">
        <v>150</v>
      </c>
      <c r="U280">
        <v>25950</v>
      </c>
      <c r="V280">
        <f>Data_SalesDetails[[#This Row],[Stock.Cost]]+Data_SalesDetails[[#This Row],[Stock.RepairsCost]]+Data_SalesDetails[[#This Row],[Stock.PartsCost]]+Data_SalesDetails[[#This Row],[Stock.TransportInCost]]</f>
        <v>23020</v>
      </c>
      <c r="W280" s="2">
        <f>Data_SalesDetails[[#This Row],[TotalSalePrice]]/Data_SalesDetails[[#This Row],[Total Cost]]-1</f>
        <v>0.12728062554300612</v>
      </c>
      <c r="X280" s="6">
        <f>Data_SalesDetails[[#This Row],[TotalSalePrice]]-Data_SalesDetails[[#This Row],[Total Cost]]</f>
        <v>2930</v>
      </c>
      <c r="Y280" t="s">
        <v>431</v>
      </c>
      <c r="Z280" s="1">
        <v>43221</v>
      </c>
      <c r="AA280">
        <v>20</v>
      </c>
      <c r="AB280" t="s">
        <v>409</v>
      </c>
      <c r="AC280" t="s">
        <v>329</v>
      </c>
      <c r="AD280" t="s">
        <v>312</v>
      </c>
    </row>
    <row r="281" spans="1:30" x14ac:dyDescent="0.25">
      <c r="A281">
        <v>280</v>
      </c>
      <c r="B281">
        <v>257</v>
      </c>
      <c r="C281">
        <v>1</v>
      </c>
      <c r="D281" t="s">
        <v>714</v>
      </c>
      <c r="E281">
        <v>9990</v>
      </c>
      <c r="G281" t="s">
        <v>64</v>
      </c>
      <c r="H281" s="7">
        <v>43243</v>
      </c>
      <c r="I281">
        <v>257</v>
      </c>
      <c r="J281" t="s">
        <v>249</v>
      </c>
      <c r="K281" t="s">
        <v>250</v>
      </c>
      <c r="L281" t="s">
        <v>129</v>
      </c>
      <c r="M281" t="s">
        <v>104</v>
      </c>
      <c r="N281" t="s">
        <v>103</v>
      </c>
      <c r="O281" t="s">
        <v>94</v>
      </c>
      <c r="P281">
        <v>86</v>
      </c>
      <c r="Q281">
        <v>7992</v>
      </c>
      <c r="R281">
        <v>500</v>
      </c>
      <c r="S281">
        <v>750</v>
      </c>
      <c r="T281">
        <v>150</v>
      </c>
      <c r="U281">
        <v>9990</v>
      </c>
      <c r="V281">
        <f>Data_SalesDetails[[#This Row],[Stock.Cost]]+Data_SalesDetails[[#This Row],[Stock.RepairsCost]]+Data_SalesDetails[[#This Row],[Stock.PartsCost]]+Data_SalesDetails[[#This Row],[Stock.TransportInCost]]</f>
        <v>9392</v>
      </c>
      <c r="W281" s="2">
        <f>Data_SalesDetails[[#This Row],[TotalSalePrice]]/Data_SalesDetails[[#This Row],[Total Cost]]-1</f>
        <v>6.3671209540034024E-2</v>
      </c>
      <c r="X281" s="6">
        <f>Data_SalesDetails[[#This Row],[TotalSalePrice]]-Data_SalesDetails[[#This Row],[Total Cost]]</f>
        <v>598</v>
      </c>
      <c r="Y281" t="s">
        <v>431</v>
      </c>
      <c r="Z281" s="1">
        <v>43221</v>
      </c>
      <c r="AA281">
        <v>21</v>
      </c>
      <c r="AB281" t="s">
        <v>410</v>
      </c>
      <c r="AC281" t="s">
        <v>330</v>
      </c>
      <c r="AD281" t="s">
        <v>312</v>
      </c>
    </row>
    <row r="282" spans="1:30" x14ac:dyDescent="0.25">
      <c r="A282">
        <v>281</v>
      </c>
      <c r="B282">
        <v>258</v>
      </c>
      <c r="C282">
        <v>1</v>
      </c>
      <c r="D282" t="s">
        <v>715</v>
      </c>
      <c r="E282">
        <v>135000</v>
      </c>
      <c r="G282" t="s">
        <v>66</v>
      </c>
      <c r="H282" s="7">
        <v>43245</v>
      </c>
      <c r="I282">
        <v>258</v>
      </c>
      <c r="J282" t="s">
        <v>253</v>
      </c>
      <c r="K282" t="s">
        <v>254</v>
      </c>
      <c r="L282" t="s">
        <v>194</v>
      </c>
      <c r="M282" t="s">
        <v>100</v>
      </c>
      <c r="N282" t="s">
        <v>99</v>
      </c>
      <c r="O282" t="s">
        <v>94</v>
      </c>
      <c r="P282">
        <v>9</v>
      </c>
      <c r="Q282">
        <v>108000</v>
      </c>
      <c r="R282">
        <v>5500</v>
      </c>
      <c r="S282">
        <v>5600</v>
      </c>
      <c r="T282">
        <v>1950</v>
      </c>
      <c r="U282">
        <v>135000</v>
      </c>
      <c r="V282">
        <f>Data_SalesDetails[[#This Row],[Stock.Cost]]+Data_SalesDetails[[#This Row],[Stock.RepairsCost]]+Data_SalesDetails[[#This Row],[Stock.PartsCost]]+Data_SalesDetails[[#This Row],[Stock.TransportInCost]]</f>
        <v>121050</v>
      </c>
      <c r="W282" s="2">
        <f>Data_SalesDetails[[#This Row],[TotalSalePrice]]/Data_SalesDetails[[#This Row],[Total Cost]]-1</f>
        <v>0.11524163568773238</v>
      </c>
      <c r="X282" s="6">
        <f>Data_SalesDetails[[#This Row],[TotalSalePrice]]-Data_SalesDetails[[#This Row],[Total Cost]]</f>
        <v>13950</v>
      </c>
      <c r="Y282" t="s">
        <v>428</v>
      </c>
      <c r="Z282" s="1">
        <v>43221</v>
      </c>
      <c r="AA282">
        <v>1</v>
      </c>
      <c r="AB282" t="s">
        <v>343</v>
      </c>
      <c r="AC282" t="s">
        <v>306</v>
      </c>
      <c r="AD282" t="s">
        <v>307</v>
      </c>
    </row>
    <row r="283" spans="1:30" x14ac:dyDescent="0.25">
      <c r="A283">
        <v>282</v>
      </c>
      <c r="B283">
        <v>259</v>
      </c>
      <c r="C283">
        <v>1</v>
      </c>
      <c r="D283" t="s">
        <v>613</v>
      </c>
      <c r="E283">
        <v>1250</v>
      </c>
      <c r="G283" t="s">
        <v>65</v>
      </c>
      <c r="H283" s="7">
        <v>43245</v>
      </c>
      <c r="I283">
        <v>259</v>
      </c>
      <c r="J283" t="s">
        <v>251</v>
      </c>
      <c r="K283" t="s">
        <v>252</v>
      </c>
      <c r="L283" t="s">
        <v>129</v>
      </c>
      <c r="M283" t="s">
        <v>104</v>
      </c>
      <c r="N283" t="s">
        <v>103</v>
      </c>
      <c r="O283" t="s">
        <v>94</v>
      </c>
      <c r="P283">
        <v>95</v>
      </c>
      <c r="Q283">
        <v>1000</v>
      </c>
      <c r="R283">
        <v>500</v>
      </c>
      <c r="S283">
        <v>225</v>
      </c>
      <c r="T283">
        <v>150</v>
      </c>
      <c r="U283">
        <v>1250</v>
      </c>
      <c r="V283">
        <f>Data_SalesDetails[[#This Row],[Stock.Cost]]+Data_SalesDetails[[#This Row],[Stock.RepairsCost]]+Data_SalesDetails[[#This Row],[Stock.PartsCost]]+Data_SalesDetails[[#This Row],[Stock.TransportInCost]]</f>
        <v>1875</v>
      </c>
      <c r="W283" s="2">
        <f>Data_SalesDetails[[#This Row],[TotalSalePrice]]/Data_SalesDetails[[#This Row],[Total Cost]]-1</f>
        <v>-0.33333333333333337</v>
      </c>
      <c r="X283" s="6">
        <f>Data_SalesDetails[[#This Row],[TotalSalePrice]]-Data_SalesDetails[[#This Row],[Total Cost]]</f>
        <v>-625</v>
      </c>
      <c r="Y283" t="s">
        <v>424</v>
      </c>
      <c r="Z283" s="1">
        <v>42887</v>
      </c>
      <c r="AA283">
        <v>22</v>
      </c>
      <c r="AB283" t="s">
        <v>418</v>
      </c>
      <c r="AC283" t="s">
        <v>331</v>
      </c>
      <c r="AD283" t="s">
        <v>309</v>
      </c>
    </row>
    <row r="284" spans="1:30" x14ac:dyDescent="0.25">
      <c r="A284">
        <v>283</v>
      </c>
      <c r="B284">
        <v>260</v>
      </c>
      <c r="C284">
        <v>1</v>
      </c>
      <c r="D284" t="s">
        <v>615</v>
      </c>
      <c r="E284">
        <v>6590</v>
      </c>
      <c r="F284">
        <v>750</v>
      </c>
      <c r="G284" t="s">
        <v>69</v>
      </c>
      <c r="H284" s="7">
        <v>43245</v>
      </c>
      <c r="I284">
        <v>260</v>
      </c>
      <c r="J284" t="s">
        <v>259</v>
      </c>
      <c r="K284" t="s">
        <v>260</v>
      </c>
      <c r="L284" t="s">
        <v>138</v>
      </c>
      <c r="M284" t="s">
        <v>104</v>
      </c>
      <c r="N284" t="s">
        <v>103</v>
      </c>
      <c r="O284" t="s">
        <v>94</v>
      </c>
      <c r="P284">
        <v>86</v>
      </c>
      <c r="Q284">
        <v>5272</v>
      </c>
      <c r="R284">
        <v>500</v>
      </c>
      <c r="S284">
        <v>750</v>
      </c>
      <c r="T284">
        <v>150</v>
      </c>
      <c r="U284">
        <v>6590</v>
      </c>
      <c r="V284">
        <f>Data_SalesDetails[[#This Row],[Stock.Cost]]+Data_SalesDetails[[#This Row],[Stock.RepairsCost]]+Data_SalesDetails[[#This Row],[Stock.PartsCost]]+Data_SalesDetails[[#This Row],[Stock.TransportInCost]]</f>
        <v>6672</v>
      </c>
      <c r="W284" s="2">
        <f>Data_SalesDetails[[#This Row],[TotalSalePrice]]/Data_SalesDetails[[#This Row],[Total Cost]]-1</f>
        <v>-1.2290167865707469E-2</v>
      </c>
      <c r="X284" s="6">
        <f>Data_SalesDetails[[#This Row],[TotalSalePrice]]-Data_SalesDetails[[#This Row],[Total Cost]]</f>
        <v>-82</v>
      </c>
      <c r="Y284" t="s">
        <v>488</v>
      </c>
      <c r="Z284" s="1">
        <v>42894</v>
      </c>
      <c r="AA284">
        <v>21</v>
      </c>
      <c r="AB284" t="s">
        <v>410</v>
      </c>
      <c r="AC284" t="s">
        <v>330</v>
      </c>
      <c r="AD284" t="s">
        <v>312</v>
      </c>
    </row>
    <row r="285" spans="1:30" x14ac:dyDescent="0.25">
      <c r="A285">
        <v>284</v>
      </c>
      <c r="B285">
        <v>261</v>
      </c>
      <c r="C285">
        <v>1</v>
      </c>
      <c r="D285" t="s">
        <v>716</v>
      </c>
      <c r="E285">
        <v>89500</v>
      </c>
      <c r="G285" t="s">
        <v>38</v>
      </c>
      <c r="H285" s="7">
        <v>43245</v>
      </c>
      <c r="I285">
        <v>261</v>
      </c>
      <c r="J285" t="s">
        <v>198</v>
      </c>
      <c r="K285" t="s">
        <v>199</v>
      </c>
      <c r="L285" t="s">
        <v>132</v>
      </c>
      <c r="M285" t="s">
        <v>96</v>
      </c>
      <c r="N285" t="s">
        <v>95</v>
      </c>
      <c r="O285" t="s">
        <v>94</v>
      </c>
      <c r="P285">
        <v>14</v>
      </c>
      <c r="Q285">
        <v>71600</v>
      </c>
      <c r="R285">
        <v>1490</v>
      </c>
      <c r="S285">
        <v>750</v>
      </c>
      <c r="T285">
        <v>750</v>
      </c>
      <c r="U285">
        <v>89500</v>
      </c>
      <c r="V285">
        <f>Data_SalesDetails[[#This Row],[Stock.Cost]]+Data_SalesDetails[[#This Row],[Stock.RepairsCost]]+Data_SalesDetails[[#This Row],[Stock.PartsCost]]+Data_SalesDetails[[#This Row],[Stock.TransportInCost]]</f>
        <v>74590</v>
      </c>
      <c r="W285" s="2">
        <f>Data_SalesDetails[[#This Row],[TotalSalePrice]]/Data_SalesDetails[[#This Row],[Total Cost]]-1</f>
        <v>0.19989274701702642</v>
      </c>
      <c r="X285" s="6">
        <f>Data_SalesDetails[[#This Row],[TotalSalePrice]]-Data_SalesDetails[[#This Row],[Total Cost]]</f>
        <v>14910</v>
      </c>
      <c r="Y285" t="s">
        <v>431</v>
      </c>
      <c r="Z285" s="1">
        <v>43221</v>
      </c>
      <c r="AA285">
        <v>2</v>
      </c>
      <c r="AB285" t="s">
        <v>348</v>
      </c>
      <c r="AC285" t="s">
        <v>308</v>
      </c>
      <c r="AD285" t="s">
        <v>309</v>
      </c>
    </row>
    <row r="286" spans="1:30" x14ac:dyDescent="0.25">
      <c r="A286">
        <v>285</v>
      </c>
      <c r="B286">
        <v>262</v>
      </c>
      <c r="C286">
        <v>1</v>
      </c>
      <c r="D286" t="s">
        <v>717</v>
      </c>
      <c r="E286">
        <v>18500</v>
      </c>
      <c r="G286" t="s">
        <v>34</v>
      </c>
      <c r="H286" s="7">
        <v>43245</v>
      </c>
      <c r="I286">
        <v>262</v>
      </c>
      <c r="J286" t="s">
        <v>187</v>
      </c>
      <c r="K286" t="s">
        <v>188</v>
      </c>
      <c r="L286" t="s">
        <v>129</v>
      </c>
      <c r="M286" t="s">
        <v>104</v>
      </c>
      <c r="N286" t="s">
        <v>103</v>
      </c>
      <c r="O286" t="s">
        <v>94</v>
      </c>
      <c r="P286">
        <v>54</v>
      </c>
      <c r="Q286">
        <v>14800</v>
      </c>
      <c r="R286">
        <v>500</v>
      </c>
      <c r="S286">
        <v>750</v>
      </c>
      <c r="T286">
        <v>150</v>
      </c>
      <c r="U286">
        <v>18500</v>
      </c>
      <c r="V286">
        <f>Data_SalesDetails[[#This Row],[Stock.Cost]]+Data_SalesDetails[[#This Row],[Stock.RepairsCost]]+Data_SalesDetails[[#This Row],[Stock.PartsCost]]+Data_SalesDetails[[#This Row],[Stock.TransportInCost]]</f>
        <v>16200</v>
      </c>
      <c r="W286" s="2">
        <f>Data_SalesDetails[[#This Row],[TotalSalePrice]]/Data_SalesDetails[[#This Row],[Total Cost]]-1</f>
        <v>0.14197530864197527</v>
      </c>
      <c r="X286" s="6">
        <f>Data_SalesDetails[[#This Row],[TotalSalePrice]]-Data_SalesDetails[[#This Row],[Total Cost]]</f>
        <v>2300</v>
      </c>
      <c r="Y286" t="s">
        <v>426</v>
      </c>
      <c r="Z286" s="1">
        <v>43221</v>
      </c>
      <c r="AA286">
        <v>9</v>
      </c>
      <c r="AB286" t="s">
        <v>382</v>
      </c>
      <c r="AC286" t="s">
        <v>316</v>
      </c>
      <c r="AD286" t="s">
        <v>307</v>
      </c>
    </row>
    <row r="287" spans="1:30" x14ac:dyDescent="0.25">
      <c r="A287">
        <v>286</v>
      </c>
      <c r="B287">
        <v>263</v>
      </c>
      <c r="C287">
        <v>1</v>
      </c>
      <c r="D287" t="s">
        <v>718</v>
      </c>
      <c r="E287">
        <v>3575</v>
      </c>
      <c r="F287">
        <v>750</v>
      </c>
      <c r="G287" t="s">
        <v>27</v>
      </c>
      <c r="H287" s="7">
        <v>43254</v>
      </c>
      <c r="I287">
        <v>263</v>
      </c>
      <c r="J287" t="s">
        <v>170</v>
      </c>
      <c r="K287" t="s">
        <v>171</v>
      </c>
      <c r="L287" t="s">
        <v>172</v>
      </c>
      <c r="M287" t="s">
        <v>109</v>
      </c>
      <c r="N287" t="s">
        <v>108</v>
      </c>
      <c r="O287" t="s">
        <v>94</v>
      </c>
      <c r="P287">
        <v>53</v>
      </c>
      <c r="Q287">
        <v>2860</v>
      </c>
      <c r="R287">
        <v>500</v>
      </c>
      <c r="S287">
        <v>750</v>
      </c>
      <c r="T287">
        <v>150</v>
      </c>
      <c r="U287">
        <v>3575</v>
      </c>
      <c r="V287">
        <f>Data_SalesDetails[[#This Row],[Stock.Cost]]+Data_SalesDetails[[#This Row],[Stock.RepairsCost]]+Data_SalesDetails[[#This Row],[Stock.PartsCost]]+Data_SalesDetails[[#This Row],[Stock.TransportInCost]]</f>
        <v>4260</v>
      </c>
      <c r="W287" s="2">
        <f>Data_SalesDetails[[#This Row],[TotalSalePrice]]/Data_SalesDetails[[#This Row],[Total Cost]]-1</f>
        <v>-0.16079812206572774</v>
      </c>
      <c r="X287" s="6">
        <f>Data_SalesDetails[[#This Row],[TotalSalePrice]]-Data_SalesDetails[[#This Row],[Total Cost]]</f>
        <v>-685</v>
      </c>
      <c r="Y287" t="s">
        <v>431</v>
      </c>
      <c r="Z287" s="1">
        <v>43252</v>
      </c>
      <c r="AA287">
        <v>9</v>
      </c>
      <c r="AB287" t="s">
        <v>381</v>
      </c>
      <c r="AC287" t="s">
        <v>316</v>
      </c>
      <c r="AD287" t="s">
        <v>307</v>
      </c>
    </row>
    <row r="288" spans="1:30" x14ac:dyDescent="0.25">
      <c r="A288">
        <v>287</v>
      </c>
      <c r="B288">
        <v>264</v>
      </c>
      <c r="C288">
        <v>1</v>
      </c>
      <c r="D288" t="s">
        <v>719</v>
      </c>
      <c r="E288">
        <v>6950</v>
      </c>
      <c r="G288" t="s">
        <v>70</v>
      </c>
      <c r="H288" s="7">
        <v>43254</v>
      </c>
      <c r="I288">
        <v>264</v>
      </c>
      <c r="J288" t="s">
        <v>261</v>
      </c>
      <c r="K288" t="s">
        <v>262</v>
      </c>
      <c r="L288" t="s">
        <v>197</v>
      </c>
      <c r="M288" t="s">
        <v>93</v>
      </c>
      <c r="N288" t="s">
        <v>92</v>
      </c>
      <c r="O288" t="s">
        <v>94</v>
      </c>
      <c r="P288">
        <v>86</v>
      </c>
      <c r="Q288">
        <v>5560</v>
      </c>
      <c r="R288">
        <v>500</v>
      </c>
      <c r="S288">
        <v>457</v>
      </c>
      <c r="T288">
        <v>150</v>
      </c>
      <c r="U288">
        <v>6950</v>
      </c>
      <c r="V288">
        <f>Data_SalesDetails[[#This Row],[Stock.Cost]]+Data_SalesDetails[[#This Row],[Stock.RepairsCost]]+Data_SalesDetails[[#This Row],[Stock.PartsCost]]+Data_SalesDetails[[#This Row],[Stock.TransportInCost]]</f>
        <v>6667</v>
      </c>
      <c r="W288" s="2">
        <f>Data_SalesDetails[[#This Row],[TotalSalePrice]]/Data_SalesDetails[[#This Row],[Total Cost]]-1</f>
        <v>4.2447877606119677E-2</v>
      </c>
      <c r="X288" s="6">
        <f>Data_SalesDetails[[#This Row],[TotalSalePrice]]-Data_SalesDetails[[#This Row],[Total Cost]]</f>
        <v>283</v>
      </c>
      <c r="Y288" t="s">
        <v>424</v>
      </c>
      <c r="Z288" s="1">
        <v>43252</v>
      </c>
      <c r="AA288">
        <v>21</v>
      </c>
      <c r="AB288" t="s">
        <v>410</v>
      </c>
      <c r="AC288" t="s">
        <v>330</v>
      </c>
      <c r="AD288" t="s">
        <v>312</v>
      </c>
    </row>
    <row r="289" spans="1:30" x14ac:dyDescent="0.25">
      <c r="A289">
        <v>288</v>
      </c>
      <c r="B289">
        <v>265</v>
      </c>
      <c r="C289">
        <v>1</v>
      </c>
      <c r="D289" t="s">
        <v>720</v>
      </c>
      <c r="E289">
        <v>26500</v>
      </c>
      <c r="G289" t="s">
        <v>5</v>
      </c>
      <c r="H289" s="7">
        <v>43267</v>
      </c>
      <c r="I289">
        <v>265</v>
      </c>
      <c r="J289" t="s">
        <v>114</v>
      </c>
      <c r="K289" t="s">
        <v>115</v>
      </c>
      <c r="L289" t="s">
        <v>113</v>
      </c>
      <c r="M289" t="s">
        <v>104</v>
      </c>
      <c r="N289" t="s">
        <v>103</v>
      </c>
      <c r="O289" t="s">
        <v>94</v>
      </c>
      <c r="P289">
        <v>75</v>
      </c>
      <c r="Q289">
        <v>21200</v>
      </c>
      <c r="R289">
        <v>500</v>
      </c>
      <c r="S289">
        <v>750</v>
      </c>
      <c r="T289">
        <v>150</v>
      </c>
      <c r="U289">
        <v>26500</v>
      </c>
      <c r="V289">
        <f>Data_SalesDetails[[#This Row],[Stock.Cost]]+Data_SalesDetails[[#This Row],[Stock.RepairsCost]]+Data_SalesDetails[[#This Row],[Stock.PartsCost]]+Data_SalesDetails[[#This Row],[Stock.TransportInCost]]</f>
        <v>22600</v>
      </c>
      <c r="W289" s="2">
        <f>Data_SalesDetails[[#This Row],[TotalSalePrice]]/Data_SalesDetails[[#This Row],[Total Cost]]-1</f>
        <v>0.17256637168141586</v>
      </c>
      <c r="X289" s="6">
        <f>Data_SalesDetails[[#This Row],[TotalSalePrice]]-Data_SalesDetails[[#This Row],[Total Cost]]</f>
        <v>3900</v>
      </c>
      <c r="Y289" t="s">
        <v>433</v>
      </c>
      <c r="Z289" s="1">
        <v>43252</v>
      </c>
      <c r="AA289">
        <v>16</v>
      </c>
      <c r="AB289" t="s">
        <v>402</v>
      </c>
      <c r="AC289" t="s">
        <v>325</v>
      </c>
      <c r="AD289" t="s">
        <v>312</v>
      </c>
    </row>
    <row r="290" spans="1:30" x14ac:dyDescent="0.25">
      <c r="A290">
        <v>289</v>
      </c>
      <c r="B290">
        <v>266</v>
      </c>
      <c r="C290">
        <v>1</v>
      </c>
      <c r="D290" t="s">
        <v>721</v>
      </c>
      <c r="E290">
        <v>33500</v>
      </c>
      <c r="G290" t="s">
        <v>71</v>
      </c>
      <c r="H290" s="7">
        <v>43269</v>
      </c>
      <c r="I290">
        <v>266</v>
      </c>
      <c r="J290" t="s">
        <v>263</v>
      </c>
      <c r="K290" t="s">
        <v>264</v>
      </c>
      <c r="L290" t="s">
        <v>154</v>
      </c>
      <c r="M290" t="s">
        <v>106</v>
      </c>
      <c r="N290" t="s">
        <v>105</v>
      </c>
      <c r="O290" t="s">
        <v>107</v>
      </c>
      <c r="P290">
        <v>71</v>
      </c>
      <c r="Q290">
        <v>26800</v>
      </c>
      <c r="R290">
        <v>2000</v>
      </c>
      <c r="S290">
        <v>750</v>
      </c>
      <c r="T290">
        <v>550</v>
      </c>
      <c r="U290">
        <v>33500</v>
      </c>
      <c r="V290">
        <f>Data_SalesDetails[[#This Row],[Stock.Cost]]+Data_SalesDetails[[#This Row],[Stock.RepairsCost]]+Data_SalesDetails[[#This Row],[Stock.PartsCost]]+Data_SalesDetails[[#This Row],[Stock.TransportInCost]]</f>
        <v>30100</v>
      </c>
      <c r="W290" s="2">
        <f>Data_SalesDetails[[#This Row],[TotalSalePrice]]/Data_SalesDetails[[#This Row],[Total Cost]]-1</f>
        <v>0.11295681063122931</v>
      </c>
      <c r="X290" s="6">
        <f>Data_SalesDetails[[#This Row],[TotalSalePrice]]-Data_SalesDetails[[#This Row],[Total Cost]]</f>
        <v>3400</v>
      </c>
      <c r="Y290" t="s">
        <v>431</v>
      </c>
      <c r="Z290" s="1">
        <v>43252</v>
      </c>
      <c r="AA290">
        <v>16</v>
      </c>
      <c r="AB290" t="s">
        <v>398</v>
      </c>
      <c r="AC290" t="s">
        <v>325</v>
      </c>
      <c r="AD290" t="s">
        <v>312</v>
      </c>
    </row>
    <row r="291" spans="1:30" x14ac:dyDescent="0.25">
      <c r="A291">
        <v>290</v>
      </c>
      <c r="B291">
        <v>267</v>
      </c>
      <c r="C291">
        <v>1</v>
      </c>
      <c r="D291" t="s">
        <v>722</v>
      </c>
      <c r="E291">
        <v>24500</v>
      </c>
      <c r="G291" t="s">
        <v>14</v>
      </c>
      <c r="H291" s="7">
        <v>43273</v>
      </c>
      <c r="I291">
        <v>267</v>
      </c>
      <c r="J291" t="s">
        <v>141</v>
      </c>
      <c r="K291" t="s">
        <v>142</v>
      </c>
      <c r="L291" t="s">
        <v>138</v>
      </c>
      <c r="M291" t="s">
        <v>104</v>
      </c>
      <c r="N291" t="s">
        <v>103</v>
      </c>
      <c r="O291" t="s">
        <v>94</v>
      </c>
      <c r="P291">
        <v>72</v>
      </c>
      <c r="Q291">
        <v>19600</v>
      </c>
      <c r="R291">
        <v>1360</v>
      </c>
      <c r="S291">
        <v>750</v>
      </c>
      <c r="T291">
        <v>150</v>
      </c>
      <c r="U291">
        <v>24500</v>
      </c>
      <c r="V291">
        <f>Data_SalesDetails[[#This Row],[Stock.Cost]]+Data_SalesDetails[[#This Row],[Stock.RepairsCost]]+Data_SalesDetails[[#This Row],[Stock.PartsCost]]+Data_SalesDetails[[#This Row],[Stock.TransportInCost]]</f>
        <v>21860</v>
      </c>
      <c r="W291" s="2">
        <f>Data_SalesDetails[[#This Row],[TotalSalePrice]]/Data_SalesDetails[[#This Row],[Total Cost]]-1</f>
        <v>0.1207685269899359</v>
      </c>
      <c r="X291" s="6">
        <f>Data_SalesDetails[[#This Row],[TotalSalePrice]]-Data_SalesDetails[[#This Row],[Total Cost]]</f>
        <v>2640</v>
      </c>
      <c r="Y291" t="s">
        <v>428</v>
      </c>
      <c r="Z291" s="1">
        <v>43252</v>
      </c>
      <c r="AA291">
        <v>16</v>
      </c>
      <c r="AB291" t="s">
        <v>399</v>
      </c>
      <c r="AC291" t="s">
        <v>325</v>
      </c>
      <c r="AD291" t="s">
        <v>312</v>
      </c>
    </row>
    <row r="292" spans="1:30" x14ac:dyDescent="0.25">
      <c r="A292">
        <v>291</v>
      </c>
      <c r="B292">
        <v>268</v>
      </c>
      <c r="C292">
        <v>1</v>
      </c>
      <c r="D292" t="s">
        <v>723</v>
      </c>
      <c r="E292">
        <v>99500</v>
      </c>
      <c r="F292">
        <v>500</v>
      </c>
      <c r="G292" t="s">
        <v>28</v>
      </c>
      <c r="H292" s="7">
        <v>43274</v>
      </c>
      <c r="I292">
        <v>268</v>
      </c>
      <c r="J292" t="s">
        <v>173</v>
      </c>
      <c r="K292" t="s">
        <v>174</v>
      </c>
      <c r="L292" t="s">
        <v>175</v>
      </c>
      <c r="M292" t="s">
        <v>104</v>
      </c>
      <c r="N292" t="s">
        <v>103</v>
      </c>
      <c r="O292" t="s">
        <v>94</v>
      </c>
      <c r="P292">
        <v>31</v>
      </c>
      <c r="Q292">
        <v>79600</v>
      </c>
      <c r="R292">
        <v>500</v>
      </c>
      <c r="S292">
        <v>1050</v>
      </c>
      <c r="T292">
        <v>750</v>
      </c>
      <c r="U292">
        <v>99500</v>
      </c>
      <c r="V292">
        <f>Data_SalesDetails[[#This Row],[Stock.Cost]]+Data_SalesDetails[[#This Row],[Stock.RepairsCost]]+Data_SalesDetails[[#This Row],[Stock.PartsCost]]+Data_SalesDetails[[#This Row],[Stock.TransportInCost]]</f>
        <v>81900</v>
      </c>
      <c r="W292" s="2">
        <f>Data_SalesDetails[[#This Row],[TotalSalePrice]]/Data_SalesDetails[[#This Row],[Total Cost]]-1</f>
        <v>0.2148962148962148</v>
      </c>
      <c r="X292" s="6">
        <f>Data_SalesDetails[[#This Row],[TotalSalePrice]]-Data_SalesDetails[[#This Row],[Total Cost]]</f>
        <v>17600</v>
      </c>
      <c r="Y292" t="s">
        <v>433</v>
      </c>
      <c r="Z292" s="1">
        <v>43252</v>
      </c>
      <c r="AA292">
        <v>5</v>
      </c>
      <c r="AB292" t="s">
        <v>365</v>
      </c>
      <c r="AC292" t="s">
        <v>313</v>
      </c>
      <c r="AD292" t="s">
        <v>312</v>
      </c>
    </row>
    <row r="293" spans="1:30" x14ac:dyDescent="0.25">
      <c r="A293">
        <v>292</v>
      </c>
      <c r="B293">
        <v>269</v>
      </c>
      <c r="C293">
        <v>1</v>
      </c>
      <c r="D293" t="s">
        <v>724</v>
      </c>
      <c r="E293">
        <v>99990</v>
      </c>
      <c r="G293" t="s">
        <v>41</v>
      </c>
      <c r="H293" s="7">
        <v>43286</v>
      </c>
      <c r="I293">
        <v>269</v>
      </c>
      <c r="J293" t="s">
        <v>203</v>
      </c>
      <c r="K293" t="s">
        <v>204</v>
      </c>
      <c r="L293" t="s">
        <v>138</v>
      </c>
      <c r="M293" t="s">
        <v>104</v>
      </c>
      <c r="N293" t="s">
        <v>103</v>
      </c>
      <c r="O293" t="s">
        <v>94</v>
      </c>
      <c r="P293">
        <v>21</v>
      </c>
      <c r="Q293">
        <v>79992</v>
      </c>
      <c r="R293">
        <v>2000</v>
      </c>
      <c r="S293">
        <v>750</v>
      </c>
      <c r="T293">
        <v>750</v>
      </c>
      <c r="U293">
        <v>99990</v>
      </c>
      <c r="V293">
        <f>Data_SalesDetails[[#This Row],[Stock.Cost]]+Data_SalesDetails[[#This Row],[Stock.RepairsCost]]+Data_SalesDetails[[#This Row],[Stock.PartsCost]]+Data_SalesDetails[[#This Row],[Stock.TransportInCost]]</f>
        <v>83492</v>
      </c>
      <c r="W293" s="2">
        <f>Data_SalesDetails[[#This Row],[TotalSalePrice]]/Data_SalesDetails[[#This Row],[Total Cost]]-1</f>
        <v>0.19759977003784801</v>
      </c>
      <c r="X293" s="6">
        <f>Data_SalesDetails[[#This Row],[TotalSalePrice]]-Data_SalesDetails[[#This Row],[Total Cost]]</f>
        <v>16498</v>
      </c>
      <c r="Y293" t="s">
        <v>450</v>
      </c>
      <c r="Z293" s="1">
        <v>43282</v>
      </c>
      <c r="AA293">
        <v>4</v>
      </c>
      <c r="AB293" t="s">
        <v>355</v>
      </c>
      <c r="AC293" t="s">
        <v>311</v>
      </c>
      <c r="AD293" t="s">
        <v>312</v>
      </c>
    </row>
    <row r="294" spans="1:30" x14ac:dyDescent="0.25">
      <c r="A294">
        <v>293</v>
      </c>
      <c r="B294">
        <v>270</v>
      </c>
      <c r="C294">
        <v>1</v>
      </c>
      <c r="D294" t="s">
        <v>725</v>
      </c>
      <c r="E294">
        <v>6950</v>
      </c>
      <c r="F294">
        <v>1250</v>
      </c>
      <c r="G294" t="s">
        <v>72</v>
      </c>
      <c r="H294" s="7">
        <v>43291</v>
      </c>
      <c r="I294">
        <v>270</v>
      </c>
      <c r="J294" t="s">
        <v>265</v>
      </c>
      <c r="K294" t="s">
        <v>266</v>
      </c>
      <c r="L294" t="s">
        <v>138</v>
      </c>
      <c r="M294" t="s">
        <v>104</v>
      </c>
      <c r="N294" t="s">
        <v>103</v>
      </c>
      <c r="O294" t="s">
        <v>94</v>
      </c>
      <c r="P294">
        <v>51</v>
      </c>
      <c r="Q294">
        <v>5560</v>
      </c>
      <c r="R294">
        <v>500</v>
      </c>
      <c r="S294">
        <v>1050</v>
      </c>
      <c r="T294">
        <v>150</v>
      </c>
      <c r="U294">
        <v>6950</v>
      </c>
      <c r="V294">
        <f>Data_SalesDetails[[#This Row],[Stock.Cost]]+Data_SalesDetails[[#This Row],[Stock.RepairsCost]]+Data_SalesDetails[[#This Row],[Stock.PartsCost]]+Data_SalesDetails[[#This Row],[Stock.TransportInCost]]</f>
        <v>7260</v>
      </c>
      <c r="W294" s="2">
        <f>Data_SalesDetails[[#This Row],[TotalSalePrice]]/Data_SalesDetails[[#This Row],[Total Cost]]-1</f>
        <v>-4.2699724517906379E-2</v>
      </c>
      <c r="X294" s="6">
        <f>Data_SalesDetails[[#This Row],[TotalSalePrice]]-Data_SalesDetails[[#This Row],[Total Cost]]</f>
        <v>-310</v>
      </c>
      <c r="Y294" t="s">
        <v>431</v>
      </c>
      <c r="Z294" s="1">
        <v>43282</v>
      </c>
      <c r="AA294">
        <v>9</v>
      </c>
      <c r="AB294" t="s">
        <v>379</v>
      </c>
      <c r="AC294" t="s">
        <v>316</v>
      </c>
      <c r="AD294" t="s">
        <v>307</v>
      </c>
    </row>
    <row r="295" spans="1:30" x14ac:dyDescent="0.25">
      <c r="A295">
        <v>294</v>
      </c>
      <c r="B295">
        <v>271</v>
      </c>
      <c r="C295">
        <v>1</v>
      </c>
      <c r="D295" t="s">
        <v>726</v>
      </c>
      <c r="E295">
        <v>10500</v>
      </c>
      <c r="F295">
        <v>1500</v>
      </c>
      <c r="G295" t="s">
        <v>73</v>
      </c>
      <c r="H295" s="7">
        <v>43296</v>
      </c>
      <c r="I295">
        <v>271</v>
      </c>
      <c r="J295" t="s">
        <v>267</v>
      </c>
      <c r="K295" t="s">
        <v>268</v>
      </c>
      <c r="L295" t="s">
        <v>138</v>
      </c>
      <c r="M295" t="s">
        <v>104</v>
      </c>
      <c r="N295" t="s">
        <v>103</v>
      </c>
      <c r="O295" t="s">
        <v>94</v>
      </c>
      <c r="P295">
        <v>54</v>
      </c>
      <c r="Q295">
        <v>8400</v>
      </c>
      <c r="R295">
        <v>500</v>
      </c>
      <c r="S295">
        <v>750</v>
      </c>
      <c r="T295">
        <v>150</v>
      </c>
      <c r="U295">
        <v>10500</v>
      </c>
      <c r="V295">
        <f>Data_SalesDetails[[#This Row],[Stock.Cost]]+Data_SalesDetails[[#This Row],[Stock.RepairsCost]]+Data_SalesDetails[[#This Row],[Stock.PartsCost]]+Data_SalesDetails[[#This Row],[Stock.TransportInCost]]</f>
        <v>9800</v>
      </c>
      <c r="W295" s="2">
        <f>Data_SalesDetails[[#This Row],[TotalSalePrice]]/Data_SalesDetails[[#This Row],[Total Cost]]-1</f>
        <v>7.1428571428571397E-2</v>
      </c>
      <c r="X295" s="6">
        <f>Data_SalesDetails[[#This Row],[TotalSalePrice]]-Data_SalesDetails[[#This Row],[Total Cost]]</f>
        <v>700</v>
      </c>
      <c r="Y295" t="s">
        <v>431</v>
      </c>
      <c r="Z295" s="1">
        <v>43282</v>
      </c>
      <c r="AA295">
        <v>9</v>
      </c>
      <c r="AB295" t="s">
        <v>382</v>
      </c>
      <c r="AC295" t="s">
        <v>316</v>
      </c>
      <c r="AD295" t="s">
        <v>307</v>
      </c>
    </row>
    <row r="296" spans="1:30" x14ac:dyDescent="0.25">
      <c r="A296">
        <v>295</v>
      </c>
      <c r="B296">
        <v>272</v>
      </c>
      <c r="C296">
        <v>1</v>
      </c>
      <c r="D296" t="s">
        <v>727</v>
      </c>
      <c r="E296">
        <v>33450</v>
      </c>
      <c r="G296" t="s">
        <v>65</v>
      </c>
      <c r="H296" s="7">
        <v>43306</v>
      </c>
      <c r="I296">
        <v>272</v>
      </c>
      <c r="J296" t="s">
        <v>251</v>
      </c>
      <c r="K296" t="s">
        <v>252</v>
      </c>
      <c r="L296" t="s">
        <v>129</v>
      </c>
      <c r="M296" t="s">
        <v>104</v>
      </c>
      <c r="N296" t="s">
        <v>103</v>
      </c>
      <c r="O296" t="s">
        <v>94</v>
      </c>
      <c r="P296">
        <v>45</v>
      </c>
      <c r="Q296">
        <v>26760</v>
      </c>
      <c r="R296">
        <v>1360</v>
      </c>
      <c r="S296">
        <v>750</v>
      </c>
      <c r="T296">
        <v>550</v>
      </c>
      <c r="U296">
        <v>33450</v>
      </c>
      <c r="V296">
        <f>Data_SalesDetails[[#This Row],[Stock.Cost]]+Data_SalesDetails[[#This Row],[Stock.RepairsCost]]+Data_SalesDetails[[#This Row],[Stock.PartsCost]]+Data_SalesDetails[[#This Row],[Stock.TransportInCost]]</f>
        <v>29420</v>
      </c>
      <c r="W296" s="2">
        <f>Data_SalesDetails[[#This Row],[TotalSalePrice]]/Data_SalesDetails[[#This Row],[Total Cost]]-1</f>
        <v>0.13698164513936106</v>
      </c>
      <c r="X296" s="6">
        <f>Data_SalesDetails[[#This Row],[TotalSalePrice]]-Data_SalesDetails[[#This Row],[Total Cost]]</f>
        <v>4030</v>
      </c>
      <c r="Y296" t="s">
        <v>431</v>
      </c>
      <c r="Z296" s="1">
        <v>43282</v>
      </c>
      <c r="AA296">
        <v>8</v>
      </c>
      <c r="AB296" t="s">
        <v>375</v>
      </c>
      <c r="AC296" t="s">
        <v>315</v>
      </c>
      <c r="AD296" t="s">
        <v>309</v>
      </c>
    </row>
    <row r="297" spans="1:30" x14ac:dyDescent="0.25">
      <c r="A297">
        <v>296</v>
      </c>
      <c r="B297">
        <v>273</v>
      </c>
      <c r="C297">
        <v>1</v>
      </c>
      <c r="D297" t="s">
        <v>728</v>
      </c>
      <c r="E297">
        <v>72500</v>
      </c>
      <c r="G297" t="s">
        <v>57</v>
      </c>
      <c r="H297" s="7">
        <v>43306</v>
      </c>
      <c r="I297">
        <v>273</v>
      </c>
      <c r="J297" t="s">
        <v>235</v>
      </c>
      <c r="K297" t="s">
        <v>236</v>
      </c>
      <c r="L297" t="s">
        <v>159</v>
      </c>
      <c r="M297" t="s">
        <v>104</v>
      </c>
      <c r="N297" t="s">
        <v>103</v>
      </c>
      <c r="O297" t="s">
        <v>94</v>
      </c>
      <c r="P297">
        <v>26</v>
      </c>
      <c r="Q297">
        <v>58000</v>
      </c>
      <c r="R297">
        <v>2175</v>
      </c>
      <c r="S297">
        <v>1500</v>
      </c>
      <c r="T297">
        <v>750</v>
      </c>
      <c r="U297">
        <v>72500</v>
      </c>
      <c r="V297">
        <f>Data_SalesDetails[[#This Row],[Stock.Cost]]+Data_SalesDetails[[#This Row],[Stock.RepairsCost]]+Data_SalesDetails[[#This Row],[Stock.PartsCost]]+Data_SalesDetails[[#This Row],[Stock.TransportInCost]]</f>
        <v>62425</v>
      </c>
      <c r="W297" s="2">
        <f>Data_SalesDetails[[#This Row],[TotalSalePrice]]/Data_SalesDetails[[#This Row],[Total Cost]]-1</f>
        <v>0.16139367240688829</v>
      </c>
      <c r="X297" s="6">
        <f>Data_SalesDetails[[#This Row],[TotalSalePrice]]-Data_SalesDetails[[#This Row],[Total Cost]]</f>
        <v>10075</v>
      </c>
      <c r="Y297" t="s">
        <v>433</v>
      </c>
      <c r="Z297" s="1">
        <v>43306</v>
      </c>
      <c r="AA297">
        <v>4</v>
      </c>
      <c r="AB297" t="s">
        <v>360</v>
      </c>
      <c r="AC297" t="s">
        <v>311</v>
      </c>
      <c r="AD297" t="s">
        <v>312</v>
      </c>
    </row>
    <row r="298" spans="1:30" x14ac:dyDescent="0.25">
      <c r="A298">
        <v>297</v>
      </c>
      <c r="B298">
        <v>274</v>
      </c>
      <c r="C298">
        <v>1</v>
      </c>
      <c r="D298" t="s">
        <v>729</v>
      </c>
      <c r="E298">
        <v>2400</v>
      </c>
      <c r="G298" t="s">
        <v>74</v>
      </c>
      <c r="H298" s="7">
        <v>43311</v>
      </c>
      <c r="I298">
        <v>274</v>
      </c>
      <c r="J298" t="s">
        <v>269</v>
      </c>
      <c r="K298" t="s">
        <v>270</v>
      </c>
      <c r="L298" t="s">
        <v>138</v>
      </c>
      <c r="M298" t="s">
        <v>104</v>
      </c>
      <c r="N298" t="s">
        <v>103</v>
      </c>
      <c r="O298" t="s">
        <v>94</v>
      </c>
      <c r="P298">
        <v>98</v>
      </c>
      <c r="Q298">
        <v>1920</v>
      </c>
      <c r="R298">
        <v>500</v>
      </c>
      <c r="S298">
        <v>750</v>
      </c>
      <c r="T298">
        <v>150</v>
      </c>
      <c r="U298">
        <v>2400</v>
      </c>
      <c r="V298">
        <f>Data_SalesDetails[[#This Row],[Stock.Cost]]+Data_SalesDetails[[#This Row],[Stock.RepairsCost]]+Data_SalesDetails[[#This Row],[Stock.PartsCost]]+Data_SalesDetails[[#This Row],[Stock.TransportInCost]]</f>
        <v>3320</v>
      </c>
      <c r="W298" s="2">
        <f>Data_SalesDetails[[#This Row],[TotalSalePrice]]/Data_SalesDetails[[#This Row],[Total Cost]]-1</f>
        <v>-0.27710843373493976</v>
      </c>
      <c r="X298" s="6">
        <f>Data_SalesDetails[[#This Row],[TotalSalePrice]]-Data_SalesDetails[[#This Row],[Total Cost]]</f>
        <v>-920</v>
      </c>
      <c r="Y298" t="s">
        <v>436</v>
      </c>
      <c r="Z298" s="1">
        <v>43306</v>
      </c>
      <c r="AA298">
        <v>23</v>
      </c>
      <c r="AB298" t="s">
        <v>420</v>
      </c>
      <c r="AC298" t="s">
        <v>332</v>
      </c>
      <c r="AD298" t="s">
        <v>309</v>
      </c>
    </row>
    <row r="299" spans="1:30" x14ac:dyDescent="0.25">
      <c r="A299">
        <v>298</v>
      </c>
      <c r="B299">
        <v>275</v>
      </c>
      <c r="C299">
        <v>1</v>
      </c>
      <c r="D299" t="s">
        <v>730</v>
      </c>
      <c r="E299">
        <v>68500</v>
      </c>
      <c r="F299">
        <v>2450</v>
      </c>
      <c r="G299" t="s">
        <v>75</v>
      </c>
      <c r="H299" s="7">
        <v>43311</v>
      </c>
      <c r="I299">
        <v>275</v>
      </c>
      <c r="J299" t="s">
        <v>271</v>
      </c>
      <c r="K299" t="s">
        <v>272</v>
      </c>
      <c r="L299" t="s">
        <v>138</v>
      </c>
      <c r="M299" t="s">
        <v>104</v>
      </c>
      <c r="N299" t="s">
        <v>103</v>
      </c>
      <c r="O299" t="s">
        <v>94</v>
      </c>
      <c r="P299">
        <v>74</v>
      </c>
      <c r="Q299">
        <v>54800</v>
      </c>
      <c r="R299">
        <v>500</v>
      </c>
      <c r="S299">
        <v>1500</v>
      </c>
      <c r="T299">
        <v>750</v>
      </c>
      <c r="U299">
        <v>68500</v>
      </c>
      <c r="V299">
        <f>Data_SalesDetails[[#This Row],[Stock.Cost]]+Data_SalesDetails[[#This Row],[Stock.RepairsCost]]+Data_SalesDetails[[#This Row],[Stock.PartsCost]]+Data_SalesDetails[[#This Row],[Stock.TransportInCost]]</f>
        <v>57550</v>
      </c>
      <c r="W299" s="2">
        <f>Data_SalesDetails[[#This Row],[TotalSalePrice]]/Data_SalesDetails[[#This Row],[Total Cost]]-1</f>
        <v>0.19026933101650734</v>
      </c>
      <c r="X299" s="6">
        <f>Data_SalesDetails[[#This Row],[TotalSalePrice]]-Data_SalesDetails[[#This Row],[Total Cost]]</f>
        <v>10950</v>
      </c>
      <c r="Y299" t="s">
        <v>488</v>
      </c>
      <c r="Z299" s="1">
        <v>43306</v>
      </c>
      <c r="AA299">
        <v>16</v>
      </c>
      <c r="AB299" t="s">
        <v>401</v>
      </c>
      <c r="AC299" t="s">
        <v>325</v>
      </c>
      <c r="AD299" t="s">
        <v>312</v>
      </c>
    </row>
    <row r="300" spans="1:30" x14ac:dyDescent="0.25">
      <c r="A300">
        <v>299</v>
      </c>
      <c r="B300">
        <v>276</v>
      </c>
      <c r="C300">
        <v>1</v>
      </c>
      <c r="D300" t="s">
        <v>731</v>
      </c>
      <c r="E300">
        <v>2350</v>
      </c>
      <c r="G300" t="s">
        <v>22</v>
      </c>
      <c r="H300" s="7">
        <v>43311</v>
      </c>
      <c r="I300">
        <v>276</v>
      </c>
      <c r="J300" t="s">
        <v>124</v>
      </c>
      <c r="K300" t="s">
        <v>125</v>
      </c>
      <c r="L300" t="s">
        <v>126</v>
      </c>
      <c r="M300" t="s">
        <v>109</v>
      </c>
      <c r="N300" t="s">
        <v>108</v>
      </c>
      <c r="O300" t="s">
        <v>94</v>
      </c>
      <c r="P300">
        <v>98</v>
      </c>
      <c r="Q300">
        <v>1880</v>
      </c>
      <c r="R300">
        <v>500</v>
      </c>
      <c r="S300">
        <v>750</v>
      </c>
      <c r="T300">
        <v>150</v>
      </c>
      <c r="U300">
        <v>2350</v>
      </c>
      <c r="V300">
        <f>Data_SalesDetails[[#This Row],[Stock.Cost]]+Data_SalesDetails[[#This Row],[Stock.RepairsCost]]+Data_SalesDetails[[#This Row],[Stock.PartsCost]]+Data_SalesDetails[[#This Row],[Stock.TransportInCost]]</f>
        <v>3280</v>
      </c>
      <c r="W300" s="2">
        <f>Data_SalesDetails[[#This Row],[TotalSalePrice]]/Data_SalesDetails[[#This Row],[Total Cost]]-1</f>
        <v>-0.28353658536585369</v>
      </c>
      <c r="X300" s="6">
        <f>Data_SalesDetails[[#This Row],[TotalSalePrice]]-Data_SalesDetails[[#This Row],[Total Cost]]</f>
        <v>-930</v>
      </c>
      <c r="Y300" t="s">
        <v>428</v>
      </c>
      <c r="Z300" s="1">
        <v>43306</v>
      </c>
      <c r="AA300">
        <v>23</v>
      </c>
      <c r="AB300" t="s">
        <v>420</v>
      </c>
      <c r="AC300" t="s">
        <v>332</v>
      </c>
      <c r="AD300" t="s">
        <v>309</v>
      </c>
    </row>
    <row r="301" spans="1:30" x14ac:dyDescent="0.25">
      <c r="A301">
        <v>300</v>
      </c>
      <c r="B301">
        <v>277</v>
      </c>
      <c r="C301">
        <v>1</v>
      </c>
      <c r="D301" t="s">
        <v>732</v>
      </c>
      <c r="E301">
        <v>18500</v>
      </c>
      <c r="F301">
        <v>1950</v>
      </c>
      <c r="G301" t="s">
        <v>59</v>
      </c>
      <c r="H301" s="7">
        <v>43311</v>
      </c>
      <c r="I301">
        <v>277</v>
      </c>
      <c r="J301" t="s">
        <v>239</v>
      </c>
      <c r="K301" t="s">
        <v>240</v>
      </c>
      <c r="L301" t="s">
        <v>113</v>
      </c>
      <c r="M301" t="s">
        <v>104</v>
      </c>
      <c r="N301" t="s">
        <v>103</v>
      </c>
      <c r="O301" t="s">
        <v>94</v>
      </c>
      <c r="P301">
        <v>82</v>
      </c>
      <c r="Q301">
        <v>14800</v>
      </c>
      <c r="R301">
        <v>970</v>
      </c>
      <c r="S301">
        <v>1050</v>
      </c>
      <c r="T301">
        <v>150</v>
      </c>
      <c r="U301">
        <v>18500</v>
      </c>
      <c r="V301">
        <f>Data_SalesDetails[[#This Row],[Stock.Cost]]+Data_SalesDetails[[#This Row],[Stock.RepairsCost]]+Data_SalesDetails[[#This Row],[Stock.PartsCost]]+Data_SalesDetails[[#This Row],[Stock.TransportInCost]]</f>
        <v>16970</v>
      </c>
      <c r="W301" s="2">
        <f>Data_SalesDetails[[#This Row],[TotalSalePrice]]/Data_SalesDetails[[#This Row],[Total Cost]]-1</f>
        <v>9.0159104301708926E-2</v>
      </c>
      <c r="X301" s="6">
        <f>Data_SalesDetails[[#This Row],[TotalSalePrice]]-Data_SalesDetails[[#This Row],[Total Cost]]</f>
        <v>1530</v>
      </c>
      <c r="Y301" t="s">
        <v>471</v>
      </c>
      <c r="Z301" s="1">
        <v>43306</v>
      </c>
      <c r="AA301">
        <v>19</v>
      </c>
      <c r="AB301" t="s">
        <v>407</v>
      </c>
      <c r="AC301" t="s">
        <v>328</v>
      </c>
      <c r="AD301" t="s">
        <v>312</v>
      </c>
    </row>
    <row r="302" spans="1:30" x14ac:dyDescent="0.25">
      <c r="A302">
        <v>301</v>
      </c>
      <c r="B302">
        <v>278</v>
      </c>
      <c r="C302">
        <v>1</v>
      </c>
      <c r="D302" t="s">
        <v>733</v>
      </c>
      <c r="E302">
        <v>5500</v>
      </c>
      <c r="G302" t="s">
        <v>76</v>
      </c>
      <c r="H302" s="7">
        <v>43312</v>
      </c>
      <c r="I302">
        <v>278</v>
      </c>
      <c r="J302" t="s">
        <v>273</v>
      </c>
      <c r="K302" t="s">
        <v>274</v>
      </c>
      <c r="L302" t="s">
        <v>138</v>
      </c>
      <c r="M302" t="s">
        <v>104</v>
      </c>
      <c r="N302" t="s">
        <v>103</v>
      </c>
      <c r="O302" t="s">
        <v>94</v>
      </c>
      <c r="P302">
        <v>84</v>
      </c>
      <c r="Q302">
        <v>4400</v>
      </c>
      <c r="R302">
        <v>500</v>
      </c>
      <c r="S302">
        <v>750</v>
      </c>
      <c r="T302">
        <v>150</v>
      </c>
      <c r="U302">
        <v>5500</v>
      </c>
      <c r="V302">
        <f>Data_SalesDetails[[#This Row],[Stock.Cost]]+Data_SalesDetails[[#This Row],[Stock.RepairsCost]]+Data_SalesDetails[[#This Row],[Stock.PartsCost]]+Data_SalesDetails[[#This Row],[Stock.TransportInCost]]</f>
        <v>5800</v>
      </c>
      <c r="W302" s="2">
        <f>Data_SalesDetails[[#This Row],[TotalSalePrice]]/Data_SalesDetails[[#This Row],[Total Cost]]-1</f>
        <v>-5.1724137931034475E-2</v>
      </c>
      <c r="X302" s="6">
        <f>Data_SalesDetails[[#This Row],[TotalSalePrice]]-Data_SalesDetails[[#This Row],[Total Cost]]</f>
        <v>-300</v>
      </c>
      <c r="Y302" t="s">
        <v>426</v>
      </c>
      <c r="Z302" s="1">
        <v>43306</v>
      </c>
      <c r="AA302">
        <v>20</v>
      </c>
      <c r="AB302" t="s">
        <v>408</v>
      </c>
      <c r="AC302" t="s">
        <v>329</v>
      </c>
      <c r="AD302" t="s">
        <v>312</v>
      </c>
    </row>
    <row r="303" spans="1:30" x14ac:dyDescent="0.25">
      <c r="A303">
        <v>302</v>
      </c>
      <c r="B303">
        <v>279</v>
      </c>
      <c r="C303">
        <v>1</v>
      </c>
      <c r="D303" t="s">
        <v>734</v>
      </c>
      <c r="E303">
        <v>128500</v>
      </c>
      <c r="F303">
        <v>12500</v>
      </c>
      <c r="G303" t="s">
        <v>77</v>
      </c>
      <c r="H303" s="7">
        <v>43312</v>
      </c>
      <c r="I303">
        <v>279</v>
      </c>
      <c r="J303" t="s">
        <v>275</v>
      </c>
      <c r="K303" t="s">
        <v>276</v>
      </c>
      <c r="L303" t="s">
        <v>214</v>
      </c>
      <c r="M303" t="s">
        <v>102</v>
      </c>
      <c r="N303" t="s">
        <v>101</v>
      </c>
      <c r="O303" t="s">
        <v>94</v>
      </c>
      <c r="P303">
        <v>9</v>
      </c>
      <c r="Q303">
        <v>102800</v>
      </c>
      <c r="R303">
        <v>3950</v>
      </c>
      <c r="S303">
        <v>2200</v>
      </c>
      <c r="T303">
        <v>1950</v>
      </c>
      <c r="U303">
        <v>128500</v>
      </c>
      <c r="V303">
        <f>Data_SalesDetails[[#This Row],[Stock.Cost]]+Data_SalesDetails[[#This Row],[Stock.RepairsCost]]+Data_SalesDetails[[#This Row],[Stock.PartsCost]]+Data_SalesDetails[[#This Row],[Stock.TransportInCost]]</f>
        <v>110900</v>
      </c>
      <c r="W303" s="2">
        <f>Data_SalesDetails[[#This Row],[TotalSalePrice]]/Data_SalesDetails[[#This Row],[Total Cost]]-1</f>
        <v>0.15870153291253386</v>
      </c>
      <c r="X303" s="6">
        <f>Data_SalesDetails[[#This Row],[TotalSalePrice]]-Data_SalesDetails[[#This Row],[Total Cost]]</f>
        <v>17600</v>
      </c>
      <c r="Y303" t="s">
        <v>426</v>
      </c>
      <c r="Z303" s="1">
        <v>43306</v>
      </c>
      <c r="AA303">
        <v>1</v>
      </c>
      <c r="AB303" t="s">
        <v>343</v>
      </c>
      <c r="AC303" t="s">
        <v>306</v>
      </c>
      <c r="AD303" t="s">
        <v>307</v>
      </c>
    </row>
    <row r="304" spans="1:30" x14ac:dyDescent="0.25">
      <c r="A304">
        <v>303</v>
      </c>
      <c r="B304">
        <v>280</v>
      </c>
      <c r="C304">
        <v>1</v>
      </c>
      <c r="D304" t="s">
        <v>735</v>
      </c>
      <c r="E304">
        <v>55000</v>
      </c>
      <c r="G304" t="s">
        <v>68</v>
      </c>
      <c r="H304" s="7">
        <v>43312</v>
      </c>
      <c r="I304">
        <v>280</v>
      </c>
      <c r="J304" t="s">
        <v>257</v>
      </c>
      <c r="K304" t="s">
        <v>258</v>
      </c>
      <c r="L304" t="s">
        <v>135</v>
      </c>
      <c r="M304" t="s">
        <v>106</v>
      </c>
      <c r="N304" t="s">
        <v>105</v>
      </c>
      <c r="O304" t="s">
        <v>107</v>
      </c>
      <c r="P304">
        <v>25</v>
      </c>
      <c r="Q304">
        <v>44000</v>
      </c>
      <c r="R304">
        <v>1360</v>
      </c>
      <c r="S304">
        <v>1500</v>
      </c>
      <c r="T304">
        <v>550</v>
      </c>
      <c r="U304">
        <v>55000</v>
      </c>
      <c r="V304">
        <f>Data_SalesDetails[[#This Row],[Stock.Cost]]+Data_SalesDetails[[#This Row],[Stock.RepairsCost]]+Data_SalesDetails[[#This Row],[Stock.PartsCost]]+Data_SalesDetails[[#This Row],[Stock.TransportInCost]]</f>
        <v>47410</v>
      </c>
      <c r="W304" s="2">
        <f>Data_SalesDetails[[#This Row],[TotalSalePrice]]/Data_SalesDetails[[#This Row],[Total Cost]]-1</f>
        <v>0.16009280742459397</v>
      </c>
      <c r="X304" s="6">
        <f>Data_SalesDetails[[#This Row],[TotalSalePrice]]-Data_SalesDetails[[#This Row],[Total Cost]]</f>
        <v>7590</v>
      </c>
      <c r="Y304" t="s">
        <v>450</v>
      </c>
      <c r="Z304" s="1">
        <v>43306</v>
      </c>
      <c r="AA304">
        <v>4</v>
      </c>
      <c r="AB304" t="s">
        <v>359</v>
      </c>
      <c r="AC304" t="s">
        <v>311</v>
      </c>
      <c r="AD304" t="s">
        <v>312</v>
      </c>
    </row>
    <row r="305" spans="1:30" x14ac:dyDescent="0.25">
      <c r="A305">
        <v>304</v>
      </c>
      <c r="B305">
        <v>281</v>
      </c>
      <c r="C305">
        <v>1</v>
      </c>
      <c r="D305" t="s">
        <v>736</v>
      </c>
      <c r="E305">
        <v>1250</v>
      </c>
      <c r="G305" t="s">
        <v>66</v>
      </c>
      <c r="H305" s="7">
        <v>43312</v>
      </c>
      <c r="I305">
        <v>281</v>
      </c>
      <c r="J305" t="s">
        <v>253</v>
      </c>
      <c r="K305" t="s">
        <v>254</v>
      </c>
      <c r="L305" t="s">
        <v>194</v>
      </c>
      <c r="M305" t="s">
        <v>100</v>
      </c>
      <c r="N305" t="s">
        <v>99</v>
      </c>
      <c r="O305" t="s">
        <v>94</v>
      </c>
      <c r="P305">
        <v>98</v>
      </c>
      <c r="Q305">
        <v>1000</v>
      </c>
      <c r="R305">
        <v>500</v>
      </c>
      <c r="S305">
        <v>750</v>
      </c>
      <c r="T305">
        <v>150</v>
      </c>
      <c r="U305">
        <v>1250</v>
      </c>
      <c r="V305">
        <f>Data_SalesDetails[[#This Row],[Stock.Cost]]+Data_SalesDetails[[#This Row],[Stock.RepairsCost]]+Data_SalesDetails[[#This Row],[Stock.PartsCost]]+Data_SalesDetails[[#This Row],[Stock.TransportInCost]]</f>
        <v>2400</v>
      </c>
      <c r="W305" s="2">
        <f>Data_SalesDetails[[#This Row],[TotalSalePrice]]/Data_SalesDetails[[#This Row],[Total Cost]]-1</f>
        <v>-0.47916666666666663</v>
      </c>
      <c r="X305" s="6">
        <f>Data_SalesDetails[[#This Row],[TotalSalePrice]]-Data_SalesDetails[[#This Row],[Total Cost]]</f>
        <v>-1150</v>
      </c>
      <c r="Y305" t="s">
        <v>424</v>
      </c>
      <c r="Z305" s="1">
        <v>43306</v>
      </c>
      <c r="AA305">
        <v>23</v>
      </c>
      <c r="AB305" t="s">
        <v>420</v>
      </c>
      <c r="AC305" t="s">
        <v>332</v>
      </c>
      <c r="AD305" t="s">
        <v>309</v>
      </c>
    </row>
    <row r="306" spans="1:30" x14ac:dyDescent="0.25">
      <c r="A306">
        <v>305</v>
      </c>
      <c r="B306">
        <v>282</v>
      </c>
      <c r="C306">
        <v>1</v>
      </c>
      <c r="D306" t="s">
        <v>737</v>
      </c>
      <c r="E306">
        <v>345000</v>
      </c>
      <c r="G306" t="s">
        <v>78</v>
      </c>
      <c r="H306" s="7">
        <v>43312</v>
      </c>
      <c r="I306">
        <v>282</v>
      </c>
      <c r="J306" t="s">
        <v>277</v>
      </c>
      <c r="K306" t="s">
        <v>278</v>
      </c>
      <c r="L306" t="s">
        <v>145</v>
      </c>
      <c r="M306" t="s">
        <v>96</v>
      </c>
      <c r="N306" t="s">
        <v>95</v>
      </c>
      <c r="O306" t="s">
        <v>94</v>
      </c>
      <c r="P306">
        <v>63</v>
      </c>
      <c r="Q306">
        <v>276000</v>
      </c>
      <c r="R306">
        <v>5500</v>
      </c>
      <c r="S306">
        <v>457</v>
      </c>
      <c r="T306">
        <v>1950</v>
      </c>
      <c r="U306">
        <v>345000</v>
      </c>
      <c r="V306">
        <f>Data_SalesDetails[[#This Row],[Stock.Cost]]+Data_SalesDetails[[#This Row],[Stock.RepairsCost]]+Data_SalesDetails[[#This Row],[Stock.PartsCost]]+Data_SalesDetails[[#This Row],[Stock.TransportInCost]]</f>
        <v>283907</v>
      </c>
      <c r="W306" s="2">
        <f>Data_SalesDetails[[#This Row],[TotalSalePrice]]/Data_SalesDetails[[#This Row],[Total Cost]]-1</f>
        <v>0.21518666323831392</v>
      </c>
      <c r="X306" s="6">
        <f>Data_SalesDetails[[#This Row],[TotalSalePrice]]-Data_SalesDetails[[#This Row],[Total Cost]]</f>
        <v>61093</v>
      </c>
      <c r="Y306" t="s">
        <v>424</v>
      </c>
      <c r="Z306" s="1">
        <v>43306</v>
      </c>
      <c r="AA306">
        <v>12</v>
      </c>
      <c r="AB306" t="s">
        <v>390</v>
      </c>
      <c r="AC306" t="s">
        <v>319</v>
      </c>
      <c r="AD306" t="s">
        <v>320</v>
      </c>
    </row>
    <row r="307" spans="1:30" x14ac:dyDescent="0.25">
      <c r="A307">
        <v>306</v>
      </c>
      <c r="B307">
        <v>283</v>
      </c>
      <c r="C307">
        <v>1</v>
      </c>
      <c r="D307" t="s">
        <v>738</v>
      </c>
      <c r="E307">
        <v>82590</v>
      </c>
      <c r="G307" t="s">
        <v>79</v>
      </c>
      <c r="H307" s="7">
        <v>43312</v>
      </c>
      <c r="I307">
        <v>283</v>
      </c>
      <c r="J307" t="s">
        <v>279</v>
      </c>
      <c r="K307" t="s">
        <v>280</v>
      </c>
      <c r="L307" t="s">
        <v>211</v>
      </c>
      <c r="M307" t="s">
        <v>100</v>
      </c>
      <c r="N307" t="s">
        <v>99</v>
      </c>
      <c r="O307" t="s">
        <v>94</v>
      </c>
      <c r="P307">
        <v>24</v>
      </c>
      <c r="Q307">
        <v>66072</v>
      </c>
      <c r="R307">
        <v>1490</v>
      </c>
      <c r="S307">
        <v>457</v>
      </c>
      <c r="T307">
        <v>750</v>
      </c>
      <c r="U307">
        <v>82590</v>
      </c>
      <c r="V307">
        <f>Data_SalesDetails[[#This Row],[Stock.Cost]]+Data_SalesDetails[[#This Row],[Stock.RepairsCost]]+Data_SalesDetails[[#This Row],[Stock.PartsCost]]+Data_SalesDetails[[#This Row],[Stock.TransportInCost]]</f>
        <v>68769</v>
      </c>
      <c r="W307" s="2">
        <f>Data_SalesDetails[[#This Row],[TotalSalePrice]]/Data_SalesDetails[[#This Row],[Total Cost]]-1</f>
        <v>0.20097718448719637</v>
      </c>
      <c r="X307" s="6">
        <f>Data_SalesDetails[[#This Row],[TotalSalePrice]]-Data_SalesDetails[[#This Row],[Total Cost]]</f>
        <v>13821</v>
      </c>
      <c r="Y307" t="s">
        <v>444</v>
      </c>
      <c r="Z307" s="1">
        <v>43306</v>
      </c>
      <c r="AA307">
        <v>4</v>
      </c>
      <c r="AB307" t="s">
        <v>358</v>
      </c>
      <c r="AC307" t="s">
        <v>311</v>
      </c>
      <c r="AD307" t="s">
        <v>312</v>
      </c>
    </row>
    <row r="308" spans="1:30" x14ac:dyDescent="0.25">
      <c r="A308">
        <v>307</v>
      </c>
      <c r="B308">
        <v>284</v>
      </c>
      <c r="C308">
        <v>1</v>
      </c>
      <c r="D308" t="s">
        <v>739</v>
      </c>
      <c r="E308">
        <v>113590</v>
      </c>
      <c r="G308" t="s">
        <v>80</v>
      </c>
      <c r="H308" s="7">
        <v>43313</v>
      </c>
      <c r="I308">
        <v>284</v>
      </c>
      <c r="J308" t="s">
        <v>281</v>
      </c>
      <c r="K308" t="s">
        <v>282</v>
      </c>
      <c r="L308" t="s">
        <v>162</v>
      </c>
      <c r="M308" t="s">
        <v>106</v>
      </c>
      <c r="N308" t="s">
        <v>105</v>
      </c>
      <c r="O308" t="s">
        <v>107</v>
      </c>
      <c r="P308">
        <v>24</v>
      </c>
      <c r="Q308">
        <v>90872</v>
      </c>
      <c r="R308">
        <v>500</v>
      </c>
      <c r="S308">
        <v>225</v>
      </c>
      <c r="T308">
        <v>750</v>
      </c>
      <c r="U308">
        <v>113590</v>
      </c>
      <c r="V308">
        <f>Data_SalesDetails[[#This Row],[Stock.Cost]]+Data_SalesDetails[[#This Row],[Stock.RepairsCost]]+Data_SalesDetails[[#This Row],[Stock.PartsCost]]+Data_SalesDetails[[#This Row],[Stock.TransportInCost]]</f>
        <v>92347</v>
      </c>
      <c r="W308" s="2">
        <f>Data_SalesDetails[[#This Row],[TotalSalePrice]]/Data_SalesDetails[[#This Row],[Total Cost]]-1</f>
        <v>0.23003454362350695</v>
      </c>
      <c r="X308" s="6">
        <f>Data_SalesDetails[[#This Row],[TotalSalePrice]]-Data_SalesDetails[[#This Row],[Total Cost]]</f>
        <v>21243</v>
      </c>
      <c r="Y308" t="s">
        <v>433</v>
      </c>
      <c r="Z308" s="1">
        <v>43312</v>
      </c>
      <c r="AA308">
        <v>4</v>
      </c>
      <c r="AB308" t="s">
        <v>358</v>
      </c>
      <c r="AC308" t="s">
        <v>311</v>
      </c>
      <c r="AD308" t="s">
        <v>312</v>
      </c>
    </row>
    <row r="309" spans="1:30" x14ac:dyDescent="0.25">
      <c r="A309">
        <v>308</v>
      </c>
      <c r="B309">
        <v>285</v>
      </c>
      <c r="C309">
        <v>1</v>
      </c>
      <c r="D309" t="s">
        <v>740</v>
      </c>
      <c r="E309">
        <v>45000</v>
      </c>
      <c r="F309">
        <v>1250</v>
      </c>
      <c r="G309" t="s">
        <v>68</v>
      </c>
      <c r="H309" s="7">
        <v>43313</v>
      </c>
      <c r="I309">
        <v>285</v>
      </c>
      <c r="J309" t="s">
        <v>257</v>
      </c>
      <c r="K309" t="s">
        <v>258</v>
      </c>
      <c r="L309" t="s">
        <v>135</v>
      </c>
      <c r="M309" t="s">
        <v>106</v>
      </c>
      <c r="N309" t="s">
        <v>105</v>
      </c>
      <c r="O309" t="s">
        <v>107</v>
      </c>
      <c r="P309">
        <v>26</v>
      </c>
      <c r="Q309">
        <v>36000</v>
      </c>
      <c r="R309">
        <v>1360</v>
      </c>
      <c r="S309">
        <v>750</v>
      </c>
      <c r="T309">
        <v>550</v>
      </c>
      <c r="U309">
        <v>45000</v>
      </c>
      <c r="V309">
        <f>Data_SalesDetails[[#This Row],[Stock.Cost]]+Data_SalesDetails[[#This Row],[Stock.RepairsCost]]+Data_SalesDetails[[#This Row],[Stock.PartsCost]]+Data_SalesDetails[[#This Row],[Stock.TransportInCost]]</f>
        <v>38660</v>
      </c>
      <c r="W309" s="2">
        <f>Data_SalesDetails[[#This Row],[TotalSalePrice]]/Data_SalesDetails[[#This Row],[Total Cost]]-1</f>
        <v>0.16399379203310915</v>
      </c>
      <c r="X309" s="6">
        <f>Data_SalesDetails[[#This Row],[TotalSalePrice]]-Data_SalesDetails[[#This Row],[Total Cost]]</f>
        <v>6340</v>
      </c>
      <c r="Y309" t="s">
        <v>431</v>
      </c>
      <c r="Z309" s="1">
        <v>43312</v>
      </c>
      <c r="AA309">
        <v>4</v>
      </c>
      <c r="AB309" t="s">
        <v>360</v>
      </c>
      <c r="AC309" t="s">
        <v>311</v>
      </c>
      <c r="AD309" t="s">
        <v>312</v>
      </c>
    </row>
    <row r="310" spans="1:30" x14ac:dyDescent="0.25">
      <c r="A310">
        <v>309</v>
      </c>
      <c r="B310">
        <v>286</v>
      </c>
      <c r="C310">
        <v>1</v>
      </c>
      <c r="D310" t="s">
        <v>741</v>
      </c>
      <c r="E310">
        <v>57600</v>
      </c>
      <c r="G310" t="s">
        <v>67</v>
      </c>
      <c r="H310" s="7">
        <v>43313</v>
      </c>
      <c r="I310">
        <v>286</v>
      </c>
      <c r="J310" t="s">
        <v>255</v>
      </c>
      <c r="K310" t="s">
        <v>256</v>
      </c>
      <c r="L310" t="s">
        <v>191</v>
      </c>
      <c r="M310" t="s">
        <v>102</v>
      </c>
      <c r="N310" t="s">
        <v>101</v>
      </c>
      <c r="O310" t="s">
        <v>94</v>
      </c>
      <c r="P310">
        <v>28</v>
      </c>
      <c r="Q310">
        <v>46080</v>
      </c>
      <c r="R310">
        <v>2000</v>
      </c>
      <c r="S310">
        <v>1500</v>
      </c>
      <c r="T310">
        <v>550</v>
      </c>
      <c r="U310">
        <v>57600</v>
      </c>
      <c r="V310">
        <f>Data_SalesDetails[[#This Row],[Stock.Cost]]+Data_SalesDetails[[#This Row],[Stock.RepairsCost]]+Data_SalesDetails[[#This Row],[Stock.PartsCost]]+Data_SalesDetails[[#This Row],[Stock.TransportInCost]]</f>
        <v>50130</v>
      </c>
      <c r="W310" s="2">
        <f>Data_SalesDetails[[#This Row],[TotalSalePrice]]/Data_SalesDetails[[#This Row],[Total Cost]]-1</f>
        <v>0.14901256732495516</v>
      </c>
      <c r="X310" s="6">
        <f>Data_SalesDetails[[#This Row],[TotalSalePrice]]-Data_SalesDetails[[#This Row],[Total Cost]]</f>
        <v>7470</v>
      </c>
      <c r="Y310" t="s">
        <v>433</v>
      </c>
      <c r="Z310" s="1">
        <v>43312</v>
      </c>
      <c r="AA310">
        <v>4</v>
      </c>
      <c r="AB310" t="s">
        <v>362</v>
      </c>
      <c r="AC310" t="s">
        <v>311</v>
      </c>
      <c r="AD310" t="s">
        <v>312</v>
      </c>
    </row>
    <row r="311" spans="1:30" x14ac:dyDescent="0.25">
      <c r="A311">
        <v>310</v>
      </c>
      <c r="B311">
        <v>287</v>
      </c>
      <c r="C311">
        <v>1</v>
      </c>
      <c r="D311" t="s">
        <v>742</v>
      </c>
      <c r="E311">
        <v>102500</v>
      </c>
      <c r="G311" t="s">
        <v>48</v>
      </c>
      <c r="H311" s="7">
        <v>43313</v>
      </c>
      <c r="I311">
        <v>287</v>
      </c>
      <c r="J311" t="s">
        <v>218</v>
      </c>
      <c r="K311" t="s">
        <v>219</v>
      </c>
      <c r="L311" t="s">
        <v>138</v>
      </c>
      <c r="M311" t="s">
        <v>104</v>
      </c>
      <c r="N311" t="s">
        <v>103</v>
      </c>
      <c r="O311" t="s">
        <v>94</v>
      </c>
      <c r="P311">
        <v>27</v>
      </c>
      <c r="Q311">
        <v>82000</v>
      </c>
      <c r="R311">
        <v>2175</v>
      </c>
      <c r="S311">
        <v>1500</v>
      </c>
      <c r="T311">
        <v>750</v>
      </c>
      <c r="U311">
        <v>102500</v>
      </c>
      <c r="V311">
        <f>Data_SalesDetails[[#This Row],[Stock.Cost]]+Data_SalesDetails[[#This Row],[Stock.RepairsCost]]+Data_SalesDetails[[#This Row],[Stock.PartsCost]]+Data_SalesDetails[[#This Row],[Stock.TransportInCost]]</f>
        <v>86425</v>
      </c>
      <c r="W311" s="2">
        <f>Data_SalesDetails[[#This Row],[TotalSalePrice]]/Data_SalesDetails[[#This Row],[Total Cost]]-1</f>
        <v>0.18599942146369686</v>
      </c>
      <c r="X311" s="6">
        <f>Data_SalesDetails[[#This Row],[TotalSalePrice]]-Data_SalesDetails[[#This Row],[Total Cost]]</f>
        <v>16075</v>
      </c>
      <c r="Y311" t="s">
        <v>431</v>
      </c>
      <c r="Z311" s="1">
        <v>43313</v>
      </c>
      <c r="AA311">
        <v>4</v>
      </c>
      <c r="AB311" t="s">
        <v>361</v>
      </c>
      <c r="AC311" t="s">
        <v>311</v>
      </c>
      <c r="AD311" t="s">
        <v>312</v>
      </c>
    </row>
    <row r="312" spans="1:30" x14ac:dyDescent="0.25">
      <c r="A312">
        <v>311</v>
      </c>
      <c r="B312">
        <v>288</v>
      </c>
      <c r="C312">
        <v>1</v>
      </c>
      <c r="D312" t="s">
        <v>743</v>
      </c>
      <c r="E312">
        <v>39500</v>
      </c>
      <c r="G312" t="s">
        <v>57</v>
      </c>
      <c r="H312" s="7">
        <v>43322</v>
      </c>
      <c r="I312">
        <v>288</v>
      </c>
      <c r="J312" t="s">
        <v>235</v>
      </c>
      <c r="K312" t="s">
        <v>236</v>
      </c>
      <c r="L312" t="s">
        <v>159</v>
      </c>
      <c r="M312" t="s">
        <v>104</v>
      </c>
      <c r="N312" t="s">
        <v>103</v>
      </c>
      <c r="O312" t="s">
        <v>94</v>
      </c>
      <c r="P312">
        <v>21</v>
      </c>
      <c r="Q312">
        <v>31600</v>
      </c>
      <c r="R312">
        <v>970</v>
      </c>
      <c r="S312">
        <v>750</v>
      </c>
      <c r="T312">
        <v>550</v>
      </c>
      <c r="U312">
        <v>39500</v>
      </c>
      <c r="V312">
        <f>Data_SalesDetails[[#This Row],[Stock.Cost]]+Data_SalesDetails[[#This Row],[Stock.RepairsCost]]+Data_SalesDetails[[#This Row],[Stock.PartsCost]]+Data_SalesDetails[[#This Row],[Stock.TransportInCost]]</f>
        <v>33870</v>
      </c>
      <c r="W312" s="2">
        <f>Data_SalesDetails[[#This Row],[TotalSalePrice]]/Data_SalesDetails[[#This Row],[Total Cost]]-1</f>
        <v>0.1662237968703868</v>
      </c>
      <c r="X312" s="6">
        <f>Data_SalesDetails[[#This Row],[TotalSalePrice]]-Data_SalesDetails[[#This Row],[Total Cost]]</f>
        <v>5630</v>
      </c>
      <c r="Y312" t="s">
        <v>426</v>
      </c>
      <c r="Z312" s="1">
        <v>43314</v>
      </c>
      <c r="AA312">
        <v>4</v>
      </c>
      <c r="AB312" t="s">
        <v>355</v>
      </c>
      <c r="AC312" t="s">
        <v>311</v>
      </c>
      <c r="AD312" t="s">
        <v>312</v>
      </c>
    </row>
    <row r="313" spans="1:30" x14ac:dyDescent="0.25">
      <c r="A313">
        <v>312</v>
      </c>
      <c r="B313">
        <v>289</v>
      </c>
      <c r="C313">
        <v>1</v>
      </c>
      <c r="D313" t="s">
        <v>744</v>
      </c>
      <c r="E313">
        <v>61550</v>
      </c>
      <c r="G313" t="s">
        <v>81</v>
      </c>
      <c r="H313" s="7">
        <v>43323</v>
      </c>
      <c r="I313">
        <v>289</v>
      </c>
      <c r="J313" t="s">
        <v>283</v>
      </c>
      <c r="K313" t="s">
        <v>284</v>
      </c>
      <c r="L313" t="s">
        <v>159</v>
      </c>
      <c r="M313" t="s">
        <v>104</v>
      </c>
      <c r="N313" t="s">
        <v>103</v>
      </c>
      <c r="O313" t="s">
        <v>94</v>
      </c>
      <c r="P313">
        <v>25</v>
      </c>
      <c r="Q313">
        <v>49240</v>
      </c>
      <c r="R313">
        <v>660</v>
      </c>
      <c r="S313">
        <v>750</v>
      </c>
      <c r="T313">
        <v>550</v>
      </c>
      <c r="U313">
        <v>61550</v>
      </c>
      <c r="V313">
        <f>Data_SalesDetails[[#This Row],[Stock.Cost]]+Data_SalesDetails[[#This Row],[Stock.RepairsCost]]+Data_SalesDetails[[#This Row],[Stock.PartsCost]]+Data_SalesDetails[[#This Row],[Stock.TransportInCost]]</f>
        <v>51200</v>
      </c>
      <c r="W313" s="2">
        <f>Data_SalesDetails[[#This Row],[TotalSalePrice]]/Data_SalesDetails[[#This Row],[Total Cost]]-1</f>
        <v>0.2021484375</v>
      </c>
      <c r="X313" s="6">
        <f>Data_SalesDetails[[#This Row],[TotalSalePrice]]-Data_SalesDetails[[#This Row],[Total Cost]]</f>
        <v>10350</v>
      </c>
      <c r="Y313" t="s">
        <v>431</v>
      </c>
      <c r="Z313" s="1">
        <v>43314</v>
      </c>
      <c r="AA313">
        <v>4</v>
      </c>
      <c r="AB313" t="s">
        <v>359</v>
      </c>
      <c r="AC313" t="s">
        <v>311</v>
      </c>
      <c r="AD313" t="s">
        <v>312</v>
      </c>
    </row>
    <row r="314" spans="1:30" x14ac:dyDescent="0.25">
      <c r="A314">
        <v>313</v>
      </c>
      <c r="B314">
        <v>290</v>
      </c>
      <c r="C314">
        <v>1</v>
      </c>
      <c r="D314" t="s">
        <v>745</v>
      </c>
      <c r="E314">
        <v>55000</v>
      </c>
      <c r="G314" t="s">
        <v>82</v>
      </c>
      <c r="H314" s="7">
        <v>43327</v>
      </c>
      <c r="I314">
        <v>290</v>
      </c>
      <c r="J314" t="s">
        <v>285</v>
      </c>
      <c r="K314" t="s">
        <v>286</v>
      </c>
      <c r="L314" t="s">
        <v>159</v>
      </c>
      <c r="M314" t="s">
        <v>104</v>
      </c>
      <c r="N314" t="s">
        <v>103</v>
      </c>
      <c r="O314" t="s">
        <v>94</v>
      </c>
      <c r="P314">
        <v>26</v>
      </c>
      <c r="Q314">
        <v>44000</v>
      </c>
      <c r="R314">
        <v>1360</v>
      </c>
      <c r="S314">
        <v>1500</v>
      </c>
      <c r="T314">
        <v>550</v>
      </c>
      <c r="U314">
        <v>55000</v>
      </c>
      <c r="V314">
        <f>Data_SalesDetails[[#This Row],[Stock.Cost]]+Data_SalesDetails[[#This Row],[Stock.RepairsCost]]+Data_SalesDetails[[#This Row],[Stock.PartsCost]]+Data_SalesDetails[[#This Row],[Stock.TransportInCost]]</f>
        <v>47410</v>
      </c>
      <c r="W314" s="2">
        <f>Data_SalesDetails[[#This Row],[TotalSalePrice]]/Data_SalesDetails[[#This Row],[Total Cost]]-1</f>
        <v>0.16009280742459397</v>
      </c>
      <c r="X314" s="6">
        <f>Data_SalesDetails[[#This Row],[TotalSalePrice]]-Data_SalesDetails[[#This Row],[Total Cost]]</f>
        <v>7590</v>
      </c>
      <c r="Y314" t="s">
        <v>426</v>
      </c>
      <c r="Z314" s="1">
        <v>43314</v>
      </c>
      <c r="AA314">
        <v>4</v>
      </c>
      <c r="AB314" t="s">
        <v>360</v>
      </c>
      <c r="AC314" t="s">
        <v>311</v>
      </c>
      <c r="AD314" t="s">
        <v>312</v>
      </c>
    </row>
    <row r="315" spans="1:30" x14ac:dyDescent="0.25">
      <c r="A315">
        <v>314</v>
      </c>
      <c r="B315">
        <v>291</v>
      </c>
      <c r="C315">
        <v>1</v>
      </c>
      <c r="D315" t="s">
        <v>746</v>
      </c>
      <c r="E315">
        <v>99500</v>
      </c>
      <c r="F315">
        <v>1250</v>
      </c>
      <c r="G315" t="s">
        <v>83</v>
      </c>
      <c r="H315" s="7">
        <v>43328</v>
      </c>
      <c r="I315">
        <v>291</v>
      </c>
      <c r="J315" t="s">
        <v>287</v>
      </c>
      <c r="K315" t="s">
        <v>288</v>
      </c>
      <c r="L315" t="s">
        <v>169</v>
      </c>
      <c r="M315" t="s">
        <v>98</v>
      </c>
      <c r="N315" t="s">
        <v>97</v>
      </c>
      <c r="O315" t="s">
        <v>94</v>
      </c>
      <c r="P315">
        <v>30</v>
      </c>
      <c r="Q315">
        <v>79600</v>
      </c>
      <c r="R315">
        <v>2000</v>
      </c>
      <c r="S315">
        <v>750</v>
      </c>
      <c r="T315">
        <v>750</v>
      </c>
      <c r="U315">
        <v>99500</v>
      </c>
      <c r="V315">
        <f>Data_SalesDetails[[#This Row],[Stock.Cost]]+Data_SalesDetails[[#This Row],[Stock.RepairsCost]]+Data_SalesDetails[[#This Row],[Stock.PartsCost]]+Data_SalesDetails[[#This Row],[Stock.TransportInCost]]</f>
        <v>83100</v>
      </c>
      <c r="W315" s="2">
        <f>Data_SalesDetails[[#This Row],[TotalSalePrice]]/Data_SalesDetails[[#This Row],[Total Cost]]-1</f>
        <v>0.19735258724428406</v>
      </c>
      <c r="X315" s="6">
        <f>Data_SalesDetails[[#This Row],[TotalSalePrice]]-Data_SalesDetails[[#This Row],[Total Cost]]</f>
        <v>16400</v>
      </c>
      <c r="Y315" t="s">
        <v>450</v>
      </c>
      <c r="Z315" s="1">
        <v>43314</v>
      </c>
      <c r="AA315">
        <v>5</v>
      </c>
      <c r="AB315" t="s">
        <v>364</v>
      </c>
      <c r="AC315" t="s">
        <v>313</v>
      </c>
      <c r="AD315" t="s">
        <v>312</v>
      </c>
    </row>
    <row r="316" spans="1:30" x14ac:dyDescent="0.25">
      <c r="A316">
        <v>315</v>
      </c>
      <c r="B316">
        <v>292</v>
      </c>
      <c r="C316">
        <v>1</v>
      </c>
      <c r="D316" t="s">
        <v>747</v>
      </c>
      <c r="E316">
        <v>56800</v>
      </c>
      <c r="F316">
        <v>750</v>
      </c>
      <c r="G316" t="s">
        <v>22</v>
      </c>
      <c r="H316" s="7">
        <v>43330</v>
      </c>
      <c r="I316">
        <v>292</v>
      </c>
      <c r="J316" t="s">
        <v>124</v>
      </c>
      <c r="K316" t="s">
        <v>125</v>
      </c>
      <c r="L316" t="s">
        <v>126</v>
      </c>
      <c r="M316" t="s">
        <v>109</v>
      </c>
      <c r="N316" t="s">
        <v>108</v>
      </c>
      <c r="O316" t="s">
        <v>94</v>
      </c>
      <c r="P316">
        <v>33</v>
      </c>
      <c r="Q316">
        <v>45440</v>
      </c>
      <c r="R316">
        <v>500</v>
      </c>
      <c r="S316">
        <v>750</v>
      </c>
      <c r="T316">
        <v>550</v>
      </c>
      <c r="U316">
        <v>56800</v>
      </c>
      <c r="V316">
        <f>Data_SalesDetails[[#This Row],[Stock.Cost]]+Data_SalesDetails[[#This Row],[Stock.RepairsCost]]+Data_SalesDetails[[#This Row],[Stock.PartsCost]]+Data_SalesDetails[[#This Row],[Stock.TransportInCost]]</f>
        <v>47240</v>
      </c>
      <c r="W316" s="2">
        <f>Data_SalesDetails[[#This Row],[TotalSalePrice]]/Data_SalesDetails[[#This Row],[Total Cost]]-1</f>
        <v>0.20237087214225236</v>
      </c>
      <c r="X316" s="6">
        <f>Data_SalesDetails[[#This Row],[TotalSalePrice]]-Data_SalesDetails[[#This Row],[Total Cost]]</f>
        <v>9560</v>
      </c>
      <c r="Y316" t="s">
        <v>450</v>
      </c>
      <c r="Z316" s="1">
        <v>43314</v>
      </c>
      <c r="AA316">
        <v>5</v>
      </c>
      <c r="AB316" t="s">
        <v>367</v>
      </c>
      <c r="AC316" t="s">
        <v>313</v>
      </c>
      <c r="AD316" t="s">
        <v>312</v>
      </c>
    </row>
    <row r="317" spans="1:30" x14ac:dyDescent="0.25">
      <c r="A317">
        <v>316</v>
      </c>
      <c r="B317">
        <v>293</v>
      </c>
      <c r="C317">
        <v>1</v>
      </c>
      <c r="D317" t="s">
        <v>748</v>
      </c>
      <c r="E317">
        <v>89500</v>
      </c>
      <c r="G317" t="s">
        <v>39</v>
      </c>
      <c r="H317" s="7">
        <v>43344</v>
      </c>
      <c r="I317">
        <v>293</v>
      </c>
      <c r="J317" t="s">
        <v>200</v>
      </c>
      <c r="K317" t="s">
        <v>201</v>
      </c>
      <c r="L317" t="s">
        <v>135</v>
      </c>
      <c r="M317" t="s">
        <v>106</v>
      </c>
      <c r="N317" t="s">
        <v>105</v>
      </c>
      <c r="O317" t="s">
        <v>107</v>
      </c>
      <c r="P317">
        <v>31</v>
      </c>
      <c r="Q317">
        <v>71600</v>
      </c>
      <c r="R317">
        <v>1490</v>
      </c>
      <c r="S317">
        <v>750</v>
      </c>
      <c r="T317">
        <v>750</v>
      </c>
      <c r="U317">
        <v>89500</v>
      </c>
      <c r="V317">
        <f>Data_SalesDetails[[#This Row],[Stock.Cost]]+Data_SalesDetails[[#This Row],[Stock.RepairsCost]]+Data_SalesDetails[[#This Row],[Stock.PartsCost]]+Data_SalesDetails[[#This Row],[Stock.TransportInCost]]</f>
        <v>74590</v>
      </c>
      <c r="W317" s="2">
        <f>Data_SalesDetails[[#This Row],[TotalSalePrice]]/Data_SalesDetails[[#This Row],[Total Cost]]-1</f>
        <v>0.19989274701702642</v>
      </c>
      <c r="X317" s="6">
        <f>Data_SalesDetails[[#This Row],[TotalSalePrice]]-Data_SalesDetails[[#This Row],[Total Cost]]</f>
        <v>14910</v>
      </c>
      <c r="Y317" t="s">
        <v>488</v>
      </c>
      <c r="Z317" s="1">
        <v>43343</v>
      </c>
      <c r="AA317">
        <v>5</v>
      </c>
      <c r="AB317" t="s">
        <v>365</v>
      </c>
      <c r="AC317" t="s">
        <v>313</v>
      </c>
      <c r="AD317" t="s">
        <v>312</v>
      </c>
    </row>
    <row r="318" spans="1:30" x14ac:dyDescent="0.25">
      <c r="A318">
        <v>317</v>
      </c>
      <c r="B318">
        <v>294</v>
      </c>
      <c r="C318">
        <v>1</v>
      </c>
      <c r="D318" t="s">
        <v>749</v>
      </c>
      <c r="E318">
        <v>72500</v>
      </c>
      <c r="G318" t="s">
        <v>18</v>
      </c>
      <c r="H318" s="7">
        <v>43344</v>
      </c>
      <c r="I318">
        <v>294</v>
      </c>
      <c r="J318" t="s">
        <v>150</v>
      </c>
      <c r="K318" t="s">
        <v>151</v>
      </c>
      <c r="L318" t="s">
        <v>145</v>
      </c>
      <c r="M318" t="s">
        <v>96</v>
      </c>
      <c r="N318" t="s">
        <v>95</v>
      </c>
      <c r="O318" t="s">
        <v>94</v>
      </c>
      <c r="P318">
        <v>32</v>
      </c>
      <c r="Q318">
        <v>58000</v>
      </c>
      <c r="R318">
        <v>1490</v>
      </c>
      <c r="S318">
        <v>225</v>
      </c>
      <c r="T318">
        <v>750</v>
      </c>
      <c r="U318">
        <v>72500</v>
      </c>
      <c r="V318">
        <f>Data_SalesDetails[[#This Row],[Stock.Cost]]+Data_SalesDetails[[#This Row],[Stock.RepairsCost]]+Data_SalesDetails[[#This Row],[Stock.PartsCost]]+Data_SalesDetails[[#This Row],[Stock.TransportInCost]]</f>
        <v>60465</v>
      </c>
      <c r="W318" s="2">
        <f>Data_SalesDetails[[#This Row],[TotalSalePrice]]/Data_SalesDetails[[#This Row],[Total Cost]]-1</f>
        <v>0.19904076738609122</v>
      </c>
      <c r="X318" s="6">
        <f>Data_SalesDetails[[#This Row],[TotalSalePrice]]-Data_SalesDetails[[#This Row],[Total Cost]]</f>
        <v>12035</v>
      </c>
      <c r="Y318" t="s">
        <v>428</v>
      </c>
      <c r="Z318" s="1">
        <v>43343</v>
      </c>
      <c r="AA318">
        <v>5</v>
      </c>
      <c r="AB318" t="s">
        <v>366</v>
      </c>
      <c r="AC318" t="s">
        <v>313</v>
      </c>
      <c r="AD318" t="s">
        <v>312</v>
      </c>
    </row>
    <row r="319" spans="1:30" x14ac:dyDescent="0.25">
      <c r="A319">
        <v>318</v>
      </c>
      <c r="B319">
        <v>295</v>
      </c>
      <c r="C319">
        <v>1</v>
      </c>
      <c r="D319" t="s">
        <v>750</v>
      </c>
      <c r="E319">
        <v>56950</v>
      </c>
      <c r="G319" t="s">
        <v>16</v>
      </c>
      <c r="H319" s="7">
        <v>43344</v>
      </c>
      <c r="I319">
        <v>295</v>
      </c>
      <c r="J319" t="s">
        <v>146</v>
      </c>
      <c r="K319" t="s">
        <v>147</v>
      </c>
      <c r="L319" t="s">
        <v>138</v>
      </c>
      <c r="M319" t="s">
        <v>104</v>
      </c>
      <c r="N319" t="s">
        <v>103</v>
      </c>
      <c r="O319" t="s">
        <v>94</v>
      </c>
      <c r="P319">
        <v>30</v>
      </c>
      <c r="Q319">
        <v>45560</v>
      </c>
      <c r="R319">
        <v>970</v>
      </c>
      <c r="S319">
        <v>750</v>
      </c>
      <c r="T319">
        <v>550</v>
      </c>
      <c r="U319">
        <v>56950</v>
      </c>
      <c r="V319">
        <f>Data_SalesDetails[[#This Row],[Stock.Cost]]+Data_SalesDetails[[#This Row],[Stock.RepairsCost]]+Data_SalesDetails[[#This Row],[Stock.PartsCost]]+Data_SalesDetails[[#This Row],[Stock.TransportInCost]]</f>
        <v>47830</v>
      </c>
      <c r="W319" s="2">
        <f>Data_SalesDetails[[#This Row],[TotalSalePrice]]/Data_SalesDetails[[#This Row],[Total Cost]]-1</f>
        <v>0.19067530838385949</v>
      </c>
      <c r="X319" s="6">
        <f>Data_SalesDetails[[#This Row],[TotalSalePrice]]-Data_SalesDetails[[#This Row],[Total Cost]]</f>
        <v>9120</v>
      </c>
      <c r="Y319" t="s">
        <v>424</v>
      </c>
      <c r="Z319" s="1">
        <v>43343</v>
      </c>
      <c r="AA319">
        <v>5</v>
      </c>
      <c r="AB319" t="s">
        <v>364</v>
      </c>
      <c r="AC319" t="s">
        <v>313</v>
      </c>
      <c r="AD319" t="s">
        <v>312</v>
      </c>
    </row>
    <row r="320" spans="1:30" x14ac:dyDescent="0.25">
      <c r="A320">
        <v>319</v>
      </c>
      <c r="B320">
        <v>296</v>
      </c>
      <c r="C320">
        <v>1</v>
      </c>
      <c r="D320" t="s">
        <v>751</v>
      </c>
      <c r="E320">
        <v>62500</v>
      </c>
      <c r="G320" t="s">
        <v>59</v>
      </c>
      <c r="H320" s="7">
        <v>43347</v>
      </c>
      <c r="I320">
        <v>296</v>
      </c>
      <c r="J320" t="s">
        <v>239</v>
      </c>
      <c r="K320" t="s">
        <v>240</v>
      </c>
      <c r="L320" t="s">
        <v>113</v>
      </c>
      <c r="M320" t="s">
        <v>104</v>
      </c>
      <c r="N320" t="s">
        <v>103</v>
      </c>
      <c r="O320" t="s">
        <v>94</v>
      </c>
      <c r="P320">
        <v>45</v>
      </c>
      <c r="Q320">
        <v>50000</v>
      </c>
      <c r="R320">
        <v>500</v>
      </c>
      <c r="S320">
        <v>225</v>
      </c>
      <c r="T320">
        <v>550</v>
      </c>
      <c r="U320">
        <v>62500</v>
      </c>
      <c r="V320">
        <f>Data_SalesDetails[[#This Row],[Stock.Cost]]+Data_SalesDetails[[#This Row],[Stock.RepairsCost]]+Data_SalesDetails[[#This Row],[Stock.PartsCost]]+Data_SalesDetails[[#This Row],[Stock.TransportInCost]]</f>
        <v>51275</v>
      </c>
      <c r="W320" s="2">
        <f>Data_SalesDetails[[#This Row],[TotalSalePrice]]/Data_SalesDetails[[#This Row],[Total Cost]]-1</f>
        <v>0.21891760117016079</v>
      </c>
      <c r="X320" s="6">
        <f>Data_SalesDetails[[#This Row],[TotalSalePrice]]-Data_SalesDetails[[#This Row],[Total Cost]]</f>
        <v>11225</v>
      </c>
      <c r="Y320" t="s">
        <v>436</v>
      </c>
      <c r="Z320" s="1">
        <v>43344</v>
      </c>
      <c r="AA320">
        <v>8</v>
      </c>
      <c r="AB320" t="s">
        <v>375</v>
      </c>
      <c r="AC320" t="s">
        <v>315</v>
      </c>
      <c r="AD320" t="s">
        <v>309</v>
      </c>
    </row>
    <row r="321" spans="1:30" x14ac:dyDescent="0.25">
      <c r="A321">
        <v>320</v>
      </c>
      <c r="B321">
        <v>297</v>
      </c>
      <c r="C321">
        <v>1</v>
      </c>
      <c r="D321" t="s">
        <v>752</v>
      </c>
      <c r="E321">
        <v>56890</v>
      </c>
      <c r="G321" t="s">
        <v>51</v>
      </c>
      <c r="H321" s="7">
        <v>43347</v>
      </c>
      <c r="I321">
        <v>297</v>
      </c>
      <c r="J321" t="s">
        <v>224</v>
      </c>
      <c r="K321" t="s">
        <v>225</v>
      </c>
      <c r="L321" t="s">
        <v>214</v>
      </c>
      <c r="M321" t="s">
        <v>102</v>
      </c>
      <c r="N321" t="s">
        <v>101</v>
      </c>
      <c r="O321" t="s">
        <v>94</v>
      </c>
      <c r="P321">
        <v>45</v>
      </c>
      <c r="Q321">
        <v>45512</v>
      </c>
      <c r="R321">
        <v>1360</v>
      </c>
      <c r="S321">
        <v>750</v>
      </c>
      <c r="T321">
        <v>550</v>
      </c>
      <c r="U321">
        <v>56890</v>
      </c>
      <c r="V321">
        <f>Data_SalesDetails[[#This Row],[Stock.Cost]]+Data_SalesDetails[[#This Row],[Stock.RepairsCost]]+Data_SalesDetails[[#This Row],[Stock.PartsCost]]+Data_SalesDetails[[#This Row],[Stock.TransportInCost]]</f>
        <v>48172</v>
      </c>
      <c r="W321" s="2">
        <f>Data_SalesDetails[[#This Row],[TotalSalePrice]]/Data_SalesDetails[[#This Row],[Total Cost]]-1</f>
        <v>0.18097650087187578</v>
      </c>
      <c r="X321" s="6">
        <f>Data_SalesDetails[[#This Row],[TotalSalePrice]]-Data_SalesDetails[[#This Row],[Total Cost]]</f>
        <v>8718</v>
      </c>
      <c r="Y321" t="s">
        <v>450</v>
      </c>
      <c r="Z321" s="1">
        <v>43344</v>
      </c>
      <c r="AA321">
        <v>8</v>
      </c>
      <c r="AB321" t="s">
        <v>375</v>
      </c>
      <c r="AC321" t="s">
        <v>315</v>
      </c>
      <c r="AD321" t="s">
        <v>309</v>
      </c>
    </row>
    <row r="322" spans="1:30" x14ac:dyDescent="0.25">
      <c r="A322">
        <v>321</v>
      </c>
      <c r="B322">
        <v>298</v>
      </c>
      <c r="C322">
        <v>1</v>
      </c>
      <c r="D322" t="s">
        <v>753</v>
      </c>
      <c r="E322">
        <v>33600</v>
      </c>
      <c r="G322" t="s">
        <v>60</v>
      </c>
      <c r="H322" s="7">
        <v>43351</v>
      </c>
      <c r="I322">
        <v>298</v>
      </c>
      <c r="J322" t="s">
        <v>241</v>
      </c>
      <c r="K322" t="s">
        <v>242</v>
      </c>
      <c r="L322" t="s">
        <v>123</v>
      </c>
      <c r="M322" t="s">
        <v>96</v>
      </c>
      <c r="N322" t="s">
        <v>95</v>
      </c>
      <c r="O322" t="s">
        <v>94</v>
      </c>
      <c r="P322">
        <v>46</v>
      </c>
      <c r="Q322">
        <v>26880</v>
      </c>
      <c r="R322">
        <v>2000</v>
      </c>
      <c r="S322">
        <v>457</v>
      </c>
      <c r="T322">
        <v>550</v>
      </c>
      <c r="U322">
        <v>33600</v>
      </c>
      <c r="V322">
        <f>Data_SalesDetails[[#This Row],[Stock.Cost]]+Data_SalesDetails[[#This Row],[Stock.RepairsCost]]+Data_SalesDetails[[#This Row],[Stock.PartsCost]]+Data_SalesDetails[[#This Row],[Stock.TransportInCost]]</f>
        <v>29887</v>
      </c>
      <c r="W322" s="2">
        <f>Data_SalesDetails[[#This Row],[TotalSalePrice]]/Data_SalesDetails[[#This Row],[Total Cost]]-1</f>
        <v>0.12423461705758365</v>
      </c>
      <c r="X322" s="6">
        <f>Data_SalesDetails[[#This Row],[TotalSalePrice]]-Data_SalesDetails[[#This Row],[Total Cost]]</f>
        <v>3713</v>
      </c>
      <c r="Y322" t="s">
        <v>488</v>
      </c>
      <c r="Z322" s="1">
        <v>43344</v>
      </c>
      <c r="AA322">
        <v>8</v>
      </c>
      <c r="AB322" t="s">
        <v>376</v>
      </c>
      <c r="AC322" t="s">
        <v>315</v>
      </c>
      <c r="AD322" t="s">
        <v>309</v>
      </c>
    </row>
    <row r="323" spans="1:30" x14ac:dyDescent="0.25">
      <c r="A323">
        <v>322</v>
      </c>
      <c r="B323">
        <v>299</v>
      </c>
      <c r="C323">
        <v>1</v>
      </c>
      <c r="D323" t="s">
        <v>754</v>
      </c>
      <c r="E323">
        <v>30500</v>
      </c>
      <c r="F323">
        <v>2450</v>
      </c>
      <c r="G323" t="s">
        <v>84</v>
      </c>
      <c r="H323" s="7">
        <v>43351</v>
      </c>
      <c r="I323">
        <v>299</v>
      </c>
      <c r="J323" t="s">
        <v>289</v>
      </c>
      <c r="K323" t="s">
        <v>290</v>
      </c>
      <c r="L323" t="s">
        <v>159</v>
      </c>
      <c r="M323" t="s">
        <v>104</v>
      </c>
      <c r="N323" t="s">
        <v>103</v>
      </c>
      <c r="O323" t="s">
        <v>94</v>
      </c>
      <c r="P323">
        <v>47</v>
      </c>
      <c r="Q323">
        <v>24400</v>
      </c>
      <c r="R323">
        <v>1360</v>
      </c>
      <c r="S323">
        <v>750</v>
      </c>
      <c r="T323">
        <v>150</v>
      </c>
      <c r="U323">
        <v>30500</v>
      </c>
      <c r="V323">
        <f>Data_SalesDetails[[#This Row],[Stock.Cost]]+Data_SalesDetails[[#This Row],[Stock.RepairsCost]]+Data_SalesDetails[[#This Row],[Stock.PartsCost]]+Data_SalesDetails[[#This Row],[Stock.TransportInCost]]</f>
        <v>26660</v>
      </c>
      <c r="W323" s="2">
        <f>Data_SalesDetails[[#This Row],[TotalSalePrice]]/Data_SalesDetails[[#This Row],[Total Cost]]-1</f>
        <v>0.14403600900225055</v>
      </c>
      <c r="X323" s="6">
        <f>Data_SalesDetails[[#This Row],[TotalSalePrice]]-Data_SalesDetails[[#This Row],[Total Cost]]</f>
        <v>3840</v>
      </c>
      <c r="Y323" t="s">
        <v>450</v>
      </c>
      <c r="Z323" s="1">
        <v>43344</v>
      </c>
      <c r="AA323">
        <v>8</v>
      </c>
      <c r="AB323" t="s">
        <v>377</v>
      </c>
      <c r="AC323" t="s">
        <v>315</v>
      </c>
      <c r="AD323" t="s">
        <v>309</v>
      </c>
    </row>
    <row r="324" spans="1:30" x14ac:dyDescent="0.25">
      <c r="A324">
        <v>323</v>
      </c>
      <c r="B324">
        <v>300</v>
      </c>
      <c r="C324">
        <v>1</v>
      </c>
      <c r="D324" t="s">
        <v>755</v>
      </c>
      <c r="E324">
        <v>25000</v>
      </c>
      <c r="G324" t="s">
        <v>85</v>
      </c>
      <c r="H324" s="7">
        <v>43358</v>
      </c>
      <c r="I324">
        <v>300</v>
      </c>
      <c r="J324" t="s">
        <v>291</v>
      </c>
      <c r="K324" t="s">
        <v>292</v>
      </c>
      <c r="L324" t="s">
        <v>145</v>
      </c>
      <c r="M324" t="s">
        <v>96</v>
      </c>
      <c r="N324" t="s">
        <v>95</v>
      </c>
      <c r="O324" t="s">
        <v>94</v>
      </c>
      <c r="P324">
        <v>66</v>
      </c>
      <c r="Q324">
        <v>20000</v>
      </c>
      <c r="R324">
        <v>1360</v>
      </c>
      <c r="S324">
        <v>457</v>
      </c>
      <c r="T324">
        <v>150</v>
      </c>
      <c r="U324">
        <v>50500</v>
      </c>
      <c r="V324">
        <f>Data_SalesDetails[[#This Row],[Stock.Cost]]+Data_SalesDetails[[#This Row],[Stock.RepairsCost]]+Data_SalesDetails[[#This Row],[Stock.PartsCost]]+Data_SalesDetails[[#This Row],[Stock.TransportInCost]]</f>
        <v>21967</v>
      </c>
      <c r="W324" s="2">
        <f>Data_SalesDetails[[#This Row],[TotalSalePrice]]/Data_SalesDetails[[#This Row],[Total Cost]]-1</f>
        <v>1.298902899804252</v>
      </c>
      <c r="X324" s="6">
        <f>Data_SalesDetails[[#This Row],[TotalSalePrice]]-Data_SalesDetails[[#This Row],[Total Cost]]</f>
        <v>28533</v>
      </c>
      <c r="Y324" t="s">
        <v>444</v>
      </c>
      <c r="Z324" s="1">
        <v>43353</v>
      </c>
      <c r="AA324">
        <v>13</v>
      </c>
      <c r="AB324" t="s">
        <v>393</v>
      </c>
      <c r="AC324" t="s">
        <v>321</v>
      </c>
      <c r="AD324" t="s">
        <v>320</v>
      </c>
    </row>
    <row r="325" spans="1:30" x14ac:dyDescent="0.25">
      <c r="A325">
        <v>324</v>
      </c>
      <c r="B325">
        <v>300</v>
      </c>
      <c r="C325">
        <v>2</v>
      </c>
      <c r="D325" t="s">
        <v>756</v>
      </c>
      <c r="E325">
        <v>25500</v>
      </c>
      <c r="G325" t="s">
        <v>85</v>
      </c>
      <c r="H325" s="7">
        <v>43358</v>
      </c>
      <c r="I325">
        <v>300</v>
      </c>
      <c r="J325" t="s">
        <v>291</v>
      </c>
      <c r="K325" t="s">
        <v>292</v>
      </c>
      <c r="L325" t="s">
        <v>145</v>
      </c>
      <c r="M325" t="s">
        <v>96</v>
      </c>
      <c r="N325" t="s">
        <v>95</v>
      </c>
      <c r="O325" t="s">
        <v>94</v>
      </c>
      <c r="P325">
        <v>67</v>
      </c>
      <c r="Q325">
        <v>20400</v>
      </c>
      <c r="R325">
        <v>1360</v>
      </c>
      <c r="S325">
        <v>750</v>
      </c>
      <c r="T325">
        <v>150</v>
      </c>
      <c r="U325">
        <v>50500</v>
      </c>
      <c r="V325">
        <f>Data_SalesDetails[[#This Row],[Stock.Cost]]+Data_SalesDetails[[#This Row],[Stock.RepairsCost]]+Data_SalesDetails[[#This Row],[Stock.PartsCost]]+Data_SalesDetails[[#This Row],[Stock.TransportInCost]]</f>
        <v>22660</v>
      </c>
      <c r="W325" s="2">
        <f>Data_SalesDetails[[#This Row],[TotalSalePrice]]/Data_SalesDetails[[#This Row],[Total Cost]]-1</f>
        <v>1.2285966460723743</v>
      </c>
      <c r="X325" s="6">
        <f>Data_SalesDetails[[#This Row],[TotalSalePrice]]-Data_SalesDetails[[#This Row],[Total Cost]]</f>
        <v>27840</v>
      </c>
      <c r="Y325" t="s">
        <v>488</v>
      </c>
      <c r="Z325" s="1">
        <v>43353</v>
      </c>
      <c r="AA325">
        <v>14</v>
      </c>
      <c r="AB325" t="s">
        <v>394</v>
      </c>
      <c r="AC325" t="s">
        <v>322</v>
      </c>
      <c r="AD325" t="s">
        <v>320</v>
      </c>
    </row>
    <row r="326" spans="1:30" x14ac:dyDescent="0.25">
      <c r="A326">
        <v>325</v>
      </c>
      <c r="B326">
        <v>301</v>
      </c>
      <c r="C326">
        <v>1</v>
      </c>
      <c r="D326" t="s">
        <v>757</v>
      </c>
      <c r="E326">
        <v>39500</v>
      </c>
      <c r="G326" t="s">
        <v>81</v>
      </c>
      <c r="H326" s="7">
        <v>43358</v>
      </c>
      <c r="I326">
        <v>301</v>
      </c>
      <c r="J326" t="s">
        <v>283</v>
      </c>
      <c r="K326" t="s">
        <v>284</v>
      </c>
      <c r="L326" t="s">
        <v>159</v>
      </c>
      <c r="M326" t="s">
        <v>104</v>
      </c>
      <c r="N326" t="s">
        <v>103</v>
      </c>
      <c r="O326" t="s">
        <v>94</v>
      </c>
      <c r="P326">
        <v>68</v>
      </c>
      <c r="Q326">
        <v>31600</v>
      </c>
      <c r="R326">
        <v>970</v>
      </c>
      <c r="S326">
        <v>750</v>
      </c>
      <c r="T326">
        <v>550</v>
      </c>
      <c r="U326">
        <v>39500</v>
      </c>
      <c r="V326">
        <f>Data_SalesDetails[[#This Row],[Stock.Cost]]+Data_SalesDetails[[#This Row],[Stock.RepairsCost]]+Data_SalesDetails[[#This Row],[Stock.PartsCost]]+Data_SalesDetails[[#This Row],[Stock.TransportInCost]]</f>
        <v>33870</v>
      </c>
      <c r="W326" s="2">
        <f>Data_SalesDetails[[#This Row],[TotalSalePrice]]/Data_SalesDetails[[#This Row],[Total Cost]]-1</f>
        <v>0.1662237968703868</v>
      </c>
      <c r="X326" s="6">
        <f>Data_SalesDetails[[#This Row],[TotalSalePrice]]-Data_SalesDetails[[#This Row],[Total Cost]]</f>
        <v>5630</v>
      </c>
      <c r="Y326" t="s">
        <v>433</v>
      </c>
      <c r="Z326" s="1">
        <v>43353</v>
      </c>
      <c r="AA326">
        <v>14</v>
      </c>
      <c r="AB326" t="s">
        <v>395</v>
      </c>
      <c r="AC326" t="s">
        <v>322</v>
      </c>
      <c r="AD326" t="s">
        <v>320</v>
      </c>
    </row>
    <row r="327" spans="1:30" x14ac:dyDescent="0.25">
      <c r="A327">
        <v>326</v>
      </c>
      <c r="B327">
        <v>302</v>
      </c>
      <c r="C327">
        <v>1</v>
      </c>
      <c r="D327" t="s">
        <v>758</v>
      </c>
      <c r="E327">
        <v>12500</v>
      </c>
      <c r="G327" t="s">
        <v>79</v>
      </c>
      <c r="H327" s="7">
        <v>43358</v>
      </c>
      <c r="I327">
        <v>302</v>
      </c>
      <c r="J327" t="s">
        <v>279</v>
      </c>
      <c r="K327" t="s">
        <v>280</v>
      </c>
      <c r="L327" t="s">
        <v>211</v>
      </c>
      <c r="M327" t="s">
        <v>100</v>
      </c>
      <c r="N327" t="s">
        <v>99</v>
      </c>
      <c r="O327" t="s">
        <v>94</v>
      </c>
      <c r="P327">
        <v>69</v>
      </c>
      <c r="Q327">
        <v>10000</v>
      </c>
      <c r="R327">
        <v>500</v>
      </c>
      <c r="S327">
        <v>457</v>
      </c>
      <c r="T327">
        <v>150</v>
      </c>
      <c r="U327">
        <v>12500</v>
      </c>
      <c r="V327">
        <f>Data_SalesDetails[[#This Row],[Stock.Cost]]+Data_SalesDetails[[#This Row],[Stock.RepairsCost]]+Data_SalesDetails[[#This Row],[Stock.PartsCost]]+Data_SalesDetails[[#This Row],[Stock.TransportInCost]]</f>
        <v>11107</v>
      </c>
      <c r="W327" s="2">
        <f>Data_SalesDetails[[#This Row],[TotalSalePrice]]/Data_SalesDetails[[#This Row],[Total Cost]]-1</f>
        <v>0.12541640406950583</v>
      </c>
      <c r="X327" s="6">
        <f>Data_SalesDetails[[#This Row],[TotalSalePrice]]-Data_SalesDetails[[#This Row],[Total Cost]]</f>
        <v>1393</v>
      </c>
      <c r="Y327" t="s">
        <v>471</v>
      </c>
      <c r="Z327" s="1">
        <v>43353</v>
      </c>
      <c r="AA327">
        <v>14</v>
      </c>
      <c r="AB327" t="s">
        <v>396</v>
      </c>
      <c r="AC327" t="s">
        <v>322</v>
      </c>
      <c r="AD327" t="s">
        <v>320</v>
      </c>
    </row>
    <row r="328" spans="1:30" x14ac:dyDescent="0.25">
      <c r="A328">
        <v>327</v>
      </c>
      <c r="B328">
        <v>303</v>
      </c>
      <c r="C328">
        <v>1</v>
      </c>
      <c r="D328" t="s">
        <v>759</v>
      </c>
      <c r="E328">
        <v>1150</v>
      </c>
      <c r="F328">
        <v>1500</v>
      </c>
      <c r="G328" t="s">
        <v>72</v>
      </c>
      <c r="H328" s="7">
        <v>43375</v>
      </c>
      <c r="I328">
        <v>303</v>
      </c>
      <c r="J328" t="s">
        <v>265</v>
      </c>
      <c r="K328" t="s">
        <v>266</v>
      </c>
      <c r="L328" t="s">
        <v>138</v>
      </c>
      <c r="M328" t="s">
        <v>104</v>
      </c>
      <c r="N328" t="s">
        <v>103</v>
      </c>
      <c r="O328" t="s">
        <v>94</v>
      </c>
      <c r="P328">
        <v>94</v>
      </c>
      <c r="Q328">
        <v>920</v>
      </c>
      <c r="R328">
        <v>500</v>
      </c>
      <c r="S328">
        <v>750</v>
      </c>
      <c r="T328">
        <v>150</v>
      </c>
      <c r="U328">
        <v>5600</v>
      </c>
      <c r="V328">
        <f>Data_SalesDetails[[#This Row],[Stock.Cost]]+Data_SalesDetails[[#This Row],[Stock.RepairsCost]]+Data_SalesDetails[[#This Row],[Stock.PartsCost]]+Data_SalesDetails[[#This Row],[Stock.TransportInCost]]</f>
        <v>2320</v>
      </c>
      <c r="W328" s="2">
        <f>Data_SalesDetails[[#This Row],[TotalSalePrice]]/Data_SalesDetails[[#This Row],[Total Cost]]-1</f>
        <v>1.4137931034482758</v>
      </c>
      <c r="X328" s="6">
        <f>Data_SalesDetails[[#This Row],[TotalSalePrice]]-Data_SalesDetails[[#This Row],[Total Cost]]</f>
        <v>3280</v>
      </c>
      <c r="Y328" t="s">
        <v>424</v>
      </c>
      <c r="Z328" s="1">
        <v>43373</v>
      </c>
      <c r="AA328">
        <v>22</v>
      </c>
      <c r="AB328" t="s">
        <v>417</v>
      </c>
      <c r="AC328" t="s">
        <v>331</v>
      </c>
      <c r="AD328" t="s">
        <v>309</v>
      </c>
    </row>
    <row r="329" spans="1:30" x14ac:dyDescent="0.25">
      <c r="A329">
        <v>328</v>
      </c>
      <c r="B329">
        <v>303</v>
      </c>
      <c r="C329">
        <v>2</v>
      </c>
      <c r="D329" t="s">
        <v>760</v>
      </c>
      <c r="E329">
        <v>1950</v>
      </c>
      <c r="G329" t="s">
        <v>72</v>
      </c>
      <c r="H329" s="7">
        <v>43375</v>
      </c>
      <c r="I329">
        <v>303</v>
      </c>
      <c r="J329" t="s">
        <v>265</v>
      </c>
      <c r="K329" t="s">
        <v>266</v>
      </c>
      <c r="L329" t="s">
        <v>138</v>
      </c>
      <c r="M329" t="s">
        <v>104</v>
      </c>
      <c r="N329" t="s">
        <v>103</v>
      </c>
      <c r="O329" t="s">
        <v>94</v>
      </c>
      <c r="P329">
        <v>95</v>
      </c>
      <c r="Q329">
        <v>1560</v>
      </c>
      <c r="R329">
        <v>500</v>
      </c>
      <c r="S329">
        <v>750</v>
      </c>
      <c r="T329">
        <v>150</v>
      </c>
      <c r="U329">
        <v>5600</v>
      </c>
      <c r="V329">
        <f>Data_SalesDetails[[#This Row],[Stock.Cost]]+Data_SalesDetails[[#This Row],[Stock.RepairsCost]]+Data_SalesDetails[[#This Row],[Stock.PartsCost]]+Data_SalesDetails[[#This Row],[Stock.TransportInCost]]</f>
        <v>2960</v>
      </c>
      <c r="W329" s="2">
        <f>Data_SalesDetails[[#This Row],[TotalSalePrice]]/Data_SalesDetails[[#This Row],[Total Cost]]-1</f>
        <v>0.89189189189189189</v>
      </c>
      <c r="X329" s="6">
        <f>Data_SalesDetails[[#This Row],[TotalSalePrice]]-Data_SalesDetails[[#This Row],[Total Cost]]</f>
        <v>2640</v>
      </c>
      <c r="Y329" t="s">
        <v>424</v>
      </c>
      <c r="Z329" s="1">
        <v>43374</v>
      </c>
      <c r="AA329">
        <v>22</v>
      </c>
      <c r="AB329" t="s">
        <v>418</v>
      </c>
      <c r="AC329" t="s">
        <v>331</v>
      </c>
      <c r="AD329" t="s">
        <v>309</v>
      </c>
    </row>
    <row r="330" spans="1:30" x14ac:dyDescent="0.25">
      <c r="A330">
        <v>329</v>
      </c>
      <c r="B330">
        <v>303</v>
      </c>
      <c r="C330">
        <v>3</v>
      </c>
      <c r="D330" t="s">
        <v>761</v>
      </c>
      <c r="E330">
        <v>2500</v>
      </c>
      <c r="G330" t="s">
        <v>72</v>
      </c>
      <c r="H330" s="7">
        <v>43375</v>
      </c>
      <c r="I330">
        <v>303</v>
      </c>
      <c r="J330" t="s">
        <v>265</v>
      </c>
      <c r="K330" t="s">
        <v>266</v>
      </c>
      <c r="L330" t="s">
        <v>138</v>
      </c>
      <c r="M330" t="s">
        <v>104</v>
      </c>
      <c r="N330" t="s">
        <v>103</v>
      </c>
      <c r="O330" t="s">
        <v>94</v>
      </c>
      <c r="P330">
        <v>94</v>
      </c>
      <c r="Q330">
        <v>2000</v>
      </c>
      <c r="R330">
        <v>500</v>
      </c>
      <c r="S330">
        <v>750</v>
      </c>
      <c r="T330">
        <v>150</v>
      </c>
      <c r="U330">
        <v>5600</v>
      </c>
      <c r="V330">
        <f>Data_SalesDetails[[#This Row],[Stock.Cost]]+Data_SalesDetails[[#This Row],[Stock.RepairsCost]]+Data_SalesDetails[[#This Row],[Stock.PartsCost]]+Data_SalesDetails[[#This Row],[Stock.TransportInCost]]</f>
        <v>3400</v>
      </c>
      <c r="W330" s="2">
        <f>Data_SalesDetails[[#This Row],[TotalSalePrice]]/Data_SalesDetails[[#This Row],[Total Cost]]-1</f>
        <v>0.64705882352941169</v>
      </c>
      <c r="X330" s="6">
        <f>Data_SalesDetails[[#This Row],[TotalSalePrice]]-Data_SalesDetails[[#This Row],[Total Cost]]</f>
        <v>2200</v>
      </c>
      <c r="Y330" t="s">
        <v>426</v>
      </c>
      <c r="Z330" s="1">
        <v>43374</v>
      </c>
      <c r="AA330">
        <v>22</v>
      </c>
      <c r="AB330" t="s">
        <v>417</v>
      </c>
      <c r="AC330" t="s">
        <v>331</v>
      </c>
      <c r="AD330" t="s">
        <v>309</v>
      </c>
    </row>
    <row r="331" spans="1:30" x14ac:dyDescent="0.25">
      <c r="A331">
        <v>330</v>
      </c>
      <c r="B331">
        <v>304</v>
      </c>
      <c r="C331">
        <v>1</v>
      </c>
      <c r="D331" t="s">
        <v>762</v>
      </c>
      <c r="E331">
        <v>69500</v>
      </c>
      <c r="G331" t="s">
        <v>86</v>
      </c>
      <c r="H331" s="7">
        <v>43375</v>
      </c>
      <c r="I331">
        <v>304</v>
      </c>
      <c r="J331" t="s">
        <v>293</v>
      </c>
      <c r="K331" t="s">
        <v>294</v>
      </c>
      <c r="L331" t="s">
        <v>145</v>
      </c>
      <c r="M331" t="s">
        <v>96</v>
      </c>
      <c r="N331" t="s">
        <v>95</v>
      </c>
      <c r="O331" t="s">
        <v>94</v>
      </c>
      <c r="P331">
        <v>23</v>
      </c>
      <c r="Q331">
        <v>55600</v>
      </c>
      <c r="R331">
        <v>2000</v>
      </c>
      <c r="S331">
        <v>457</v>
      </c>
      <c r="T331">
        <v>750</v>
      </c>
      <c r="U331">
        <v>69500</v>
      </c>
      <c r="V331">
        <f>Data_SalesDetails[[#This Row],[Stock.Cost]]+Data_SalesDetails[[#This Row],[Stock.RepairsCost]]+Data_SalesDetails[[#This Row],[Stock.PartsCost]]+Data_SalesDetails[[#This Row],[Stock.TransportInCost]]</f>
        <v>58807</v>
      </c>
      <c r="W331" s="2">
        <f>Data_SalesDetails[[#This Row],[TotalSalePrice]]/Data_SalesDetails[[#This Row],[Total Cost]]-1</f>
        <v>0.18183209481864404</v>
      </c>
      <c r="X331" s="6">
        <f>Data_SalesDetails[[#This Row],[TotalSalePrice]]-Data_SalesDetails[[#This Row],[Total Cost]]</f>
        <v>10693</v>
      </c>
      <c r="Y331" t="s">
        <v>426</v>
      </c>
      <c r="Z331" s="1">
        <v>43374</v>
      </c>
      <c r="AA331">
        <v>4</v>
      </c>
      <c r="AB331" t="s">
        <v>357</v>
      </c>
      <c r="AC331" t="s">
        <v>311</v>
      </c>
      <c r="AD331" t="s">
        <v>312</v>
      </c>
    </row>
    <row r="332" spans="1:30" x14ac:dyDescent="0.25">
      <c r="A332">
        <v>331</v>
      </c>
      <c r="B332">
        <v>305</v>
      </c>
      <c r="C332">
        <v>1</v>
      </c>
      <c r="D332" t="s">
        <v>763</v>
      </c>
      <c r="E332">
        <v>45000</v>
      </c>
      <c r="G332" t="s">
        <v>87</v>
      </c>
      <c r="H332" s="7">
        <v>43375</v>
      </c>
      <c r="I332">
        <v>305</v>
      </c>
      <c r="J332" t="s">
        <v>295</v>
      </c>
      <c r="K332" t="s">
        <v>296</v>
      </c>
      <c r="L332" t="s">
        <v>172</v>
      </c>
      <c r="M332" t="s">
        <v>109</v>
      </c>
      <c r="N332" t="s">
        <v>108</v>
      </c>
      <c r="O332" t="s">
        <v>94</v>
      </c>
      <c r="P332">
        <v>25</v>
      </c>
      <c r="Q332">
        <v>36000</v>
      </c>
      <c r="R332">
        <v>500</v>
      </c>
      <c r="S332">
        <v>750</v>
      </c>
      <c r="T332">
        <v>550</v>
      </c>
      <c r="U332">
        <v>45000</v>
      </c>
      <c r="V332">
        <f>Data_SalesDetails[[#This Row],[Stock.Cost]]+Data_SalesDetails[[#This Row],[Stock.RepairsCost]]+Data_SalesDetails[[#This Row],[Stock.PartsCost]]+Data_SalesDetails[[#This Row],[Stock.TransportInCost]]</f>
        <v>37800</v>
      </c>
      <c r="W332" s="2">
        <f>Data_SalesDetails[[#This Row],[TotalSalePrice]]/Data_SalesDetails[[#This Row],[Total Cost]]-1</f>
        <v>0.19047619047619047</v>
      </c>
      <c r="X332" s="6">
        <f>Data_SalesDetails[[#This Row],[TotalSalePrice]]-Data_SalesDetails[[#This Row],[Total Cost]]</f>
        <v>7200</v>
      </c>
      <c r="Y332" t="s">
        <v>450</v>
      </c>
      <c r="Z332" s="1">
        <v>43383</v>
      </c>
      <c r="AA332">
        <v>4</v>
      </c>
      <c r="AB332" t="s">
        <v>359</v>
      </c>
      <c r="AC332" t="s">
        <v>311</v>
      </c>
      <c r="AD332" t="s">
        <v>312</v>
      </c>
    </row>
    <row r="333" spans="1:30" x14ac:dyDescent="0.25">
      <c r="A333">
        <v>332</v>
      </c>
      <c r="B333">
        <v>306</v>
      </c>
      <c r="C333">
        <v>1</v>
      </c>
      <c r="D333" t="s">
        <v>764</v>
      </c>
      <c r="E333">
        <v>56990</v>
      </c>
      <c r="G333" t="s">
        <v>68</v>
      </c>
      <c r="H333" s="7">
        <v>43404</v>
      </c>
      <c r="I333">
        <v>306</v>
      </c>
      <c r="J333" t="s">
        <v>257</v>
      </c>
      <c r="K333" t="s">
        <v>258</v>
      </c>
      <c r="L333" t="s">
        <v>135</v>
      </c>
      <c r="M333" t="s">
        <v>106</v>
      </c>
      <c r="N333" t="s">
        <v>105</v>
      </c>
      <c r="O333" t="s">
        <v>107</v>
      </c>
      <c r="P333">
        <v>28</v>
      </c>
      <c r="Q333">
        <v>45592</v>
      </c>
      <c r="R333">
        <v>970</v>
      </c>
      <c r="S333">
        <v>457</v>
      </c>
      <c r="T333">
        <v>550</v>
      </c>
      <c r="U333">
        <v>56990</v>
      </c>
      <c r="V333">
        <f>Data_SalesDetails[[#This Row],[Stock.Cost]]+Data_SalesDetails[[#This Row],[Stock.RepairsCost]]+Data_SalesDetails[[#This Row],[Stock.PartsCost]]+Data_SalesDetails[[#This Row],[Stock.TransportInCost]]</f>
        <v>47569</v>
      </c>
      <c r="W333" s="2">
        <f>Data_SalesDetails[[#This Row],[TotalSalePrice]]/Data_SalesDetails[[#This Row],[Total Cost]]-1</f>
        <v>0.19804914965628884</v>
      </c>
      <c r="X333" s="6">
        <f>Data_SalesDetails[[#This Row],[TotalSalePrice]]-Data_SalesDetails[[#This Row],[Total Cost]]</f>
        <v>9421</v>
      </c>
      <c r="Y333" t="s">
        <v>431</v>
      </c>
      <c r="Z333" s="1">
        <v>43383</v>
      </c>
      <c r="AA333">
        <v>4</v>
      </c>
      <c r="AB333" t="s">
        <v>362</v>
      </c>
      <c r="AC333" t="s">
        <v>311</v>
      </c>
      <c r="AD333" t="s">
        <v>312</v>
      </c>
    </row>
    <row r="334" spans="1:30" x14ac:dyDescent="0.25">
      <c r="A334">
        <v>333</v>
      </c>
      <c r="B334">
        <v>307</v>
      </c>
      <c r="C334">
        <v>1</v>
      </c>
      <c r="D334" t="s">
        <v>765</v>
      </c>
      <c r="E334">
        <v>86500</v>
      </c>
      <c r="F334">
        <v>2450</v>
      </c>
      <c r="G334" t="s">
        <v>80</v>
      </c>
      <c r="H334" s="7">
        <v>43404</v>
      </c>
      <c r="I334">
        <v>307</v>
      </c>
      <c r="J334" t="s">
        <v>281</v>
      </c>
      <c r="K334" t="s">
        <v>282</v>
      </c>
      <c r="L334" t="s">
        <v>162</v>
      </c>
      <c r="M334" t="s">
        <v>106</v>
      </c>
      <c r="N334" t="s">
        <v>105</v>
      </c>
      <c r="O334" t="s">
        <v>107</v>
      </c>
      <c r="P334">
        <v>72</v>
      </c>
      <c r="Q334">
        <v>69200</v>
      </c>
      <c r="R334">
        <v>2175</v>
      </c>
      <c r="S334">
        <v>750</v>
      </c>
      <c r="T334">
        <v>750</v>
      </c>
      <c r="U334">
        <v>86500</v>
      </c>
      <c r="V334">
        <f>Data_SalesDetails[[#This Row],[Stock.Cost]]+Data_SalesDetails[[#This Row],[Stock.RepairsCost]]+Data_SalesDetails[[#This Row],[Stock.PartsCost]]+Data_SalesDetails[[#This Row],[Stock.TransportInCost]]</f>
        <v>72875</v>
      </c>
      <c r="W334" s="2">
        <f>Data_SalesDetails[[#This Row],[TotalSalePrice]]/Data_SalesDetails[[#This Row],[Total Cost]]-1</f>
        <v>0.18696397941680964</v>
      </c>
      <c r="X334" s="6">
        <f>Data_SalesDetails[[#This Row],[TotalSalePrice]]-Data_SalesDetails[[#This Row],[Total Cost]]</f>
        <v>13625</v>
      </c>
      <c r="Y334" t="s">
        <v>424</v>
      </c>
      <c r="Z334" s="1">
        <v>43402</v>
      </c>
      <c r="AA334">
        <v>16</v>
      </c>
      <c r="AB334" t="s">
        <v>399</v>
      </c>
      <c r="AC334" t="s">
        <v>325</v>
      </c>
      <c r="AD334" t="s">
        <v>312</v>
      </c>
    </row>
    <row r="335" spans="1:30" x14ac:dyDescent="0.25">
      <c r="A335">
        <v>334</v>
      </c>
      <c r="B335">
        <v>308</v>
      </c>
      <c r="C335">
        <v>1</v>
      </c>
      <c r="D335" t="s">
        <v>766</v>
      </c>
      <c r="E335">
        <v>17850</v>
      </c>
      <c r="F335">
        <v>1250</v>
      </c>
      <c r="G335" t="s">
        <v>88</v>
      </c>
      <c r="H335" s="7">
        <v>43404</v>
      </c>
      <c r="I335">
        <v>308</v>
      </c>
      <c r="J335" t="s">
        <v>297</v>
      </c>
      <c r="K335" t="s">
        <v>298</v>
      </c>
      <c r="L335" t="s">
        <v>175</v>
      </c>
      <c r="M335" t="s">
        <v>104</v>
      </c>
      <c r="N335" t="s">
        <v>103</v>
      </c>
      <c r="O335" t="s">
        <v>94</v>
      </c>
      <c r="P335">
        <v>73</v>
      </c>
      <c r="Q335">
        <v>14280</v>
      </c>
      <c r="R335">
        <v>970</v>
      </c>
      <c r="S335">
        <v>750</v>
      </c>
      <c r="T335">
        <v>150</v>
      </c>
      <c r="U335">
        <v>17850</v>
      </c>
      <c r="V335">
        <f>Data_SalesDetails[[#This Row],[Stock.Cost]]+Data_SalesDetails[[#This Row],[Stock.RepairsCost]]+Data_SalesDetails[[#This Row],[Stock.PartsCost]]+Data_SalesDetails[[#This Row],[Stock.TransportInCost]]</f>
        <v>16150</v>
      </c>
      <c r="W335" s="2">
        <f>Data_SalesDetails[[#This Row],[TotalSalePrice]]/Data_SalesDetails[[#This Row],[Total Cost]]-1</f>
        <v>0.10526315789473695</v>
      </c>
      <c r="X335" s="6">
        <f>Data_SalesDetails[[#This Row],[TotalSalePrice]]-Data_SalesDetails[[#This Row],[Total Cost]]</f>
        <v>1700</v>
      </c>
      <c r="Y335" t="s">
        <v>431</v>
      </c>
      <c r="Z335" s="1">
        <v>43402</v>
      </c>
      <c r="AA335">
        <v>16</v>
      </c>
      <c r="AB335" t="s">
        <v>400</v>
      </c>
      <c r="AC335" t="s">
        <v>325</v>
      </c>
      <c r="AD335" t="s">
        <v>312</v>
      </c>
    </row>
    <row r="336" spans="1:30" x14ac:dyDescent="0.25">
      <c r="A336">
        <v>335</v>
      </c>
      <c r="B336">
        <v>309</v>
      </c>
      <c r="C336">
        <v>1</v>
      </c>
      <c r="D336" t="s">
        <v>767</v>
      </c>
      <c r="E336">
        <v>25950</v>
      </c>
      <c r="G336" t="s">
        <v>89</v>
      </c>
      <c r="H336" s="7">
        <v>43404</v>
      </c>
      <c r="I336">
        <v>309</v>
      </c>
      <c r="J336" t="s">
        <v>299</v>
      </c>
      <c r="K336" t="s">
        <v>300</v>
      </c>
      <c r="L336" t="s">
        <v>145</v>
      </c>
      <c r="M336" t="s">
        <v>96</v>
      </c>
      <c r="N336" t="s">
        <v>95</v>
      </c>
      <c r="O336" t="s">
        <v>94</v>
      </c>
      <c r="P336">
        <v>71</v>
      </c>
      <c r="Q336">
        <v>20760</v>
      </c>
      <c r="R336">
        <v>1360</v>
      </c>
      <c r="S336">
        <v>457</v>
      </c>
      <c r="T336">
        <v>150</v>
      </c>
      <c r="U336">
        <v>25950</v>
      </c>
      <c r="V336">
        <f>Data_SalesDetails[[#This Row],[Stock.Cost]]+Data_SalesDetails[[#This Row],[Stock.RepairsCost]]+Data_SalesDetails[[#This Row],[Stock.PartsCost]]+Data_SalesDetails[[#This Row],[Stock.TransportInCost]]</f>
        <v>22727</v>
      </c>
      <c r="W336" s="2">
        <f>Data_SalesDetails[[#This Row],[TotalSalePrice]]/Data_SalesDetails[[#This Row],[Total Cost]]-1</f>
        <v>0.14181370176442121</v>
      </c>
      <c r="X336" s="6">
        <f>Data_SalesDetails[[#This Row],[TotalSalePrice]]-Data_SalesDetails[[#This Row],[Total Cost]]</f>
        <v>3223</v>
      </c>
      <c r="Y336" t="s">
        <v>431</v>
      </c>
      <c r="Z336" s="1">
        <v>43402</v>
      </c>
      <c r="AA336">
        <v>16</v>
      </c>
      <c r="AB336" t="s">
        <v>398</v>
      </c>
      <c r="AC336" t="s">
        <v>325</v>
      </c>
      <c r="AD336" t="s">
        <v>312</v>
      </c>
    </row>
    <row r="337" spans="1:30" x14ac:dyDescent="0.25">
      <c r="A337">
        <v>336</v>
      </c>
      <c r="B337">
        <v>310</v>
      </c>
      <c r="C337">
        <v>1</v>
      </c>
      <c r="D337" t="s">
        <v>768</v>
      </c>
      <c r="E337">
        <v>29500</v>
      </c>
      <c r="G337" t="s">
        <v>90</v>
      </c>
      <c r="H337" s="7">
        <v>43404</v>
      </c>
      <c r="I337">
        <v>310</v>
      </c>
      <c r="J337" t="s">
        <v>301</v>
      </c>
      <c r="K337" t="s">
        <v>302</v>
      </c>
      <c r="L337" t="s">
        <v>178</v>
      </c>
      <c r="M337" t="s">
        <v>104</v>
      </c>
      <c r="N337" t="s">
        <v>103</v>
      </c>
      <c r="O337" t="s">
        <v>94</v>
      </c>
      <c r="P337">
        <v>75</v>
      </c>
      <c r="Q337">
        <v>23600</v>
      </c>
      <c r="R337">
        <v>660</v>
      </c>
      <c r="S337">
        <v>750</v>
      </c>
      <c r="T337">
        <v>150</v>
      </c>
      <c r="U337">
        <v>29500</v>
      </c>
      <c r="V337">
        <f>Data_SalesDetails[[#This Row],[Stock.Cost]]+Data_SalesDetails[[#This Row],[Stock.RepairsCost]]+Data_SalesDetails[[#This Row],[Stock.PartsCost]]+Data_SalesDetails[[#This Row],[Stock.TransportInCost]]</f>
        <v>25160</v>
      </c>
      <c r="W337" s="2">
        <f>Data_SalesDetails[[#This Row],[TotalSalePrice]]/Data_SalesDetails[[#This Row],[Total Cost]]-1</f>
        <v>0.17249602543720188</v>
      </c>
      <c r="X337" s="6">
        <f>Data_SalesDetails[[#This Row],[TotalSalePrice]]-Data_SalesDetails[[#This Row],[Total Cost]]</f>
        <v>4340</v>
      </c>
      <c r="Y337" t="s">
        <v>431</v>
      </c>
      <c r="Z337" s="1">
        <v>43402</v>
      </c>
      <c r="AA337">
        <v>16</v>
      </c>
      <c r="AB337" t="s">
        <v>402</v>
      </c>
      <c r="AC337" t="s">
        <v>325</v>
      </c>
      <c r="AD337" t="s">
        <v>312</v>
      </c>
    </row>
    <row r="338" spans="1:30" x14ac:dyDescent="0.25">
      <c r="A338">
        <v>337</v>
      </c>
      <c r="B338">
        <v>311</v>
      </c>
      <c r="C338">
        <v>1</v>
      </c>
      <c r="D338" t="s">
        <v>769</v>
      </c>
      <c r="E338">
        <v>59000</v>
      </c>
      <c r="F338">
        <v>4500</v>
      </c>
      <c r="G338" t="s">
        <v>8</v>
      </c>
      <c r="H338" s="7">
        <v>43404</v>
      </c>
      <c r="I338">
        <v>311</v>
      </c>
      <c r="J338" t="s">
        <v>121</v>
      </c>
      <c r="K338" t="s">
        <v>122</v>
      </c>
      <c r="L338" t="s">
        <v>123</v>
      </c>
      <c r="M338" t="s">
        <v>96</v>
      </c>
      <c r="N338" t="s">
        <v>95</v>
      </c>
      <c r="O338" t="s">
        <v>94</v>
      </c>
      <c r="P338">
        <v>74</v>
      </c>
      <c r="Q338">
        <v>47200</v>
      </c>
      <c r="R338">
        <v>2000</v>
      </c>
      <c r="S338">
        <v>750</v>
      </c>
      <c r="T338">
        <v>550</v>
      </c>
      <c r="U338">
        <v>59000</v>
      </c>
      <c r="V338">
        <f>Data_SalesDetails[[#This Row],[Stock.Cost]]+Data_SalesDetails[[#This Row],[Stock.RepairsCost]]+Data_SalesDetails[[#This Row],[Stock.PartsCost]]+Data_SalesDetails[[#This Row],[Stock.TransportInCost]]</f>
        <v>50500</v>
      </c>
      <c r="W338" s="2">
        <f>Data_SalesDetails[[#This Row],[TotalSalePrice]]/Data_SalesDetails[[#This Row],[Total Cost]]-1</f>
        <v>0.16831683168316824</v>
      </c>
      <c r="X338" s="6">
        <f>Data_SalesDetails[[#This Row],[TotalSalePrice]]-Data_SalesDetails[[#This Row],[Total Cost]]</f>
        <v>8500</v>
      </c>
      <c r="Y338" t="s">
        <v>426</v>
      </c>
      <c r="Z338" s="1">
        <v>43402</v>
      </c>
      <c r="AA338">
        <v>16</v>
      </c>
      <c r="AB338" t="s">
        <v>401</v>
      </c>
      <c r="AC338" t="s">
        <v>325</v>
      </c>
      <c r="AD338" t="s">
        <v>312</v>
      </c>
    </row>
    <row r="339" spans="1:30" x14ac:dyDescent="0.25">
      <c r="A339">
        <v>338</v>
      </c>
      <c r="B339">
        <v>312</v>
      </c>
      <c r="C339">
        <v>1</v>
      </c>
      <c r="D339" t="s">
        <v>770</v>
      </c>
      <c r="E339">
        <v>9500</v>
      </c>
      <c r="G339" t="s">
        <v>68</v>
      </c>
      <c r="H339" s="7">
        <v>43404</v>
      </c>
      <c r="I339">
        <v>312</v>
      </c>
      <c r="J339" t="s">
        <v>257</v>
      </c>
      <c r="K339" t="s">
        <v>258</v>
      </c>
      <c r="L339" t="s">
        <v>135</v>
      </c>
      <c r="M339" t="s">
        <v>106</v>
      </c>
      <c r="N339" t="s">
        <v>105</v>
      </c>
      <c r="O339" t="s">
        <v>107</v>
      </c>
      <c r="P339">
        <v>87</v>
      </c>
      <c r="Q339">
        <v>7600</v>
      </c>
      <c r="R339">
        <v>500</v>
      </c>
      <c r="S339">
        <v>750</v>
      </c>
      <c r="T339">
        <v>150</v>
      </c>
      <c r="U339">
        <v>9500</v>
      </c>
      <c r="V339">
        <f>Data_SalesDetails[[#This Row],[Stock.Cost]]+Data_SalesDetails[[#This Row],[Stock.RepairsCost]]+Data_SalesDetails[[#This Row],[Stock.PartsCost]]+Data_SalesDetails[[#This Row],[Stock.TransportInCost]]</f>
        <v>9000</v>
      </c>
      <c r="W339" s="2">
        <f>Data_SalesDetails[[#This Row],[TotalSalePrice]]/Data_SalesDetails[[#This Row],[Total Cost]]-1</f>
        <v>5.555555555555558E-2</v>
      </c>
      <c r="X339" s="6">
        <f>Data_SalesDetails[[#This Row],[TotalSalePrice]]-Data_SalesDetails[[#This Row],[Total Cost]]</f>
        <v>500</v>
      </c>
      <c r="Y339" t="s">
        <v>444</v>
      </c>
      <c r="Z339" s="1">
        <v>43402</v>
      </c>
      <c r="AA339">
        <v>21</v>
      </c>
      <c r="AB339" t="s">
        <v>411</v>
      </c>
      <c r="AC339" t="s">
        <v>330</v>
      </c>
      <c r="AD339" t="s">
        <v>312</v>
      </c>
    </row>
    <row r="340" spans="1:30" x14ac:dyDescent="0.25">
      <c r="A340">
        <v>339</v>
      </c>
      <c r="B340">
        <v>313</v>
      </c>
      <c r="C340">
        <v>1</v>
      </c>
      <c r="D340" t="s">
        <v>771</v>
      </c>
      <c r="E340">
        <v>8900</v>
      </c>
      <c r="G340" t="s">
        <v>38</v>
      </c>
      <c r="H340" s="7">
        <v>43406</v>
      </c>
      <c r="I340">
        <v>313</v>
      </c>
      <c r="J340" t="s">
        <v>198</v>
      </c>
      <c r="K340" t="s">
        <v>199</v>
      </c>
      <c r="L340" t="s">
        <v>132</v>
      </c>
      <c r="M340" t="s">
        <v>96</v>
      </c>
      <c r="N340" t="s">
        <v>95</v>
      </c>
      <c r="O340" t="s">
        <v>94</v>
      </c>
      <c r="P340">
        <v>87</v>
      </c>
      <c r="Q340">
        <v>7120</v>
      </c>
      <c r="R340">
        <v>500</v>
      </c>
      <c r="S340">
        <v>750</v>
      </c>
      <c r="T340">
        <v>150</v>
      </c>
      <c r="U340">
        <v>8900</v>
      </c>
      <c r="V340">
        <f>Data_SalesDetails[[#This Row],[Stock.Cost]]+Data_SalesDetails[[#This Row],[Stock.RepairsCost]]+Data_SalesDetails[[#This Row],[Stock.PartsCost]]+Data_SalesDetails[[#This Row],[Stock.TransportInCost]]</f>
        <v>8520</v>
      </c>
      <c r="W340" s="2">
        <f>Data_SalesDetails[[#This Row],[TotalSalePrice]]/Data_SalesDetails[[#This Row],[Total Cost]]-1</f>
        <v>4.4600938967136239E-2</v>
      </c>
      <c r="X340" s="6">
        <f>Data_SalesDetails[[#This Row],[TotalSalePrice]]-Data_SalesDetails[[#This Row],[Total Cost]]</f>
        <v>380</v>
      </c>
      <c r="Y340" t="s">
        <v>428</v>
      </c>
      <c r="Z340" s="1">
        <v>43405</v>
      </c>
      <c r="AA340">
        <v>21</v>
      </c>
      <c r="AB340" t="s">
        <v>411</v>
      </c>
      <c r="AC340" t="s">
        <v>330</v>
      </c>
      <c r="AD340" t="s">
        <v>312</v>
      </c>
    </row>
    <row r="341" spans="1:30" x14ac:dyDescent="0.25">
      <c r="A341">
        <v>340</v>
      </c>
      <c r="B341">
        <v>314</v>
      </c>
      <c r="C341">
        <v>1</v>
      </c>
      <c r="D341" t="s">
        <v>772</v>
      </c>
      <c r="E341">
        <v>11590</v>
      </c>
      <c r="G341" t="s">
        <v>27</v>
      </c>
      <c r="H341" s="7">
        <v>43419</v>
      </c>
      <c r="I341">
        <v>314</v>
      </c>
      <c r="J341" t="s">
        <v>170</v>
      </c>
      <c r="K341" t="s">
        <v>171</v>
      </c>
      <c r="L341" t="s">
        <v>172</v>
      </c>
      <c r="M341" t="s">
        <v>109</v>
      </c>
      <c r="N341" t="s">
        <v>108</v>
      </c>
      <c r="O341" t="s">
        <v>94</v>
      </c>
      <c r="P341">
        <v>86</v>
      </c>
      <c r="Q341">
        <v>9272</v>
      </c>
      <c r="R341">
        <v>500</v>
      </c>
      <c r="S341">
        <v>250</v>
      </c>
      <c r="T341">
        <v>150</v>
      </c>
      <c r="U341">
        <v>11590</v>
      </c>
      <c r="V341">
        <f>Data_SalesDetails[[#This Row],[Stock.Cost]]+Data_SalesDetails[[#This Row],[Stock.RepairsCost]]+Data_SalesDetails[[#This Row],[Stock.PartsCost]]+Data_SalesDetails[[#This Row],[Stock.TransportInCost]]</f>
        <v>10172</v>
      </c>
      <c r="W341" s="2">
        <f>Data_SalesDetails[[#This Row],[TotalSalePrice]]/Data_SalesDetails[[#This Row],[Total Cost]]-1</f>
        <v>0.13940228077074313</v>
      </c>
      <c r="X341" s="6">
        <f>Data_SalesDetails[[#This Row],[TotalSalePrice]]-Data_SalesDetails[[#This Row],[Total Cost]]</f>
        <v>1418</v>
      </c>
      <c r="Y341" t="s">
        <v>431</v>
      </c>
      <c r="Z341" s="1">
        <v>43405</v>
      </c>
      <c r="AA341">
        <v>21</v>
      </c>
      <c r="AB341" t="s">
        <v>410</v>
      </c>
      <c r="AC341" t="s">
        <v>330</v>
      </c>
      <c r="AD341" t="s">
        <v>312</v>
      </c>
    </row>
    <row r="342" spans="1:30" x14ac:dyDescent="0.25">
      <c r="A342">
        <v>341</v>
      </c>
      <c r="B342">
        <v>315</v>
      </c>
      <c r="C342">
        <v>1</v>
      </c>
      <c r="D342" t="s">
        <v>773</v>
      </c>
      <c r="E342">
        <v>8500</v>
      </c>
      <c r="G342" t="s">
        <v>21</v>
      </c>
      <c r="H342" s="7">
        <v>43426</v>
      </c>
      <c r="I342">
        <v>315</v>
      </c>
      <c r="J342" t="s">
        <v>157</v>
      </c>
      <c r="K342" t="s">
        <v>158</v>
      </c>
      <c r="L342" t="s">
        <v>159</v>
      </c>
      <c r="M342" t="s">
        <v>104</v>
      </c>
      <c r="N342" t="s">
        <v>103</v>
      </c>
      <c r="O342" t="s">
        <v>94</v>
      </c>
      <c r="P342">
        <v>86</v>
      </c>
      <c r="Q342">
        <v>6800</v>
      </c>
      <c r="R342">
        <v>500</v>
      </c>
      <c r="S342">
        <v>750</v>
      </c>
      <c r="T342">
        <v>150</v>
      </c>
      <c r="U342">
        <v>8500</v>
      </c>
      <c r="V342">
        <f>Data_SalesDetails[[#This Row],[Stock.Cost]]+Data_SalesDetails[[#This Row],[Stock.RepairsCost]]+Data_SalesDetails[[#This Row],[Stock.PartsCost]]+Data_SalesDetails[[#This Row],[Stock.TransportInCost]]</f>
        <v>8200</v>
      </c>
      <c r="W342" s="2">
        <f>Data_SalesDetails[[#This Row],[TotalSalePrice]]/Data_SalesDetails[[#This Row],[Total Cost]]-1</f>
        <v>3.6585365853658569E-2</v>
      </c>
      <c r="X342" s="6">
        <f>Data_SalesDetails[[#This Row],[TotalSalePrice]]-Data_SalesDetails[[#This Row],[Total Cost]]</f>
        <v>300</v>
      </c>
      <c r="Y342" t="s">
        <v>424</v>
      </c>
      <c r="Z342" s="1">
        <v>43405</v>
      </c>
      <c r="AA342">
        <v>21</v>
      </c>
      <c r="AB342" t="s">
        <v>410</v>
      </c>
      <c r="AC342" t="s">
        <v>330</v>
      </c>
      <c r="AD342" t="s">
        <v>312</v>
      </c>
    </row>
    <row r="343" spans="1:30" x14ac:dyDescent="0.25">
      <c r="A343">
        <v>342</v>
      </c>
      <c r="B343">
        <v>316</v>
      </c>
      <c r="C343">
        <v>1</v>
      </c>
      <c r="D343" t="s">
        <v>774</v>
      </c>
      <c r="E343">
        <v>59500</v>
      </c>
      <c r="G343" t="s">
        <v>23</v>
      </c>
      <c r="H343" s="7">
        <v>43439</v>
      </c>
      <c r="I343">
        <v>316</v>
      </c>
      <c r="J343" t="s">
        <v>160</v>
      </c>
      <c r="K343" t="s">
        <v>161</v>
      </c>
      <c r="L343" t="s">
        <v>162</v>
      </c>
      <c r="M343" t="s">
        <v>106</v>
      </c>
      <c r="N343" t="s">
        <v>105</v>
      </c>
      <c r="O343" t="s">
        <v>107</v>
      </c>
      <c r="P343">
        <v>25</v>
      </c>
      <c r="Q343">
        <v>47600</v>
      </c>
      <c r="R343">
        <v>500</v>
      </c>
      <c r="S343">
        <v>500</v>
      </c>
      <c r="T343">
        <v>550</v>
      </c>
      <c r="U343">
        <v>59500</v>
      </c>
      <c r="V343">
        <f>Data_SalesDetails[[#This Row],[Stock.Cost]]+Data_SalesDetails[[#This Row],[Stock.RepairsCost]]+Data_SalesDetails[[#This Row],[Stock.PartsCost]]+Data_SalesDetails[[#This Row],[Stock.TransportInCost]]</f>
        <v>49150</v>
      </c>
      <c r="W343" s="2">
        <f>Data_SalesDetails[[#This Row],[TotalSalePrice]]/Data_SalesDetails[[#This Row],[Total Cost]]-1</f>
        <v>0.21057985757884023</v>
      </c>
      <c r="X343" s="6">
        <f>Data_SalesDetails[[#This Row],[TotalSalePrice]]-Data_SalesDetails[[#This Row],[Total Cost]]</f>
        <v>10350</v>
      </c>
      <c r="Y343" t="s">
        <v>431</v>
      </c>
      <c r="Z343" s="1">
        <v>43435</v>
      </c>
      <c r="AA343">
        <v>4</v>
      </c>
      <c r="AB343" t="s">
        <v>359</v>
      </c>
      <c r="AC343" t="s">
        <v>311</v>
      </c>
      <c r="AD343" t="s">
        <v>312</v>
      </c>
    </row>
    <row r="344" spans="1:30" x14ac:dyDescent="0.25">
      <c r="A344">
        <v>343</v>
      </c>
      <c r="B344">
        <v>317</v>
      </c>
      <c r="C344">
        <v>1</v>
      </c>
      <c r="D344" t="s">
        <v>775</v>
      </c>
      <c r="E344">
        <v>123500</v>
      </c>
      <c r="F344">
        <v>3500</v>
      </c>
      <c r="G344" t="s">
        <v>43</v>
      </c>
      <c r="H344" s="7">
        <v>43439</v>
      </c>
      <c r="I344">
        <v>317</v>
      </c>
      <c r="J344" t="s">
        <v>207</v>
      </c>
      <c r="K344" t="s">
        <v>208</v>
      </c>
      <c r="L344" t="s">
        <v>194</v>
      </c>
      <c r="M344" t="s">
        <v>100</v>
      </c>
      <c r="N344" t="s">
        <v>99</v>
      </c>
      <c r="O344" t="s">
        <v>94</v>
      </c>
      <c r="P344">
        <v>26</v>
      </c>
      <c r="Q344">
        <v>98800</v>
      </c>
      <c r="R344">
        <v>2000</v>
      </c>
      <c r="S344">
        <v>3150</v>
      </c>
      <c r="T344">
        <v>750</v>
      </c>
      <c r="U344">
        <v>123500</v>
      </c>
      <c r="V344">
        <f>Data_SalesDetails[[#This Row],[Stock.Cost]]+Data_SalesDetails[[#This Row],[Stock.RepairsCost]]+Data_SalesDetails[[#This Row],[Stock.PartsCost]]+Data_SalesDetails[[#This Row],[Stock.TransportInCost]]</f>
        <v>104700</v>
      </c>
      <c r="W344" s="2">
        <f>Data_SalesDetails[[#This Row],[TotalSalePrice]]/Data_SalesDetails[[#This Row],[Total Cost]]-1</f>
        <v>0.17956064947468953</v>
      </c>
      <c r="X344" s="6">
        <f>Data_SalesDetails[[#This Row],[TotalSalePrice]]-Data_SalesDetails[[#This Row],[Total Cost]]</f>
        <v>18800</v>
      </c>
      <c r="Y344" t="s">
        <v>431</v>
      </c>
      <c r="Z344" s="1">
        <v>43435</v>
      </c>
      <c r="AA344">
        <v>4</v>
      </c>
      <c r="AB344" t="s">
        <v>360</v>
      </c>
      <c r="AC344" t="s">
        <v>311</v>
      </c>
      <c r="AD344" t="s">
        <v>312</v>
      </c>
    </row>
    <row r="345" spans="1:30" x14ac:dyDescent="0.25">
      <c r="A345">
        <v>344</v>
      </c>
      <c r="B345">
        <v>318</v>
      </c>
      <c r="C345">
        <v>1</v>
      </c>
      <c r="D345" t="s">
        <v>776</v>
      </c>
      <c r="E345">
        <v>99500</v>
      </c>
      <c r="G345" t="s">
        <v>63</v>
      </c>
      <c r="H345" s="7">
        <v>43442</v>
      </c>
      <c r="I345">
        <v>318</v>
      </c>
      <c r="J345" t="s">
        <v>247</v>
      </c>
      <c r="K345" t="s">
        <v>248</v>
      </c>
      <c r="L345" t="s">
        <v>113</v>
      </c>
      <c r="M345" t="s">
        <v>104</v>
      </c>
      <c r="N345" t="s">
        <v>103</v>
      </c>
      <c r="O345" t="s">
        <v>94</v>
      </c>
      <c r="P345">
        <v>25</v>
      </c>
      <c r="Q345">
        <v>79600</v>
      </c>
      <c r="R345">
        <v>1490</v>
      </c>
      <c r="S345">
        <v>750</v>
      </c>
      <c r="T345">
        <v>750</v>
      </c>
      <c r="U345">
        <v>99500</v>
      </c>
      <c r="V345">
        <f>Data_SalesDetails[[#This Row],[Stock.Cost]]+Data_SalesDetails[[#This Row],[Stock.RepairsCost]]+Data_SalesDetails[[#This Row],[Stock.PartsCost]]+Data_SalesDetails[[#This Row],[Stock.TransportInCost]]</f>
        <v>82590</v>
      </c>
      <c r="W345" s="2">
        <f>Data_SalesDetails[[#This Row],[TotalSalePrice]]/Data_SalesDetails[[#This Row],[Total Cost]]-1</f>
        <v>0.2047463373289744</v>
      </c>
      <c r="X345" s="6">
        <f>Data_SalesDetails[[#This Row],[TotalSalePrice]]-Data_SalesDetails[[#This Row],[Total Cost]]</f>
        <v>16910</v>
      </c>
      <c r="Y345" t="s">
        <v>433</v>
      </c>
      <c r="Z345" s="1">
        <v>43439</v>
      </c>
      <c r="AA345">
        <v>4</v>
      </c>
      <c r="AB345" t="s">
        <v>359</v>
      </c>
      <c r="AC345" t="s">
        <v>311</v>
      </c>
      <c r="AD345" t="s">
        <v>312</v>
      </c>
    </row>
    <row r="346" spans="1:30" x14ac:dyDescent="0.25">
      <c r="A346">
        <v>345</v>
      </c>
      <c r="B346">
        <v>319</v>
      </c>
      <c r="C346">
        <v>1</v>
      </c>
      <c r="D346" t="s">
        <v>777</v>
      </c>
      <c r="E346">
        <v>54500</v>
      </c>
      <c r="G346" t="s">
        <v>62</v>
      </c>
      <c r="H346" s="7">
        <v>43442</v>
      </c>
      <c r="I346">
        <v>319</v>
      </c>
      <c r="J346" t="s">
        <v>245</v>
      </c>
      <c r="K346" t="s">
        <v>246</v>
      </c>
      <c r="L346" t="s">
        <v>113</v>
      </c>
      <c r="M346" t="s">
        <v>104</v>
      </c>
      <c r="N346" t="s">
        <v>103</v>
      </c>
      <c r="O346" t="s">
        <v>94</v>
      </c>
      <c r="P346">
        <v>24</v>
      </c>
      <c r="Q346">
        <v>43600</v>
      </c>
      <c r="R346">
        <v>970</v>
      </c>
      <c r="S346">
        <v>289</v>
      </c>
      <c r="T346">
        <v>550</v>
      </c>
      <c r="U346">
        <v>56090</v>
      </c>
      <c r="V346">
        <f>Data_SalesDetails[[#This Row],[Stock.Cost]]+Data_SalesDetails[[#This Row],[Stock.RepairsCost]]+Data_SalesDetails[[#This Row],[Stock.PartsCost]]+Data_SalesDetails[[#This Row],[Stock.TransportInCost]]</f>
        <v>45409</v>
      </c>
      <c r="W346" s="2">
        <f>Data_SalesDetails[[#This Row],[TotalSalePrice]]/Data_SalesDetails[[#This Row],[Total Cost]]-1</f>
        <v>0.23521768812349975</v>
      </c>
      <c r="X346" s="6">
        <f>Data_SalesDetails[[#This Row],[TotalSalePrice]]-Data_SalesDetails[[#This Row],[Total Cost]]</f>
        <v>10681</v>
      </c>
      <c r="Y346" t="s">
        <v>431</v>
      </c>
      <c r="Z346" s="1">
        <v>43441</v>
      </c>
      <c r="AA346">
        <v>4</v>
      </c>
      <c r="AB346" t="s">
        <v>358</v>
      </c>
      <c r="AC346" t="s">
        <v>311</v>
      </c>
      <c r="AD346" t="s">
        <v>312</v>
      </c>
    </row>
    <row r="347" spans="1:30" x14ac:dyDescent="0.25">
      <c r="A347">
        <v>346</v>
      </c>
      <c r="B347">
        <v>319</v>
      </c>
      <c r="C347">
        <v>2</v>
      </c>
      <c r="D347" t="s">
        <v>778</v>
      </c>
      <c r="E347">
        <v>1590</v>
      </c>
      <c r="G347" t="s">
        <v>62</v>
      </c>
      <c r="H347" s="7">
        <v>43442</v>
      </c>
      <c r="I347">
        <v>319</v>
      </c>
      <c r="J347" t="s">
        <v>245</v>
      </c>
      <c r="K347" t="s">
        <v>246</v>
      </c>
      <c r="L347" t="s">
        <v>113</v>
      </c>
      <c r="M347" t="s">
        <v>104</v>
      </c>
      <c r="N347" t="s">
        <v>103</v>
      </c>
      <c r="O347" t="s">
        <v>94</v>
      </c>
      <c r="P347">
        <v>95</v>
      </c>
      <c r="Q347">
        <v>1272</v>
      </c>
      <c r="R347">
        <v>500</v>
      </c>
      <c r="S347">
        <v>750</v>
      </c>
      <c r="T347">
        <v>150</v>
      </c>
      <c r="U347">
        <v>56090</v>
      </c>
      <c r="V347">
        <f>Data_SalesDetails[[#This Row],[Stock.Cost]]+Data_SalesDetails[[#This Row],[Stock.RepairsCost]]+Data_SalesDetails[[#This Row],[Stock.PartsCost]]+Data_SalesDetails[[#This Row],[Stock.TransportInCost]]</f>
        <v>2672</v>
      </c>
      <c r="W347" s="2">
        <f>Data_SalesDetails[[#This Row],[TotalSalePrice]]/Data_SalesDetails[[#This Row],[Total Cost]]-1</f>
        <v>19.991766467065869</v>
      </c>
      <c r="X347" s="6">
        <f>Data_SalesDetails[[#This Row],[TotalSalePrice]]-Data_SalesDetails[[#This Row],[Total Cost]]</f>
        <v>53418</v>
      </c>
      <c r="Y347" t="s">
        <v>431</v>
      </c>
      <c r="Z347" s="1">
        <v>43441</v>
      </c>
      <c r="AA347">
        <v>22</v>
      </c>
      <c r="AB347" t="s">
        <v>418</v>
      </c>
      <c r="AC347" t="s">
        <v>331</v>
      </c>
      <c r="AD347" t="s">
        <v>309</v>
      </c>
    </row>
    <row r="348" spans="1:30" x14ac:dyDescent="0.25">
      <c r="A348">
        <v>347</v>
      </c>
      <c r="B348">
        <v>320</v>
      </c>
      <c r="C348">
        <v>1</v>
      </c>
      <c r="D348" t="s">
        <v>779</v>
      </c>
      <c r="E348">
        <v>11500</v>
      </c>
      <c r="G348" t="s">
        <v>51</v>
      </c>
      <c r="H348" s="7">
        <v>43450</v>
      </c>
      <c r="I348">
        <v>320</v>
      </c>
      <c r="J348" t="s">
        <v>224</v>
      </c>
      <c r="K348" t="s">
        <v>225</v>
      </c>
      <c r="L348" t="s">
        <v>214</v>
      </c>
      <c r="M348" t="s">
        <v>102</v>
      </c>
      <c r="N348" t="s">
        <v>101</v>
      </c>
      <c r="O348" t="s">
        <v>94</v>
      </c>
      <c r="P348">
        <v>87</v>
      </c>
      <c r="Q348">
        <v>9200</v>
      </c>
      <c r="R348">
        <v>500</v>
      </c>
      <c r="S348">
        <v>750</v>
      </c>
      <c r="T348">
        <v>150</v>
      </c>
      <c r="U348">
        <v>11500</v>
      </c>
      <c r="V348">
        <f>Data_SalesDetails[[#This Row],[Stock.Cost]]+Data_SalesDetails[[#This Row],[Stock.RepairsCost]]+Data_SalesDetails[[#This Row],[Stock.PartsCost]]+Data_SalesDetails[[#This Row],[Stock.TransportInCost]]</f>
        <v>10600</v>
      </c>
      <c r="W348" s="2">
        <f>Data_SalesDetails[[#This Row],[TotalSalePrice]]/Data_SalesDetails[[#This Row],[Total Cost]]-1</f>
        <v>8.4905660377358583E-2</v>
      </c>
      <c r="X348" s="6">
        <f>Data_SalesDetails[[#This Row],[TotalSalePrice]]-Data_SalesDetails[[#This Row],[Total Cost]]</f>
        <v>900</v>
      </c>
      <c r="Y348" t="s">
        <v>431</v>
      </c>
      <c r="Z348" s="1">
        <v>43449</v>
      </c>
      <c r="AA348">
        <v>21</v>
      </c>
      <c r="AB348" t="s">
        <v>411</v>
      </c>
      <c r="AC348" t="s">
        <v>330</v>
      </c>
      <c r="AD348" t="s">
        <v>312</v>
      </c>
    </row>
    <row r="349" spans="1:30" x14ac:dyDescent="0.25">
      <c r="A349">
        <v>348</v>
      </c>
      <c r="B349">
        <v>321</v>
      </c>
      <c r="C349">
        <v>1</v>
      </c>
      <c r="D349" t="s">
        <v>780</v>
      </c>
      <c r="E349">
        <v>17950</v>
      </c>
      <c r="F349">
        <v>1500</v>
      </c>
      <c r="G349" t="s">
        <v>39</v>
      </c>
      <c r="H349" s="7">
        <v>43451</v>
      </c>
      <c r="I349">
        <v>321</v>
      </c>
      <c r="J349" t="s">
        <v>200</v>
      </c>
      <c r="K349" t="s">
        <v>201</v>
      </c>
      <c r="L349" t="s">
        <v>135</v>
      </c>
      <c r="M349" t="s">
        <v>106</v>
      </c>
      <c r="N349" t="s">
        <v>105</v>
      </c>
      <c r="O349" t="s">
        <v>107</v>
      </c>
      <c r="P349">
        <v>54</v>
      </c>
      <c r="Q349">
        <v>14360</v>
      </c>
      <c r="R349">
        <v>2000</v>
      </c>
      <c r="S349">
        <v>1050</v>
      </c>
      <c r="T349">
        <v>150</v>
      </c>
      <c r="U349">
        <v>17950</v>
      </c>
      <c r="V349">
        <f>Data_SalesDetails[[#This Row],[Stock.Cost]]+Data_SalesDetails[[#This Row],[Stock.RepairsCost]]+Data_SalesDetails[[#This Row],[Stock.PartsCost]]+Data_SalesDetails[[#This Row],[Stock.TransportInCost]]</f>
        <v>17560</v>
      </c>
      <c r="W349" s="2">
        <f>Data_SalesDetails[[#This Row],[TotalSalePrice]]/Data_SalesDetails[[#This Row],[Total Cost]]-1</f>
        <v>2.2209567198177682E-2</v>
      </c>
      <c r="X349" s="6">
        <f>Data_SalesDetails[[#This Row],[TotalSalePrice]]-Data_SalesDetails[[#This Row],[Total Cost]]</f>
        <v>390</v>
      </c>
      <c r="Y349" t="s">
        <v>433</v>
      </c>
      <c r="Z349" s="1">
        <v>43450</v>
      </c>
      <c r="AA349">
        <v>9</v>
      </c>
      <c r="AB349" t="s">
        <v>382</v>
      </c>
      <c r="AC349" t="s">
        <v>316</v>
      </c>
      <c r="AD349" t="s">
        <v>307</v>
      </c>
    </row>
    <row r="350" spans="1:30" x14ac:dyDescent="0.25">
      <c r="A350">
        <v>349</v>
      </c>
      <c r="B350">
        <v>322</v>
      </c>
      <c r="C350">
        <v>1</v>
      </c>
      <c r="D350" t="s">
        <v>781</v>
      </c>
      <c r="E350">
        <v>5500</v>
      </c>
      <c r="G350" t="s">
        <v>38</v>
      </c>
      <c r="H350" s="7">
        <v>43465</v>
      </c>
      <c r="I350">
        <v>322</v>
      </c>
      <c r="J350" t="s">
        <v>198</v>
      </c>
      <c r="K350" t="s">
        <v>199</v>
      </c>
      <c r="L350" t="s">
        <v>132</v>
      </c>
      <c r="M350" t="s">
        <v>96</v>
      </c>
      <c r="N350" t="s">
        <v>95</v>
      </c>
      <c r="O350" t="s">
        <v>94</v>
      </c>
      <c r="P350">
        <v>65</v>
      </c>
      <c r="Q350">
        <v>4400</v>
      </c>
      <c r="R350">
        <v>500</v>
      </c>
      <c r="S350">
        <v>750</v>
      </c>
      <c r="T350">
        <v>150</v>
      </c>
      <c r="U350">
        <v>5500</v>
      </c>
      <c r="V350">
        <f>Data_SalesDetails[[#This Row],[Stock.Cost]]+Data_SalesDetails[[#This Row],[Stock.RepairsCost]]+Data_SalesDetails[[#This Row],[Stock.PartsCost]]+Data_SalesDetails[[#This Row],[Stock.TransportInCost]]</f>
        <v>5800</v>
      </c>
      <c r="W350" s="2">
        <f>Data_SalesDetails[[#This Row],[TotalSalePrice]]/Data_SalesDetails[[#This Row],[Total Cost]]-1</f>
        <v>-5.1724137931034475E-2</v>
      </c>
      <c r="X350" s="6">
        <f>Data_SalesDetails[[#This Row],[TotalSalePrice]]-Data_SalesDetails[[#This Row],[Total Cost]]</f>
        <v>-300</v>
      </c>
      <c r="Y350" t="s">
        <v>431</v>
      </c>
      <c r="Z350" s="1">
        <v>43465</v>
      </c>
      <c r="AA350">
        <v>13</v>
      </c>
      <c r="AB350" t="s">
        <v>392</v>
      </c>
      <c r="AC350" t="s">
        <v>321</v>
      </c>
      <c r="AD350" t="s">
        <v>320</v>
      </c>
    </row>
    <row r="351" spans="1:30" x14ac:dyDescent="0.25">
      <c r="A351">
        <v>350</v>
      </c>
      <c r="B351">
        <v>323</v>
      </c>
      <c r="C351">
        <v>1</v>
      </c>
      <c r="D351" t="s">
        <v>782</v>
      </c>
      <c r="E351">
        <v>950</v>
      </c>
      <c r="G351" t="s">
        <v>33</v>
      </c>
      <c r="H351" s="7">
        <v>43465</v>
      </c>
      <c r="I351">
        <v>323</v>
      </c>
      <c r="J351" t="s">
        <v>185</v>
      </c>
      <c r="K351" t="s">
        <v>186</v>
      </c>
      <c r="L351" t="s">
        <v>129</v>
      </c>
      <c r="M351" t="s">
        <v>104</v>
      </c>
      <c r="N351" t="s">
        <v>103</v>
      </c>
      <c r="O351" t="s">
        <v>94</v>
      </c>
      <c r="P351">
        <v>100</v>
      </c>
      <c r="Q351">
        <v>760</v>
      </c>
      <c r="R351">
        <v>500</v>
      </c>
      <c r="S351">
        <v>750</v>
      </c>
      <c r="T351">
        <v>150</v>
      </c>
      <c r="U351">
        <v>950</v>
      </c>
      <c r="V351">
        <f>Data_SalesDetails[[#This Row],[Stock.Cost]]+Data_SalesDetails[[#This Row],[Stock.RepairsCost]]+Data_SalesDetails[[#This Row],[Stock.PartsCost]]+Data_SalesDetails[[#This Row],[Stock.TransportInCost]]</f>
        <v>2160</v>
      </c>
      <c r="W351" s="2">
        <f>Data_SalesDetails[[#This Row],[TotalSalePrice]]/Data_SalesDetails[[#This Row],[Total Cost]]-1</f>
        <v>-0.56018518518518512</v>
      </c>
      <c r="X351" s="6">
        <f>Data_SalesDetails[[#This Row],[TotalSalePrice]]-Data_SalesDetails[[#This Row],[Total Cost]]</f>
        <v>-1210</v>
      </c>
      <c r="Y351" t="s">
        <v>431</v>
      </c>
      <c r="Z351" s="1">
        <v>43465</v>
      </c>
      <c r="AA351">
        <v>24</v>
      </c>
      <c r="AB351" t="s">
        <v>422</v>
      </c>
      <c r="AC351" t="s">
        <v>333</v>
      </c>
      <c r="AD351" t="s">
        <v>320</v>
      </c>
    </row>
    <row r="352" spans="1:30" x14ac:dyDescent="0.25">
      <c r="A352">
        <v>351</v>
      </c>
      <c r="B352">
        <v>324</v>
      </c>
      <c r="C352">
        <v>1</v>
      </c>
      <c r="D352" t="s">
        <v>783</v>
      </c>
      <c r="E352">
        <v>145000</v>
      </c>
      <c r="F352">
        <v>5000</v>
      </c>
      <c r="G352" t="s">
        <v>90</v>
      </c>
      <c r="H352" s="7">
        <v>43465</v>
      </c>
      <c r="I352">
        <v>324</v>
      </c>
      <c r="J352" t="s">
        <v>301</v>
      </c>
      <c r="K352" t="s">
        <v>302</v>
      </c>
      <c r="L352" t="s">
        <v>178</v>
      </c>
      <c r="M352" t="s">
        <v>104</v>
      </c>
      <c r="N352" t="s">
        <v>103</v>
      </c>
      <c r="O352" t="s">
        <v>94</v>
      </c>
      <c r="P352">
        <v>1</v>
      </c>
      <c r="Q352">
        <v>116000</v>
      </c>
      <c r="R352">
        <v>3950</v>
      </c>
      <c r="T352">
        <v>1950</v>
      </c>
      <c r="U352">
        <v>145000</v>
      </c>
      <c r="V352">
        <f>Data_SalesDetails[[#This Row],[Stock.Cost]]+Data_SalesDetails[[#This Row],[Stock.RepairsCost]]+Data_SalesDetails[[#This Row],[Stock.PartsCost]]+Data_SalesDetails[[#This Row],[Stock.TransportInCost]]</f>
        <v>121900</v>
      </c>
      <c r="W352" s="2">
        <f>Data_SalesDetails[[#This Row],[TotalSalePrice]]/Data_SalesDetails[[#This Row],[Total Cost]]-1</f>
        <v>0.18949958982772763</v>
      </c>
      <c r="X352" s="6">
        <f>Data_SalesDetails[[#This Row],[TotalSalePrice]]-Data_SalesDetails[[#This Row],[Total Cost]]</f>
        <v>23100</v>
      </c>
      <c r="Y352" t="s">
        <v>431</v>
      </c>
      <c r="Z352" s="1">
        <v>43465</v>
      </c>
      <c r="AA352">
        <v>1</v>
      </c>
      <c r="AB352" t="s">
        <v>336</v>
      </c>
      <c r="AC352" t="s">
        <v>306</v>
      </c>
      <c r="AD352" t="s">
        <v>307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9 1 5 3 a 2 7 - 8 2 6 7 - 4 c f d - 8 f d 1 - 6 8 e a a 7 7 a 7 7 e f "   x m l n s = " h t t p : / / s c h e m a s . m i c r o s o f t . c o m / D a t a M a s h u p " > A A A A A E c H A A B Q S w M E F A A C A A g A H Y M v 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A d g y 9 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Y M v V 4 J C H l t C B A A A 4 h c A A B M A H A B G b 3 J t d W x h c y 9 T Z W N 0 a W 9 u M S 5 t I K I Y A C i g F A A A A A A A A A A A A A A A A A A A A A A A A A A A A M V Y S 2 / b M A y + F 8 h / C N x L C w Q G 4 r a n o o c t 3 Y B s f a 0 p d i m K Q Y 2 1 1 K h j d 7 K z B 4 z + 9 0 m W Z V M U t S q X L J d I f H 6 k S E l W x Z d 1 V h b j h f 6 f n o 7 2 R n v V E x M 8 H e 9 H 5 6 x m 4 w X L e R W N z 8 Y 5 r 0 d 7 Y / l b l B u x 5 J K y + J H H S u a R V b w 6 i O L o c K I l b g S v 6 m z F Z 0 x U S q 5 V a O 6 v 2 J q f R Z A Z P b z e K w s P n a I a f 2 s 9 S j U o 2 N w v l k 9 8 z c 5 a U N F k X v P 1 W a S x G R u j v a z A Z n w B n f O a Z f l / i K t z H B 6 e Q Y o s 7 k e X X K x k V F 8 2 X G R 6 h e 7 Y Y 8 7 j K 2 m W p 5 / K r D h w 3 E 7 G j b Y 6 P 4 9 e J / Y S I 5 7 N U u Y + Z 0 U a X / D v 9 f W m 5 u K w B / L h 9 w s r U g n F r h e N R j P b 8 a z M N + v i w E G O f T X R b F P V 5 Z o L i U Q y 7 8 q a 5 Y p 5 I 7 I l V x Q 1 k S r t W K N t g I n Y V g c M 1 x J g Q q O A r O w P s d 7 y Q i 5 2 O t a x g D g 1 o y M f 0 E m Z N P + A C W Y 4 H h c 2 o m A F G E o / f g V h 2 C s w J Y v H D R Y t z V B A h k h I O A L h l d Q r b V F M 0 4 h w O W B S n a o k 3 q W p 7 D 4 t 3 Y 0 T n d d f h f q / K a t 6 V q a t 7 K z c F L X 4 A 5 J s r M X Y r M 2 F T k h O 4 n I M A J s K 4 S A E B p y 3 R K e h N T o k r H k r T m t O 5 A V G 7 h L 9 C g m l k F A K J k 8 2 g R C 0 V t I h U m v a Z R T K 9 1 n 2 t l A S 1 k J T q x p j U F q m k 3 r v j S m 8 + e I 6 A Z 3 U C 2 z R S J 3 O F n 0 E S t N F Z M q g 3 W x u + U r e H E C j f M z Z C i Z W U 2 O k a / G Q I U p P W 4 V V v i 5 / 0 h u x Y n i L 3 E R D o 3 O 9 W M u X + H s J 4 x m a i I 6 R I r + Z N D h 9 9 S d j 6 s + G E 9 C k I d q C 7 k J f 7 R 9 5 a x + h a m 8 Y d b l 8 t m 8 f i j L w T F / a z C 3 u H 6 3 G F q V + F G F n T X Q p Q e T d u S y T o v 5 v + Q v L R G W m N 0 z U / e R O s K J 6 K U U 9 L w x J O i t F Z 5 m / L z e r p x o e 0 8 p T D L w A q r E A S M g 3 4 F g w A J 1 A Z L k Y w B k a x O l t g K P g C 4 9 O Z e O L 1 w x x S g x Y M M M i K B k u E S t Y O c I k L E w k j m a 4 y L u c w i k W A k n u J W H i v T 1 2 H H a + H F n V O / R Y S 8 E 8 m x X e Y V p j i w 4 7 j r A z i Y M 9 c 1 A K Z o d r J 1 + Z y F g B U 9 y S 4 0 E H E q E 6 p v e W v H t l E n p y d N C b M B / W q h w H H x v J 0 D I 4 5 G 7 k 5 M T J n n M 6 2 I t x E l Z J x 3 C V Q C F J A u J Y j C 2 q S C l s U U Q n E X K l M f S h y 7 F 7 U 1 f U G I r Z 1 L d v z y e h G 5 4 G 1 f j 8 9 m M C G 7 h x W q A s V K V I u a D v O y 3 L e 8 S f q J q F b w C 6 n M y X v h x e Z A V X D w 5 X m / U j H 7 a w Q a 7 / 7 D S S 5 1 m 1 V C j R d y v 6 M r c / o v F n A / l p 4 N z o q V s 4 u g h 5 L l P g k L H P E / L M I E 4 G 7 8 5 P P 0 l Q h 4 C 9 3 f u 2 P F 8 V H w 4 P W l Q F E E 9 b 4 K K / s 1 e t z m f Q g 5 b B 5 3 m x 6 9 h U Y O A p Y H e R d U 7 D Q j M I f b F 1 f C I 4 s x P u L D D l M C i o F p k n I M W j g j G X g 9 1 F o z y G h d N i 8 8 W j m N R z s f m e 2 N 0 7 s f I Y 9 k D c Y v O 9 f y v m 6 V 9 Q S w E C L Q A U A A I A C A A d g y 9 X n Y h m j 6 M A A A D 2 A A A A E g A A A A A A A A A A A A A A A A A A A A A A Q 2 9 u Z m l n L 1 B h Y 2 t h Z 2 U u e G 1 s U E s B A i 0 A F A A C A A g A H Y M v V w / K 6 a u k A A A A 6 Q A A A B M A A A A A A A A A A A A A A A A A 7 w A A A F t D b 2 5 0 Z W 5 0 X 1 R 5 c G V z X S 5 4 b W x Q S w E C L Q A U A A I A C A A d g y 9 X g k I e W 0 I E A A D i F w A A E w A A A A A A A A A A A A A A A A D g A Q A A R m 9 y b X V s Y X M v U 2 V j d G l v b j E u b V B L B Q Y A A A A A A w A D A M I A A A B v 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a Q A A A A A A A E h 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J T I w U 2 F s 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I 0 I i A v P j x F b n R y e S B U e X B l P S J G a W x s R X J y b 3 J D b 2 R l I i B W Y W x 1 Z T 0 i c 1 V u a 2 5 v d 2 4 i I C 8 + P E V u d H J 5 I F R 5 c G U 9 I k Z p b G x F c n J v c k N v d W 5 0 I i B W Y W x 1 Z T 0 i b D A i I C 8 + P E V u d H J 5 I F R 5 c G U 9 I k Z p b G x M Y X N 0 V X B k Y X R l Z C I g V m F s d W U 9 I m Q y M D I z L T A 5 L T E y V D E 5 O j A 5 O j Q z L j U x N D Y 2 M T l a I i A v P j x F b n R y e S B U e X B l P S J G a W x s Q 2 9 s d W 1 u V H l w Z X M i I F Z h b H V l P S J z Q W d Z R 0 J B Y 0 M i I C 8 + P E V u d H J 5 I F R 5 c G U 9 I k Z p b G x D b 2 x 1 b W 5 O Y W 1 l c y I g V m F s d W U 9 I n N b J n F 1 b 3 Q 7 U 2 F s Z X N J R C Z x d W 9 0 O y w m c X V v d D t D d X N 0 b 2 1 l c k l E J n F 1 b 3 Q 7 L C Z x d W 9 0 O 0 l u d m 9 p Y 2 V O d W 1 i Z X I m c X V v d D s s J n F 1 b 3 Q 7 V G 9 0 Y W x T Y W x l U H J p Y 2 U m c X V v d D s s J n F 1 b 3 Q 7 U 2 F s Z U R h d G U m c X V v d D s s J n F 1 b 3 Q 7 S U 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E Y X R h I F N h b G V z L 0 F 1 d G 9 S Z W 1 v d m V k Q 2 9 s d W 1 u c z E u e 1 N h b G V z S U Q s M H 0 m c X V v d D s s J n F 1 b 3 Q 7 U 2 V j d G l v b j E v R G F 0 Y S B T Y W x l c y 9 B d X R v U m V t b 3 Z l Z E N v b H V t b n M x L n t D d X N 0 b 2 1 l c k l E L D F 9 J n F 1 b 3 Q 7 L C Z x d W 9 0 O 1 N l Y 3 R p b 2 4 x L 0 R h d G E g U 2 F s Z X M v Q X V 0 b 1 J l b W 9 2 Z W R D b 2 x 1 b W 5 z M S 5 7 S W 5 2 b 2 l j Z U 5 1 b W J l c i w y f S Z x d W 9 0 O y w m c X V v d D t T Z W N 0 a W 9 u M S 9 E Y X R h I F N h b G V z L 0 F 1 d G 9 S Z W 1 v d m V k Q 2 9 s d W 1 u c z E u e 1 R v d G F s U 2 F s Z V B y a W N l L D N 9 J n F 1 b 3 Q 7 L C Z x d W 9 0 O 1 N l Y 3 R p b 2 4 x L 0 R h d G E g U 2 F s Z X M v Q X V 0 b 1 J l b W 9 2 Z W R D b 2 x 1 b W 5 z M S 5 7 U 2 F s Z U R h d G U s N H 0 m c X V v d D s s J n F 1 b 3 Q 7 U 2 V j d G l v b j E v R G F 0 Y S B T Y W x l c y 9 B d X R v U m V t b 3 Z l Z E N v b H V t b n M x L n t J R C w 1 f S Z x d W 9 0 O 1 0 s J n F 1 b 3 Q 7 Q 2 9 s d W 1 u Q 2 9 1 b n Q m c X V v d D s 6 N i w m c X V v d D t L Z X l D b 2 x 1 b W 5 O Y W 1 l c y Z x d W 9 0 O z p b X S w m c X V v d D t D b 2 x 1 b W 5 J Z G V u d G l 0 a W V z J n F 1 b 3 Q 7 O l s m c X V v d D t T Z W N 0 a W 9 u M S 9 E Y X R h I F N h b G V z L 0 F 1 d G 9 S Z W 1 v d m V k Q 2 9 s d W 1 u c z E u e 1 N h b G V z S U Q s M H 0 m c X V v d D s s J n F 1 b 3 Q 7 U 2 V j d G l v b j E v R G F 0 Y S B T Y W x l c y 9 B d X R v U m V t b 3 Z l Z E N v b H V t b n M x L n t D d X N 0 b 2 1 l c k l E L D F 9 J n F 1 b 3 Q 7 L C Z x d W 9 0 O 1 N l Y 3 R p b 2 4 x L 0 R h d G E g U 2 F s Z X M v Q X V 0 b 1 J l b W 9 2 Z W R D b 2 x 1 b W 5 z M S 5 7 S W 5 2 b 2 l j Z U 5 1 b W J l c i w y f S Z x d W 9 0 O y w m c X V v d D t T Z W N 0 a W 9 u M S 9 E Y X R h I F N h b G V z L 0 F 1 d G 9 S Z W 1 v d m V k Q 2 9 s d W 1 u c z E u e 1 R v d G F s U 2 F s Z V B y a W N l L D N 9 J n F 1 b 3 Q 7 L C Z x d W 9 0 O 1 N l Y 3 R p b 2 4 x L 0 R h d G E g U 2 F s Z X M v Q X V 0 b 1 J l b W 9 2 Z W R D b 2 x 1 b W 5 z M S 5 7 U 2 F s Z U R h d G U s N H 0 m c X V v d D s s J n F 1 b 3 Q 7 U 2 V j d G l v b j E v R G F 0 Y S B T Y W x l c y 9 B d X R v U m V t b 3 Z l Z E N v b H V t b n M x L n t J R C w 1 f S Z x d W 9 0 O 1 0 s J n F 1 b 3 Q 7 U m V s Y X R p b 2 5 z a G l w S W 5 m b y Z x d W 9 0 O z p b X X 0 i I C 8 + P C 9 T d G F i b G V F b n R y a W V z P j w v S X R l b T 4 8 S X R l b T 4 8 S X R l b U x v Y 2 F 0 a W 9 u P j x J d G V t V H l w Z T 5 G b 3 J t d W x h P C 9 J d G V t V H l w Z T 4 8 S X R l b V B h d G g + U 2 V j d G l v b j E v R G F 0 Y S U y M F N h b G V z L 1 N v d X J j Z T w v S X R l b V B h d G g + P C 9 J d G V t T G 9 j Y X R p b 2 4 + P F N 0 Y W J s Z U V u d H J p Z X M g L z 4 8 L 0 l 0 Z W 0 + P E l 0 Z W 0 + P E l 0 Z W 1 M b 2 N h d G l v b j 4 8 S X R l b V R 5 c G U + R m 9 y b X V s Y T w v S X R l b V R 5 c G U + P E l 0 Z W 1 Q Y X R o P l N l Y 3 R p b 2 4 x L 0 R h d G E l M j B T Y W x l c y 9 Q c m V z d G l n Z U N h c n M 8 L 0 l 0 Z W 1 Q Y X R o P j w v S X R l b U x v Y 2 F 0 a W 9 u P j x T d G F i b G V F b n R y a W V z I C 8 + P C 9 J d G V t P j x J d G V t P j x J d G V t T G 9 j Y X R p b 2 4 + P E l 0 Z W 1 U e X B l P k Z v c m 1 1 b G E 8 L 0 l 0 Z W 1 U e X B l P j x J d G V t U G F 0 a D 5 T Z W N 0 a W 9 u M S 9 E Y X R h J T I w U 2 F s Z X M v R G F 0 Y V 9 T Y W x l c z w v S X R l b V B h d G g + P C 9 J d G V t T G 9 j Y X R p b 2 4 + P F N 0 Y W J s Z U V u d H J p Z X M g L z 4 8 L 0 l 0 Z W 0 + P E l 0 Z W 0 + P E l 0 Z W 1 M b 2 N h d G l v b j 4 8 S X R l b V R 5 c G U + R m 9 y b X V s Y T w v S X R l b V R 5 c G U + P E l 0 Z W 1 Q Y X R o P l N l Y 3 R p b 2 4 x L 0 R h d G E l M j B T Y W x l c 0 R l d G F p 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V 9 T Y W x l c 0 R l d G F p b H M i I C 8 + P E V u d H J 5 I F R 5 c G U 9 I k Z p b G x l Z E N v b X B s Z X R l U m V z d W x 0 V G 9 X b 3 J r c 2 h l Z X Q i I F Z h b H V l P S J s M S I g L z 4 8 R W 5 0 c n k g V H l w Z T 0 i R m l s b F N 0 Y X R 1 c y I g V m F s d W U 9 I n N D b 2 1 w b G V 0 Z S I g L z 4 8 R W 5 0 c n k g V H l w Z T 0 i R m l s b E N v b H V t b k 5 h b W V z I i B W Y W x 1 Z T 0 i c 1 s m c X V v d D t T Y W x l c 0 R l d G F p b H N J R C Z x d W 9 0 O y w m c X V v d D t T Y W x l c 0 l E J n F 1 b 3 Q 7 L C Z x d W 9 0 O 0 x p b m V J d G V t T n V t Y m V y J n F 1 b 3 Q 7 L C Z x d W 9 0 O 1 N 0 b 2 N r S U Q m c X V v d D s s J n F 1 b 3 Q 7 U 2 F s Z V B y a W N l J n F 1 b 3 Q 7 L C Z x d W 9 0 O 0 x p b m V J d G V t R G l z Y 2 9 1 b n Q m c X V v d D s s J n F 1 b 3 Q 7 Q 3 V z d G 9 t Z X J J R C Z x d W 9 0 O y w m c X V v d D t T Y W x l R G F 0 Z S Z x d W 9 0 O y w m c X V v d D t E Y X R h I F N h b G V z L k l E J n F 1 b 3 Q 7 L C Z x d W 9 0 O 0 N 1 c 3 R v b W V y T m F t Z S Z x d W 9 0 O y w m c X V v d D t D d X N 0 b 2 1 l c i 5 B Z G R y Z X N z M S Z x d W 9 0 O y w m c X V v d D t D d X N 0 b 2 1 l c i 5 U b 3 d u J n F 1 b 3 Q 7 L C Z x d W 9 0 O 0 N 1 c 3 R v b W V y L k N v d W 5 0 c n k m c X V v d D s s J n F 1 b 3 Q 7 Q 2 9 1 b n R y e U 5 h b W U m c X V v d D s s J n F 1 b 3 Q 7 Q 2 9 1 b n R y e S 5 T Y W x l c 1 J l Z 2 l v b i Z x d W 9 0 O y w m c X V v d D t N b 2 R l b E l E J n F 1 b 3 Q 7 L C Z x d W 9 0 O 1 N 0 b 2 N r L k N v c 3 Q m c X V v d D s s J n F 1 b 3 Q 7 U 3 R v Y 2 s u U m V w Y W l y c 0 N v c 3 Q m c X V v d D s s J n F 1 b 3 Q 7 U 3 R v Y 2 s u U G F y d H N D b 3 N 0 J n F 1 b 3 Q 7 L C Z x d W 9 0 O 1 N 0 b 2 N r L l R y Y W 5 z c G 9 y d E l u Q 2 9 z d C Z x d W 9 0 O y w m c X V v d D t U b 3 R h b F N h b G V Q c m l j Z S Z x d W 9 0 O y w m c X V v d D t T d G 9 j a y 5 D b 2 x v c i Z x d W 9 0 O y w m c X V v d D t T d G 9 j a y 5 E Y X R l Q m 9 1 Z 2 h 0 J n F 1 b 3 Q 7 L C Z x d W 9 0 O 0 1 h a 2 V J R C Z x d W 9 0 O y w m c X V v d D t N b 2 R l b E 5 h b W U m c X V v d D s s J n F 1 b 3 Q 7 T W F r Z U 5 h b W U m c X V v d D s s J n F 1 b 3 Q 7 T W F r Z U N v d W 5 0 c n k m c X V v d D t d I i A v P j x F b n R y e S B U e X B l P S J G a W x s Q 2 9 s d W 1 u V H l w Z X M i I F Z h b H V l P S J z Q W d J T k J n U U V C Z 2 N D Q m d Z R 0 J n W U d E Q k V S R V J F R U J n a 0 1 C Z 1 l H I i A v P j x F b n R y e S B U e X B l P S J G a W x s T G F z d F V w Z G F 0 Z W Q i I F Z h b H V l P S J k M j A y M y 0 w O S 0 x N V Q x M z o y N D o 1 O C 4 w O T U 3 O T I 0 W i I g L z 4 8 R W 5 0 c n k g V H l w Z T 0 i R m l s b E V y c m 9 y Q 2 9 1 b n Q i I F Z h b H V l P S J s M C I g L z 4 8 R W 5 0 c n k g V H l w Z T 0 i R m l s b E V y c m 9 y Q 2 9 k Z S I g V m F s d W U 9 I n N V b m t u b 3 d u I i A v P j x F b n R y e S B U e X B l P S J R d W V y e U l E I i B W Y W x 1 Z T 0 i c 2 N h Y W U 4 Y W I x L W Y 1 Y j U t N D A x O S 0 5 O G Y 4 L W Y w Z D Q x O D Q 5 Z m Z j N S I g L z 4 8 R W 5 0 c n k g V H l w Z T 0 i R m l s b E N v d W 5 0 I i B W Y W x 1 Z T 0 i b D M 1 M S I g L z 4 8 R W 5 0 c n k g V H l w Z T 0 i U m V s Y X R p b 2 5 z a G l w S W 5 m b 0 N v b n R h a W 5 l c i I g V m F s d W U 9 I n N 7 J n F 1 b 3 Q 7 Y 2 9 s d W 1 u Q 2 9 1 b n Q m c X V v d D s 6 M j c s J n F 1 b 3 Q 7 a 2 V 5 Q 2 9 s d W 1 u T m F t Z X M m c X V v d D s 6 W 1 0 s J n F 1 b 3 Q 7 c X V l c n l S Z W x h d G l v b n N o a X B z J n F 1 b 3 Q 7 O l t d L C Z x d W 9 0 O 2 N v b H V t b k l k Z W 5 0 a X R p Z X M m c X V v d D s 6 W y Z x d W 9 0 O 1 N l Y 3 R p b 2 4 x L 0 R h d G E g U 2 F s Z X N E Z X R h a W x z L 0 F 1 d G 9 S Z W 1 v d m V k Q 2 9 s d W 1 u c z E u e 1 N h b G V z R G V 0 Y W l s c 0 l E L D B 9 J n F 1 b 3 Q 7 L C Z x d W 9 0 O 1 N l Y 3 R p b 2 4 x L 0 R h d G E g U 2 F s Z X N E Z X R h a W x z L 0 F 1 d G 9 S Z W 1 v d m V k Q 2 9 s d W 1 u c z E u e 1 N h b G V z S U Q s M X 0 m c X V v d D s s J n F 1 b 3 Q 7 U 2 V j d G l v b j E v R G F 0 Y S B T Y W x l c 0 R l d G F p b H M v Q X V 0 b 1 J l b W 9 2 Z W R D b 2 x 1 b W 5 z M S 5 7 T G l u Z U l 0 Z W 1 O d W 1 i Z X I s M n 0 m c X V v d D s s J n F 1 b 3 Q 7 U 2 V j d G l v b j E v R G F 0 Y S B T Y W x l c 0 R l d G F p b H M v Q X V 0 b 1 J l b W 9 2 Z W R D b 2 x 1 b W 5 z M S 5 7 U 3 R v Y 2 t J R C w z f S Z x d W 9 0 O y w m c X V v d D t T Z W N 0 a W 9 u M S 9 E Y X R h I F N h b G V z R G V 0 Y W l s c y 9 B d X R v U m V t b 3 Z l Z E N v b H V t b n M x L n t T Y W x l U H J p Y 2 U s N H 0 m c X V v d D s s J n F 1 b 3 Q 7 U 2 V j d G l v b j E v R G F 0 Y S B T Y W x l c 0 R l d G F p b H M v Q X V 0 b 1 J l b W 9 2 Z W R D b 2 x 1 b W 5 z M S 5 7 T G l u Z U l 0 Z W 1 E a X N j b 3 V u d C w 1 f S Z x d W 9 0 O y w m c X V v d D t T Z W N 0 a W 9 u M S 9 E Y X R h I F N h b G V z R G V 0 Y W l s c y 9 B d X R v U m V t b 3 Z l Z E N v b H V t b n M x L n t D d X N 0 b 2 1 l c k l E L D Z 9 J n F 1 b 3 Q 7 L C Z x d W 9 0 O 1 N l Y 3 R p b 2 4 x L 0 R h d G E g U 2 F s Z X N E Z X R h a W x z L 0 F 1 d G 9 S Z W 1 v d m V k Q 2 9 s d W 1 u c z E u e 1 N h b G V E Y X R l L D d 9 J n F 1 b 3 Q 7 L C Z x d W 9 0 O 1 N l Y 3 R p b 2 4 x L 0 R h d G E g U 2 F s Z X N E Z X R h a W x z L 0 F 1 d G 9 S Z W 1 v d m V k Q 2 9 s d W 1 u c z E u e 0 R h d G E g U 2 F s Z X M u S U Q s O H 0 m c X V v d D s s J n F 1 b 3 Q 7 U 2 V j d G l v b j E v R G F 0 Y S B T Y W x l c 0 R l d G F p b H M v Q X V 0 b 1 J l b W 9 2 Z W R D b 2 x 1 b W 5 z M S 5 7 Q 3 V z d G 9 t Z X J O Y W 1 l L D l 9 J n F 1 b 3 Q 7 L C Z x d W 9 0 O 1 N l Y 3 R p b 2 4 x L 0 R h d G E g U 2 F s Z X N E Z X R h a W x z L 0 F 1 d G 9 S Z W 1 v d m V k Q 2 9 s d W 1 u c z E u e 0 N 1 c 3 R v b W V y L k F k Z H J l c 3 M x L D E w f S Z x d W 9 0 O y w m c X V v d D t T Z W N 0 a W 9 u M S 9 E Y X R h I F N h b G V z R G V 0 Y W l s c y 9 B d X R v U m V t b 3 Z l Z E N v b H V t b n M x L n t D d X N 0 b 2 1 l c i 5 U b 3 d u L D E x f S Z x d W 9 0 O y w m c X V v d D t T Z W N 0 a W 9 u M S 9 E Y X R h I F N h b G V z R G V 0 Y W l s c y 9 B d X R v U m V t b 3 Z l Z E N v b H V t b n M x L n t D d X N 0 b 2 1 l c i 5 D b 3 V u d H J 5 L D E y f S Z x d W 9 0 O y w m c X V v d D t T Z W N 0 a W 9 u M S 9 E Y X R h I F N h b G V z R G V 0 Y W l s c y 9 B d X R v U m V t b 3 Z l Z E N v b H V t b n M x L n t D b 3 V u d H J 5 T m F t Z S w x M 3 0 m c X V v d D s s J n F 1 b 3 Q 7 U 2 V j d G l v b j E v R G F 0 Y S B T Y W x l c 0 R l d G F p b H M v Q X V 0 b 1 J l b W 9 2 Z W R D b 2 x 1 b W 5 z M S 5 7 Q 2 9 1 b n R y e S 5 T Y W x l c 1 J l Z 2 l v b i w x N H 0 m c X V v d D s s J n F 1 b 3 Q 7 U 2 V j d G l v b j E v R G F 0 Y S B T Y W x l c 0 R l d G F p b H M v Q X V 0 b 1 J l b W 9 2 Z W R D b 2 x 1 b W 5 z M S 5 7 T W 9 k Z W x J R C w x N X 0 m c X V v d D s s J n F 1 b 3 Q 7 U 2 V j d G l v b j E v R G F 0 Y S B T Y W x l c 0 R l d G F p b H M v Q X V 0 b 1 J l b W 9 2 Z W R D b 2 x 1 b W 5 z M S 5 7 U 3 R v Y 2 s u Q 2 9 z d C w x N n 0 m c X V v d D s s J n F 1 b 3 Q 7 U 2 V j d G l v b j E v R G F 0 Y S B T Y W x l c 0 R l d G F p b H M v Q X V 0 b 1 J l b W 9 2 Z W R D b 2 x 1 b W 5 z M S 5 7 U 3 R v Y 2 s u U m V w Y W l y c 0 N v c 3 Q s M T d 9 J n F 1 b 3 Q 7 L C Z x d W 9 0 O 1 N l Y 3 R p b 2 4 x L 0 R h d G E g U 2 F s Z X N E Z X R h a W x z L 0 F 1 d G 9 S Z W 1 v d m V k Q 2 9 s d W 1 u c z E u e 1 N 0 b 2 N r L l B h c n R z Q 2 9 z d C w x O H 0 m c X V v d D s s J n F 1 b 3 Q 7 U 2 V j d G l v b j E v R G F 0 Y S B T Y W x l c 0 R l d G F p b H M v Q X V 0 b 1 J l b W 9 2 Z W R D b 2 x 1 b W 5 z M S 5 7 U 3 R v Y 2 s u V H J h b n N w b 3 J 0 S W 5 D b 3 N 0 L D E 5 f S Z x d W 9 0 O y w m c X V v d D t T Z W N 0 a W 9 u M S 9 E Y X R h I F N h b G V z R G V 0 Y W l s c y 9 B d X R v U m V t b 3 Z l Z E N v b H V t b n M x L n t U b 3 R h b F N h b G V Q c m l j Z S w y M H 0 m c X V v d D s s J n F 1 b 3 Q 7 U 2 V j d G l v b j E v R G F 0 Y S B T Y W x l c 0 R l d G F p b H M v Q X V 0 b 1 J l b W 9 2 Z W R D b 2 x 1 b W 5 z M S 5 7 U 3 R v Y 2 s u Q 2 9 s b 3 I s M j F 9 J n F 1 b 3 Q 7 L C Z x d W 9 0 O 1 N l Y 3 R p b 2 4 x L 0 R h d G E g U 2 F s Z X N E Z X R h a W x z L 0 F 1 d G 9 S Z W 1 v d m V k Q 2 9 s d W 1 u c z E u e 1 N 0 b 2 N r L k R h d G V C b 3 V n a H Q s M j J 9 J n F 1 b 3 Q 7 L C Z x d W 9 0 O 1 N l Y 3 R p b 2 4 x L 0 R h d G E g U 2 F s Z X N E Z X R h a W x z L 0 F 1 d G 9 S Z W 1 v d m V k Q 2 9 s d W 1 u c z E u e 0 1 h a 2 V J R C w y M 3 0 m c X V v d D s s J n F 1 b 3 Q 7 U 2 V j d G l v b j E v R G F 0 Y S B T Y W x l c 0 R l d G F p b H M v Q X V 0 b 1 J l b W 9 2 Z W R D b 2 x 1 b W 5 z M S 5 7 T W 9 k Z W x O Y W 1 l L D I 0 f S Z x d W 9 0 O y w m c X V v d D t T Z W N 0 a W 9 u M S 9 E Y X R h I F N h b G V z R G V 0 Y W l s c y 9 B d X R v U m V t b 3 Z l Z E N v b H V t b n M x L n t N Y W t l T m F t Z S w y N X 0 m c X V v d D s s J n F 1 b 3 Q 7 U 2 V j d G l v b j E v R G F 0 Y S B T Y W x l c 0 R l d G F p b H M v Q X V 0 b 1 J l b W 9 2 Z W R D b 2 x 1 b W 5 z M S 5 7 T W F r Z U N v d W 5 0 c n k s M j Z 9 J n F 1 b 3 Q 7 X S w m c X V v d D t D b 2 x 1 b W 5 D b 3 V u d C Z x d W 9 0 O z o y N y w m c X V v d D t L Z X l D b 2 x 1 b W 5 O Y W 1 l c y Z x d W 9 0 O z p b X S w m c X V v d D t D b 2 x 1 b W 5 J Z G V u d G l 0 a W V z J n F 1 b 3 Q 7 O l s m c X V v d D t T Z W N 0 a W 9 u M S 9 E Y X R h I F N h b G V z R G V 0 Y W l s c y 9 B d X R v U m V t b 3 Z l Z E N v b H V t b n M x L n t T Y W x l c 0 R l d G F p b H N J R C w w f S Z x d W 9 0 O y w m c X V v d D t T Z W N 0 a W 9 u M S 9 E Y X R h I F N h b G V z R G V 0 Y W l s c y 9 B d X R v U m V t b 3 Z l Z E N v b H V t b n M x L n t T Y W x l c 0 l E L D F 9 J n F 1 b 3 Q 7 L C Z x d W 9 0 O 1 N l Y 3 R p b 2 4 x L 0 R h d G E g U 2 F s Z X N E Z X R h a W x z L 0 F 1 d G 9 S Z W 1 v d m V k Q 2 9 s d W 1 u c z E u e 0 x p b m V J d G V t T n V t Y m V y L D J 9 J n F 1 b 3 Q 7 L C Z x d W 9 0 O 1 N l Y 3 R p b 2 4 x L 0 R h d G E g U 2 F s Z X N E Z X R h a W x z L 0 F 1 d G 9 S Z W 1 v d m V k Q 2 9 s d W 1 u c z E u e 1 N 0 b 2 N r S U Q s M 3 0 m c X V v d D s s J n F 1 b 3 Q 7 U 2 V j d G l v b j E v R G F 0 Y S B T Y W x l c 0 R l d G F p b H M v Q X V 0 b 1 J l b W 9 2 Z W R D b 2 x 1 b W 5 z M S 5 7 U 2 F s Z V B y a W N l L D R 9 J n F 1 b 3 Q 7 L C Z x d W 9 0 O 1 N l Y 3 R p b 2 4 x L 0 R h d G E g U 2 F s Z X N E Z X R h a W x z L 0 F 1 d G 9 S Z W 1 v d m V k Q 2 9 s d W 1 u c z E u e 0 x p b m V J d G V t R G l z Y 2 9 1 b n Q s N X 0 m c X V v d D s s J n F 1 b 3 Q 7 U 2 V j d G l v b j E v R G F 0 Y S B T Y W x l c 0 R l d G F p b H M v Q X V 0 b 1 J l b W 9 2 Z W R D b 2 x 1 b W 5 z M S 5 7 Q 3 V z d G 9 t Z X J J R C w 2 f S Z x d W 9 0 O y w m c X V v d D t T Z W N 0 a W 9 u M S 9 E Y X R h I F N h b G V z R G V 0 Y W l s c y 9 B d X R v U m V t b 3 Z l Z E N v b H V t b n M x L n t T Y W x l R G F 0 Z S w 3 f S Z x d W 9 0 O y w m c X V v d D t T Z W N 0 a W 9 u M S 9 E Y X R h I F N h b G V z R G V 0 Y W l s c y 9 B d X R v U m V t b 3 Z l Z E N v b H V t b n M x L n t E Y X R h I F N h b G V z L k l E L D h 9 J n F 1 b 3 Q 7 L C Z x d W 9 0 O 1 N l Y 3 R p b 2 4 x L 0 R h d G E g U 2 F s Z X N E Z X R h a W x z L 0 F 1 d G 9 S Z W 1 v d m V k Q 2 9 s d W 1 u c z E u e 0 N 1 c 3 R v b W V y T m F t Z S w 5 f S Z x d W 9 0 O y w m c X V v d D t T Z W N 0 a W 9 u M S 9 E Y X R h I F N h b G V z R G V 0 Y W l s c y 9 B d X R v U m V t b 3 Z l Z E N v b H V t b n M x L n t D d X N 0 b 2 1 l c i 5 B Z G R y Z X N z M S w x M H 0 m c X V v d D s s J n F 1 b 3 Q 7 U 2 V j d G l v b j E v R G F 0 Y S B T Y W x l c 0 R l d G F p b H M v Q X V 0 b 1 J l b W 9 2 Z W R D b 2 x 1 b W 5 z M S 5 7 Q 3 V z d G 9 t Z X I u V G 9 3 b i w x M X 0 m c X V v d D s s J n F 1 b 3 Q 7 U 2 V j d G l v b j E v R G F 0 Y S B T Y W x l c 0 R l d G F p b H M v Q X V 0 b 1 J l b W 9 2 Z W R D b 2 x 1 b W 5 z M S 5 7 Q 3 V z d G 9 t Z X I u Q 2 9 1 b n R y e S w x M n 0 m c X V v d D s s J n F 1 b 3 Q 7 U 2 V j d G l v b j E v R G F 0 Y S B T Y W x l c 0 R l d G F p b H M v Q X V 0 b 1 J l b W 9 2 Z W R D b 2 x 1 b W 5 z M S 5 7 Q 2 9 1 b n R y e U 5 h b W U s M T N 9 J n F 1 b 3 Q 7 L C Z x d W 9 0 O 1 N l Y 3 R p b 2 4 x L 0 R h d G E g U 2 F s Z X N E Z X R h a W x z L 0 F 1 d G 9 S Z W 1 v d m V k Q 2 9 s d W 1 u c z E u e 0 N v d W 5 0 c n k u U 2 F s Z X N S Z W d p b 2 4 s M T R 9 J n F 1 b 3 Q 7 L C Z x d W 9 0 O 1 N l Y 3 R p b 2 4 x L 0 R h d G E g U 2 F s Z X N E Z X R h a W x z L 0 F 1 d G 9 S Z W 1 v d m V k Q 2 9 s d W 1 u c z E u e 0 1 v Z G V s S U Q s M T V 9 J n F 1 b 3 Q 7 L C Z x d W 9 0 O 1 N l Y 3 R p b 2 4 x L 0 R h d G E g U 2 F s Z X N E Z X R h a W x z L 0 F 1 d G 9 S Z W 1 v d m V k Q 2 9 s d W 1 u c z E u e 1 N 0 b 2 N r L k N v c 3 Q s M T Z 9 J n F 1 b 3 Q 7 L C Z x d W 9 0 O 1 N l Y 3 R p b 2 4 x L 0 R h d G E g U 2 F s Z X N E Z X R h a W x z L 0 F 1 d G 9 S Z W 1 v d m V k Q 2 9 s d W 1 u c z E u e 1 N 0 b 2 N r L l J l c G F p c n N D b 3 N 0 L D E 3 f S Z x d W 9 0 O y w m c X V v d D t T Z W N 0 a W 9 u M S 9 E Y X R h I F N h b G V z R G V 0 Y W l s c y 9 B d X R v U m V t b 3 Z l Z E N v b H V t b n M x L n t T d G 9 j a y 5 Q Y X J 0 c 0 N v c 3 Q s M T h 9 J n F 1 b 3 Q 7 L C Z x d W 9 0 O 1 N l Y 3 R p b 2 4 x L 0 R h d G E g U 2 F s Z X N E Z X R h a W x z L 0 F 1 d G 9 S Z W 1 v d m V k Q 2 9 s d W 1 u c z E u e 1 N 0 b 2 N r L l R y Y W 5 z c G 9 y d E l u Q 2 9 z d C w x O X 0 m c X V v d D s s J n F 1 b 3 Q 7 U 2 V j d G l v b j E v R G F 0 Y S B T Y W x l c 0 R l d G F p b H M v Q X V 0 b 1 J l b W 9 2 Z W R D b 2 x 1 b W 5 z M S 5 7 V G 9 0 Y W x T Y W x l U H J p Y 2 U s M j B 9 J n F 1 b 3 Q 7 L C Z x d W 9 0 O 1 N l Y 3 R p b 2 4 x L 0 R h d G E g U 2 F s Z X N E Z X R h a W x z L 0 F 1 d G 9 S Z W 1 v d m V k Q 2 9 s d W 1 u c z E u e 1 N 0 b 2 N r L k N v b G 9 y L D I x f S Z x d W 9 0 O y w m c X V v d D t T Z W N 0 a W 9 u M S 9 E Y X R h I F N h b G V z R G V 0 Y W l s c y 9 B d X R v U m V t b 3 Z l Z E N v b H V t b n M x L n t T d G 9 j a y 5 E Y X R l Q m 9 1 Z 2 h 0 L D I y f S Z x d W 9 0 O y w m c X V v d D t T Z W N 0 a W 9 u M S 9 E Y X R h I F N h b G V z R G V 0 Y W l s c y 9 B d X R v U m V t b 3 Z l Z E N v b H V t b n M x L n t N Y W t l S U Q s M j N 9 J n F 1 b 3 Q 7 L C Z x d W 9 0 O 1 N l Y 3 R p b 2 4 x L 0 R h d G E g U 2 F s Z X N E Z X R h a W x z L 0 F 1 d G 9 S Z W 1 v d m V k Q 2 9 s d W 1 u c z E u e 0 1 v Z G V s T m F t Z S w y N H 0 m c X V v d D s s J n F 1 b 3 Q 7 U 2 V j d G l v b j E v R G F 0 Y S B T Y W x l c 0 R l d G F p b H M v Q X V 0 b 1 J l b W 9 2 Z W R D b 2 x 1 b W 5 z M S 5 7 T W F r Z U 5 h b W U s M j V 9 J n F 1 b 3 Q 7 L C Z x d W 9 0 O 1 N l Y 3 R p b 2 4 x L 0 R h d G E g U 2 F s Z X N E Z X R h a W x z L 0 F 1 d G 9 S Z W 1 v d m V k Q 2 9 s d W 1 u c z E u e 0 1 h a 2 V D b 3 V u d H J 5 L D I 2 f S Z x d W 9 0 O 1 0 s J n F 1 b 3 Q 7 U m V s Y X R p b 2 5 z a G l w S W 5 m b y Z x d W 9 0 O z p b X X 0 i I C 8 + P E V u d H J 5 I F R 5 c G U 9 I k F k Z G V k V G 9 E Y X R h T W 9 k Z W w i I F Z h b H V l P S J s M C I g L z 4 8 L 1 N 0 Y W J s Z U V u d H J p Z X M + P C 9 J d G V t P j x J d G V t P j x J d G V t T G 9 j Y X R p b 2 4 + P E l 0 Z W 1 U e X B l P k Z v c m 1 1 b G E 8 L 0 l 0 Z W 1 U e X B l P j x J d G V t U G F 0 a D 5 T Z W N 0 a W 9 u M S 9 E Y X R h J T I w U 2 F s Z X N E Z X R h a W x z L 1 N v d X J j Z T w v S X R l b V B h d G g + P C 9 J d G V t T G 9 j Y X R p b 2 4 + P F N 0 Y W J s Z U V u d H J p Z X M g L z 4 8 L 0 l 0 Z W 0 + P E l 0 Z W 0 + P E l 0 Z W 1 M b 2 N h d G l v b j 4 8 S X R l b V R 5 c G U + R m 9 y b X V s Y T w v S X R l b V R 5 c G U + P E l 0 Z W 1 Q Y X R o P l N l Y 3 R p b 2 4 x L 0 R h d G E l M j B T Y W x l c 0 R l d G F p b H M v U H J l c 3 R p Z 2 V D Y X J z P C 9 J d G V t U G F 0 a D 4 8 L 0 l 0 Z W 1 M b 2 N h d G l v b j 4 8 U 3 R h Y m x l R W 5 0 c m l l c y A v P j w v S X R l b T 4 8 S X R l b T 4 8 S X R l b U x v Y 2 F 0 a W 9 u P j x J d G V t V H l w Z T 5 G b 3 J t d W x h P C 9 J d G V t V H l w Z T 4 8 S X R l b V B h d G g + U 2 V j d G l v b j E v R G F 0 Y S U y M F N h b G V z R G V 0 Y W l s c y 9 E Y X R h X 1 N h b G V z R G V 0 Y W l s c z w v S X R l b V B h d G g + P C 9 J d G V t T G 9 j Y X R p b 2 4 + P F N 0 Y W J s Z U V u d H J p Z X M g L z 4 8 L 0 l 0 Z W 0 + P E l 0 Z W 0 + P E l 0 Z W 1 M b 2 N h d G l v b j 4 8 S X R l b V R 5 c G U + R m 9 y b X V s Y T w v S X R l b V R 5 c G U + P E l 0 Z W 1 Q Y X R o P l N l Y 3 R p b 2 4 x L 0 R h d G E l M j B D b 3 V u d H J 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z L T A 5 L T E y V D E 5 O j A 5 O j Q 0 L j Y x M T E 3 N j V a I i A v P j x F b n R y e S B U e X B l P S J G a W x s Q 2 9 s d W 1 u V H l w Z X M i I F Z h b H V l P S J z Q m d Z R 0 J n W U c i I C 8 + P E V u d H J 5 I F R 5 c G U 9 I k Z p b G x D b 2 x 1 b W 5 O Y W 1 l c y I g V m F s d W U 9 I n N b J n F 1 b 3 Q 7 Q 2 9 1 b n R y e U 5 h b W U m c X V v d D s s J n F 1 b 3 Q 7 Q 2 9 1 b n R y e U l T T z I m c X V v d D s s J n F 1 b 3 Q 7 Q 2 9 1 b n R y e U l T T z M m c X V v d D s s J n F 1 b 3 Q 7 U 2 F s Z X N S Z W d p b 2 4 m c X V v d D s s J n F 1 b 3 Q 7 R m x h Z 0 Z p b G V O Y W 1 l J n F 1 b 3 Q 7 L C Z x d W 9 0 O 0 Z s Y W d G a W x l V H l w 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R h d G E g Q 2 9 1 b n R y e S 9 B d X R v U m V t b 3 Z l Z E N v b H V t b n M x L n t D b 3 V u d H J 5 T m F t Z S w w f S Z x d W 9 0 O y w m c X V v d D t T Z W N 0 a W 9 u M S 9 E Y X R h I E N v d W 5 0 c n k v Q X V 0 b 1 J l b W 9 2 Z W R D b 2 x 1 b W 5 z M S 5 7 Q 2 9 1 b n R y e U l T T z I s M X 0 m c X V v d D s s J n F 1 b 3 Q 7 U 2 V j d G l v b j E v R G F 0 Y S B D b 3 V u d H J 5 L 0 F 1 d G 9 S Z W 1 v d m V k Q 2 9 s d W 1 u c z E u e 0 N v d W 5 0 c n l J U 0 8 z L D J 9 J n F 1 b 3 Q 7 L C Z x d W 9 0 O 1 N l Y 3 R p b 2 4 x L 0 R h d G E g Q 2 9 1 b n R y e S 9 B d X R v U m V t b 3 Z l Z E N v b H V t b n M x L n t T Y W x l c 1 J l Z 2 l v b i w z f S Z x d W 9 0 O y w m c X V v d D t T Z W N 0 a W 9 u M S 9 E Y X R h I E N v d W 5 0 c n k v Q X V 0 b 1 J l b W 9 2 Z W R D b 2 x 1 b W 5 z M S 5 7 R m x h Z 0 Z p b G V O Y W 1 l L D R 9 J n F 1 b 3 Q 7 L C Z x d W 9 0 O 1 N l Y 3 R p b 2 4 x L 0 R h d G E g Q 2 9 1 b n R y e S 9 B d X R v U m V t b 3 Z l Z E N v b H V t b n M x L n t G b G F n R m l s Z V R 5 c G U s N X 0 m c X V v d D t d L C Z x d W 9 0 O 0 N v b H V t b k N v d W 5 0 J n F 1 b 3 Q 7 O j Y s J n F 1 b 3 Q 7 S 2 V 5 Q 2 9 s d W 1 u T m F t Z X M m c X V v d D s 6 W 1 0 s J n F 1 b 3 Q 7 Q 2 9 s d W 1 u S W R l b n R p d G l l c y Z x d W 9 0 O z p b J n F 1 b 3 Q 7 U 2 V j d G l v b j E v R G F 0 Y S B D b 3 V u d H J 5 L 0 F 1 d G 9 S Z W 1 v d m V k Q 2 9 s d W 1 u c z E u e 0 N v d W 5 0 c n l O Y W 1 l L D B 9 J n F 1 b 3 Q 7 L C Z x d W 9 0 O 1 N l Y 3 R p b 2 4 x L 0 R h d G E g Q 2 9 1 b n R y e S 9 B d X R v U m V t b 3 Z l Z E N v b H V t b n M x L n t D b 3 V u d H J 5 S V N P M i w x f S Z x d W 9 0 O y w m c X V v d D t T Z W N 0 a W 9 u M S 9 E Y X R h I E N v d W 5 0 c n k v Q X V 0 b 1 J l b W 9 2 Z W R D b 2 x 1 b W 5 z M S 5 7 Q 2 9 1 b n R y e U l T T z M s M n 0 m c X V v d D s s J n F 1 b 3 Q 7 U 2 V j d G l v b j E v R G F 0 Y S B D b 3 V u d H J 5 L 0 F 1 d G 9 S Z W 1 v d m V k Q 2 9 s d W 1 u c z E u e 1 N h b G V z U m V n a W 9 u L D N 9 J n F 1 b 3 Q 7 L C Z x d W 9 0 O 1 N l Y 3 R p b 2 4 x L 0 R h d G E g Q 2 9 1 b n R y e S 9 B d X R v U m V t b 3 Z l Z E N v b H V t b n M x L n t G b G F n R m l s Z U 5 h b W U s N H 0 m c X V v d D s s J n F 1 b 3 Q 7 U 2 V j d G l v b j E v R G F 0 Y S B D b 3 V u d H J 5 L 0 F 1 d G 9 S Z W 1 v d m V k Q 2 9 s d W 1 u c z E u e 0 Z s Y W d G a W x l V H l w Z S w 1 f S Z x d W 9 0 O 1 0 s J n F 1 b 3 Q 7 U m V s Y X R p b 2 5 z a G l w S W 5 m b y Z x d W 9 0 O z p b X X 0 i I C 8 + P C 9 T d G F i b G V F b n R y a W V z P j w v S X R l b T 4 8 S X R l b T 4 8 S X R l b U x v Y 2 F 0 a W 9 u P j x J d G V t V H l w Z T 5 G b 3 J t d W x h P C 9 J d G V t V H l w Z T 4 8 S X R l b V B h d G g + U 2 V j d G l v b j E v R G F 0 Y S U y M E N v d W 5 0 c n k v U 2 9 1 c m N l P C 9 J d G V t U G F 0 a D 4 8 L 0 l 0 Z W 1 M b 2 N h d G l v b j 4 8 U 3 R h Y m x l R W 5 0 c m l l c y A v P j w v S X R l b T 4 8 S X R l b T 4 8 S X R l b U x v Y 2 F 0 a W 9 u P j x J d G V t V H l w Z T 5 G b 3 J t d W x h P C 9 J d G V t V H l w Z T 4 8 S X R l b V B h d G g + U 2 V j d G l v b j E v R G F 0 Y S U y M E N v d W 5 0 c n k v U H J l c 3 R p Z 2 V D Y X J z P C 9 J d G V t U G F 0 a D 4 8 L 0 l 0 Z W 1 M b 2 N h d G l v b j 4 8 U 3 R h Y m x l R W 5 0 c m l l c y A v P j w v S X R l b T 4 8 S X R l b T 4 8 S X R l b U x v Y 2 F 0 a W 9 u P j x J d G V t V H l w Z T 5 G b 3 J t d W x h P C 9 J d G V t V H l w Z T 4 8 S X R l b V B h d G g + U 2 V j d G l v b j E v R G F 0 Y S U y M E N v d W 5 0 c n k v R G F 0 Y V 9 D b 3 V u d H J 5 P C 9 J d G V t U G F 0 a D 4 8 L 0 l 0 Z W 1 M b 2 N h d G l v b j 4 8 U 3 R h Y m x l R W 5 0 c m l l c y A v P j w v S X R l b T 4 8 S X R l b T 4 8 S X R l b U x v Y 2 F 0 a W 9 u P j x J d G V t V H l w Z T 5 G b 3 J t d W x h P C 9 J d G V t V H l w Z T 4 8 S X R l b V B h d G g + U 2 V j d G l v b j E v R G F 0 Y S U y M E N 1 c 3 R v b W 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g 4 I i A v P j x F b n R y e S B U e X B l P S J G a W x s R X J y b 3 J D b 2 R l I i B W Y W x 1 Z T 0 i c 1 V u a 2 5 v d 2 4 i I C 8 + P E V u d H J 5 I F R 5 c G U 9 I k Z p b G x F c n J v c k N v d W 5 0 I i B W Y W x 1 Z T 0 i b D A i I C 8 + P E V u d H J 5 I F R 5 c G U 9 I k Z p b G x M Y X N 0 V X B k Y X R l Z C I g V m F s d W U 9 I m Q y M D I z L T A 5 L T E y V D E 5 O j A 5 O j Q 0 L j Y y M j E 0 O T N a I i A v P j x F b n R y e S B U e X B l P S J G a W x s Q 2 9 s d W 1 u V H l w Z X M i I F Z h b H V l P S J z Q m d Z R 0 J n W U d C Z 0 V C I i A v P j x F b n R y e S B U e X B l P S J G a W x s Q 2 9 s d W 1 u T m F t Z X M i I F Z h b H V l P S J z W y Z x d W 9 0 O 0 N 1 c 3 R v b W V y S U Q m c X V v d D s s J n F 1 b 3 Q 7 Q 3 V z d G 9 t Z X J O Y W 1 l J n F 1 b 3 Q 7 L C Z x d W 9 0 O 0 F k Z H J l c 3 M x J n F 1 b 3 Q 7 L C Z x d W 9 0 O 0 F k Z H J l c 3 M y J n F 1 b 3 Q 7 L C Z x d W 9 0 O 1 R v d 2 4 m c X V v d D s s J n F 1 b 3 Q 7 U G 9 z d E N v Z G U m c X V v d D s s J n F 1 b 3 Q 7 Q 2 9 1 b n R y e S Z x d W 9 0 O y w m c X V v d D t J c 1 J l c 2 V s b G V y J n F 1 b 3 Q 7 L C Z x d W 9 0 O 0 l z Q 3 J l Z G l 0 U m l z a 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R h d G E g Q 3 V z d G 9 t Z X I v Q X V 0 b 1 J l b W 9 2 Z W R D b 2 x 1 b W 5 z M S 5 7 Q 3 V z d G 9 t Z X J J R C w w f S Z x d W 9 0 O y w m c X V v d D t T Z W N 0 a W 9 u M S 9 E Y X R h I E N 1 c 3 R v b W V y L 0 F 1 d G 9 S Z W 1 v d m V k Q 2 9 s d W 1 u c z E u e 0 N 1 c 3 R v b W V y T m F t Z S w x f S Z x d W 9 0 O y w m c X V v d D t T Z W N 0 a W 9 u M S 9 E Y X R h I E N 1 c 3 R v b W V y L 0 F 1 d G 9 S Z W 1 v d m V k Q 2 9 s d W 1 u c z E u e 0 F k Z H J l c 3 M x L D J 9 J n F 1 b 3 Q 7 L C Z x d W 9 0 O 1 N l Y 3 R p b 2 4 x L 0 R h d G E g Q 3 V z d G 9 t Z X I v Q X V 0 b 1 J l b W 9 2 Z W R D b 2 x 1 b W 5 z M S 5 7 Q W R k c m V z c z I s M 3 0 m c X V v d D s s J n F 1 b 3 Q 7 U 2 V j d G l v b j E v R G F 0 Y S B D d X N 0 b 2 1 l c i 9 B d X R v U m V t b 3 Z l Z E N v b H V t b n M x L n t U b 3 d u L D R 9 J n F 1 b 3 Q 7 L C Z x d W 9 0 O 1 N l Y 3 R p b 2 4 x L 0 R h d G E g Q 3 V z d G 9 t Z X I v Q X V 0 b 1 J l b W 9 2 Z W R D b 2 x 1 b W 5 z M S 5 7 U G 9 z d E N v Z G U s N X 0 m c X V v d D s s J n F 1 b 3 Q 7 U 2 V j d G l v b j E v R G F 0 Y S B D d X N 0 b 2 1 l c i 9 B d X R v U m V t b 3 Z l Z E N v b H V t b n M x L n t D b 3 V u d H J 5 L D Z 9 J n F 1 b 3 Q 7 L C Z x d W 9 0 O 1 N l Y 3 R p b 2 4 x L 0 R h d G E g Q 3 V z d G 9 t Z X I v Q X V 0 b 1 J l b W 9 2 Z W R D b 2 x 1 b W 5 z M S 5 7 S X N S Z X N l b G x l c i w 3 f S Z x d W 9 0 O y w m c X V v d D t T Z W N 0 a W 9 u M S 9 E Y X R h I E N 1 c 3 R v b W V y L 0 F 1 d G 9 S Z W 1 v d m V k Q 2 9 s d W 1 u c z E u e 0 l z Q 3 J l Z G l 0 U m l z a y w 4 f S Z x d W 9 0 O 1 0 s J n F 1 b 3 Q 7 Q 2 9 s d W 1 u Q 2 9 1 b n Q m c X V v d D s 6 O S w m c X V v d D t L Z X l D b 2 x 1 b W 5 O Y W 1 l c y Z x d W 9 0 O z p b X S w m c X V v d D t D b 2 x 1 b W 5 J Z G V u d G l 0 a W V z J n F 1 b 3 Q 7 O l s m c X V v d D t T Z W N 0 a W 9 u M S 9 E Y X R h I E N 1 c 3 R v b W V y L 0 F 1 d G 9 S Z W 1 v d m V k Q 2 9 s d W 1 u c z E u e 0 N 1 c 3 R v b W V y S U Q s M H 0 m c X V v d D s s J n F 1 b 3 Q 7 U 2 V j d G l v b j E v R G F 0 Y S B D d X N 0 b 2 1 l c i 9 B d X R v U m V t b 3 Z l Z E N v b H V t b n M x L n t D d X N 0 b 2 1 l c k 5 h b W U s M X 0 m c X V v d D s s J n F 1 b 3 Q 7 U 2 V j d G l v b j E v R G F 0 Y S B D d X N 0 b 2 1 l c i 9 B d X R v U m V t b 3 Z l Z E N v b H V t b n M x L n t B Z G R y Z X N z M S w y f S Z x d W 9 0 O y w m c X V v d D t T Z W N 0 a W 9 u M S 9 E Y X R h I E N 1 c 3 R v b W V y L 0 F 1 d G 9 S Z W 1 v d m V k Q 2 9 s d W 1 u c z E u e 0 F k Z H J l c 3 M y L D N 9 J n F 1 b 3 Q 7 L C Z x d W 9 0 O 1 N l Y 3 R p b 2 4 x L 0 R h d G E g Q 3 V z d G 9 t Z X I v Q X V 0 b 1 J l b W 9 2 Z W R D b 2 x 1 b W 5 z M S 5 7 V G 9 3 b i w 0 f S Z x d W 9 0 O y w m c X V v d D t T Z W N 0 a W 9 u M S 9 E Y X R h I E N 1 c 3 R v b W V y L 0 F 1 d G 9 S Z W 1 v d m V k Q 2 9 s d W 1 u c z E u e 1 B v c 3 R D b 2 R l L D V 9 J n F 1 b 3 Q 7 L C Z x d W 9 0 O 1 N l Y 3 R p b 2 4 x L 0 R h d G E g Q 3 V z d G 9 t Z X I v Q X V 0 b 1 J l b W 9 2 Z W R D b 2 x 1 b W 5 z M S 5 7 Q 2 9 1 b n R y e S w 2 f S Z x d W 9 0 O y w m c X V v d D t T Z W N 0 a W 9 u M S 9 E Y X R h I E N 1 c 3 R v b W V y L 0 F 1 d G 9 S Z W 1 v d m V k Q 2 9 s d W 1 u c z E u e 0 l z U m V z Z W x s Z X I s N 3 0 m c X V v d D s s J n F 1 b 3 Q 7 U 2 V j d G l v b j E v R G F 0 Y S B D d X N 0 b 2 1 l c i 9 B d X R v U m V t b 3 Z l Z E N v b H V t b n M x L n t J c 0 N y Z W R p d F J p c 2 s s O H 0 m c X V v d D t d L C Z x d W 9 0 O 1 J l b G F 0 a W 9 u c 2 h p c E l u Z m 8 m c X V v d D s 6 W 1 1 9 I i A v P j w v U 3 R h Y m x l R W 5 0 c m l l c z 4 8 L 0 l 0 Z W 0 + P E l 0 Z W 0 + P E l 0 Z W 1 M b 2 N h d G l v b j 4 8 S X R l b V R 5 c G U + R m 9 y b X V s Y T w v S X R l b V R 5 c G U + P E l 0 Z W 1 Q Y X R o P l N l Y 3 R p b 2 4 x L 0 R h d G E l M j B D d X N 0 b 2 1 l c i 9 T b 3 V y Y 2 U 8 L 0 l 0 Z W 1 Q Y X R o P j w v S X R l b U x v Y 2 F 0 a W 9 u P j x T d G F i b G V F b n R y a W V z I C 8 + P C 9 J d G V t P j x J d G V t P j x J d G V t T G 9 j Y X R p b 2 4 + P E l 0 Z W 1 U e X B l P k Z v c m 1 1 b G E 8 L 0 l 0 Z W 1 U e X B l P j x J d G V t U G F 0 a D 5 T Z W N 0 a W 9 u M S 9 E Y X R h J T I w Q 3 V z d G 9 t Z X I v U H J l c 3 R p Z 2 V D Y X J z P C 9 J d G V t U G F 0 a D 4 8 L 0 l 0 Z W 1 M b 2 N h d G l v b j 4 8 U 3 R h Y m x l R W 5 0 c m l l c y A v P j w v S X R l b T 4 8 S X R l b T 4 8 S X R l b U x v Y 2 F 0 a W 9 u P j x J d G V t V H l w Z T 5 G b 3 J t d W x h P C 9 J d G V t V H l w Z T 4 8 S X R l b V B h d G g + U 2 V j d G l v b j E v R G F 0 Y S U y M E N 1 c 3 R v b W V y L 0 R h d G F f Q 3 V z d G 9 t Z X I 8 L 0 l 0 Z W 1 Q Y X R o P j w v S X R l b U x v Y 2 F 0 a W 9 u P j x T d G F i b G V F b n R y a W V z I C 8 + P C 9 J d G V t P j x J d G V t P j x J d G V t T G 9 j Y X R p b 2 4 + P E l 0 Z W 1 U e X B l P k Z v c m 1 1 b G E 8 L 0 l 0 Z W 1 U e X B l P j x J d G V t U G F 0 a D 5 T Z W N 0 a W 9 u M S 9 E Y X R h J T I w T W F r 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N i I g L z 4 8 R W 5 0 c n k g V H l w Z T 0 i R m l s b E V y c m 9 y Q 2 9 k Z S I g V m F s d W U 9 I n N V b m t u b 3 d u I i A v P j x F b n R y e S B U e X B l P S J G a W x s R X J y b 3 J D b 3 V u d C I g V m F s d W U 9 I m w w I i A v P j x F b n R y e S B U e X B l P S J G a W x s T G F z d F V w Z G F 0 Z W Q i I F Z h b H V l P S J k M j A y M y 0 w O S 0 x M l Q x O T o w O T o 0 N C 4 2 N D Q 2 M D E z W i I g L z 4 8 R W 5 0 c n k g V H l w Z T 0 i R m l s b E N v b H V t b l R 5 c G V z I i B W Y W x 1 Z T 0 i c 0 R B W U c i I C 8 + P E V u d H J 5 I F R 5 c G U 9 I k Z p b G x D b 2 x 1 b W 5 O Y W 1 l c y I g V m F s d W U 9 I n N b J n F 1 b 3 Q 7 T W F r Z U l E J n F 1 b 3 Q 7 L C Z x d W 9 0 O 0 1 h a 2 V O Y W 1 l J n F 1 b 3 Q 7 L C Z x d W 9 0 O 0 1 h a 2 V D b 3 V u d H J 5 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G F 0 Y S B N Y W t l L 0 F 1 d G 9 S Z W 1 v d m V k Q 2 9 s d W 1 u c z E u e 0 1 h a 2 V J R C w w f S Z x d W 9 0 O y w m c X V v d D t T Z W N 0 a W 9 u M S 9 E Y X R h I E 1 h a 2 U v Q X V 0 b 1 J l b W 9 2 Z W R D b 2 x 1 b W 5 z M S 5 7 T W F r Z U 5 h b W U s M X 0 m c X V v d D s s J n F 1 b 3 Q 7 U 2 V j d G l v b j E v R G F 0 Y S B N Y W t l L 0 F 1 d G 9 S Z W 1 v d m V k Q 2 9 s d W 1 u c z E u e 0 1 h a 2 V D b 3 V u d H J 5 L D J 9 J n F 1 b 3 Q 7 X S w m c X V v d D t D b 2 x 1 b W 5 D b 3 V u d C Z x d W 9 0 O z o z L C Z x d W 9 0 O 0 t l e U N v b H V t b k 5 h b W V z J n F 1 b 3 Q 7 O l t d L C Z x d W 9 0 O 0 N v b H V t b k l k Z W 5 0 a X R p Z X M m c X V v d D s 6 W y Z x d W 9 0 O 1 N l Y 3 R p b 2 4 x L 0 R h d G E g T W F r Z S 9 B d X R v U m V t b 3 Z l Z E N v b H V t b n M x L n t N Y W t l S U Q s M H 0 m c X V v d D s s J n F 1 b 3 Q 7 U 2 V j d G l v b j E v R G F 0 Y S B N Y W t l L 0 F 1 d G 9 S Z W 1 v d m V k Q 2 9 s d W 1 u c z E u e 0 1 h a 2 V O Y W 1 l L D F 9 J n F 1 b 3 Q 7 L C Z x d W 9 0 O 1 N l Y 3 R p b 2 4 x L 0 R h d G E g T W F r Z S 9 B d X R v U m V t b 3 Z l Z E N v b H V t b n M x L n t N Y W t l Q 2 9 1 b n R y e S w y f S Z x d W 9 0 O 1 0 s J n F 1 b 3 Q 7 U m V s Y X R p b 2 5 z a G l w S W 5 m b y Z x d W 9 0 O z p b X X 0 i I C 8 + P C 9 T d G F i b G V F b n R y a W V z P j w v S X R l b T 4 8 S X R l b T 4 8 S X R l b U x v Y 2 F 0 a W 9 u P j x J d G V t V H l w Z T 5 G b 3 J t d W x h P C 9 J d G V t V H l w Z T 4 8 S X R l b V B h d G g + U 2 V j d G l v b j E v R G F 0 Y S U y M E 1 h a 2 U v U 2 9 1 c m N l P C 9 J d G V t U G F 0 a D 4 8 L 0 l 0 Z W 1 M b 2 N h d G l v b j 4 8 U 3 R h Y m x l R W 5 0 c m l l c y A v P j w v S X R l b T 4 8 S X R l b T 4 8 S X R l b U x v Y 2 F 0 a W 9 u P j x J d G V t V H l w Z T 5 G b 3 J t d W x h P C 9 J d G V t V H l w Z T 4 8 S X R l b V B h d G g + U 2 V j d G l v b j E v R G F 0 Y S U y M E 1 h a 2 U v U H J l c 3 R p Z 2 V D Y X J z P C 9 J d G V t U G F 0 a D 4 8 L 0 l 0 Z W 1 M b 2 N h d G l v b j 4 8 U 3 R h Y m x l R W 5 0 c m l l c y A v P j w v S X R l b T 4 8 S X R l b T 4 8 S X R l b U x v Y 2 F 0 a W 9 u P j x J d G V t V H l w Z T 5 G b 3 J t d W x h P C 9 J d G V t V H l w Z T 4 8 S X R l b V B h d G g + U 2 V j d G l v b j E v R G F 0 Y S U y M E 1 h a 2 U v R G F 0 Y V 9 N Y W t l P C 9 J d G V t U G F 0 a D 4 8 L 0 l 0 Z W 1 M b 2 N h d G l v b j 4 8 U 3 R h Y m x l R W 5 0 c m l l c y A v P j w v S X R l b T 4 8 S X R l b T 4 8 S X R l b U x v Y 2 F 0 a W 9 u P j x J d G V t V H l w Z T 5 G b 3 J t d W x h P C 9 J d G V t V H l w Z T 4 8 S X R l b V B h d G g + U 2 V j d G l v b j E v R G F 0 Y S U y M E 1 v Z G V s 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M y 0 w O S 0 x M l Q x O T o w O T o 0 N C 4 2 O D k 0 O D E 3 W i I g L z 4 8 R W 5 0 c n k g V H l w Z T 0 i R m l s b E N v b H V t b l R 5 c G V z I i B W Y W x 1 Z T 0 i c 0 R B d 0 d C Z 1 l H I i A v P j x F b n R y e S B U e X B l P S J G a W x s Q 2 9 s d W 1 u T m F t Z X M i I F Z h b H V l P S J z W y Z x d W 9 0 O 0 1 v Z G V s S U Q m c X V v d D s s J n F 1 b 3 Q 7 T W F r Z U l E J n F 1 b 3 Q 7 L C Z x d W 9 0 O 0 1 v Z G V s T m F t Z S Z x d W 9 0 O y w m c X V v d D t N b 2 R l b F Z h c m l h b n Q m c X V v d D s s J n F 1 b 3 Q 7 W W V h c k Z p c n N 0 U H J v Z H V j Z W Q m c X V v d D s s J n F 1 b 3 Q 7 W W V h c k x h c 3 R Q c m 9 k d W N 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R h d G E g T W 9 k Z W w v Q X V 0 b 1 J l b W 9 2 Z W R D b 2 x 1 b W 5 z M S 5 7 T W 9 k Z W x J R C w w f S Z x d W 9 0 O y w m c X V v d D t T Z W N 0 a W 9 u M S 9 E Y X R h I E 1 v Z G V s L 0 F 1 d G 9 S Z W 1 v d m V k Q 2 9 s d W 1 u c z E u e 0 1 h a 2 V J R C w x f S Z x d W 9 0 O y w m c X V v d D t T Z W N 0 a W 9 u M S 9 E Y X R h I E 1 v Z G V s L 0 F 1 d G 9 S Z W 1 v d m V k Q 2 9 s d W 1 u c z E u e 0 1 v Z G V s T m F t Z S w y f S Z x d W 9 0 O y w m c X V v d D t T Z W N 0 a W 9 u M S 9 E Y X R h I E 1 v Z G V s L 0 F 1 d G 9 S Z W 1 v d m V k Q 2 9 s d W 1 u c z E u e 0 1 v Z G V s V m F y a W F u d C w z f S Z x d W 9 0 O y w m c X V v d D t T Z W N 0 a W 9 u M S 9 E Y X R h I E 1 v Z G V s L 0 F 1 d G 9 S Z W 1 v d m V k Q 2 9 s d W 1 u c z E u e 1 l l Y X J G a X J z d F B y b 2 R 1 Y 2 V k L D R 9 J n F 1 b 3 Q 7 L C Z x d W 9 0 O 1 N l Y 3 R p b 2 4 x L 0 R h d G E g T W 9 k Z W w v Q X V 0 b 1 J l b W 9 2 Z W R D b 2 x 1 b W 5 z M S 5 7 W W V h c k x h c 3 R Q c m 9 k d W N l Z C w 1 f S Z x d W 9 0 O 1 0 s J n F 1 b 3 Q 7 Q 2 9 s d W 1 u Q 2 9 1 b n Q m c X V v d D s 6 N i w m c X V v d D t L Z X l D b 2 x 1 b W 5 O Y W 1 l c y Z x d W 9 0 O z p b X S w m c X V v d D t D b 2 x 1 b W 5 J Z G V u d G l 0 a W V z J n F 1 b 3 Q 7 O l s m c X V v d D t T Z W N 0 a W 9 u M S 9 E Y X R h I E 1 v Z G V s L 0 F 1 d G 9 S Z W 1 v d m V k Q 2 9 s d W 1 u c z E u e 0 1 v Z G V s S U Q s M H 0 m c X V v d D s s J n F 1 b 3 Q 7 U 2 V j d G l v b j E v R G F 0 Y S B N b 2 R l b C 9 B d X R v U m V t b 3 Z l Z E N v b H V t b n M x L n t N Y W t l S U Q s M X 0 m c X V v d D s s J n F 1 b 3 Q 7 U 2 V j d G l v b j E v R G F 0 Y S B N b 2 R l b C 9 B d X R v U m V t b 3 Z l Z E N v b H V t b n M x L n t N b 2 R l b E 5 h b W U s M n 0 m c X V v d D s s J n F 1 b 3 Q 7 U 2 V j d G l v b j E v R G F 0 Y S B N b 2 R l b C 9 B d X R v U m V t b 3 Z l Z E N v b H V t b n M x L n t N b 2 R l b F Z h c m l h b n Q s M 3 0 m c X V v d D s s J n F 1 b 3 Q 7 U 2 V j d G l v b j E v R G F 0 Y S B N b 2 R l b C 9 B d X R v U m V t b 3 Z l Z E N v b H V t b n M x L n t Z Z W F y R m l y c 3 R Q c m 9 k d W N l Z C w 0 f S Z x d W 9 0 O y w m c X V v d D t T Z W N 0 a W 9 u M S 9 E Y X R h I E 1 v Z G V s L 0 F 1 d G 9 S Z W 1 v d m V k Q 2 9 s d W 1 u c z E u e 1 l l Y X J M Y X N 0 U H J v Z H V j Z W Q s N X 0 m c X V v d D t d L C Z x d W 9 0 O 1 J l b G F 0 a W 9 u c 2 h p c E l u Z m 8 m c X V v d D s 6 W 1 1 9 I i A v P j w v U 3 R h Y m x l R W 5 0 c m l l c z 4 8 L 0 l 0 Z W 0 + P E l 0 Z W 0 + P E l 0 Z W 1 M b 2 N h d G l v b j 4 8 S X R l b V R 5 c G U + R m 9 y b X V s Y T w v S X R l b V R 5 c G U + P E l 0 Z W 1 Q Y X R o P l N l Y 3 R p b 2 4 x L 0 R h d G E l M j B N b 2 R l b C 9 T b 3 V y Y 2 U 8 L 0 l 0 Z W 1 Q Y X R o P j w v S X R l b U x v Y 2 F 0 a W 9 u P j x T d G F i b G V F b n R y a W V z I C 8 + P C 9 J d G V t P j x J d G V t P j x J d G V t T G 9 j Y X R p b 2 4 + P E l 0 Z W 1 U e X B l P k Z v c m 1 1 b G E 8 L 0 l 0 Z W 1 U e X B l P j x J d G V t U G F 0 a D 5 T Z W N 0 a W 9 u M S 9 E Y X R h J T I w T W 9 k Z W w v U H J l c 3 R p Z 2 V D Y X J z P C 9 J d G V t U G F 0 a D 4 8 L 0 l 0 Z W 1 M b 2 N h d G l v b j 4 8 U 3 R h Y m x l R W 5 0 c m l l c y A v P j w v S X R l b T 4 8 S X R l b T 4 8 S X R l b U x v Y 2 F 0 a W 9 u P j x J d G V t V H l w Z T 5 G b 3 J t d W x h P C 9 J d G V t V H l w Z T 4 8 S X R l b V B h d G g + U 2 V j d G l v b j E v R G F 0 Y S U y M E 1 v Z G V s L 0 R h d G F f T W 9 k Z W w 8 L 0 l 0 Z W 1 Q Y X R o P j w v S X R l b U x v Y 2 F 0 a W 9 u P j x T d G F i b G V F b n R y a W V z I C 8 + P C 9 J d G V t P j x J d G V t P j x J d G V t T G 9 j Y X R p b 2 4 + P E l 0 Z W 1 U e X B l P k Z v c m 1 1 b G E 8 L 0 l 0 Z W 1 U e X B l P j x J d G V t U G F 0 a D 5 T Z W N 0 a W 9 u M S 9 E Y X R h J T I w U 3 R v Y 2 s 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1 I i A v P j x F b n R y e S B U e X B l P S J G a W x s R X J y b 3 J D b 2 R l I i B W Y W x 1 Z T 0 i c 1 V u a 2 5 v d 2 4 i I C 8 + P E V u d H J 5 I F R 5 c G U 9 I k Z p b G x F c n J v c k N v d W 5 0 I i B W Y W x 1 Z T 0 i b D A i I C 8 + P E V u d H J 5 I F R 5 c G U 9 I k Z p b G x M Y X N 0 V X B k Y X R l Z C I g V m F s d W U 9 I m Q y M D I z L T A 5 L T E y V D E 5 O j A 5 O j Q 0 L j c x M D Q y N j d a I i A v P j x F b n R y e S B U e X B l P S J G a W x s Q 2 9 s d W 1 u V H l w Z X M i I F Z h b H V l P S J z Q m d 3 U k V S R V J B U V l H Q 1 F v P S I g L z 4 8 R W 5 0 c n k g V H l w Z T 0 i R m l s b E N v b H V t b k 5 h b W V z I i B W Y W x 1 Z T 0 i c 1 s m c X V v d D t T d G 9 j a 0 N v Z G U m c X V v d D s s J n F 1 b 3 Q 7 T W 9 k Z W x J R C Z x d W 9 0 O y w m c X V v d D t D b 3 N 0 J n F 1 b 3 Q 7 L C Z x d W 9 0 O 1 J l c G F p c n N D b 3 N 0 J n F 1 b 3 Q 7 L C Z x d W 9 0 O 1 B h c n R z Q 2 9 z d C Z x d W 9 0 O y w m c X V v d D t U c m F u c 3 B v c n R J b k N v c 3 Q m c X V v d D s s J n F 1 b 3 Q 7 S X N S S E Q m c X V v d D s s J n F 1 b 3 Q 7 Q 2 9 s b 3 I m c X V v d D s s J n F 1 b 3 Q 7 Q n V 5 Z X J D b 2 1 t Z W 5 0 c y Z x d W 9 0 O y w m c X V v d D t E Y X R l Q m 9 1 Z 2 h 0 J n F 1 b 3 Q 7 L C Z x d W 9 0 O 1 R p b W V C b 3 V n a H 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R G F 0 Y S B T d G 9 j a y 9 B d X R v U m V t b 3 Z l Z E N v b H V t b n M x L n t T d G 9 j a 0 N v Z G U s M H 0 m c X V v d D s s J n F 1 b 3 Q 7 U 2 V j d G l v b j E v R G F 0 Y S B T d G 9 j a y 9 B d X R v U m V t b 3 Z l Z E N v b H V t b n M x L n t N b 2 R l b E l E L D F 9 J n F 1 b 3 Q 7 L C Z x d W 9 0 O 1 N l Y 3 R p b 2 4 x L 0 R h d G E g U 3 R v Y 2 s v Q X V 0 b 1 J l b W 9 2 Z W R D b 2 x 1 b W 5 z M S 5 7 Q 2 9 z d C w y f S Z x d W 9 0 O y w m c X V v d D t T Z W N 0 a W 9 u M S 9 E Y X R h I F N 0 b 2 N r L 0 F 1 d G 9 S Z W 1 v d m V k Q 2 9 s d W 1 u c z E u e 1 J l c G F p c n N D b 3 N 0 L D N 9 J n F 1 b 3 Q 7 L C Z x d W 9 0 O 1 N l Y 3 R p b 2 4 x L 0 R h d G E g U 3 R v Y 2 s v Q X V 0 b 1 J l b W 9 2 Z W R D b 2 x 1 b W 5 z M S 5 7 U G F y d H N D b 3 N 0 L D R 9 J n F 1 b 3 Q 7 L C Z x d W 9 0 O 1 N l Y 3 R p b 2 4 x L 0 R h d G E g U 3 R v Y 2 s v Q X V 0 b 1 J l b W 9 2 Z W R D b 2 x 1 b W 5 z M S 5 7 V H J h b n N w b 3 J 0 S W 5 D b 3 N 0 L D V 9 J n F 1 b 3 Q 7 L C Z x d W 9 0 O 1 N l Y 3 R p b 2 4 x L 0 R h d G E g U 3 R v Y 2 s v Q X V 0 b 1 J l b W 9 2 Z W R D b 2 x 1 b W 5 z M S 5 7 S X N S S E Q s N n 0 m c X V v d D s s J n F 1 b 3 Q 7 U 2 V j d G l v b j E v R G F 0 Y S B T d G 9 j a y 9 B d X R v U m V t b 3 Z l Z E N v b H V t b n M x L n t D b 2 x v c i w 3 f S Z x d W 9 0 O y w m c X V v d D t T Z W N 0 a W 9 u M S 9 E Y X R h I F N 0 b 2 N r L 0 F 1 d G 9 S Z W 1 v d m V k Q 2 9 s d W 1 u c z E u e 0 J 1 e W V y Q 2 9 t b W V u d H M s O H 0 m c X V v d D s s J n F 1 b 3 Q 7 U 2 V j d G l v b j E v R G F 0 Y S B T d G 9 j a y 9 B d X R v U m V t b 3 Z l Z E N v b H V t b n M x L n t E Y X R l Q m 9 1 Z 2 h 0 L D l 9 J n F 1 b 3 Q 7 L C Z x d W 9 0 O 1 N l Y 3 R p b 2 4 x L 0 R h d G E g U 3 R v Y 2 s v Q X V 0 b 1 J l b W 9 2 Z W R D b 2 x 1 b W 5 z M S 5 7 V G l t Z U J v d W d o d C w x M H 0 m c X V v d D t d L C Z x d W 9 0 O 0 N v b H V t b k N v d W 5 0 J n F 1 b 3 Q 7 O j E x L C Z x d W 9 0 O 0 t l e U N v b H V t b k 5 h b W V z J n F 1 b 3 Q 7 O l t d L C Z x d W 9 0 O 0 N v b H V t b k l k Z W 5 0 a X R p Z X M m c X V v d D s 6 W y Z x d W 9 0 O 1 N l Y 3 R p b 2 4 x L 0 R h d G E g U 3 R v Y 2 s v Q X V 0 b 1 J l b W 9 2 Z W R D b 2 x 1 b W 5 z M S 5 7 U 3 R v Y 2 t D b 2 R l L D B 9 J n F 1 b 3 Q 7 L C Z x d W 9 0 O 1 N l Y 3 R p b 2 4 x L 0 R h d G E g U 3 R v Y 2 s v Q X V 0 b 1 J l b W 9 2 Z W R D b 2 x 1 b W 5 z M S 5 7 T W 9 k Z W x J R C w x f S Z x d W 9 0 O y w m c X V v d D t T Z W N 0 a W 9 u M S 9 E Y X R h I F N 0 b 2 N r L 0 F 1 d G 9 S Z W 1 v d m V k Q 2 9 s d W 1 u c z E u e 0 N v c 3 Q s M n 0 m c X V v d D s s J n F 1 b 3 Q 7 U 2 V j d G l v b j E v R G F 0 Y S B T d G 9 j a y 9 B d X R v U m V t b 3 Z l Z E N v b H V t b n M x L n t S Z X B h a X J z Q 2 9 z d C w z f S Z x d W 9 0 O y w m c X V v d D t T Z W N 0 a W 9 u M S 9 E Y X R h I F N 0 b 2 N r L 0 F 1 d G 9 S Z W 1 v d m V k Q 2 9 s d W 1 u c z E u e 1 B h c n R z Q 2 9 z d C w 0 f S Z x d W 9 0 O y w m c X V v d D t T Z W N 0 a W 9 u M S 9 E Y X R h I F N 0 b 2 N r L 0 F 1 d G 9 S Z W 1 v d m V k Q 2 9 s d W 1 u c z E u e 1 R y Y W 5 z c G 9 y d E l u Q 2 9 z d C w 1 f S Z x d W 9 0 O y w m c X V v d D t T Z W N 0 a W 9 u M S 9 E Y X R h I F N 0 b 2 N r L 0 F 1 d G 9 S Z W 1 v d m V k Q 2 9 s d W 1 u c z E u e 0 l z U k h E L D Z 9 J n F 1 b 3 Q 7 L C Z x d W 9 0 O 1 N l Y 3 R p b 2 4 x L 0 R h d G E g U 3 R v Y 2 s v Q X V 0 b 1 J l b W 9 2 Z W R D b 2 x 1 b W 5 z M S 5 7 Q 2 9 s b 3 I s N 3 0 m c X V v d D s s J n F 1 b 3 Q 7 U 2 V j d G l v b j E v R G F 0 Y S B T d G 9 j a y 9 B d X R v U m V t b 3 Z l Z E N v b H V t b n M x L n t C d X l l c k N v b W 1 l b n R z L D h 9 J n F 1 b 3 Q 7 L C Z x d W 9 0 O 1 N l Y 3 R p b 2 4 x L 0 R h d G E g U 3 R v Y 2 s v Q X V 0 b 1 J l b W 9 2 Z W R D b 2 x 1 b W 5 z M S 5 7 R G F 0 Z U J v d W d o d C w 5 f S Z x d W 9 0 O y w m c X V v d D t T Z W N 0 a W 9 u M S 9 E Y X R h I F N 0 b 2 N r L 0 F 1 d G 9 S Z W 1 v d m V k Q 2 9 s d W 1 u c z E u e 1 R p b W V C b 3 V n a H Q s M T B 9 J n F 1 b 3 Q 7 X S w m c X V v d D t S Z W x h d G l v b n N o a X B J b m Z v J n F 1 b 3 Q 7 O l t d f S I g L z 4 8 L 1 N 0 Y W J s Z U V u d H J p Z X M + P C 9 J d G V t P j x J d G V t P j x J d G V t T G 9 j Y X R p b 2 4 + P E l 0 Z W 1 U e X B l P k Z v c m 1 1 b G E 8 L 0 l 0 Z W 1 U e X B l P j x J d G V t U G F 0 a D 5 T Z W N 0 a W 9 u M S 9 E Y X R h J T I w U 3 R v Y 2 s v U 2 9 1 c m N l P C 9 J d G V t U G F 0 a D 4 8 L 0 l 0 Z W 1 M b 2 N h d G l v b j 4 8 U 3 R h Y m x l R W 5 0 c m l l c y A v P j w v S X R l b T 4 8 S X R l b T 4 8 S X R l b U x v Y 2 F 0 a W 9 u P j x J d G V t V H l w Z T 5 G b 3 J t d W x h P C 9 J d G V t V H l w Z T 4 8 S X R l b V B h d G g + U 2 V j d G l v b j E v R G F 0 Y S U y M F N 0 b 2 N r L 1 B y Z X N 0 a W d l Q 2 F y c z w v S X R l b V B h d G g + P C 9 J d G V t T G 9 j Y X R p b 2 4 + P F N 0 Y W J s Z U V u d H J p Z X M g L z 4 8 L 0 l 0 Z W 0 + P E l 0 Z W 0 + P E l 0 Z W 1 M b 2 N h d G l v b j 4 8 S X R l b V R 5 c G U + R m 9 y b X V s Y T w v S X R l b V R 5 c G U + P E l 0 Z W 1 Q Y X R o P l N l Y 3 R p b 2 4 x L 0 R h d G E l M j B T d G 9 j a y 9 E Y X R h X 1 N 0 b 2 N r P C 9 J d G V t U G F 0 a D 4 8 L 0 l 0 Z W 1 M b 2 N h d G l v b j 4 8 U 3 R h Y m x l R W 5 0 c m l l c y A v P j w v S X R l b T 4 8 S X R l b T 4 8 S X R l b U x v Y 2 F 0 a W 9 u P j x J d G V t V H l w Z T 5 G b 3 J t d W x h P C 9 J d G V t V H l w Z T 4 8 S X R l b V B h d G g + U 2 V j d G l v b j E v R G F 0 Y S U y M F N h b G V z R G V 0 Y W l s c y 9 N Z X J n Z W Q l M j B R d W V y a W V z P C 9 J d G V t U G F 0 a D 4 8 L 0 l 0 Z W 1 M b 2 N h d G l v b j 4 8 U 3 R h Y m x l R W 5 0 c m l l c y A v P j w v S X R l b T 4 8 S X R l b T 4 8 S X R l b U x v Y 2 F 0 a W 9 u P j x J d G V t V H l w Z T 5 G b 3 J t d W x h P C 9 J d G V t V H l w Z T 4 8 S X R l b V B h d G g + U 2 V j d G l v b j E v R G F 0 Y S U y M F N h b G V z R G V 0 Y W l s c y 9 F e H B h b m R l Z C U y M E R h d G E l M j B T Y W x l c z w v S X R l b V B h d G g + P C 9 J d G V t T G 9 j Y X R p b 2 4 + P F N 0 Y W J s Z U V u d H J p Z X M g L z 4 8 L 0 l 0 Z W 0 + P E l 0 Z W 0 + P E l 0 Z W 1 M b 2 N h d G l v b j 4 8 S X R l b V R 5 c G U + R m 9 y b X V s Y T w v S X R l b V R 5 c G U + P E l 0 Z W 1 Q Y X R o P l N l Y 3 R p b 2 4 x L 0 R h d G E l M j B T Y W x l c 0 R l d G F p b H M v U m V u Y W 1 l Z C U y M E N v b H V t b n M 8 L 0 l 0 Z W 1 Q Y X R o P j w v S X R l b U x v Y 2 F 0 a W 9 u P j x T d G F i b G V F b n R y a W V z I C 8 + P C 9 J d G V t P j x J d G V t P j x J d G V t T G 9 j Y X R p b 2 4 + P E l 0 Z W 1 U e X B l P k Z v c m 1 1 b G E 8 L 0 l 0 Z W 1 U e X B l P j x J d G V t U G F 0 a D 5 T Z W N 0 a W 9 u M S 9 E Y X R h J T I w U 2 F s Z X N E Z X R h a W x z L 0 1 l c m d l Z C U y M F F 1 Z X J p Z X M x P C 9 J d G V t U G F 0 a D 4 8 L 0 l 0 Z W 1 M b 2 N h d G l v b j 4 8 U 3 R h Y m x l R W 5 0 c m l l c y A v P j w v S X R l b T 4 8 S X R l b T 4 8 S X R l b U x v Y 2 F 0 a W 9 u P j x J d G V t V H l w Z T 5 G b 3 J t d W x h P C 9 J d G V t V H l w Z T 4 8 S X R l b V B h d G g + U 2 V j d G l v b j E v R G F 0 Y S U y M F N h b G V z R G V 0 Y W l s c y 9 F e H B h b m R l Z C U y M E R h d G E l M j B D d X N 0 b 2 1 l c j w v S X R l b V B h d G g + P C 9 J d G V t T G 9 j Y X R p b 2 4 + P F N 0 Y W J s Z U V u d H J p Z X M g L z 4 8 L 0 l 0 Z W 0 + P E l 0 Z W 0 + P E l 0 Z W 1 M b 2 N h d G l v b j 4 8 S X R l b V R 5 c G U + R m 9 y b X V s Y T w v S X R l b V R 5 c G U + P E l 0 Z W 1 Q Y X R o P l N l Y 3 R p b 2 4 x L 0 R h d G E l M j B T Y W x l c 0 R l d G F p b H M v U m V u Y W 1 l Z C U y M E N v b H V t b n M x P C 9 J d G V t U G F 0 a D 4 8 L 0 l 0 Z W 1 M b 2 N h d G l v b j 4 8 U 3 R h Y m x l R W 5 0 c m l l c y A v P j w v S X R l b T 4 8 S X R l b T 4 8 S X R l b U x v Y 2 F 0 a W 9 u P j x J d G V t V H l w Z T 5 G b 3 J t d W x h P C 9 J d G V t V H l w Z T 4 8 S X R l b V B h d G g + U 2 V j d G l v b j E v R G F 0 Y S U y M F N h b G V z R G V 0 Y W l s c y 9 N Z X J n Z W Q l M j B R d W V y a W V z M j w v S X R l b V B h d G g + P C 9 J d G V t T G 9 j Y X R p b 2 4 + P F N 0 Y W J s Z U V u d H J p Z X M g L z 4 8 L 0 l 0 Z W 0 + P E l 0 Z W 0 + P E l 0 Z W 1 M b 2 N h d G l v b j 4 8 S X R l b V R 5 c G U + R m 9 y b X V s Y T w v S X R l b V R 5 c G U + P E l 0 Z W 1 Q Y X R o P l N l Y 3 R p b 2 4 x L 0 R h d G E l M j B T Y W x l c 0 R l d G F p b H M v R X h w Y W 5 k Z W Q l M j B E Y X R h J T I w Q 2 9 1 b n R y e T w v S X R l b V B h d G g + P C 9 J d G V t T G 9 j Y X R p b 2 4 + P F N 0 Y W J s Z U V u d H J p Z X M g L z 4 8 L 0 l 0 Z W 0 + P E l 0 Z W 0 + P E l 0 Z W 1 M b 2 N h d G l v b j 4 8 S X R l b V R 5 c G U + R m 9 y b X V s Y T w v S X R l b V R 5 c G U + P E l 0 Z W 1 Q Y X R o P l N l Y 3 R p b 2 4 x L 0 R h d G E l M j B T Y W x l c 0 R l d G F p b H M v U m V t b 3 Z l Z C U y M E N v b H V t b n M 8 L 0 l 0 Z W 1 Q Y X R o P j w v S X R l b U x v Y 2 F 0 a W 9 u P j x T d G F i b G V F b n R y a W V z I C 8 + P C 9 J d G V t P j x J d G V t P j x J d G V t T G 9 j Y X R p b 2 4 + P E l 0 Z W 1 U e X B l P k Z v c m 1 1 b G E 8 L 0 l 0 Z W 1 U e X B l P j x J d G V t U G F 0 a D 5 T Z W N 0 a W 9 u M S 9 E Y X R h J T I w U 2 F s Z X N E Z X R h a W x z L 1 J l b m F t Z W Q l M j B D b 2 x 1 b W 5 z M j w v S X R l b V B h d G g + P C 9 J d G V t T G 9 j Y X R p b 2 4 + P F N 0 Y W J s Z U V u d H J p Z X M g L z 4 8 L 0 l 0 Z W 0 + P E l 0 Z W 0 + P E l 0 Z W 1 M b 2 N h d G l v b j 4 8 S X R l b V R 5 c G U + R m 9 y b X V s Y T w v S X R l b V R 5 c G U + P E l 0 Z W 1 Q Y X R o P l N l Y 3 R p b 2 4 x L 0 R h d G E l M j B T Y W x l c 0 R l d G F p b H M v U m V t b 3 Z l Z C U y M E N v b H V t b n M x P C 9 J d G V t U G F 0 a D 4 8 L 0 l 0 Z W 1 M b 2 N h d G l v b j 4 8 U 3 R h Y m x l R W 5 0 c m l l c y A v P j w v S X R l b T 4 8 S X R l b T 4 8 S X R l b U x v Y 2 F 0 a W 9 u P j x J d G V t V H l w Z T 5 G b 3 J t d W x h P C 9 J d G V t V H l w Z T 4 8 S X R l b V B h d G g + U 2 V j d G l v b j E v R G F 0 Y S U y M F N h b G V z R G V 0 Y W l s c y 9 N Z X J n Z W Q l M j B R d W V y a W V z M z w v S X R l b V B h d G g + P C 9 J d G V t T G 9 j Y X R p b 2 4 + P F N 0 Y W J s Z U V u d H J p Z X M g L z 4 8 L 0 l 0 Z W 0 + P E l 0 Z W 0 + P E l 0 Z W 1 M b 2 N h d G l v b j 4 8 S X R l b V R 5 c G U + R m 9 y b X V s Y T w v S X R l b V R 5 c G U + P E l 0 Z W 1 Q Y X R o P l N l Y 3 R p b 2 4 x L 0 R h d G E l M j B T Y W x l c 0 R l d G F p b H M v R X h w Y W 5 k Z W Q l M j B E Y X R h J T I w U 3 R v Y 2 s 8 L 0 l 0 Z W 1 Q Y X R o P j w v S X R l b U x v Y 2 F 0 a W 9 u P j x T d G F i b G V F b n R y a W V z I C 8 + P C 9 J d G V t P j x J d G V t P j x J d G V t T G 9 j Y X R p b 2 4 + P E l 0 Z W 1 U e X B l P k Z v c m 1 1 b G E 8 L 0 l 0 Z W 1 U e X B l P j x J d G V t U G F 0 a D 5 T Z W N 0 a W 9 u M S 9 E Y X R h J T I w U 2 F s Z X N E Z X R h a W x z L 1 J l b m F t Z W Q l M j B D b 2 x 1 b W 5 z M z w v S X R l b V B h d G g + P C 9 J d G V t T G 9 j Y X R p b 2 4 + P F N 0 Y W J s Z U V u d H J p Z X M g L z 4 8 L 0 l 0 Z W 0 + P E l 0 Z W 0 + P E l 0 Z W 1 M b 2 N h d G l v b j 4 8 S X R l b V R 5 c G U + R m 9 y b X V s Y T w v S X R l b V R 5 c G U + P E l 0 Z W 1 Q Y X R o P l N l Y 3 R p b 2 4 x L 0 R h d G E l M j B T Y W x l c 0 R l d G F p b H M v T W V y Z 2 V k J T I w U X V l c m l l c z Q 8 L 0 l 0 Z W 1 Q Y X R o P j w v S X R l b U x v Y 2 F 0 a W 9 u P j x T d G F i b G V F b n R y a W V z I C 8 + P C 9 J d G V t P j x J d G V t P j x J d G V t T G 9 j Y X R p b 2 4 + P E l 0 Z W 1 U e X B l P k Z v c m 1 1 b G E 8 L 0 l 0 Z W 1 U e X B l P j x J d G V t U G F 0 a D 5 T Z W N 0 a W 9 u M S 9 E Y X R h J T I w U 2 F s Z X N E Z X R h a W x z L 0 V 4 c G F u Z G V k J T I w R G F 0 Y S U y M E 1 v Z G V s P C 9 J d G V t U G F 0 a D 4 8 L 0 l 0 Z W 1 M b 2 N h d G l v b j 4 8 U 3 R h Y m x l R W 5 0 c m l l c y A v P j w v S X R l b T 4 8 S X R l b T 4 8 S X R l b U x v Y 2 F 0 a W 9 u P j x J d G V t V H l w Z T 5 G b 3 J t d W x h P C 9 J d G V t V H l w Z T 4 8 S X R l b V B h d G g + U 2 V j d G l v b j E v R G F 0 Y S U y M F N h b G V z R G V 0 Y W l s c y 9 S Z W 1 v d m V k J T I w Q 2 9 s d W 1 u c z I 8 L 0 l 0 Z W 1 Q Y X R o P j w v S X R l b U x v Y 2 F 0 a W 9 u P j x T d G F i b G V F b n R y a W V z I C 8 + P C 9 J d G V t P j x J d G V t P j x J d G V t T G 9 j Y X R p b 2 4 + P E l 0 Z W 1 U e X B l P k Z v c m 1 1 b G E 8 L 0 l 0 Z W 1 U e X B l P j x J d G V t U G F 0 a D 5 T Z W N 0 a W 9 u M S 9 E Y X R h J T I w U 2 F s Z X N E Z X R h a W x z L 1 J l b m F t Z W Q l M j B D b 2 x 1 b W 5 z N D w v S X R l b V B h d G g + P C 9 J d G V t T G 9 j Y X R p b 2 4 + P F N 0 Y W J s Z U V u d H J p Z X M g L z 4 8 L 0 l 0 Z W 0 + P E l 0 Z W 0 + P E l 0 Z W 1 M b 2 N h d G l v b j 4 8 S X R l b V R 5 c G U + R m 9 y b X V s Y T w v S X R l b V R 5 c G U + P E l 0 Z W 1 Q Y X R o P l N l Y 3 R p b 2 4 x L 0 R h d G E l M j B T Y W x l c 0 R l d G F p b H M v T W V y Z 2 V k J T I w U X V l c m l l c z U 8 L 0 l 0 Z W 1 Q Y X R o P j w v S X R l b U x v Y 2 F 0 a W 9 u P j x T d G F i b G V F b n R y a W V z I C 8 + P C 9 J d G V t P j x J d G V t P j x J d G V t T G 9 j Y X R p b 2 4 + P E l 0 Z W 1 U e X B l P k Z v c m 1 1 b G E 8 L 0 l 0 Z W 1 U e X B l P j x J d G V t U G F 0 a D 5 T Z W N 0 a W 9 u M S 9 E Y X R h J T I w U 2 F s Z X N E Z X R h a W x z L 0 V 4 c G F u Z G V k J T I w R G F 0 Y S U y M E 1 h a 2 U 8 L 0 l 0 Z W 1 Q Y X R o P j w v S X R l b U x v Y 2 F 0 a W 9 u P j x T d G F i b G V F b n R y a W V z I C 8 + P C 9 J d G V t P j x J d G V t P j x J d G V t T G 9 j Y X R p b 2 4 + P E l 0 Z W 1 U e X B l P k Z v c m 1 1 b G E 8 L 0 l 0 Z W 1 U e X B l P j x J d G V t U G F 0 a D 5 T Z W N 0 a W 9 u M S 9 E Y X R h J T I w U 2 F s Z X N E Z X R h a W x z L 1 J l b m F t Z W Q l M j B D b 2 x 1 b W 5 z N T w v S X R l b V B h d G g + P C 9 J d G V t T G 9 j Y X R p b 2 4 + P F N 0 Y W J s Z U V u d H J p Z X M g L z 4 8 L 0 l 0 Z W 0 + P E l 0 Z W 0 + P E l 0 Z W 1 M b 2 N h d G l v b j 4 8 S X R l b V R 5 c G U + R m 9 y b X V s Y T w v S X R l b V R 5 c G U + P E l 0 Z W 1 Q Y X R o P l N l Y 3 R p b 2 4 x L 0 R h d G E l M j B T Y W x l c 0 R l d G F p b H M v U m V v c m R l c m V k J T I w Q 2 9 s d W 1 u c z w v S X R l b V B h d G g + P C 9 J d G V t T G 9 j Y X R p b 2 4 + P F N 0 Y W J s Z U V u d H J p Z X M g L z 4 8 L 0 l 0 Z W 0 + P C 9 J d G V t c z 4 8 L 0 x v Y 2 F s U G F j a 2 F n Z U 1 l d G F k Y X R h R m l s Z T 4 W A A A A U E s F B g A A A A A A A A A A A A A A A A A A A A A A A C Y B A A A B A A A A 0 I y d 3 w E V 0 R G M e g D A T 8 K X 6 w E A A A B q A B 9 Z x + r K S 7 Y i 0 R 9 W o G g F A A A A A A I A A A A A A B B m A A A A A Q A A I A A A A D b U z b c b a P 1 8 L U Z R 2 l E + y q e M z Q f L 1 R T p D j E D 3 D x L K t x h A A A A A A 6 A A A A A A g A A I A A A A H J h p D O M W Z i X s U n a 2 g v M 5 t u I 8 I a A U 2 Q Y i I y F Q G E L f i R g U A A A A G i i k v F 4 F D x t p 9 A X 6 U o m S 0 + 7 + a v M e H r b E 2 j U r x K P l C s F t A Q g y 6 o M o F F A t c 8 j 7 E w Q X 3 n R o 7 3 0 + X A B w h 5 k s A r f e 3 / T V U 2 R x G Q i p X v M w u N / 7 N J O Q A A A A O p h Z d 5 C Z H l g + S d E C l F 0 5 C V w t 7 O c S D i e n Y l j J m z L m Q K l m Z / J X u l R o g Y E G A p t + y B q g p W r P G D q B X a h w 8 g p 6 L s C 2 7 I = < / D a t a M a s h u p > 
</file>

<file path=customXml/itemProps1.xml><?xml version="1.0" encoding="utf-8"?>
<ds:datastoreItem xmlns:ds="http://schemas.openxmlformats.org/officeDocument/2006/customXml" ds:itemID="{A4D7C633-479B-4985-9B38-2D38164C6E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 Dashboard 2016&amp;2018</vt:lpstr>
      <vt:lpstr>Final Dashboard 2017&amp;2018</vt:lpstr>
      <vt:lpstr>Final Dashboard 2016&amp;2017</vt:lpstr>
      <vt:lpstr>Final Dashboard 2015&amp;2016</vt:lpstr>
      <vt:lpstr>Working</vt:lpstr>
      <vt:lpstr>Lamborgini</vt:lpstr>
      <vt:lpstr>Aston Martin</vt:lpstr>
      <vt:lpstr>Ferarri</vt:lpstr>
      <vt:lpstr>Data SalesDetails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Alaa</dc:creator>
  <cp:lastModifiedBy>Ahmed Alaa</cp:lastModifiedBy>
  <dcterms:created xsi:type="dcterms:W3CDTF">2023-09-12T18:56:06Z</dcterms:created>
  <dcterms:modified xsi:type="dcterms:W3CDTF">2023-09-15T17:25:58Z</dcterms:modified>
</cp:coreProperties>
</file>