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meag-mac/Desktop/FinalResults/startAdapt/"/>
    </mc:Choice>
  </mc:AlternateContent>
  <xr:revisionPtr revIDLastSave="0" documentId="13_ncr:1_{B8DB1997-5F28-F546-8EE4-217B356B8143}" xr6:coauthVersionLast="47" xr6:coauthVersionMax="47" xr10:uidLastSave="{00000000-0000-0000-0000-000000000000}"/>
  <bookViews>
    <workbookView xWindow="0" yWindow="460" windowWidth="25600" windowHeight="14180" activeTab="1" xr2:uid="{00000000-000D-0000-FFFF-FFFF00000000}"/>
  </bookViews>
  <sheets>
    <sheet name="total_force" sheetId="5" r:id="rId1"/>
    <sheet name="Porepressure Comparison" sheetId="4" r:id="rId2"/>
    <sheet name="Displacement X Comparison" sheetId="7" r:id="rId3"/>
    <sheet name="Displacement Y Comparison" sheetId="8" r:id="rId4"/>
    <sheet name="Analytical-Expected" sheetId="1" r:id="rId5"/>
    <sheet name="Moose-Fully Coupled" sheetId="2" r:id="rId6"/>
    <sheet name="Moose-Uncoupled" sheetId="6" r:id="rId7"/>
    <sheet name="Sheet1" sheetId="9" r:id="rId8"/>
  </sheets>
  <definedNames>
    <definedName name="mandel" localSheetId="5">'Moose-Fully Coupled'!$A$1:$O$32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0" i="1" l="1"/>
  <c r="B221" i="1" s="1"/>
  <c r="B157" i="1"/>
  <c r="B158" i="1" s="1"/>
  <c r="B87" i="1"/>
  <c r="B86" i="1"/>
  <c r="B32" i="1"/>
  <c r="B33" i="1" s="1"/>
  <c r="B34" i="1" s="1"/>
  <c r="B35" i="1" s="1"/>
  <c r="B36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14" i="1"/>
  <c r="H14" i="1" s="1"/>
  <c r="G4" i="1"/>
  <c r="G3" i="1"/>
  <c r="G8" i="1" s="1"/>
  <c r="G2" i="1"/>
  <c r="G5" i="1" l="1"/>
  <c r="G6" i="1" s="1"/>
  <c r="G9" i="1" s="1"/>
  <c r="B222" i="1"/>
  <c r="B159" i="1"/>
  <c r="B88" i="1"/>
  <c r="Q31" i="1"/>
  <c r="P31" i="1"/>
  <c r="G7" i="1"/>
  <c r="B37" i="1"/>
  <c r="B223" i="1" l="1"/>
  <c r="B160" i="1"/>
  <c r="B89" i="1"/>
  <c r="L88" i="1"/>
  <c r="N88" i="1"/>
  <c r="G10" i="1"/>
  <c r="B38" i="1"/>
  <c r="C221" i="1" l="1"/>
  <c r="L157" i="1"/>
  <c r="L220" i="1"/>
  <c r="M157" i="1"/>
  <c r="M220" i="1"/>
  <c r="F220" i="1"/>
  <c r="G157" i="1"/>
  <c r="K220" i="1"/>
  <c r="K221" i="1"/>
  <c r="H221" i="1"/>
  <c r="I221" i="1"/>
  <c r="H158" i="1"/>
  <c r="C158" i="1"/>
  <c r="F158" i="1"/>
  <c r="D221" i="1"/>
  <c r="M158" i="1"/>
  <c r="F157" i="1"/>
  <c r="J220" i="1"/>
  <c r="K157" i="1"/>
  <c r="L221" i="1"/>
  <c r="G221" i="1"/>
  <c r="E221" i="1"/>
  <c r="K158" i="1"/>
  <c r="J158" i="1"/>
  <c r="I158" i="1"/>
  <c r="N221" i="1"/>
  <c r="N158" i="1"/>
  <c r="M221" i="1"/>
  <c r="G158" i="1"/>
  <c r="D157" i="1"/>
  <c r="D220" i="1"/>
  <c r="E157" i="1"/>
  <c r="E220" i="1"/>
  <c r="J157" i="1"/>
  <c r="N220" i="1"/>
  <c r="C220" i="1"/>
  <c r="J221" i="1"/>
  <c r="L158" i="1"/>
  <c r="E158" i="1"/>
  <c r="H157" i="1"/>
  <c r="H220" i="1"/>
  <c r="I157" i="1"/>
  <c r="I220" i="1"/>
  <c r="N157" i="1"/>
  <c r="C157" i="1"/>
  <c r="P157" i="1" s="1"/>
  <c r="G220" i="1"/>
  <c r="F221" i="1"/>
  <c r="D158" i="1"/>
  <c r="D159" i="1"/>
  <c r="G159" i="1"/>
  <c r="N159" i="1"/>
  <c r="C222" i="1"/>
  <c r="F222" i="1"/>
  <c r="I222" i="1"/>
  <c r="C159" i="1"/>
  <c r="L159" i="1"/>
  <c r="H159" i="1"/>
  <c r="K159" i="1"/>
  <c r="D222" i="1"/>
  <c r="L222" i="1"/>
  <c r="M222" i="1"/>
  <c r="E159" i="1"/>
  <c r="I159" i="1"/>
  <c r="N222" i="1"/>
  <c r="G222" i="1"/>
  <c r="J222" i="1"/>
  <c r="M159" i="1"/>
  <c r="C88" i="1"/>
  <c r="F159" i="1"/>
  <c r="J159" i="1"/>
  <c r="E222" i="1"/>
  <c r="H222" i="1"/>
  <c r="K222" i="1"/>
  <c r="B224" i="1"/>
  <c r="I223" i="1"/>
  <c r="D223" i="1"/>
  <c r="N223" i="1"/>
  <c r="M223" i="1"/>
  <c r="L223" i="1"/>
  <c r="C223" i="1"/>
  <c r="K223" i="1"/>
  <c r="J223" i="1"/>
  <c r="F223" i="1"/>
  <c r="H223" i="1"/>
  <c r="G223" i="1"/>
  <c r="E223" i="1"/>
  <c r="P222" i="1"/>
  <c r="I160" i="1"/>
  <c r="D160" i="1"/>
  <c r="F160" i="1"/>
  <c r="B161" i="1"/>
  <c r="C160" i="1"/>
  <c r="E160" i="1"/>
  <c r="N160" i="1"/>
  <c r="M160" i="1"/>
  <c r="J160" i="1"/>
  <c r="L160" i="1"/>
  <c r="K160" i="1"/>
  <c r="H160" i="1"/>
  <c r="G160" i="1"/>
  <c r="P159" i="1"/>
  <c r="C34" i="1"/>
  <c r="D87" i="1"/>
  <c r="F87" i="1"/>
  <c r="E86" i="1"/>
  <c r="N86" i="1"/>
  <c r="C87" i="1"/>
  <c r="G86" i="1"/>
  <c r="E87" i="1"/>
  <c r="H86" i="1"/>
  <c r="M87" i="1"/>
  <c r="I86" i="1"/>
  <c r="J87" i="1"/>
  <c r="G87" i="1"/>
  <c r="N87" i="1"/>
  <c r="D86" i="1"/>
  <c r="J86" i="1"/>
  <c r="K86" i="1"/>
  <c r="C86" i="1"/>
  <c r="H87" i="1"/>
  <c r="I87" i="1"/>
  <c r="M86" i="1"/>
  <c r="L87" i="1"/>
  <c r="K87" i="1"/>
  <c r="L86" i="1"/>
  <c r="F86" i="1"/>
  <c r="E34" i="1"/>
  <c r="K88" i="1"/>
  <c r="J88" i="1"/>
  <c r="E88" i="1"/>
  <c r="I88" i="1"/>
  <c r="F88" i="1"/>
  <c r="H88" i="1"/>
  <c r="G88" i="1"/>
  <c r="D88" i="1"/>
  <c r="M88" i="1"/>
  <c r="B90" i="1"/>
  <c r="N89" i="1"/>
  <c r="M89" i="1"/>
  <c r="I89" i="1"/>
  <c r="C89" i="1"/>
  <c r="L89" i="1"/>
  <c r="J89" i="1"/>
  <c r="F89" i="1"/>
  <c r="K89" i="1"/>
  <c r="H89" i="1"/>
  <c r="G89" i="1"/>
  <c r="E89" i="1"/>
  <c r="D89" i="1"/>
  <c r="I37" i="1"/>
  <c r="C32" i="1"/>
  <c r="H36" i="1"/>
  <c r="E32" i="1"/>
  <c r="I32" i="1"/>
  <c r="N36" i="1"/>
  <c r="L32" i="1"/>
  <c r="J32" i="1"/>
  <c r="G31" i="1"/>
  <c r="M32" i="1"/>
  <c r="F36" i="1"/>
  <c r="K32" i="1"/>
  <c r="E33" i="1"/>
  <c r="F31" i="1"/>
  <c r="D32" i="1"/>
  <c r="F33" i="1"/>
  <c r="F32" i="1"/>
  <c r="N32" i="1"/>
  <c r="L36" i="1"/>
  <c r="M33" i="1"/>
  <c r="C33" i="1"/>
  <c r="D33" i="1"/>
  <c r="K33" i="1"/>
  <c r="J33" i="1"/>
  <c r="E36" i="1"/>
  <c r="K36" i="1"/>
  <c r="L33" i="1"/>
  <c r="H31" i="1"/>
  <c r="H32" i="1"/>
  <c r="N33" i="1"/>
  <c r="J31" i="1"/>
  <c r="H33" i="1"/>
  <c r="C36" i="1"/>
  <c r="N31" i="1"/>
  <c r="I33" i="1"/>
  <c r="C31" i="1"/>
  <c r="I31" i="1"/>
  <c r="J36" i="1"/>
  <c r="M31" i="1"/>
  <c r="G33" i="1"/>
  <c r="D31" i="1"/>
  <c r="L31" i="1"/>
  <c r="D36" i="1"/>
  <c r="M36" i="1"/>
  <c r="E31" i="1"/>
  <c r="G32" i="1"/>
  <c r="G36" i="1"/>
  <c r="K31" i="1"/>
  <c r="I36" i="1"/>
  <c r="F37" i="1"/>
  <c r="K37" i="1"/>
  <c r="J37" i="1"/>
  <c r="H37" i="1"/>
  <c r="E37" i="1"/>
  <c r="M37" i="1"/>
  <c r="I34" i="1"/>
  <c r="L34" i="1"/>
  <c r="M34" i="1"/>
  <c r="N34" i="1"/>
  <c r="N37" i="1"/>
  <c r="H34" i="1"/>
  <c r="K34" i="1"/>
  <c r="J34" i="1"/>
  <c r="G34" i="1"/>
  <c r="D34" i="1"/>
  <c r="G37" i="1"/>
  <c r="D37" i="1"/>
  <c r="C37" i="1"/>
  <c r="L37" i="1"/>
  <c r="F34" i="1"/>
  <c r="B39" i="1"/>
  <c r="N38" i="1"/>
  <c r="M38" i="1"/>
  <c r="L38" i="1"/>
  <c r="I38" i="1"/>
  <c r="H38" i="1"/>
  <c r="G38" i="1"/>
  <c r="K38" i="1"/>
  <c r="J38" i="1"/>
  <c r="D38" i="1"/>
  <c r="F38" i="1"/>
  <c r="E38" i="1"/>
  <c r="C38" i="1"/>
  <c r="G35" i="1"/>
  <c r="C35" i="1"/>
  <c r="N35" i="1"/>
  <c r="M35" i="1"/>
  <c r="L35" i="1"/>
  <c r="K35" i="1"/>
  <c r="J35" i="1"/>
  <c r="I35" i="1"/>
  <c r="H35" i="1"/>
  <c r="F35" i="1"/>
  <c r="E35" i="1"/>
  <c r="D35" i="1"/>
  <c r="P220" i="1" l="1"/>
  <c r="P158" i="1"/>
  <c r="P221" i="1"/>
  <c r="P88" i="1"/>
  <c r="G224" i="1"/>
  <c r="I224" i="1"/>
  <c r="F224" i="1"/>
  <c r="E224" i="1"/>
  <c r="D224" i="1"/>
  <c r="C224" i="1"/>
  <c r="M224" i="1"/>
  <c r="L224" i="1"/>
  <c r="B225" i="1"/>
  <c r="N224" i="1"/>
  <c r="K224" i="1"/>
  <c r="H224" i="1"/>
  <c r="J224" i="1"/>
  <c r="P223" i="1"/>
  <c r="P160" i="1"/>
  <c r="G161" i="1"/>
  <c r="F161" i="1"/>
  <c r="E161" i="1"/>
  <c r="D161" i="1"/>
  <c r="C161" i="1"/>
  <c r="J161" i="1"/>
  <c r="B162" i="1"/>
  <c r="M161" i="1"/>
  <c r="N161" i="1"/>
  <c r="K161" i="1"/>
  <c r="L161" i="1"/>
  <c r="I161" i="1"/>
  <c r="H161" i="1"/>
  <c r="P32" i="1"/>
  <c r="P87" i="1"/>
  <c r="P86" i="1"/>
  <c r="G90" i="1"/>
  <c r="F90" i="1"/>
  <c r="E90" i="1"/>
  <c r="D90" i="1"/>
  <c r="C90" i="1"/>
  <c r="L90" i="1"/>
  <c r="N90" i="1"/>
  <c r="I90" i="1"/>
  <c r="H90" i="1"/>
  <c r="B91" i="1"/>
  <c r="M90" i="1"/>
  <c r="K90" i="1"/>
  <c r="J90" i="1"/>
  <c r="P89" i="1"/>
  <c r="P37" i="1"/>
  <c r="Q37" i="1"/>
  <c r="Q34" i="1"/>
  <c r="Q32" i="1"/>
  <c r="P34" i="1"/>
  <c r="P36" i="1"/>
  <c r="Q36" i="1"/>
  <c r="P33" i="1"/>
  <c r="Q33" i="1"/>
  <c r="Q38" i="1"/>
  <c r="P38" i="1"/>
  <c r="D39" i="1"/>
  <c r="C39" i="1"/>
  <c r="M39" i="1"/>
  <c r="K39" i="1"/>
  <c r="B40" i="1"/>
  <c r="I39" i="1"/>
  <c r="E39" i="1"/>
  <c r="L39" i="1"/>
  <c r="H39" i="1"/>
  <c r="G39" i="1"/>
  <c r="N39" i="1"/>
  <c r="J39" i="1"/>
  <c r="F39" i="1"/>
  <c r="Q35" i="1"/>
  <c r="P35" i="1"/>
  <c r="B226" i="1" l="1"/>
  <c r="N225" i="1"/>
  <c r="M225" i="1"/>
  <c r="L225" i="1"/>
  <c r="K225" i="1"/>
  <c r="J225" i="1"/>
  <c r="I225" i="1"/>
  <c r="F225" i="1"/>
  <c r="H225" i="1"/>
  <c r="E225" i="1"/>
  <c r="G225" i="1"/>
  <c r="D225" i="1"/>
  <c r="C225" i="1"/>
  <c r="P224" i="1"/>
  <c r="P161" i="1"/>
  <c r="B163" i="1"/>
  <c r="N162" i="1"/>
  <c r="E162" i="1"/>
  <c r="M162" i="1"/>
  <c r="L162" i="1"/>
  <c r="K162" i="1"/>
  <c r="F162" i="1"/>
  <c r="J162" i="1"/>
  <c r="I162" i="1"/>
  <c r="H162" i="1"/>
  <c r="G162" i="1"/>
  <c r="D162" i="1"/>
  <c r="C162" i="1"/>
  <c r="P90" i="1"/>
  <c r="B92" i="1"/>
  <c r="N91" i="1"/>
  <c r="M91" i="1"/>
  <c r="L91" i="1"/>
  <c r="K91" i="1"/>
  <c r="J91" i="1"/>
  <c r="E91" i="1"/>
  <c r="I91" i="1"/>
  <c r="F91" i="1"/>
  <c r="H91" i="1"/>
  <c r="G91" i="1"/>
  <c r="D91" i="1"/>
  <c r="C91" i="1"/>
  <c r="Q39" i="1"/>
  <c r="P39" i="1"/>
  <c r="M40" i="1"/>
  <c r="L40" i="1"/>
  <c r="K40" i="1"/>
  <c r="J40" i="1"/>
  <c r="I40" i="1"/>
  <c r="H40" i="1"/>
  <c r="N40" i="1"/>
  <c r="G40" i="1"/>
  <c r="B41" i="1"/>
  <c r="F40" i="1"/>
  <c r="E40" i="1"/>
  <c r="C40" i="1"/>
  <c r="D40" i="1"/>
  <c r="C226" i="1" l="1"/>
  <c r="G226" i="1"/>
  <c r="B227" i="1"/>
  <c r="J226" i="1"/>
  <c r="F226" i="1"/>
  <c r="L226" i="1"/>
  <c r="K226" i="1"/>
  <c r="H226" i="1"/>
  <c r="E226" i="1"/>
  <c r="N226" i="1"/>
  <c r="M226" i="1"/>
  <c r="I226" i="1"/>
  <c r="D226" i="1"/>
  <c r="P225" i="1"/>
  <c r="C163" i="1"/>
  <c r="I163" i="1"/>
  <c r="J163" i="1"/>
  <c r="D163" i="1"/>
  <c r="L163" i="1"/>
  <c r="K163" i="1"/>
  <c r="E163" i="1"/>
  <c r="H163" i="1"/>
  <c r="F163" i="1"/>
  <c r="B164" i="1"/>
  <c r="G163" i="1"/>
  <c r="N163" i="1"/>
  <c r="M163" i="1"/>
  <c r="P162" i="1"/>
  <c r="C92" i="1"/>
  <c r="J92" i="1"/>
  <c r="I92" i="1"/>
  <c r="E92" i="1"/>
  <c r="B93" i="1"/>
  <c r="F92" i="1"/>
  <c r="K92" i="1"/>
  <c r="H92" i="1"/>
  <c r="G92" i="1"/>
  <c r="D92" i="1"/>
  <c r="L92" i="1"/>
  <c r="N92" i="1"/>
  <c r="M92" i="1"/>
  <c r="P91" i="1"/>
  <c r="B42" i="1"/>
  <c r="L41" i="1"/>
  <c r="F41" i="1"/>
  <c r="D41" i="1"/>
  <c r="C41" i="1"/>
  <c r="N41" i="1"/>
  <c r="K41" i="1"/>
  <c r="M41" i="1"/>
  <c r="J41" i="1"/>
  <c r="E41" i="1"/>
  <c r="I41" i="1"/>
  <c r="H41" i="1"/>
  <c r="G41" i="1"/>
  <c r="P40" i="1"/>
  <c r="Q40" i="1"/>
  <c r="P163" i="1" l="1"/>
  <c r="P226" i="1"/>
  <c r="M227" i="1"/>
  <c r="L227" i="1"/>
  <c r="K227" i="1"/>
  <c r="J227" i="1"/>
  <c r="I227" i="1"/>
  <c r="H227" i="1"/>
  <c r="G227" i="1"/>
  <c r="F227" i="1"/>
  <c r="E227" i="1"/>
  <c r="B228" i="1"/>
  <c r="N227" i="1"/>
  <c r="D227" i="1"/>
  <c r="C227" i="1"/>
  <c r="M164" i="1"/>
  <c r="N164" i="1"/>
  <c r="L164" i="1"/>
  <c r="K164" i="1"/>
  <c r="B165" i="1"/>
  <c r="J164" i="1"/>
  <c r="I164" i="1"/>
  <c r="H164" i="1"/>
  <c r="G164" i="1"/>
  <c r="F164" i="1"/>
  <c r="E164" i="1"/>
  <c r="D164" i="1"/>
  <c r="C164" i="1"/>
  <c r="P92" i="1"/>
  <c r="M93" i="1"/>
  <c r="L93" i="1"/>
  <c r="K93" i="1"/>
  <c r="J93" i="1"/>
  <c r="I93" i="1"/>
  <c r="H93" i="1"/>
  <c r="G93" i="1"/>
  <c r="F93" i="1"/>
  <c r="E93" i="1"/>
  <c r="D93" i="1"/>
  <c r="B94" i="1"/>
  <c r="C93" i="1"/>
  <c r="N93" i="1"/>
  <c r="Q41" i="1"/>
  <c r="P41" i="1"/>
  <c r="G42" i="1"/>
  <c r="F42" i="1"/>
  <c r="E42" i="1"/>
  <c r="D42" i="1"/>
  <c r="C42" i="1"/>
  <c r="L42" i="1"/>
  <c r="I42" i="1"/>
  <c r="H42" i="1"/>
  <c r="N42" i="1"/>
  <c r="J42" i="1"/>
  <c r="M42" i="1"/>
  <c r="B43" i="1"/>
  <c r="K42" i="1"/>
  <c r="P227" i="1" l="1"/>
  <c r="L228" i="1"/>
  <c r="D228" i="1"/>
  <c r="B229" i="1"/>
  <c r="C228" i="1"/>
  <c r="N228" i="1"/>
  <c r="M228" i="1"/>
  <c r="K228" i="1"/>
  <c r="G228" i="1"/>
  <c r="F228" i="1"/>
  <c r="E228" i="1"/>
  <c r="J228" i="1"/>
  <c r="I228" i="1"/>
  <c r="H228" i="1"/>
  <c r="K165" i="1"/>
  <c r="G165" i="1"/>
  <c r="H165" i="1"/>
  <c r="B166" i="1"/>
  <c r="N165" i="1"/>
  <c r="D165" i="1"/>
  <c r="M165" i="1"/>
  <c r="L165" i="1"/>
  <c r="J165" i="1"/>
  <c r="I165" i="1"/>
  <c r="F165" i="1"/>
  <c r="E165" i="1"/>
  <c r="C165" i="1"/>
  <c r="P164" i="1"/>
  <c r="L94" i="1"/>
  <c r="K94" i="1"/>
  <c r="H94" i="1"/>
  <c r="B95" i="1"/>
  <c r="G94" i="1"/>
  <c r="C94" i="1"/>
  <c r="N94" i="1"/>
  <c r="M94" i="1"/>
  <c r="F94" i="1"/>
  <c r="E94" i="1"/>
  <c r="J94" i="1"/>
  <c r="I94" i="1"/>
  <c r="D94" i="1"/>
  <c r="P93" i="1"/>
  <c r="Q42" i="1"/>
  <c r="P42" i="1"/>
  <c r="N43" i="1"/>
  <c r="M43" i="1"/>
  <c r="L43" i="1"/>
  <c r="K43" i="1"/>
  <c r="F43" i="1"/>
  <c r="E43" i="1"/>
  <c r="J43" i="1"/>
  <c r="I43" i="1"/>
  <c r="H43" i="1"/>
  <c r="D43" i="1"/>
  <c r="G43" i="1"/>
  <c r="B44" i="1"/>
  <c r="C43" i="1"/>
  <c r="I229" i="1" l="1"/>
  <c r="H229" i="1"/>
  <c r="G229" i="1"/>
  <c r="F229" i="1"/>
  <c r="M229" i="1"/>
  <c r="E229" i="1"/>
  <c r="D229" i="1"/>
  <c r="C229" i="1"/>
  <c r="J229" i="1"/>
  <c r="N229" i="1"/>
  <c r="K229" i="1"/>
  <c r="L229" i="1"/>
  <c r="B230" i="1"/>
  <c r="P228" i="1"/>
  <c r="I166" i="1"/>
  <c r="K166" i="1"/>
  <c r="H166" i="1"/>
  <c r="N166" i="1"/>
  <c r="G166" i="1"/>
  <c r="F166" i="1"/>
  <c r="E166" i="1"/>
  <c r="B167" i="1"/>
  <c r="D166" i="1"/>
  <c r="C166" i="1"/>
  <c r="M166" i="1"/>
  <c r="J166" i="1"/>
  <c r="L166" i="1"/>
  <c r="P165" i="1"/>
  <c r="P94" i="1"/>
  <c r="I95" i="1"/>
  <c r="M95" i="1"/>
  <c r="H95" i="1"/>
  <c r="G95" i="1"/>
  <c r="F95" i="1"/>
  <c r="E95" i="1"/>
  <c r="D95" i="1"/>
  <c r="C95" i="1"/>
  <c r="L95" i="1"/>
  <c r="J95" i="1"/>
  <c r="B96" i="1"/>
  <c r="N95" i="1"/>
  <c r="K95" i="1"/>
  <c r="Q43" i="1"/>
  <c r="H44" i="1"/>
  <c r="J44" i="1"/>
  <c r="B45" i="1"/>
  <c r="N44" i="1"/>
  <c r="M44" i="1"/>
  <c r="I44" i="1"/>
  <c r="G44" i="1"/>
  <c r="E44" i="1"/>
  <c r="C44" i="1"/>
  <c r="L44" i="1"/>
  <c r="K44" i="1"/>
  <c r="F44" i="1"/>
  <c r="D44" i="1"/>
  <c r="P43" i="1"/>
  <c r="P229" i="1" l="1"/>
  <c r="B231" i="1"/>
  <c r="N230" i="1"/>
  <c r="M230" i="1"/>
  <c r="H230" i="1"/>
  <c r="D230" i="1"/>
  <c r="L230" i="1"/>
  <c r="G230" i="1"/>
  <c r="K230" i="1"/>
  <c r="C230" i="1"/>
  <c r="J230" i="1"/>
  <c r="I230" i="1"/>
  <c r="F230" i="1"/>
  <c r="E230" i="1"/>
  <c r="P166" i="1"/>
  <c r="D167" i="1"/>
  <c r="C167" i="1"/>
  <c r="B168" i="1"/>
  <c r="N167" i="1"/>
  <c r="M167" i="1"/>
  <c r="L167" i="1"/>
  <c r="K167" i="1"/>
  <c r="H167" i="1"/>
  <c r="J167" i="1"/>
  <c r="G167" i="1"/>
  <c r="I167" i="1"/>
  <c r="F167" i="1"/>
  <c r="E167" i="1"/>
  <c r="B97" i="1"/>
  <c r="N96" i="1"/>
  <c r="M96" i="1"/>
  <c r="C96" i="1"/>
  <c r="L96" i="1"/>
  <c r="H96" i="1"/>
  <c r="K96" i="1"/>
  <c r="D96" i="1"/>
  <c r="J96" i="1"/>
  <c r="I96" i="1"/>
  <c r="G96" i="1"/>
  <c r="F96" i="1"/>
  <c r="E96" i="1"/>
  <c r="P95" i="1"/>
  <c r="P44" i="1"/>
  <c r="J45" i="1"/>
  <c r="I45" i="1"/>
  <c r="B46" i="1"/>
  <c r="H45" i="1"/>
  <c r="K45" i="1"/>
  <c r="G45" i="1"/>
  <c r="L45" i="1"/>
  <c r="F45" i="1"/>
  <c r="E45" i="1"/>
  <c r="D45" i="1"/>
  <c r="N45" i="1"/>
  <c r="C45" i="1"/>
  <c r="M45" i="1"/>
  <c r="Q44" i="1"/>
  <c r="P167" i="1" l="1"/>
  <c r="P230" i="1"/>
  <c r="E231" i="1"/>
  <c r="I231" i="1"/>
  <c r="D231" i="1"/>
  <c r="C231" i="1"/>
  <c r="H231" i="1"/>
  <c r="M231" i="1"/>
  <c r="G231" i="1"/>
  <c r="K231" i="1"/>
  <c r="N231" i="1"/>
  <c r="F231" i="1"/>
  <c r="B232" i="1"/>
  <c r="L231" i="1"/>
  <c r="J231" i="1"/>
  <c r="E168" i="1"/>
  <c r="I168" i="1"/>
  <c r="D168" i="1"/>
  <c r="C168" i="1"/>
  <c r="G168" i="1"/>
  <c r="F168" i="1"/>
  <c r="H168" i="1"/>
  <c r="K168" i="1"/>
  <c r="N168" i="1"/>
  <c r="M168" i="1"/>
  <c r="L168" i="1"/>
  <c r="J168" i="1"/>
  <c r="B169" i="1"/>
  <c r="E97" i="1"/>
  <c r="D97" i="1"/>
  <c r="C97" i="1"/>
  <c r="H97" i="1"/>
  <c r="K97" i="1"/>
  <c r="F97" i="1"/>
  <c r="I97" i="1"/>
  <c r="L97" i="1"/>
  <c r="M97" i="1"/>
  <c r="B98" i="1"/>
  <c r="N97" i="1"/>
  <c r="J97" i="1"/>
  <c r="G97" i="1"/>
  <c r="P96" i="1"/>
  <c r="P45" i="1"/>
  <c r="Q45" i="1"/>
  <c r="B47" i="1"/>
  <c r="N46" i="1"/>
  <c r="I46" i="1"/>
  <c r="M46" i="1"/>
  <c r="H46" i="1"/>
  <c r="L46" i="1"/>
  <c r="D46" i="1"/>
  <c r="K46" i="1"/>
  <c r="J46" i="1"/>
  <c r="G46" i="1"/>
  <c r="F46" i="1"/>
  <c r="E46" i="1"/>
  <c r="C46" i="1"/>
  <c r="P231" i="1" l="1"/>
  <c r="N232" i="1"/>
  <c r="M232" i="1"/>
  <c r="B233" i="1"/>
  <c r="L232" i="1"/>
  <c r="K232" i="1"/>
  <c r="J232" i="1"/>
  <c r="I232" i="1"/>
  <c r="C232" i="1"/>
  <c r="H232" i="1"/>
  <c r="D232" i="1"/>
  <c r="G232" i="1"/>
  <c r="F232" i="1"/>
  <c r="E232" i="1"/>
  <c r="P168" i="1"/>
  <c r="N169" i="1"/>
  <c r="M169" i="1"/>
  <c r="L169" i="1"/>
  <c r="K169" i="1"/>
  <c r="J169" i="1"/>
  <c r="C169" i="1"/>
  <c r="I169" i="1"/>
  <c r="H169" i="1"/>
  <c r="D169" i="1"/>
  <c r="G169" i="1"/>
  <c r="F169" i="1"/>
  <c r="E169" i="1"/>
  <c r="B170" i="1"/>
  <c r="P97" i="1"/>
  <c r="N98" i="1"/>
  <c r="M98" i="1"/>
  <c r="L98" i="1"/>
  <c r="K98" i="1"/>
  <c r="B99" i="1"/>
  <c r="J98" i="1"/>
  <c r="I98" i="1"/>
  <c r="D98" i="1"/>
  <c r="C98" i="1"/>
  <c r="H98" i="1"/>
  <c r="G98" i="1"/>
  <c r="F98" i="1"/>
  <c r="E98" i="1"/>
  <c r="D47" i="1"/>
  <c r="E47" i="1"/>
  <c r="C47" i="1"/>
  <c r="I47" i="1"/>
  <c r="K47" i="1"/>
  <c r="F47" i="1"/>
  <c r="G47" i="1"/>
  <c r="B48" i="1"/>
  <c r="M47" i="1"/>
  <c r="L47" i="1"/>
  <c r="J47" i="1"/>
  <c r="H47" i="1"/>
  <c r="N47" i="1"/>
  <c r="Q46" i="1"/>
  <c r="P46" i="1"/>
  <c r="E233" i="1" l="1"/>
  <c r="N233" i="1"/>
  <c r="G233" i="1"/>
  <c r="J233" i="1"/>
  <c r="D233" i="1"/>
  <c r="B234" i="1"/>
  <c r="M233" i="1"/>
  <c r="H233" i="1"/>
  <c r="F233" i="1"/>
  <c r="L233" i="1"/>
  <c r="K233" i="1"/>
  <c r="I233" i="1"/>
  <c r="C233" i="1"/>
  <c r="P232" i="1"/>
  <c r="J170" i="1"/>
  <c r="I170" i="1"/>
  <c r="F170" i="1"/>
  <c r="C170" i="1"/>
  <c r="G170" i="1"/>
  <c r="E170" i="1"/>
  <c r="M170" i="1"/>
  <c r="H170" i="1"/>
  <c r="D170" i="1"/>
  <c r="B171" i="1"/>
  <c r="N170" i="1"/>
  <c r="L170" i="1"/>
  <c r="K170" i="1"/>
  <c r="P169" i="1"/>
  <c r="P98" i="1"/>
  <c r="C99" i="1"/>
  <c r="G99" i="1"/>
  <c r="D99" i="1"/>
  <c r="E99" i="1"/>
  <c r="J99" i="1"/>
  <c r="H99" i="1"/>
  <c r="N99" i="1"/>
  <c r="M99" i="1"/>
  <c r="B100" i="1"/>
  <c r="F99" i="1"/>
  <c r="L99" i="1"/>
  <c r="K99" i="1"/>
  <c r="I99" i="1"/>
  <c r="Q47" i="1"/>
  <c r="P47" i="1"/>
  <c r="M48" i="1"/>
  <c r="L48" i="1"/>
  <c r="K48" i="1"/>
  <c r="J48" i="1"/>
  <c r="I48" i="1"/>
  <c r="H48" i="1"/>
  <c r="G48" i="1"/>
  <c r="F48" i="1"/>
  <c r="C48" i="1"/>
  <c r="B49" i="1"/>
  <c r="E48" i="1"/>
  <c r="D48" i="1"/>
  <c r="N48" i="1"/>
  <c r="K234" i="1" l="1"/>
  <c r="J234" i="1"/>
  <c r="I234" i="1"/>
  <c r="H234" i="1"/>
  <c r="G234" i="1"/>
  <c r="F234" i="1"/>
  <c r="E234" i="1"/>
  <c r="L234" i="1"/>
  <c r="D234" i="1"/>
  <c r="B235" i="1"/>
  <c r="C234" i="1"/>
  <c r="M234" i="1"/>
  <c r="N234" i="1"/>
  <c r="P233" i="1"/>
  <c r="P170" i="1"/>
  <c r="K171" i="1"/>
  <c r="J171" i="1"/>
  <c r="I171" i="1"/>
  <c r="H171" i="1"/>
  <c r="L171" i="1"/>
  <c r="G171" i="1"/>
  <c r="F171" i="1"/>
  <c r="E171" i="1"/>
  <c r="B172" i="1"/>
  <c r="M171" i="1"/>
  <c r="D171" i="1"/>
  <c r="C171" i="1"/>
  <c r="N171" i="1"/>
  <c r="P99" i="1"/>
  <c r="K100" i="1"/>
  <c r="L100" i="1"/>
  <c r="J100" i="1"/>
  <c r="I100" i="1"/>
  <c r="M100" i="1"/>
  <c r="H100" i="1"/>
  <c r="G100" i="1"/>
  <c r="F100" i="1"/>
  <c r="E100" i="1"/>
  <c r="D100" i="1"/>
  <c r="C100" i="1"/>
  <c r="B101" i="1"/>
  <c r="N100" i="1"/>
  <c r="C49" i="1"/>
  <c r="E49" i="1"/>
  <c r="B50" i="1"/>
  <c r="G49" i="1"/>
  <c r="J49" i="1"/>
  <c r="F49" i="1"/>
  <c r="D49" i="1"/>
  <c r="N49" i="1"/>
  <c r="L49" i="1"/>
  <c r="M49" i="1"/>
  <c r="K49" i="1"/>
  <c r="I49" i="1"/>
  <c r="H49" i="1"/>
  <c r="P48" i="1"/>
  <c r="Q48" i="1"/>
  <c r="B236" i="1" l="1"/>
  <c r="D235" i="1"/>
  <c r="N235" i="1"/>
  <c r="J235" i="1"/>
  <c r="C235" i="1"/>
  <c r="M235" i="1"/>
  <c r="I235" i="1"/>
  <c r="F235" i="1"/>
  <c r="L235" i="1"/>
  <c r="K235" i="1"/>
  <c r="E235" i="1"/>
  <c r="H235" i="1"/>
  <c r="G235" i="1"/>
  <c r="P234" i="1"/>
  <c r="P171" i="1"/>
  <c r="I172" i="1"/>
  <c r="B173" i="1"/>
  <c r="D172" i="1"/>
  <c r="J172" i="1"/>
  <c r="N172" i="1"/>
  <c r="M172" i="1"/>
  <c r="L172" i="1"/>
  <c r="F172" i="1"/>
  <c r="E172" i="1"/>
  <c r="K172" i="1"/>
  <c r="C172" i="1"/>
  <c r="H172" i="1"/>
  <c r="G172" i="1"/>
  <c r="P49" i="1"/>
  <c r="P100" i="1"/>
  <c r="C101" i="1"/>
  <c r="B102" i="1"/>
  <c r="J101" i="1"/>
  <c r="N101" i="1"/>
  <c r="M101" i="1"/>
  <c r="I101" i="1"/>
  <c r="F101" i="1"/>
  <c r="L101" i="1"/>
  <c r="D101" i="1"/>
  <c r="K101" i="1"/>
  <c r="E101" i="1"/>
  <c r="H101" i="1"/>
  <c r="G101" i="1"/>
  <c r="Q49" i="1"/>
  <c r="G50" i="1"/>
  <c r="F50" i="1"/>
  <c r="E50" i="1"/>
  <c r="N50" i="1"/>
  <c r="D50" i="1"/>
  <c r="L50" i="1"/>
  <c r="C50" i="1"/>
  <c r="K50" i="1"/>
  <c r="H50" i="1"/>
  <c r="J50" i="1"/>
  <c r="I50" i="1"/>
  <c r="B51" i="1"/>
  <c r="M50" i="1"/>
  <c r="P235" i="1" l="1"/>
  <c r="G236" i="1"/>
  <c r="F236" i="1"/>
  <c r="E236" i="1"/>
  <c r="D236" i="1"/>
  <c r="C236" i="1"/>
  <c r="I236" i="1"/>
  <c r="H236" i="1"/>
  <c r="J236" i="1"/>
  <c r="N236" i="1"/>
  <c r="M236" i="1"/>
  <c r="L236" i="1"/>
  <c r="B237" i="1"/>
  <c r="K236" i="1"/>
  <c r="G173" i="1"/>
  <c r="F173" i="1"/>
  <c r="N173" i="1"/>
  <c r="J173" i="1"/>
  <c r="E173" i="1"/>
  <c r="D173" i="1"/>
  <c r="L173" i="1"/>
  <c r="C173" i="1"/>
  <c r="M173" i="1"/>
  <c r="H173" i="1"/>
  <c r="B174" i="1"/>
  <c r="I173" i="1"/>
  <c r="K173" i="1"/>
  <c r="P172" i="1"/>
  <c r="P101" i="1"/>
  <c r="G102" i="1"/>
  <c r="M102" i="1"/>
  <c r="F102" i="1"/>
  <c r="E102" i="1"/>
  <c r="D102" i="1"/>
  <c r="I102" i="1"/>
  <c r="H102" i="1"/>
  <c r="C102" i="1"/>
  <c r="J102" i="1"/>
  <c r="L102" i="1"/>
  <c r="K102" i="1"/>
  <c r="B103" i="1"/>
  <c r="N102" i="1"/>
  <c r="P50" i="1"/>
  <c r="Q50" i="1"/>
  <c r="N51" i="1"/>
  <c r="M51" i="1"/>
  <c r="L51" i="1"/>
  <c r="K51" i="1"/>
  <c r="F51" i="1"/>
  <c r="J51" i="1"/>
  <c r="I51" i="1"/>
  <c r="H51" i="1"/>
  <c r="E51" i="1"/>
  <c r="D51" i="1"/>
  <c r="B52" i="1"/>
  <c r="G51" i="1"/>
  <c r="C51" i="1"/>
  <c r="P236" i="1" l="1"/>
  <c r="B238" i="1"/>
  <c r="N237" i="1"/>
  <c r="M237" i="1"/>
  <c r="L237" i="1"/>
  <c r="K237" i="1"/>
  <c r="J237" i="1"/>
  <c r="E237" i="1"/>
  <c r="I237" i="1"/>
  <c r="F237" i="1"/>
  <c r="H237" i="1"/>
  <c r="G237" i="1"/>
  <c r="D237" i="1"/>
  <c r="C237" i="1"/>
  <c r="B175" i="1"/>
  <c r="N174" i="1"/>
  <c r="M174" i="1"/>
  <c r="F174" i="1"/>
  <c r="L174" i="1"/>
  <c r="K174" i="1"/>
  <c r="G174" i="1"/>
  <c r="J174" i="1"/>
  <c r="E174" i="1"/>
  <c r="I174" i="1"/>
  <c r="H174" i="1"/>
  <c r="D174" i="1"/>
  <c r="C174" i="1"/>
  <c r="P173" i="1"/>
  <c r="P102" i="1"/>
  <c r="B104" i="1"/>
  <c r="N103" i="1"/>
  <c r="M103" i="1"/>
  <c r="L103" i="1"/>
  <c r="K103" i="1"/>
  <c r="J103" i="1"/>
  <c r="I103" i="1"/>
  <c r="F103" i="1"/>
  <c r="H103" i="1"/>
  <c r="E103" i="1"/>
  <c r="G103" i="1"/>
  <c r="D103" i="1"/>
  <c r="C103" i="1"/>
  <c r="H52" i="1"/>
  <c r="F52" i="1"/>
  <c r="E52" i="1"/>
  <c r="M52" i="1"/>
  <c r="C52" i="1"/>
  <c r="N52" i="1"/>
  <c r="G52" i="1"/>
  <c r="I52" i="1"/>
  <c r="B53" i="1"/>
  <c r="L52" i="1"/>
  <c r="K52" i="1"/>
  <c r="J52" i="1"/>
  <c r="D52" i="1"/>
  <c r="Q51" i="1"/>
  <c r="P51" i="1"/>
  <c r="C238" i="1" l="1"/>
  <c r="E238" i="1"/>
  <c r="H238" i="1"/>
  <c r="F238" i="1"/>
  <c r="B239" i="1"/>
  <c r="J238" i="1"/>
  <c r="D238" i="1"/>
  <c r="K238" i="1"/>
  <c r="G238" i="1"/>
  <c r="I238" i="1"/>
  <c r="N238" i="1"/>
  <c r="M238" i="1"/>
  <c r="L238" i="1"/>
  <c r="P237" i="1"/>
  <c r="C175" i="1"/>
  <c r="B176" i="1"/>
  <c r="D175" i="1"/>
  <c r="L175" i="1"/>
  <c r="J175" i="1"/>
  <c r="G175" i="1"/>
  <c r="I175" i="1"/>
  <c r="N175" i="1"/>
  <c r="M175" i="1"/>
  <c r="K175" i="1"/>
  <c r="H175" i="1"/>
  <c r="F175" i="1"/>
  <c r="E175" i="1"/>
  <c r="P174" i="1"/>
  <c r="C104" i="1"/>
  <c r="I104" i="1"/>
  <c r="H104" i="1"/>
  <c r="B105" i="1"/>
  <c r="J104" i="1"/>
  <c r="D104" i="1"/>
  <c r="K104" i="1"/>
  <c r="F104" i="1"/>
  <c r="L104" i="1"/>
  <c r="E104" i="1"/>
  <c r="G104" i="1"/>
  <c r="N104" i="1"/>
  <c r="M104" i="1"/>
  <c r="P103" i="1"/>
  <c r="P52" i="1"/>
  <c r="Q52" i="1"/>
  <c r="J53" i="1"/>
  <c r="I53" i="1"/>
  <c r="H53" i="1"/>
  <c r="G53" i="1"/>
  <c r="F53" i="1"/>
  <c r="E53" i="1"/>
  <c r="K53" i="1"/>
  <c r="D53" i="1"/>
  <c r="M53" i="1"/>
  <c r="C53" i="1"/>
  <c r="L53" i="1"/>
  <c r="B54" i="1"/>
  <c r="N53" i="1"/>
  <c r="P175" i="1" l="1"/>
  <c r="P238" i="1"/>
  <c r="M239" i="1"/>
  <c r="L239" i="1"/>
  <c r="K239" i="1"/>
  <c r="J239" i="1"/>
  <c r="I239" i="1"/>
  <c r="H239" i="1"/>
  <c r="G239" i="1"/>
  <c r="F239" i="1"/>
  <c r="E239" i="1"/>
  <c r="D239" i="1"/>
  <c r="C239" i="1"/>
  <c r="N239" i="1"/>
  <c r="B240" i="1"/>
  <c r="M176" i="1"/>
  <c r="L176" i="1"/>
  <c r="K176" i="1"/>
  <c r="J176" i="1"/>
  <c r="B177" i="1"/>
  <c r="I176" i="1"/>
  <c r="H176" i="1"/>
  <c r="G176" i="1"/>
  <c r="F176" i="1"/>
  <c r="N176" i="1"/>
  <c r="E176" i="1"/>
  <c r="D176" i="1"/>
  <c r="C176" i="1"/>
  <c r="P104" i="1"/>
  <c r="M105" i="1"/>
  <c r="L105" i="1"/>
  <c r="K105" i="1"/>
  <c r="J105" i="1"/>
  <c r="I105" i="1"/>
  <c r="H105" i="1"/>
  <c r="G105" i="1"/>
  <c r="F105" i="1"/>
  <c r="E105" i="1"/>
  <c r="D105" i="1"/>
  <c r="N105" i="1"/>
  <c r="C105" i="1"/>
  <c r="B106" i="1"/>
  <c r="P53" i="1"/>
  <c r="Q53" i="1"/>
  <c r="B55" i="1"/>
  <c r="N54" i="1"/>
  <c r="C54" i="1"/>
  <c r="M54" i="1"/>
  <c r="I54" i="1"/>
  <c r="L54" i="1"/>
  <c r="H54" i="1"/>
  <c r="D54" i="1"/>
  <c r="K54" i="1"/>
  <c r="J54" i="1"/>
  <c r="G54" i="1"/>
  <c r="F54" i="1"/>
  <c r="E54" i="1"/>
  <c r="P239" i="1" l="1"/>
  <c r="L240" i="1"/>
  <c r="K240" i="1"/>
  <c r="H240" i="1"/>
  <c r="B241" i="1"/>
  <c r="G240" i="1"/>
  <c r="I240" i="1"/>
  <c r="F240" i="1"/>
  <c r="D240" i="1"/>
  <c r="C240" i="1"/>
  <c r="N240" i="1"/>
  <c r="M240" i="1"/>
  <c r="J240" i="1"/>
  <c r="E240" i="1"/>
  <c r="C177" i="1"/>
  <c r="L177" i="1"/>
  <c r="D177" i="1"/>
  <c r="F177" i="1"/>
  <c r="E177" i="1"/>
  <c r="B178" i="1"/>
  <c r="I177" i="1"/>
  <c r="M177" i="1"/>
  <c r="N177" i="1"/>
  <c r="K177" i="1"/>
  <c r="G177" i="1"/>
  <c r="J177" i="1"/>
  <c r="H177" i="1"/>
  <c r="P176" i="1"/>
  <c r="P105" i="1"/>
  <c r="C106" i="1"/>
  <c r="E106" i="1"/>
  <c r="L106" i="1"/>
  <c r="K106" i="1"/>
  <c r="B107" i="1"/>
  <c r="H106" i="1"/>
  <c r="D106" i="1"/>
  <c r="N106" i="1"/>
  <c r="G106" i="1"/>
  <c r="M106" i="1"/>
  <c r="J106" i="1"/>
  <c r="I106" i="1"/>
  <c r="F106" i="1"/>
  <c r="Q54" i="1"/>
  <c r="P54" i="1"/>
  <c r="D55" i="1"/>
  <c r="C55" i="1"/>
  <c r="H55" i="1"/>
  <c r="M55" i="1"/>
  <c r="K55" i="1"/>
  <c r="I55" i="1"/>
  <c r="E55" i="1"/>
  <c r="F55" i="1"/>
  <c r="B56" i="1"/>
  <c r="J55" i="1"/>
  <c r="G55" i="1"/>
  <c r="N55" i="1"/>
  <c r="L55" i="1"/>
  <c r="P106" i="1" l="1"/>
  <c r="I241" i="1"/>
  <c r="H241" i="1"/>
  <c r="G241" i="1"/>
  <c r="F241" i="1"/>
  <c r="E241" i="1"/>
  <c r="D241" i="1"/>
  <c r="C241" i="1"/>
  <c r="N241" i="1"/>
  <c r="L241" i="1"/>
  <c r="K241" i="1"/>
  <c r="B242" i="1"/>
  <c r="M241" i="1"/>
  <c r="J241" i="1"/>
  <c r="P240" i="1"/>
  <c r="P177" i="1"/>
  <c r="I178" i="1"/>
  <c r="H178" i="1"/>
  <c r="M178" i="1"/>
  <c r="G178" i="1"/>
  <c r="L178" i="1"/>
  <c r="K178" i="1"/>
  <c r="F178" i="1"/>
  <c r="E178" i="1"/>
  <c r="D178" i="1"/>
  <c r="C178" i="1"/>
  <c r="N178" i="1"/>
  <c r="J178" i="1"/>
  <c r="B179" i="1"/>
  <c r="I107" i="1"/>
  <c r="H107" i="1"/>
  <c r="G107" i="1"/>
  <c r="F107" i="1"/>
  <c r="E107" i="1"/>
  <c r="D107" i="1"/>
  <c r="C107" i="1"/>
  <c r="K107" i="1"/>
  <c r="B108" i="1"/>
  <c r="N107" i="1"/>
  <c r="L107" i="1"/>
  <c r="J107" i="1"/>
  <c r="M107" i="1"/>
  <c r="Q55" i="1"/>
  <c r="P55" i="1"/>
  <c r="M56" i="1"/>
  <c r="L56" i="1"/>
  <c r="K56" i="1"/>
  <c r="J56" i="1"/>
  <c r="I56" i="1"/>
  <c r="H56" i="1"/>
  <c r="G56" i="1"/>
  <c r="B57" i="1"/>
  <c r="F56" i="1"/>
  <c r="E56" i="1"/>
  <c r="C56" i="1"/>
  <c r="D56" i="1"/>
  <c r="N56" i="1"/>
  <c r="B243" i="1" l="1"/>
  <c r="N242" i="1"/>
  <c r="M242" i="1"/>
  <c r="C242" i="1"/>
  <c r="L242" i="1"/>
  <c r="H242" i="1"/>
  <c r="K242" i="1"/>
  <c r="J242" i="1"/>
  <c r="G242" i="1"/>
  <c r="E242" i="1"/>
  <c r="D242" i="1"/>
  <c r="I242" i="1"/>
  <c r="F242" i="1"/>
  <c r="P241" i="1"/>
  <c r="G179" i="1"/>
  <c r="B180" i="1"/>
  <c r="C179" i="1"/>
  <c r="N179" i="1"/>
  <c r="D179" i="1"/>
  <c r="M179" i="1"/>
  <c r="L179" i="1"/>
  <c r="K179" i="1"/>
  <c r="H179" i="1"/>
  <c r="E179" i="1"/>
  <c r="J179" i="1"/>
  <c r="I179" i="1"/>
  <c r="F179" i="1"/>
  <c r="P178" i="1"/>
  <c r="P107" i="1"/>
  <c r="B109" i="1"/>
  <c r="N108" i="1"/>
  <c r="M108" i="1"/>
  <c r="L108" i="1"/>
  <c r="G108" i="1"/>
  <c r="K108" i="1"/>
  <c r="J108" i="1"/>
  <c r="H108" i="1"/>
  <c r="I108" i="1"/>
  <c r="F108" i="1"/>
  <c r="E108" i="1"/>
  <c r="D108" i="1"/>
  <c r="C108" i="1"/>
  <c r="B58" i="1"/>
  <c r="L57" i="1"/>
  <c r="J57" i="1"/>
  <c r="E57" i="1"/>
  <c r="N57" i="1"/>
  <c r="G57" i="1"/>
  <c r="M57" i="1"/>
  <c r="K57" i="1"/>
  <c r="F57" i="1"/>
  <c r="D57" i="1"/>
  <c r="I57" i="1"/>
  <c r="H57" i="1"/>
  <c r="C57" i="1"/>
  <c r="Q56" i="1"/>
  <c r="P56" i="1"/>
  <c r="P179" i="1" l="1"/>
  <c r="E243" i="1"/>
  <c r="D243" i="1"/>
  <c r="C243" i="1"/>
  <c r="H243" i="1"/>
  <c r="J243" i="1"/>
  <c r="I243" i="1"/>
  <c r="K243" i="1"/>
  <c r="G243" i="1"/>
  <c r="F243" i="1"/>
  <c r="N243" i="1"/>
  <c r="M243" i="1"/>
  <c r="L243" i="1"/>
  <c r="B244" i="1"/>
  <c r="B245" i="1" s="1"/>
  <c r="B246" i="1" s="1"/>
  <c r="P242" i="1"/>
  <c r="E180" i="1"/>
  <c r="D180" i="1"/>
  <c r="C180" i="1"/>
  <c r="H180" i="1"/>
  <c r="L180" i="1"/>
  <c r="G180" i="1"/>
  <c r="J180" i="1"/>
  <c r="F180" i="1"/>
  <c r="M180" i="1"/>
  <c r="N180" i="1"/>
  <c r="B181" i="1"/>
  <c r="B182" i="1" s="1"/>
  <c r="K180" i="1"/>
  <c r="I180" i="1"/>
  <c r="E109" i="1"/>
  <c r="D109" i="1"/>
  <c r="C109" i="1"/>
  <c r="M109" i="1"/>
  <c r="L109" i="1"/>
  <c r="K109" i="1"/>
  <c r="H109" i="1"/>
  <c r="G109" i="1"/>
  <c r="F109" i="1"/>
  <c r="I109" i="1"/>
  <c r="N109" i="1"/>
  <c r="J109" i="1"/>
  <c r="B110" i="1"/>
  <c r="P108" i="1"/>
  <c r="Q57" i="1"/>
  <c r="P57" i="1"/>
  <c r="G58" i="1"/>
  <c r="F58" i="1"/>
  <c r="K58" i="1"/>
  <c r="I58" i="1"/>
  <c r="E58" i="1"/>
  <c r="D58" i="1"/>
  <c r="C58" i="1"/>
  <c r="J58" i="1"/>
  <c r="M58" i="1"/>
  <c r="N58" i="1"/>
  <c r="H58" i="1"/>
  <c r="L58" i="1"/>
  <c r="B59" i="1"/>
  <c r="B183" i="1" l="1"/>
  <c r="G182" i="1"/>
  <c r="M182" i="1"/>
  <c r="D182" i="1"/>
  <c r="C182" i="1"/>
  <c r="E182" i="1"/>
  <c r="K182" i="1"/>
  <c r="F182" i="1"/>
  <c r="J182" i="1"/>
  <c r="N182" i="1"/>
  <c r="H182" i="1"/>
  <c r="I182" i="1"/>
  <c r="L182" i="1"/>
  <c r="J246" i="1"/>
  <c r="F246" i="1"/>
  <c r="I246" i="1"/>
  <c r="G246" i="1"/>
  <c r="C246" i="1"/>
  <c r="B247" i="1"/>
  <c r="K246" i="1"/>
  <c r="N246" i="1"/>
  <c r="L246" i="1"/>
  <c r="D246" i="1"/>
  <c r="M246" i="1"/>
  <c r="E246" i="1"/>
  <c r="H246" i="1"/>
  <c r="B111" i="1"/>
  <c r="B112" i="1" s="1"/>
  <c r="P243" i="1"/>
  <c r="N244" i="1"/>
  <c r="M244" i="1"/>
  <c r="L244" i="1"/>
  <c r="K244" i="1"/>
  <c r="J244" i="1"/>
  <c r="I244" i="1"/>
  <c r="H244" i="1"/>
  <c r="G244" i="1"/>
  <c r="C244" i="1"/>
  <c r="F244" i="1"/>
  <c r="E244" i="1"/>
  <c r="D244" i="1"/>
  <c r="N181" i="1"/>
  <c r="M181" i="1"/>
  <c r="L181" i="1"/>
  <c r="K181" i="1"/>
  <c r="J181" i="1"/>
  <c r="I181" i="1"/>
  <c r="E181" i="1"/>
  <c r="H181" i="1"/>
  <c r="D181" i="1"/>
  <c r="G181" i="1"/>
  <c r="F181" i="1"/>
  <c r="C181" i="1"/>
  <c r="P180" i="1"/>
  <c r="P109" i="1"/>
  <c r="N110" i="1"/>
  <c r="M110" i="1"/>
  <c r="L110" i="1"/>
  <c r="K110" i="1"/>
  <c r="J110" i="1"/>
  <c r="I110" i="1"/>
  <c r="H110" i="1"/>
  <c r="G110" i="1"/>
  <c r="D110" i="1"/>
  <c r="F110" i="1"/>
  <c r="E110" i="1"/>
  <c r="C110" i="1"/>
  <c r="Q58" i="1"/>
  <c r="P58" i="1"/>
  <c r="N59" i="1"/>
  <c r="M59" i="1"/>
  <c r="L59" i="1"/>
  <c r="K59" i="1"/>
  <c r="F59" i="1"/>
  <c r="J59" i="1"/>
  <c r="E59" i="1"/>
  <c r="D59" i="1"/>
  <c r="I59" i="1"/>
  <c r="H59" i="1"/>
  <c r="G59" i="1"/>
  <c r="C59" i="1"/>
  <c r="B60" i="1"/>
  <c r="I112" i="1" l="1"/>
  <c r="B113" i="1"/>
  <c r="L112" i="1"/>
  <c r="M112" i="1"/>
  <c r="N112" i="1"/>
  <c r="D112" i="1"/>
  <c r="H112" i="1"/>
  <c r="F112" i="1"/>
  <c r="G112" i="1"/>
  <c r="C112" i="1"/>
  <c r="P112" i="1" s="1"/>
  <c r="K112" i="1"/>
  <c r="E112" i="1"/>
  <c r="J112" i="1"/>
  <c r="P182" i="1"/>
  <c r="M183" i="1"/>
  <c r="B184" i="1"/>
  <c r="D183" i="1"/>
  <c r="H183" i="1"/>
  <c r="F183" i="1"/>
  <c r="K183" i="1"/>
  <c r="E183" i="1"/>
  <c r="I183" i="1"/>
  <c r="L183" i="1"/>
  <c r="C183" i="1"/>
  <c r="J183" i="1"/>
  <c r="G183" i="1"/>
  <c r="N183" i="1"/>
  <c r="P246" i="1"/>
  <c r="D247" i="1"/>
  <c r="K247" i="1"/>
  <c r="G247" i="1"/>
  <c r="I247" i="1"/>
  <c r="E247" i="1"/>
  <c r="J247" i="1"/>
  <c r="N247" i="1"/>
  <c r="F247" i="1"/>
  <c r="M247" i="1"/>
  <c r="L247" i="1"/>
  <c r="C247" i="1"/>
  <c r="H247" i="1"/>
  <c r="B248" i="1"/>
  <c r="N245" i="1"/>
  <c r="K245" i="1"/>
  <c r="M245" i="1"/>
  <c r="E245" i="1"/>
  <c r="C245" i="1"/>
  <c r="J245" i="1"/>
  <c r="D245" i="1"/>
  <c r="G245" i="1"/>
  <c r="L245" i="1"/>
  <c r="I245" i="1"/>
  <c r="H245" i="1"/>
  <c r="F245" i="1"/>
  <c r="P244" i="1"/>
  <c r="P181" i="1"/>
  <c r="M111" i="1"/>
  <c r="J111" i="1"/>
  <c r="D111" i="1"/>
  <c r="N111" i="1"/>
  <c r="E111" i="1"/>
  <c r="H111" i="1"/>
  <c r="G111" i="1"/>
  <c r="I111" i="1"/>
  <c r="C111" i="1"/>
  <c r="L111" i="1"/>
  <c r="K111" i="1"/>
  <c r="F111" i="1"/>
  <c r="P110" i="1"/>
  <c r="Q59" i="1"/>
  <c r="N60" i="1"/>
  <c r="J60" i="1"/>
  <c r="F60" i="1"/>
  <c r="E60" i="1"/>
  <c r="B61" i="1"/>
  <c r="I60" i="1"/>
  <c r="D60" i="1"/>
  <c r="M60" i="1"/>
  <c r="H60" i="1"/>
  <c r="C60" i="1"/>
  <c r="L60" i="1"/>
  <c r="K60" i="1"/>
  <c r="G60" i="1"/>
  <c r="P59" i="1"/>
  <c r="P183" i="1" l="1"/>
  <c r="B185" i="1"/>
  <c r="F184" i="1"/>
  <c r="D184" i="1"/>
  <c r="H184" i="1"/>
  <c r="E184" i="1"/>
  <c r="J184" i="1"/>
  <c r="G184" i="1"/>
  <c r="K184" i="1"/>
  <c r="I184" i="1"/>
  <c r="L184" i="1"/>
  <c r="C184" i="1"/>
  <c r="P184" i="1" s="1"/>
  <c r="M184" i="1"/>
  <c r="N184" i="1"/>
  <c r="B114" i="1"/>
  <c r="J113" i="1"/>
  <c r="K113" i="1"/>
  <c r="F113" i="1"/>
  <c r="C113" i="1"/>
  <c r="L113" i="1"/>
  <c r="I113" i="1"/>
  <c r="D113" i="1"/>
  <c r="N113" i="1"/>
  <c r="E113" i="1"/>
  <c r="M113" i="1"/>
  <c r="G113" i="1"/>
  <c r="H113" i="1"/>
  <c r="P247" i="1"/>
  <c r="K248" i="1"/>
  <c r="B249" i="1"/>
  <c r="J248" i="1"/>
  <c r="N248" i="1"/>
  <c r="H248" i="1"/>
  <c r="C248" i="1"/>
  <c r="F248" i="1"/>
  <c r="G248" i="1"/>
  <c r="M248" i="1"/>
  <c r="I248" i="1"/>
  <c r="E248" i="1"/>
  <c r="L248" i="1"/>
  <c r="D248" i="1"/>
  <c r="P245" i="1"/>
  <c r="P111" i="1"/>
  <c r="Q60" i="1"/>
  <c r="J61" i="1"/>
  <c r="I61" i="1"/>
  <c r="H61" i="1"/>
  <c r="N61" i="1"/>
  <c r="G61" i="1"/>
  <c r="F61" i="1"/>
  <c r="E61" i="1"/>
  <c r="B62" i="1"/>
  <c r="L61" i="1"/>
  <c r="D61" i="1"/>
  <c r="C61" i="1"/>
  <c r="K61" i="1"/>
  <c r="M61" i="1"/>
  <c r="P60" i="1"/>
  <c r="P113" i="1" l="1"/>
  <c r="B115" i="1"/>
  <c r="D114" i="1"/>
  <c r="F114" i="1"/>
  <c r="N114" i="1"/>
  <c r="M114" i="1"/>
  <c r="I114" i="1"/>
  <c r="E114" i="1"/>
  <c r="J114" i="1"/>
  <c r="L114" i="1"/>
  <c r="H114" i="1"/>
  <c r="C114" i="1"/>
  <c r="G114" i="1"/>
  <c r="K114" i="1"/>
  <c r="D185" i="1"/>
  <c r="C185" i="1"/>
  <c r="K185" i="1"/>
  <c r="B186" i="1"/>
  <c r="M185" i="1"/>
  <c r="F185" i="1"/>
  <c r="N185" i="1"/>
  <c r="L185" i="1"/>
  <c r="H185" i="1"/>
  <c r="I185" i="1"/>
  <c r="E185" i="1"/>
  <c r="J185" i="1"/>
  <c r="G185" i="1"/>
  <c r="P248" i="1"/>
  <c r="I249" i="1"/>
  <c r="E249" i="1"/>
  <c r="M249" i="1"/>
  <c r="F249" i="1"/>
  <c r="H249" i="1"/>
  <c r="K249" i="1"/>
  <c r="J249" i="1"/>
  <c r="C249" i="1"/>
  <c r="G249" i="1"/>
  <c r="L249" i="1"/>
  <c r="N249" i="1"/>
  <c r="D249" i="1"/>
  <c r="B250" i="1"/>
  <c r="B63" i="1"/>
  <c r="N62" i="1"/>
  <c r="G62" i="1"/>
  <c r="C62" i="1"/>
  <c r="M62" i="1"/>
  <c r="L62" i="1"/>
  <c r="H62" i="1"/>
  <c r="K62" i="1"/>
  <c r="I62" i="1"/>
  <c r="J62" i="1"/>
  <c r="F62" i="1"/>
  <c r="E62" i="1"/>
  <c r="D62" i="1"/>
  <c r="P61" i="1"/>
  <c r="Q61" i="1"/>
  <c r="P185" i="1" l="1"/>
  <c r="P114" i="1"/>
  <c r="M186" i="1"/>
  <c r="L186" i="1"/>
  <c r="J186" i="1"/>
  <c r="G186" i="1"/>
  <c r="E186" i="1"/>
  <c r="C186" i="1"/>
  <c r="K186" i="1"/>
  <c r="H186" i="1"/>
  <c r="D186" i="1"/>
  <c r="I186" i="1"/>
  <c r="F186" i="1"/>
  <c r="B187" i="1"/>
  <c r="N186" i="1"/>
  <c r="G115" i="1"/>
  <c r="I115" i="1"/>
  <c r="K115" i="1"/>
  <c r="L115" i="1"/>
  <c r="F115" i="1"/>
  <c r="D115" i="1"/>
  <c r="B116" i="1"/>
  <c r="E115" i="1"/>
  <c r="H115" i="1"/>
  <c r="N115" i="1"/>
  <c r="M115" i="1"/>
  <c r="C115" i="1"/>
  <c r="P115" i="1" s="1"/>
  <c r="J115" i="1"/>
  <c r="P249" i="1"/>
  <c r="E250" i="1"/>
  <c r="H250" i="1"/>
  <c r="N250" i="1"/>
  <c r="G250" i="1"/>
  <c r="J250" i="1"/>
  <c r="L250" i="1"/>
  <c r="K250" i="1"/>
  <c r="D250" i="1"/>
  <c r="C250" i="1"/>
  <c r="I250" i="1"/>
  <c r="M250" i="1"/>
  <c r="F250" i="1"/>
  <c r="B251" i="1"/>
  <c r="D63" i="1"/>
  <c r="C63" i="1"/>
  <c r="G63" i="1"/>
  <c r="E63" i="1"/>
  <c r="L63" i="1"/>
  <c r="B64" i="1"/>
  <c r="F63" i="1"/>
  <c r="M63" i="1"/>
  <c r="J63" i="1"/>
  <c r="H63" i="1"/>
  <c r="N63" i="1"/>
  <c r="K63" i="1"/>
  <c r="I63" i="1"/>
  <c r="P62" i="1"/>
  <c r="Q62" i="1"/>
  <c r="P186" i="1" l="1"/>
  <c r="B117" i="1"/>
  <c r="L116" i="1"/>
  <c r="H116" i="1"/>
  <c r="D116" i="1"/>
  <c r="C116" i="1"/>
  <c r="K116" i="1"/>
  <c r="F116" i="1"/>
  <c r="N116" i="1"/>
  <c r="J116" i="1"/>
  <c r="G116" i="1"/>
  <c r="M116" i="1"/>
  <c r="I116" i="1"/>
  <c r="E116" i="1"/>
  <c r="B188" i="1"/>
  <c r="L187" i="1"/>
  <c r="I187" i="1"/>
  <c r="C187" i="1"/>
  <c r="N187" i="1"/>
  <c r="K187" i="1"/>
  <c r="H187" i="1"/>
  <c r="E187" i="1"/>
  <c r="F187" i="1"/>
  <c r="G187" i="1"/>
  <c r="M187" i="1"/>
  <c r="J187" i="1"/>
  <c r="D187" i="1"/>
  <c r="F251" i="1"/>
  <c r="I251" i="1"/>
  <c r="N251" i="1"/>
  <c r="E251" i="1"/>
  <c r="K251" i="1"/>
  <c r="C251" i="1"/>
  <c r="B252" i="1"/>
  <c r="G251" i="1"/>
  <c r="M251" i="1"/>
  <c r="H251" i="1"/>
  <c r="L251" i="1"/>
  <c r="D251" i="1"/>
  <c r="J251" i="1"/>
  <c r="P250" i="1"/>
  <c r="Q63" i="1"/>
  <c r="P63" i="1"/>
  <c r="M64" i="1"/>
  <c r="B65" i="1"/>
  <c r="L64" i="1"/>
  <c r="K64" i="1"/>
  <c r="J64" i="1"/>
  <c r="I64" i="1"/>
  <c r="H64" i="1"/>
  <c r="G64" i="1"/>
  <c r="N64" i="1"/>
  <c r="F64" i="1"/>
  <c r="E64" i="1"/>
  <c r="D64" i="1"/>
  <c r="C64" i="1"/>
  <c r="H188" i="1" l="1"/>
  <c r="B189" i="1"/>
  <c r="G188" i="1"/>
  <c r="J188" i="1"/>
  <c r="L188" i="1"/>
  <c r="D188" i="1"/>
  <c r="F188" i="1"/>
  <c r="K188" i="1"/>
  <c r="N188" i="1"/>
  <c r="C188" i="1"/>
  <c r="E188" i="1"/>
  <c r="I188" i="1"/>
  <c r="M188" i="1"/>
  <c r="P187" i="1"/>
  <c r="P116" i="1"/>
  <c r="C117" i="1"/>
  <c r="J117" i="1"/>
  <c r="L117" i="1"/>
  <c r="I117" i="1"/>
  <c r="G117" i="1"/>
  <c r="B118" i="1"/>
  <c r="M117" i="1"/>
  <c r="F117" i="1"/>
  <c r="D117" i="1"/>
  <c r="H117" i="1"/>
  <c r="K117" i="1"/>
  <c r="E117" i="1"/>
  <c r="N117" i="1"/>
  <c r="C252" i="1"/>
  <c r="K252" i="1"/>
  <c r="F252" i="1"/>
  <c r="H252" i="1"/>
  <c r="N252" i="1"/>
  <c r="D252" i="1"/>
  <c r="G252" i="1"/>
  <c r="J252" i="1"/>
  <c r="E252" i="1"/>
  <c r="B253" i="1"/>
  <c r="I252" i="1"/>
  <c r="M252" i="1"/>
  <c r="L252" i="1"/>
  <c r="P251" i="1"/>
  <c r="B66" i="1"/>
  <c r="E65" i="1"/>
  <c r="D65" i="1"/>
  <c r="C65" i="1"/>
  <c r="L65" i="1"/>
  <c r="J65" i="1"/>
  <c r="N65" i="1"/>
  <c r="G65" i="1"/>
  <c r="M65" i="1"/>
  <c r="K65" i="1"/>
  <c r="I65" i="1"/>
  <c r="H65" i="1"/>
  <c r="F65" i="1"/>
  <c r="Q64" i="1"/>
  <c r="P64" i="1"/>
  <c r="P117" i="1" l="1"/>
  <c r="P252" i="1"/>
  <c r="P188" i="1"/>
  <c r="M189" i="1"/>
  <c r="I189" i="1"/>
  <c r="F189" i="1"/>
  <c r="C189" i="1"/>
  <c r="L189" i="1"/>
  <c r="N189" i="1"/>
  <c r="E189" i="1"/>
  <c r="K189" i="1"/>
  <c r="H189" i="1"/>
  <c r="D189" i="1"/>
  <c r="B190" i="1"/>
  <c r="J189" i="1"/>
  <c r="G189" i="1"/>
  <c r="J118" i="1"/>
  <c r="G118" i="1"/>
  <c r="D118" i="1"/>
  <c r="M118" i="1"/>
  <c r="I118" i="1"/>
  <c r="F118" i="1"/>
  <c r="C118" i="1"/>
  <c r="L118" i="1"/>
  <c r="H118" i="1"/>
  <c r="E118" i="1"/>
  <c r="K118" i="1"/>
  <c r="N118" i="1"/>
  <c r="B119" i="1"/>
  <c r="L253" i="1"/>
  <c r="K253" i="1"/>
  <c r="J253" i="1"/>
  <c r="B254" i="1"/>
  <c r="F253" i="1"/>
  <c r="D253" i="1"/>
  <c r="E253" i="1"/>
  <c r="I253" i="1"/>
  <c r="N253" i="1"/>
  <c r="M253" i="1"/>
  <c r="C253" i="1"/>
  <c r="G253" i="1"/>
  <c r="H253" i="1"/>
  <c r="Q65" i="1"/>
  <c r="P65" i="1"/>
  <c r="G66" i="1"/>
  <c r="F66" i="1"/>
  <c r="E66" i="1"/>
  <c r="D66" i="1"/>
  <c r="C66" i="1"/>
  <c r="M66" i="1"/>
  <c r="L66" i="1"/>
  <c r="J66" i="1"/>
  <c r="N66" i="1"/>
  <c r="I66" i="1"/>
  <c r="K66" i="1"/>
  <c r="H66" i="1"/>
  <c r="B67" i="1"/>
  <c r="P118" i="1" l="1"/>
  <c r="P189" i="1"/>
  <c r="F190" i="1"/>
  <c r="L190" i="1"/>
  <c r="J190" i="1"/>
  <c r="H190" i="1"/>
  <c r="D190" i="1"/>
  <c r="K190" i="1"/>
  <c r="I190" i="1"/>
  <c r="G190" i="1"/>
  <c r="E190" i="1"/>
  <c r="N190" i="1"/>
  <c r="C190" i="1"/>
  <c r="B191" i="1"/>
  <c r="M190" i="1"/>
  <c r="D119" i="1"/>
  <c r="H119" i="1"/>
  <c r="E119" i="1"/>
  <c r="F119" i="1"/>
  <c r="G119" i="1"/>
  <c r="N119" i="1"/>
  <c r="C119" i="1"/>
  <c r="B120" i="1"/>
  <c r="I119" i="1"/>
  <c r="K119" i="1"/>
  <c r="L119" i="1"/>
  <c r="M119" i="1"/>
  <c r="J119" i="1"/>
  <c r="P253" i="1"/>
  <c r="N254" i="1"/>
  <c r="H254" i="1"/>
  <c r="E254" i="1"/>
  <c r="M254" i="1"/>
  <c r="J254" i="1"/>
  <c r="F254" i="1"/>
  <c r="I254" i="1"/>
  <c r="L254" i="1"/>
  <c r="K254" i="1"/>
  <c r="G254" i="1"/>
  <c r="C254" i="1"/>
  <c r="D254" i="1"/>
  <c r="B255" i="1"/>
  <c r="P66" i="1"/>
  <c r="N67" i="1"/>
  <c r="M67" i="1"/>
  <c r="L67" i="1"/>
  <c r="K67" i="1"/>
  <c r="F67" i="1"/>
  <c r="J67" i="1"/>
  <c r="E67" i="1"/>
  <c r="I67" i="1"/>
  <c r="H67" i="1"/>
  <c r="B68" i="1"/>
  <c r="G67" i="1"/>
  <c r="D67" i="1"/>
  <c r="C67" i="1"/>
  <c r="Q66" i="1"/>
  <c r="G120" i="1" l="1"/>
  <c r="C120" i="1"/>
  <c r="L120" i="1"/>
  <c r="I120" i="1"/>
  <c r="F120" i="1"/>
  <c r="M120" i="1"/>
  <c r="K120" i="1"/>
  <c r="N120" i="1"/>
  <c r="E120" i="1"/>
  <c r="J120" i="1"/>
  <c r="H120" i="1"/>
  <c r="D120" i="1"/>
  <c r="B121" i="1"/>
  <c r="P119" i="1"/>
  <c r="I191" i="1"/>
  <c r="E191" i="1"/>
  <c r="C191" i="1"/>
  <c r="N191" i="1"/>
  <c r="H191" i="1"/>
  <c r="L191" i="1"/>
  <c r="B192" i="1"/>
  <c r="G191" i="1"/>
  <c r="D191" i="1"/>
  <c r="M191" i="1"/>
  <c r="F191" i="1"/>
  <c r="K191" i="1"/>
  <c r="J191" i="1"/>
  <c r="P190" i="1"/>
  <c r="B256" i="1"/>
  <c r="F255" i="1"/>
  <c r="G255" i="1"/>
  <c r="K255" i="1"/>
  <c r="J255" i="1"/>
  <c r="I255" i="1"/>
  <c r="E255" i="1"/>
  <c r="C255" i="1"/>
  <c r="D255" i="1"/>
  <c r="H255" i="1"/>
  <c r="M255" i="1"/>
  <c r="N255" i="1"/>
  <c r="L255" i="1"/>
  <c r="P254" i="1"/>
  <c r="P67" i="1"/>
  <c r="E68" i="1"/>
  <c r="D68" i="1"/>
  <c r="M68" i="1"/>
  <c r="I68" i="1"/>
  <c r="C68" i="1"/>
  <c r="N68" i="1"/>
  <c r="J68" i="1"/>
  <c r="G68" i="1"/>
  <c r="F68" i="1"/>
  <c r="B69" i="1"/>
  <c r="H68" i="1"/>
  <c r="L68" i="1"/>
  <c r="K68" i="1"/>
  <c r="Q67" i="1"/>
  <c r="P120" i="1" l="1"/>
  <c r="B193" i="1"/>
  <c r="C192" i="1"/>
  <c r="J192" i="1"/>
  <c r="E192" i="1"/>
  <c r="N192" i="1"/>
  <c r="L192" i="1"/>
  <c r="I192" i="1"/>
  <c r="M192" i="1"/>
  <c r="D192" i="1"/>
  <c r="H192" i="1"/>
  <c r="G192" i="1"/>
  <c r="K192" i="1"/>
  <c r="F192" i="1"/>
  <c r="P191" i="1"/>
  <c r="N121" i="1"/>
  <c r="K121" i="1"/>
  <c r="G121" i="1"/>
  <c r="C121" i="1"/>
  <c r="M121" i="1"/>
  <c r="H121" i="1"/>
  <c r="F121" i="1"/>
  <c r="E121" i="1"/>
  <c r="L121" i="1"/>
  <c r="J121" i="1"/>
  <c r="B122" i="1"/>
  <c r="D121" i="1"/>
  <c r="I121" i="1"/>
  <c r="H256" i="1"/>
  <c r="C256" i="1"/>
  <c r="E256" i="1"/>
  <c r="G256" i="1"/>
  <c r="B257" i="1"/>
  <c r="K256" i="1"/>
  <c r="I256" i="1"/>
  <c r="D256" i="1"/>
  <c r="F256" i="1"/>
  <c r="N256" i="1"/>
  <c r="L256" i="1"/>
  <c r="M256" i="1"/>
  <c r="J256" i="1"/>
  <c r="P255" i="1"/>
  <c r="Q68" i="1"/>
  <c r="J69" i="1"/>
  <c r="I69" i="1"/>
  <c r="H69" i="1"/>
  <c r="G69" i="1"/>
  <c r="F69" i="1"/>
  <c r="E69" i="1"/>
  <c r="D69" i="1"/>
  <c r="N69" i="1"/>
  <c r="C69" i="1"/>
  <c r="B70" i="1"/>
  <c r="M69" i="1"/>
  <c r="L69" i="1"/>
  <c r="K69" i="1"/>
  <c r="P68" i="1"/>
  <c r="P121" i="1" l="1"/>
  <c r="P192" i="1"/>
  <c r="C122" i="1"/>
  <c r="K122" i="1"/>
  <c r="M122" i="1"/>
  <c r="E122" i="1"/>
  <c r="N122" i="1"/>
  <c r="L122" i="1"/>
  <c r="B123" i="1"/>
  <c r="F122" i="1"/>
  <c r="H122" i="1"/>
  <c r="J122" i="1"/>
  <c r="D122" i="1"/>
  <c r="G122" i="1"/>
  <c r="I122" i="1"/>
  <c r="E193" i="1"/>
  <c r="N193" i="1"/>
  <c r="J193" i="1"/>
  <c r="H193" i="1"/>
  <c r="D193" i="1"/>
  <c r="M193" i="1"/>
  <c r="B194" i="1"/>
  <c r="F193" i="1"/>
  <c r="K193" i="1"/>
  <c r="L193" i="1"/>
  <c r="C193" i="1"/>
  <c r="G193" i="1"/>
  <c r="I193" i="1"/>
  <c r="P256" i="1"/>
  <c r="E257" i="1"/>
  <c r="I257" i="1"/>
  <c r="G257" i="1"/>
  <c r="C257" i="1"/>
  <c r="D257" i="1"/>
  <c r="H257" i="1"/>
  <c r="N257" i="1"/>
  <c r="F257" i="1"/>
  <c r="B258" i="1"/>
  <c r="L257" i="1"/>
  <c r="J257" i="1"/>
  <c r="M257" i="1"/>
  <c r="K257" i="1"/>
  <c r="Q69" i="1"/>
  <c r="B71" i="1"/>
  <c r="N70" i="1"/>
  <c r="G70" i="1"/>
  <c r="D70" i="1"/>
  <c r="M70" i="1"/>
  <c r="L70" i="1"/>
  <c r="K70" i="1"/>
  <c r="I70" i="1"/>
  <c r="H70" i="1"/>
  <c r="C70" i="1"/>
  <c r="J70" i="1"/>
  <c r="F70" i="1"/>
  <c r="E70" i="1"/>
  <c r="P69" i="1"/>
  <c r="P122" i="1" l="1"/>
  <c r="P193" i="1"/>
  <c r="K194" i="1"/>
  <c r="H194" i="1"/>
  <c r="F194" i="1"/>
  <c r="N194" i="1"/>
  <c r="J194" i="1"/>
  <c r="G194" i="1"/>
  <c r="E194" i="1"/>
  <c r="M194" i="1"/>
  <c r="D194" i="1"/>
  <c r="C194" i="1"/>
  <c r="L194" i="1"/>
  <c r="I194" i="1"/>
  <c r="B195" i="1"/>
  <c r="L123" i="1"/>
  <c r="H123" i="1"/>
  <c r="E123" i="1"/>
  <c r="N123" i="1"/>
  <c r="K123" i="1"/>
  <c r="G123" i="1"/>
  <c r="C123" i="1"/>
  <c r="B124" i="1"/>
  <c r="J123" i="1"/>
  <c r="D123" i="1"/>
  <c r="M123" i="1"/>
  <c r="I123" i="1"/>
  <c r="F123" i="1"/>
  <c r="P257" i="1"/>
  <c r="D258" i="1"/>
  <c r="L258" i="1"/>
  <c r="M258" i="1"/>
  <c r="H258" i="1"/>
  <c r="B259" i="1"/>
  <c r="I258" i="1"/>
  <c r="K258" i="1"/>
  <c r="F258" i="1"/>
  <c r="G258" i="1"/>
  <c r="C258" i="1"/>
  <c r="E258" i="1"/>
  <c r="N258" i="1"/>
  <c r="J258" i="1"/>
  <c r="Q70" i="1"/>
  <c r="D71" i="1"/>
  <c r="C71" i="1"/>
  <c r="E71" i="1"/>
  <c r="G71" i="1"/>
  <c r="B72" i="1"/>
  <c r="L71" i="1"/>
  <c r="K71" i="1"/>
  <c r="F71" i="1"/>
  <c r="J71" i="1"/>
  <c r="N71" i="1"/>
  <c r="M71" i="1"/>
  <c r="I71" i="1"/>
  <c r="H71" i="1"/>
  <c r="P70" i="1"/>
  <c r="P194" i="1" l="1"/>
  <c r="J124" i="1"/>
  <c r="E124" i="1"/>
  <c r="B125" i="1"/>
  <c r="D124" i="1"/>
  <c r="I124" i="1"/>
  <c r="C124" i="1"/>
  <c r="M124" i="1"/>
  <c r="H124" i="1"/>
  <c r="N124" i="1"/>
  <c r="L124" i="1"/>
  <c r="G124" i="1"/>
  <c r="K124" i="1"/>
  <c r="F124" i="1"/>
  <c r="D195" i="1"/>
  <c r="E195" i="1"/>
  <c r="M195" i="1"/>
  <c r="L195" i="1"/>
  <c r="C195" i="1"/>
  <c r="B196" i="1"/>
  <c r="I195" i="1"/>
  <c r="H195" i="1"/>
  <c r="K195" i="1"/>
  <c r="G195" i="1"/>
  <c r="N195" i="1"/>
  <c r="J195" i="1"/>
  <c r="F195" i="1"/>
  <c r="P123" i="1"/>
  <c r="C259" i="1"/>
  <c r="M259" i="1"/>
  <c r="H259" i="1"/>
  <c r="J259" i="1"/>
  <c r="K259" i="1"/>
  <c r="D259" i="1"/>
  <c r="L259" i="1"/>
  <c r="N259" i="1"/>
  <c r="I259" i="1"/>
  <c r="G259" i="1"/>
  <c r="F259" i="1"/>
  <c r="B260" i="1"/>
  <c r="E259" i="1"/>
  <c r="P258" i="1"/>
  <c r="Q71" i="1"/>
  <c r="P71" i="1"/>
  <c r="M72" i="1"/>
  <c r="L72" i="1"/>
  <c r="K72" i="1"/>
  <c r="J72" i="1"/>
  <c r="I72" i="1"/>
  <c r="H72" i="1"/>
  <c r="N72" i="1"/>
  <c r="G72" i="1"/>
  <c r="F72" i="1"/>
  <c r="B73" i="1"/>
  <c r="E72" i="1"/>
  <c r="D72" i="1"/>
  <c r="C72" i="1"/>
  <c r="J196" i="1" l="1"/>
  <c r="G196" i="1"/>
  <c r="D196" i="1"/>
  <c r="I196" i="1"/>
  <c r="F196" i="1"/>
  <c r="C196" i="1"/>
  <c r="H196" i="1"/>
  <c r="E196" i="1"/>
  <c r="N196" i="1"/>
  <c r="K196" i="1"/>
  <c r="L196" i="1"/>
  <c r="B197" i="1"/>
  <c r="M196" i="1"/>
  <c r="K125" i="1"/>
  <c r="I125" i="1"/>
  <c r="E125" i="1"/>
  <c r="L125" i="1"/>
  <c r="J125" i="1"/>
  <c r="H125" i="1"/>
  <c r="D125" i="1"/>
  <c r="B126" i="1"/>
  <c r="G125" i="1"/>
  <c r="C125" i="1"/>
  <c r="N125" i="1"/>
  <c r="F125" i="1"/>
  <c r="M125" i="1"/>
  <c r="P259" i="1"/>
  <c r="P195" i="1"/>
  <c r="P124" i="1"/>
  <c r="L260" i="1"/>
  <c r="I260" i="1"/>
  <c r="E260" i="1"/>
  <c r="D260" i="1"/>
  <c r="C260" i="1"/>
  <c r="N260" i="1"/>
  <c r="M260" i="1"/>
  <c r="K260" i="1"/>
  <c r="H260" i="1"/>
  <c r="B261" i="1"/>
  <c r="G260" i="1"/>
  <c r="F260" i="1"/>
  <c r="J260" i="1"/>
  <c r="P72" i="1"/>
  <c r="Q72" i="1"/>
  <c r="B74" i="1"/>
  <c r="L73" i="1"/>
  <c r="F73" i="1"/>
  <c r="N73" i="1"/>
  <c r="G73" i="1"/>
  <c r="C73" i="1"/>
  <c r="M73" i="1"/>
  <c r="K73" i="1"/>
  <c r="J73" i="1"/>
  <c r="D73" i="1"/>
  <c r="I73" i="1"/>
  <c r="H73" i="1"/>
  <c r="E73" i="1"/>
  <c r="F197" i="1" l="1"/>
  <c r="N197" i="1"/>
  <c r="I197" i="1"/>
  <c r="G197" i="1"/>
  <c r="M197" i="1"/>
  <c r="D197" i="1"/>
  <c r="B198" i="1"/>
  <c r="L197" i="1"/>
  <c r="K197" i="1"/>
  <c r="E197" i="1"/>
  <c r="C197" i="1"/>
  <c r="J197" i="1"/>
  <c r="H197" i="1"/>
  <c r="P125" i="1"/>
  <c r="P196" i="1"/>
  <c r="D126" i="1"/>
  <c r="C126" i="1"/>
  <c r="J126" i="1"/>
  <c r="H126" i="1"/>
  <c r="G126" i="1"/>
  <c r="N126" i="1"/>
  <c r="L126" i="1"/>
  <c r="B127" i="1"/>
  <c r="E126" i="1"/>
  <c r="K126" i="1"/>
  <c r="F126" i="1"/>
  <c r="M126" i="1"/>
  <c r="I126" i="1"/>
  <c r="P260" i="1"/>
  <c r="C261" i="1"/>
  <c r="K261" i="1"/>
  <c r="I261" i="1"/>
  <c r="J261" i="1"/>
  <c r="L261" i="1"/>
  <c r="D261" i="1"/>
  <c r="F261" i="1"/>
  <c r="B262" i="1"/>
  <c r="M261" i="1"/>
  <c r="H261" i="1"/>
  <c r="G261" i="1"/>
  <c r="N261" i="1"/>
  <c r="E261" i="1"/>
  <c r="P73" i="1"/>
  <c r="G74" i="1"/>
  <c r="F74" i="1"/>
  <c r="E74" i="1"/>
  <c r="D74" i="1"/>
  <c r="C74" i="1"/>
  <c r="N74" i="1"/>
  <c r="M74" i="1"/>
  <c r="L74" i="1"/>
  <c r="H74" i="1"/>
  <c r="I74" i="1"/>
  <c r="K74" i="1"/>
  <c r="B75" i="1"/>
  <c r="J74" i="1"/>
  <c r="Q73" i="1"/>
  <c r="G127" i="1" l="1"/>
  <c r="F127" i="1"/>
  <c r="D127" i="1"/>
  <c r="B128" i="1"/>
  <c r="K127" i="1"/>
  <c r="M127" i="1"/>
  <c r="C127" i="1"/>
  <c r="J127" i="1"/>
  <c r="E127" i="1"/>
  <c r="N127" i="1"/>
  <c r="I127" i="1"/>
  <c r="L127" i="1"/>
  <c r="H127" i="1"/>
  <c r="P197" i="1"/>
  <c r="F198" i="1"/>
  <c r="C198" i="1"/>
  <c r="B199" i="1"/>
  <c r="E198" i="1"/>
  <c r="L198" i="1"/>
  <c r="M198" i="1"/>
  <c r="D198" i="1"/>
  <c r="K198" i="1"/>
  <c r="N198" i="1"/>
  <c r="G198" i="1"/>
  <c r="I198" i="1"/>
  <c r="J198" i="1"/>
  <c r="H198" i="1"/>
  <c r="P126" i="1"/>
  <c r="L262" i="1"/>
  <c r="G262" i="1"/>
  <c r="J262" i="1"/>
  <c r="D262" i="1"/>
  <c r="I262" i="1"/>
  <c r="C262" i="1"/>
  <c r="N262" i="1"/>
  <c r="H262" i="1"/>
  <c r="M262" i="1"/>
  <c r="E262" i="1"/>
  <c r="F262" i="1"/>
  <c r="K262" i="1"/>
  <c r="B263" i="1"/>
  <c r="P261" i="1"/>
  <c r="P74" i="1"/>
  <c r="Q74" i="1"/>
  <c r="N75" i="1"/>
  <c r="M75" i="1"/>
  <c r="L75" i="1"/>
  <c r="K75" i="1"/>
  <c r="F75" i="1"/>
  <c r="J75" i="1"/>
  <c r="E75" i="1"/>
  <c r="I75" i="1"/>
  <c r="D75" i="1"/>
  <c r="H75" i="1"/>
  <c r="G75" i="1"/>
  <c r="B76" i="1"/>
  <c r="C75" i="1"/>
  <c r="P198" i="1" l="1"/>
  <c r="C128" i="1"/>
  <c r="L128" i="1"/>
  <c r="I128" i="1"/>
  <c r="E128" i="1"/>
  <c r="B129" i="1"/>
  <c r="K128" i="1"/>
  <c r="H128" i="1"/>
  <c r="N128" i="1"/>
  <c r="F128" i="1"/>
  <c r="D128" i="1"/>
  <c r="M128" i="1"/>
  <c r="J128" i="1"/>
  <c r="G128" i="1"/>
  <c r="P127" i="1"/>
  <c r="N199" i="1"/>
  <c r="L199" i="1"/>
  <c r="I199" i="1"/>
  <c r="M199" i="1"/>
  <c r="K199" i="1"/>
  <c r="H199" i="1"/>
  <c r="F199" i="1"/>
  <c r="C199" i="1"/>
  <c r="G199" i="1"/>
  <c r="B200" i="1"/>
  <c r="E199" i="1"/>
  <c r="J199" i="1"/>
  <c r="D199" i="1"/>
  <c r="G263" i="1"/>
  <c r="B264" i="1"/>
  <c r="I263" i="1"/>
  <c r="M263" i="1"/>
  <c r="F263" i="1"/>
  <c r="L263" i="1"/>
  <c r="H263" i="1"/>
  <c r="C263" i="1"/>
  <c r="N263" i="1"/>
  <c r="K263" i="1"/>
  <c r="J263" i="1"/>
  <c r="E263" i="1"/>
  <c r="D263" i="1"/>
  <c r="P262" i="1"/>
  <c r="Q75" i="1"/>
  <c r="F76" i="1"/>
  <c r="M76" i="1"/>
  <c r="N76" i="1"/>
  <c r="J76" i="1"/>
  <c r="H76" i="1"/>
  <c r="G76" i="1"/>
  <c r="E76" i="1"/>
  <c r="B77" i="1"/>
  <c r="I76" i="1"/>
  <c r="D76" i="1"/>
  <c r="L76" i="1"/>
  <c r="K76" i="1"/>
  <c r="C76" i="1"/>
  <c r="P75" i="1"/>
  <c r="P199" i="1" l="1"/>
  <c r="C129" i="1"/>
  <c r="F129" i="1"/>
  <c r="B130" i="1"/>
  <c r="L129" i="1"/>
  <c r="J129" i="1"/>
  <c r="M129" i="1"/>
  <c r="N129" i="1"/>
  <c r="H129" i="1"/>
  <c r="I129" i="1"/>
  <c r="K129" i="1"/>
  <c r="E129" i="1"/>
  <c r="G129" i="1"/>
  <c r="D129" i="1"/>
  <c r="P128" i="1"/>
  <c r="B201" i="1"/>
  <c r="K200" i="1"/>
  <c r="H200" i="1"/>
  <c r="M200" i="1"/>
  <c r="C200" i="1"/>
  <c r="G200" i="1"/>
  <c r="F200" i="1"/>
  <c r="J200" i="1"/>
  <c r="I200" i="1"/>
  <c r="E200" i="1"/>
  <c r="L200" i="1"/>
  <c r="D200" i="1"/>
  <c r="N200" i="1"/>
  <c r="P263" i="1"/>
  <c r="I264" i="1"/>
  <c r="K264" i="1"/>
  <c r="N264" i="1"/>
  <c r="D264" i="1"/>
  <c r="E264" i="1"/>
  <c r="L264" i="1"/>
  <c r="C264" i="1"/>
  <c r="F264" i="1"/>
  <c r="J264" i="1"/>
  <c r="H264" i="1"/>
  <c r="B265" i="1"/>
  <c r="G264" i="1"/>
  <c r="M264" i="1"/>
  <c r="J77" i="1"/>
  <c r="I77" i="1"/>
  <c r="H77" i="1"/>
  <c r="L77" i="1"/>
  <c r="G77" i="1"/>
  <c r="M77" i="1"/>
  <c r="F77" i="1"/>
  <c r="E77" i="1"/>
  <c r="N77" i="1"/>
  <c r="D77" i="1"/>
  <c r="C77" i="1"/>
  <c r="K77" i="1"/>
  <c r="B78" i="1"/>
  <c r="Q76" i="1"/>
  <c r="P76" i="1"/>
  <c r="P200" i="1" l="1"/>
  <c r="C201" i="1"/>
  <c r="B202" i="1"/>
  <c r="H201" i="1"/>
  <c r="D201" i="1"/>
  <c r="J201" i="1"/>
  <c r="K201" i="1"/>
  <c r="F201" i="1"/>
  <c r="M201" i="1"/>
  <c r="N201" i="1"/>
  <c r="L201" i="1"/>
  <c r="E201" i="1"/>
  <c r="I201" i="1"/>
  <c r="G201" i="1"/>
  <c r="B131" i="1"/>
  <c r="H130" i="1"/>
  <c r="D130" i="1"/>
  <c r="M130" i="1"/>
  <c r="N130" i="1"/>
  <c r="G130" i="1"/>
  <c r="C130" i="1"/>
  <c r="L130" i="1"/>
  <c r="J130" i="1"/>
  <c r="F130" i="1"/>
  <c r="K130" i="1"/>
  <c r="I130" i="1"/>
  <c r="E130" i="1"/>
  <c r="P129" i="1"/>
  <c r="N265" i="1"/>
  <c r="J265" i="1"/>
  <c r="B266" i="1"/>
  <c r="I265" i="1"/>
  <c r="L265" i="1"/>
  <c r="K265" i="1"/>
  <c r="E265" i="1"/>
  <c r="H265" i="1"/>
  <c r="C265" i="1"/>
  <c r="D265" i="1"/>
  <c r="F265" i="1"/>
  <c r="M265" i="1"/>
  <c r="G265" i="1"/>
  <c r="P264" i="1"/>
  <c r="P77" i="1"/>
  <c r="B79" i="1"/>
  <c r="N78" i="1"/>
  <c r="G78" i="1"/>
  <c r="M78" i="1"/>
  <c r="D78" i="1"/>
  <c r="C78" i="1"/>
  <c r="L78" i="1"/>
  <c r="K78" i="1"/>
  <c r="I78" i="1"/>
  <c r="H78" i="1"/>
  <c r="J78" i="1"/>
  <c r="F78" i="1"/>
  <c r="E78" i="1"/>
  <c r="Q77" i="1"/>
  <c r="F131" i="1" l="1"/>
  <c r="C131" i="1"/>
  <c r="N131" i="1"/>
  <c r="I131" i="1"/>
  <c r="H131" i="1"/>
  <c r="J131" i="1"/>
  <c r="E131" i="1"/>
  <c r="D131" i="1"/>
  <c r="B132" i="1"/>
  <c r="M131" i="1"/>
  <c r="G131" i="1"/>
  <c r="L131" i="1"/>
  <c r="K131" i="1"/>
  <c r="B203" i="1"/>
  <c r="M202" i="1"/>
  <c r="H202" i="1"/>
  <c r="I202" i="1"/>
  <c r="K202" i="1"/>
  <c r="N202" i="1"/>
  <c r="C202" i="1"/>
  <c r="D202" i="1"/>
  <c r="G202" i="1"/>
  <c r="E202" i="1"/>
  <c r="F202" i="1"/>
  <c r="L202" i="1"/>
  <c r="J202" i="1"/>
  <c r="P201" i="1"/>
  <c r="P130" i="1"/>
  <c r="H266" i="1"/>
  <c r="I266" i="1"/>
  <c r="L266" i="1"/>
  <c r="K266" i="1"/>
  <c r="M266" i="1"/>
  <c r="C266" i="1"/>
  <c r="F266" i="1"/>
  <c r="N266" i="1"/>
  <c r="B267" i="1"/>
  <c r="E266" i="1"/>
  <c r="G266" i="1"/>
  <c r="J266" i="1"/>
  <c r="D266" i="1"/>
  <c r="P265" i="1"/>
  <c r="P78" i="1"/>
  <c r="D79" i="1"/>
  <c r="C79" i="1"/>
  <c r="E79" i="1"/>
  <c r="B80" i="1"/>
  <c r="M79" i="1"/>
  <c r="G79" i="1"/>
  <c r="H79" i="1"/>
  <c r="F79" i="1"/>
  <c r="K79" i="1"/>
  <c r="J79" i="1"/>
  <c r="L79" i="1"/>
  <c r="N79" i="1"/>
  <c r="I79" i="1"/>
  <c r="Q78" i="1"/>
  <c r="Q79" i="1" l="1"/>
  <c r="P202" i="1"/>
  <c r="E203" i="1"/>
  <c r="N203" i="1"/>
  <c r="K203" i="1"/>
  <c r="G203" i="1"/>
  <c r="B204" i="1"/>
  <c r="F203" i="1"/>
  <c r="J203" i="1"/>
  <c r="I203" i="1"/>
  <c r="M203" i="1"/>
  <c r="C203" i="1"/>
  <c r="D203" i="1"/>
  <c r="L203" i="1"/>
  <c r="H203" i="1"/>
  <c r="P131" i="1"/>
  <c r="I132" i="1"/>
  <c r="F132" i="1"/>
  <c r="N132" i="1"/>
  <c r="B133" i="1"/>
  <c r="H132" i="1"/>
  <c r="E132" i="1"/>
  <c r="K132" i="1"/>
  <c r="J132" i="1"/>
  <c r="D132" i="1"/>
  <c r="M132" i="1"/>
  <c r="G132" i="1"/>
  <c r="C132" i="1"/>
  <c r="L132" i="1"/>
  <c r="F267" i="1"/>
  <c r="L267" i="1"/>
  <c r="C267" i="1"/>
  <c r="D267" i="1"/>
  <c r="N267" i="1"/>
  <c r="I267" i="1"/>
  <c r="B268" i="1"/>
  <c r="K267" i="1"/>
  <c r="G267" i="1"/>
  <c r="E267" i="1"/>
  <c r="M267" i="1"/>
  <c r="H267" i="1"/>
  <c r="J267" i="1"/>
  <c r="P266" i="1"/>
  <c r="P79" i="1"/>
  <c r="M80" i="1"/>
  <c r="L80" i="1"/>
  <c r="K80" i="1"/>
  <c r="J80" i="1"/>
  <c r="I80" i="1"/>
  <c r="H80" i="1"/>
  <c r="G80" i="1"/>
  <c r="F80" i="1"/>
  <c r="N80" i="1"/>
  <c r="E80" i="1"/>
  <c r="D80" i="1"/>
  <c r="C80" i="1"/>
  <c r="P132" i="1" l="1"/>
  <c r="L133" i="1"/>
  <c r="E133" i="1"/>
  <c r="F133" i="1"/>
  <c r="B134" i="1"/>
  <c r="K133" i="1"/>
  <c r="D133" i="1"/>
  <c r="C133" i="1"/>
  <c r="N133" i="1"/>
  <c r="J133" i="1"/>
  <c r="I133" i="1"/>
  <c r="M133" i="1"/>
  <c r="H133" i="1"/>
  <c r="G133" i="1"/>
  <c r="P203" i="1"/>
  <c r="E204" i="1"/>
  <c r="L204" i="1"/>
  <c r="M204" i="1"/>
  <c r="D204" i="1"/>
  <c r="I204" i="1"/>
  <c r="J204" i="1"/>
  <c r="G204" i="1"/>
  <c r="C204" i="1"/>
  <c r="B205" i="1"/>
  <c r="H204" i="1"/>
  <c r="F204" i="1"/>
  <c r="N204" i="1"/>
  <c r="K204" i="1"/>
  <c r="P267" i="1"/>
  <c r="I268" i="1"/>
  <c r="F268" i="1"/>
  <c r="E268" i="1"/>
  <c r="B269" i="1"/>
  <c r="N268" i="1"/>
  <c r="C268" i="1"/>
  <c r="K268" i="1"/>
  <c r="H268" i="1"/>
  <c r="G268" i="1"/>
  <c r="L268" i="1"/>
  <c r="J268" i="1"/>
  <c r="D268" i="1"/>
  <c r="M268" i="1"/>
  <c r="P80" i="1"/>
  <c r="Q80" i="1"/>
  <c r="N205" i="1" l="1"/>
  <c r="F205" i="1"/>
  <c r="G205" i="1"/>
  <c r="M205" i="1"/>
  <c r="J205" i="1"/>
  <c r="E205" i="1"/>
  <c r="L205" i="1"/>
  <c r="I205" i="1"/>
  <c r="D205" i="1"/>
  <c r="B206" i="1"/>
  <c r="K205" i="1"/>
  <c r="H205" i="1"/>
  <c r="C205" i="1"/>
  <c r="P205" i="1" s="1"/>
  <c r="P133" i="1"/>
  <c r="P204" i="1"/>
  <c r="B135" i="1"/>
  <c r="L134" i="1"/>
  <c r="G134" i="1"/>
  <c r="E134" i="1"/>
  <c r="K134" i="1"/>
  <c r="J134" i="1"/>
  <c r="H134" i="1"/>
  <c r="D134" i="1"/>
  <c r="N134" i="1"/>
  <c r="F134" i="1"/>
  <c r="C134" i="1"/>
  <c r="M134" i="1"/>
  <c r="I134" i="1"/>
  <c r="H269" i="1"/>
  <c r="D269" i="1"/>
  <c r="C269" i="1"/>
  <c r="I269" i="1"/>
  <c r="J269" i="1"/>
  <c r="G269" i="1"/>
  <c r="K269" i="1"/>
  <c r="L269" i="1"/>
  <c r="B270" i="1"/>
  <c r="E269" i="1"/>
  <c r="M269" i="1"/>
  <c r="N269" i="1"/>
  <c r="F269" i="1"/>
  <c r="P268" i="1"/>
  <c r="K135" i="1" l="1"/>
  <c r="H135" i="1"/>
  <c r="C135" i="1"/>
  <c r="N135" i="1"/>
  <c r="J135" i="1"/>
  <c r="G135" i="1"/>
  <c r="B136" i="1"/>
  <c r="M135" i="1"/>
  <c r="I135" i="1"/>
  <c r="F135" i="1"/>
  <c r="L135" i="1"/>
  <c r="D135" i="1"/>
  <c r="E135" i="1"/>
  <c r="P134" i="1"/>
  <c r="I206" i="1"/>
  <c r="D206" i="1"/>
  <c r="N206" i="1"/>
  <c r="C206" i="1"/>
  <c r="F206" i="1"/>
  <c r="L206" i="1"/>
  <c r="M206" i="1"/>
  <c r="H206" i="1"/>
  <c r="B207" i="1"/>
  <c r="E206" i="1"/>
  <c r="J206" i="1"/>
  <c r="K206" i="1"/>
  <c r="G206" i="1"/>
  <c r="E270" i="1"/>
  <c r="I270" i="1"/>
  <c r="F270" i="1"/>
  <c r="H270" i="1"/>
  <c r="L270" i="1"/>
  <c r="J270" i="1"/>
  <c r="K270" i="1"/>
  <c r="C270" i="1"/>
  <c r="D270" i="1"/>
  <c r="G270" i="1"/>
  <c r="M270" i="1"/>
  <c r="N270" i="1"/>
  <c r="B271" i="1"/>
  <c r="P269" i="1"/>
  <c r="K207" i="1" l="1"/>
  <c r="H207" i="1"/>
  <c r="E207" i="1"/>
  <c r="J207" i="1"/>
  <c r="G207" i="1"/>
  <c r="D207" i="1"/>
  <c r="M207" i="1"/>
  <c r="B208" i="1"/>
  <c r="N207" i="1"/>
  <c r="C207" i="1"/>
  <c r="P207" i="1" s="1"/>
  <c r="L207" i="1"/>
  <c r="I207" i="1"/>
  <c r="F207" i="1"/>
  <c r="D136" i="1"/>
  <c r="J136" i="1"/>
  <c r="B137" i="1"/>
  <c r="E136" i="1"/>
  <c r="K136" i="1"/>
  <c r="H136" i="1"/>
  <c r="L136" i="1"/>
  <c r="I136" i="1"/>
  <c r="N136" i="1"/>
  <c r="F136" i="1"/>
  <c r="G136" i="1"/>
  <c r="C136" i="1"/>
  <c r="M136" i="1"/>
  <c r="P135" i="1"/>
  <c r="P206" i="1"/>
  <c r="P270" i="1"/>
  <c r="D271" i="1"/>
  <c r="L271" i="1"/>
  <c r="E271" i="1"/>
  <c r="M271" i="1"/>
  <c r="K271" i="1"/>
  <c r="F271" i="1"/>
  <c r="C271" i="1"/>
  <c r="G271" i="1"/>
  <c r="H271" i="1"/>
  <c r="N271" i="1"/>
  <c r="B272" i="1"/>
  <c r="I271" i="1"/>
  <c r="J271" i="1"/>
  <c r="J137" i="1" l="1"/>
  <c r="F137" i="1"/>
  <c r="N137" i="1"/>
  <c r="I137" i="1"/>
  <c r="M137" i="1"/>
  <c r="L137" i="1"/>
  <c r="H137" i="1"/>
  <c r="E137" i="1"/>
  <c r="C137" i="1"/>
  <c r="K137" i="1"/>
  <c r="G137" i="1"/>
  <c r="D137" i="1"/>
  <c r="B138" i="1"/>
  <c r="L208" i="1"/>
  <c r="F208" i="1"/>
  <c r="H208" i="1"/>
  <c r="E208" i="1"/>
  <c r="M208" i="1"/>
  <c r="G208" i="1"/>
  <c r="C208" i="1"/>
  <c r="P208" i="1" s="1"/>
  <c r="N208" i="1"/>
  <c r="J208" i="1"/>
  <c r="D208" i="1"/>
  <c r="B209" i="1"/>
  <c r="K208" i="1"/>
  <c r="I208" i="1"/>
  <c r="P136" i="1"/>
  <c r="L272" i="1"/>
  <c r="M272" i="1"/>
  <c r="D272" i="1"/>
  <c r="I272" i="1"/>
  <c r="C272" i="1"/>
  <c r="F272" i="1"/>
  <c r="N272" i="1"/>
  <c r="K272" i="1"/>
  <c r="B273" i="1"/>
  <c r="G272" i="1"/>
  <c r="E272" i="1"/>
  <c r="J272" i="1"/>
  <c r="H272" i="1"/>
  <c r="P271" i="1"/>
  <c r="G209" i="1" l="1"/>
  <c r="D209" i="1"/>
  <c r="J209" i="1"/>
  <c r="F209" i="1"/>
  <c r="C209" i="1"/>
  <c r="L209" i="1"/>
  <c r="I209" i="1"/>
  <c r="E209" i="1"/>
  <c r="K209" i="1"/>
  <c r="B210" i="1"/>
  <c r="H209" i="1"/>
  <c r="M209" i="1"/>
  <c r="N209" i="1"/>
  <c r="B139" i="1"/>
  <c r="H138" i="1"/>
  <c r="K138" i="1"/>
  <c r="I138" i="1"/>
  <c r="F138" i="1"/>
  <c r="M138" i="1"/>
  <c r="J138" i="1"/>
  <c r="D138" i="1"/>
  <c r="L138" i="1"/>
  <c r="G138" i="1"/>
  <c r="N138" i="1"/>
  <c r="E138" i="1"/>
  <c r="C138" i="1"/>
  <c r="P137" i="1"/>
  <c r="M273" i="1"/>
  <c r="E273" i="1"/>
  <c r="F273" i="1"/>
  <c r="N273" i="1"/>
  <c r="J273" i="1"/>
  <c r="C273" i="1"/>
  <c r="G273" i="1"/>
  <c r="L273" i="1"/>
  <c r="D273" i="1"/>
  <c r="H273" i="1"/>
  <c r="B274" i="1"/>
  <c r="I273" i="1"/>
  <c r="K273" i="1"/>
  <c r="P272" i="1"/>
  <c r="P138" i="1" l="1"/>
  <c r="G139" i="1"/>
  <c r="D139" i="1"/>
  <c r="L139" i="1"/>
  <c r="I139" i="1"/>
  <c r="M139" i="1"/>
  <c r="K139" i="1"/>
  <c r="H139" i="1"/>
  <c r="F139" i="1"/>
  <c r="C139" i="1"/>
  <c r="B140" i="1"/>
  <c r="E139" i="1"/>
  <c r="J139" i="1"/>
  <c r="N139" i="1"/>
  <c r="N210" i="1"/>
  <c r="K210" i="1"/>
  <c r="H210" i="1"/>
  <c r="M210" i="1"/>
  <c r="J210" i="1"/>
  <c r="D210" i="1"/>
  <c r="L210" i="1"/>
  <c r="C210" i="1"/>
  <c r="F210" i="1"/>
  <c r="B211" i="1"/>
  <c r="G210" i="1"/>
  <c r="I210" i="1"/>
  <c r="E210" i="1"/>
  <c r="P209" i="1"/>
  <c r="P273" i="1"/>
  <c r="J274" i="1"/>
  <c r="G274" i="1"/>
  <c r="L274" i="1"/>
  <c r="K274" i="1"/>
  <c r="C274" i="1"/>
  <c r="H274" i="1"/>
  <c r="M274" i="1"/>
  <c r="B275" i="1"/>
  <c r="D274" i="1"/>
  <c r="N274" i="1"/>
  <c r="F274" i="1"/>
  <c r="E274" i="1"/>
  <c r="I274" i="1"/>
  <c r="D211" i="1" l="1"/>
  <c r="C211" i="1"/>
  <c r="M211" i="1"/>
  <c r="K211" i="1"/>
  <c r="H211" i="1"/>
  <c r="J211" i="1"/>
  <c r="I211" i="1"/>
  <c r="N211" i="1"/>
  <c r="G211" i="1"/>
  <c r="E211" i="1"/>
  <c r="F211" i="1"/>
  <c r="L211" i="1"/>
  <c r="B212" i="1"/>
  <c r="B141" i="1"/>
  <c r="K140" i="1"/>
  <c r="C140" i="1"/>
  <c r="D140" i="1"/>
  <c r="J140" i="1"/>
  <c r="I140" i="1"/>
  <c r="N140" i="1"/>
  <c r="F140" i="1"/>
  <c r="H140" i="1"/>
  <c r="M140" i="1"/>
  <c r="G140" i="1"/>
  <c r="L140" i="1"/>
  <c r="E140" i="1"/>
  <c r="P210" i="1"/>
  <c r="P139" i="1"/>
  <c r="B276" i="1"/>
  <c r="E275" i="1"/>
  <c r="J275" i="1"/>
  <c r="I275" i="1"/>
  <c r="G275" i="1"/>
  <c r="M275" i="1"/>
  <c r="F275" i="1"/>
  <c r="D275" i="1"/>
  <c r="K275" i="1"/>
  <c r="C275" i="1"/>
  <c r="N275" i="1"/>
  <c r="L275" i="1"/>
  <c r="H275" i="1"/>
  <c r="P274" i="1"/>
  <c r="P140" i="1" l="1"/>
  <c r="H141" i="1"/>
  <c r="K141" i="1"/>
  <c r="G141" i="1"/>
  <c r="C141" i="1"/>
  <c r="E141" i="1"/>
  <c r="N141" i="1"/>
  <c r="I141" i="1"/>
  <c r="L141" i="1"/>
  <c r="D141" i="1"/>
  <c r="M141" i="1"/>
  <c r="J141" i="1"/>
  <c r="B142" i="1"/>
  <c r="F141" i="1"/>
  <c r="P211" i="1"/>
  <c r="M212" i="1"/>
  <c r="I212" i="1"/>
  <c r="F212" i="1"/>
  <c r="L212" i="1"/>
  <c r="C212" i="1"/>
  <c r="D212" i="1"/>
  <c r="K212" i="1"/>
  <c r="H212" i="1"/>
  <c r="B213" i="1"/>
  <c r="N212" i="1"/>
  <c r="J212" i="1"/>
  <c r="G212" i="1"/>
  <c r="E212" i="1"/>
  <c r="P275" i="1"/>
  <c r="C276" i="1"/>
  <c r="J276" i="1"/>
  <c r="L276" i="1"/>
  <c r="D276" i="1"/>
  <c r="E276" i="1"/>
  <c r="G276" i="1"/>
  <c r="F276" i="1"/>
  <c r="H276" i="1"/>
  <c r="K276" i="1"/>
  <c r="M276" i="1"/>
  <c r="I276" i="1"/>
  <c r="B277" i="1"/>
  <c r="N276" i="1"/>
  <c r="C213" i="1" l="1"/>
  <c r="D213" i="1"/>
  <c r="B214" i="1"/>
  <c r="G213" i="1"/>
  <c r="N213" i="1"/>
  <c r="K213" i="1"/>
  <c r="F213" i="1"/>
  <c r="M213" i="1"/>
  <c r="L213" i="1"/>
  <c r="I213" i="1"/>
  <c r="E213" i="1"/>
  <c r="J213" i="1"/>
  <c r="H213" i="1"/>
  <c r="P212" i="1"/>
  <c r="P276" i="1"/>
  <c r="J142" i="1"/>
  <c r="N142" i="1"/>
  <c r="D142" i="1"/>
  <c r="M142" i="1"/>
  <c r="I142" i="1"/>
  <c r="G142" i="1"/>
  <c r="C142" i="1"/>
  <c r="L142" i="1"/>
  <c r="B143" i="1"/>
  <c r="F142" i="1"/>
  <c r="K142" i="1"/>
  <c r="H142" i="1"/>
  <c r="E142" i="1"/>
  <c r="P141" i="1"/>
  <c r="M277" i="1"/>
  <c r="F277" i="1"/>
  <c r="I277" i="1"/>
  <c r="H277" i="1"/>
  <c r="N277" i="1"/>
  <c r="D277" i="1"/>
  <c r="B278" i="1"/>
  <c r="E277" i="1"/>
  <c r="G277" i="1"/>
  <c r="K277" i="1"/>
  <c r="C277" i="1"/>
  <c r="J277" i="1"/>
  <c r="L277" i="1"/>
  <c r="G143" i="1" l="1"/>
  <c r="B144" i="1"/>
  <c r="F143" i="1"/>
  <c r="I143" i="1"/>
  <c r="C143" i="1"/>
  <c r="N143" i="1"/>
  <c r="M143" i="1"/>
  <c r="E143" i="1"/>
  <c r="L143" i="1"/>
  <c r="H143" i="1"/>
  <c r="D143" i="1"/>
  <c r="J143" i="1"/>
  <c r="K143" i="1"/>
  <c r="L214" i="1"/>
  <c r="H214" i="1"/>
  <c r="D214" i="1"/>
  <c r="J214" i="1"/>
  <c r="G214" i="1"/>
  <c r="C214" i="1"/>
  <c r="N214" i="1"/>
  <c r="F214" i="1"/>
  <c r="M214" i="1"/>
  <c r="K214" i="1"/>
  <c r="I214" i="1"/>
  <c r="E214" i="1"/>
  <c r="P142" i="1"/>
  <c r="P213" i="1"/>
  <c r="P277" i="1"/>
  <c r="K278" i="1"/>
  <c r="E278" i="1"/>
  <c r="N278" i="1"/>
  <c r="H278" i="1"/>
  <c r="I278" i="1"/>
  <c r="C278" i="1"/>
  <c r="F278" i="1"/>
  <c r="D278" i="1"/>
  <c r="M278" i="1"/>
  <c r="L278" i="1"/>
  <c r="G278" i="1"/>
  <c r="B279" i="1"/>
  <c r="J278" i="1"/>
  <c r="P214" i="1" l="1"/>
  <c r="I144" i="1"/>
  <c r="G144" i="1"/>
  <c r="D144" i="1"/>
  <c r="L144" i="1"/>
  <c r="N144" i="1"/>
  <c r="F144" i="1"/>
  <c r="C144" i="1"/>
  <c r="H144" i="1"/>
  <c r="E144" i="1"/>
  <c r="M144" i="1"/>
  <c r="K144" i="1"/>
  <c r="B145" i="1"/>
  <c r="J144" i="1"/>
  <c r="P143" i="1"/>
  <c r="P278" i="1"/>
  <c r="E279" i="1"/>
  <c r="M279" i="1"/>
  <c r="G279" i="1"/>
  <c r="I279" i="1"/>
  <c r="K279" i="1"/>
  <c r="L279" i="1"/>
  <c r="D279" i="1"/>
  <c r="B280" i="1"/>
  <c r="N279" i="1"/>
  <c r="C279" i="1"/>
  <c r="J279" i="1"/>
  <c r="F279" i="1"/>
  <c r="H279" i="1"/>
  <c r="P144" i="1" l="1"/>
  <c r="D145" i="1"/>
  <c r="K145" i="1"/>
  <c r="F145" i="1"/>
  <c r="C145" i="1"/>
  <c r="M145" i="1"/>
  <c r="H145" i="1"/>
  <c r="G145" i="1"/>
  <c r="B146" i="1"/>
  <c r="E145" i="1"/>
  <c r="J145" i="1"/>
  <c r="N145" i="1"/>
  <c r="L145" i="1"/>
  <c r="I145" i="1"/>
  <c r="P279" i="1"/>
  <c r="N280" i="1"/>
  <c r="C280" i="1"/>
  <c r="K280" i="1"/>
  <c r="M280" i="1"/>
  <c r="F280" i="1"/>
  <c r="B281" i="1"/>
  <c r="I280" i="1"/>
  <c r="D280" i="1"/>
  <c r="H280" i="1"/>
  <c r="E280" i="1"/>
  <c r="L280" i="1"/>
  <c r="G280" i="1"/>
  <c r="J280" i="1"/>
  <c r="E146" i="1" l="1"/>
  <c r="C146" i="1"/>
  <c r="B147" i="1"/>
  <c r="L146" i="1"/>
  <c r="I146" i="1"/>
  <c r="F146" i="1"/>
  <c r="G146" i="1"/>
  <c r="D146" i="1"/>
  <c r="M146" i="1"/>
  <c r="N146" i="1"/>
  <c r="H146" i="1"/>
  <c r="J146" i="1"/>
  <c r="K146" i="1"/>
  <c r="P145" i="1"/>
  <c r="P280" i="1"/>
  <c r="H281" i="1"/>
  <c r="N281" i="1"/>
  <c r="E281" i="1"/>
  <c r="I281" i="1"/>
  <c r="C281" i="1"/>
  <c r="F281" i="1"/>
  <c r="J281" i="1"/>
  <c r="M281" i="1"/>
  <c r="K281" i="1"/>
  <c r="D281" i="1"/>
  <c r="L281" i="1"/>
  <c r="B282" i="1"/>
  <c r="G281" i="1"/>
  <c r="K147" i="1" l="1"/>
  <c r="H147" i="1"/>
  <c r="C147" i="1"/>
  <c r="N147" i="1"/>
  <c r="J147" i="1"/>
  <c r="G147" i="1"/>
  <c r="B148" i="1"/>
  <c r="M147" i="1"/>
  <c r="I147" i="1"/>
  <c r="F147" i="1"/>
  <c r="L147" i="1"/>
  <c r="D147" i="1"/>
  <c r="E147" i="1"/>
  <c r="P146" i="1"/>
  <c r="P281" i="1"/>
  <c r="C282" i="1"/>
  <c r="H282" i="1"/>
  <c r="G282" i="1"/>
  <c r="K282" i="1"/>
  <c r="B283" i="1"/>
  <c r="E282" i="1"/>
  <c r="D282" i="1"/>
  <c r="F282" i="1"/>
  <c r="N282" i="1"/>
  <c r="J282" i="1"/>
  <c r="I282" i="1"/>
  <c r="M282" i="1"/>
  <c r="L282" i="1"/>
  <c r="C148" i="1" l="1"/>
  <c r="F148" i="1"/>
  <c r="L148" i="1"/>
  <c r="M148" i="1"/>
  <c r="H148" i="1"/>
  <c r="E148" i="1"/>
  <c r="K148" i="1"/>
  <c r="I148" i="1"/>
  <c r="D148" i="1"/>
  <c r="J148" i="1"/>
  <c r="G148" i="1"/>
  <c r="N148" i="1"/>
  <c r="B149" i="1"/>
  <c r="P147" i="1"/>
  <c r="P282" i="1"/>
  <c r="E283" i="1"/>
  <c r="F283" i="1"/>
  <c r="M283" i="1"/>
  <c r="G283" i="1"/>
  <c r="I283" i="1"/>
  <c r="K283" i="1"/>
  <c r="C283" i="1"/>
  <c r="N283" i="1"/>
  <c r="H283" i="1"/>
  <c r="L283" i="1"/>
  <c r="J283" i="1"/>
  <c r="B284" i="1"/>
  <c r="D283" i="1"/>
  <c r="J149" i="1" l="1"/>
  <c r="G149" i="1"/>
  <c r="C149" i="1"/>
  <c r="K149" i="1"/>
  <c r="I149" i="1"/>
  <c r="F149" i="1"/>
  <c r="B150" i="1"/>
  <c r="N149" i="1"/>
  <c r="M149" i="1"/>
  <c r="E149" i="1"/>
  <c r="L149" i="1"/>
  <c r="H149" i="1"/>
  <c r="D149" i="1"/>
  <c r="P148" i="1"/>
  <c r="C284" i="1"/>
  <c r="K284" i="1"/>
  <c r="I284" i="1"/>
  <c r="F284" i="1"/>
  <c r="D284" i="1"/>
  <c r="M284" i="1"/>
  <c r="G284" i="1"/>
  <c r="E284" i="1"/>
  <c r="L284" i="1"/>
  <c r="N284" i="1"/>
  <c r="H284" i="1"/>
  <c r="J284" i="1"/>
  <c r="P283" i="1"/>
  <c r="P284" i="1" l="1"/>
  <c r="E150" i="1"/>
  <c r="G150" i="1"/>
  <c r="H150" i="1"/>
  <c r="N150" i="1"/>
  <c r="D150" i="1"/>
  <c r="K150" i="1"/>
  <c r="F150" i="1"/>
  <c r="C150" i="1"/>
  <c r="J150" i="1"/>
  <c r="M150" i="1"/>
  <c r="L150" i="1"/>
  <c r="I150" i="1"/>
  <c r="P149" i="1"/>
  <c r="P15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ndel" type="6" refreshedVersion="3" background="1" saveData="1">
    <textPr codePage="850" sourceFile="L:\moose\projects_andy\moose\modules\combined\tests\poro_mechanics\mandel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<sst xmlns="http://schemas.openxmlformats.org/spreadsheetml/2006/main" count="192" uniqueCount="118">
  <si>
    <t>Soil width</t>
  </si>
  <si>
    <t>a</t>
  </si>
  <si>
    <t>Soil height</t>
  </si>
  <si>
    <t>b</t>
  </si>
  <si>
    <t>Soil Lame lambda</t>
  </si>
  <si>
    <t>la</t>
  </si>
  <si>
    <t>Soil Lame mu</t>
  </si>
  <si>
    <t>mu</t>
  </si>
  <si>
    <t>Soil shear modulus</t>
  </si>
  <si>
    <t>G</t>
  </si>
  <si>
    <t>K</t>
  </si>
  <si>
    <t>Fluid bulk modulus</t>
  </si>
  <si>
    <t>Kf</t>
  </si>
  <si>
    <t>Fluid bulk compliance</t>
  </si>
  <si>
    <t>1/kf</t>
  </si>
  <si>
    <t>Soil initial porosity</t>
  </si>
  <si>
    <t>phi0</t>
  </si>
  <si>
    <t>Biot coefficient</t>
  </si>
  <si>
    <t>alpha</t>
  </si>
  <si>
    <t>Biot modulus</t>
  </si>
  <si>
    <t>M</t>
  </si>
  <si>
    <t>Undrained bulk modulus</t>
  </si>
  <si>
    <t>Ku</t>
  </si>
  <si>
    <t>Soil drained bulk modulus</t>
  </si>
  <si>
    <t>Skempton</t>
  </si>
  <si>
    <t>B</t>
  </si>
  <si>
    <t>drained Poisson</t>
  </si>
  <si>
    <t>nu</t>
  </si>
  <si>
    <t>undrained Poisson</t>
  </si>
  <si>
    <t>nuu</t>
  </si>
  <si>
    <t>consolidation coefficient</t>
  </si>
  <si>
    <t>c</t>
  </si>
  <si>
    <t>fluid mobility</t>
  </si>
  <si>
    <t>k</t>
  </si>
  <si>
    <t>normal stress</t>
  </si>
  <si>
    <t>F</t>
  </si>
  <si>
    <t>time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</si>
  <si>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</si>
  <si>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</si>
  <si>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</si>
  <si>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</si>
  <si>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</si>
  <si>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</si>
  <si>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</si>
  <si>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</si>
  <si>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</si>
  <si>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</si>
  <si>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p99</t>
  </si>
  <si>
    <t>xdisp</t>
  </si>
  <si>
    <t>ydisp</t>
  </si>
  <si>
    <t>ROOTS:</t>
  </si>
  <si>
    <t>alpha1</t>
  </si>
  <si>
    <t>alpha2</t>
  </si>
  <si>
    <t>alpha3</t>
  </si>
  <si>
    <t>alpha4</t>
  </si>
  <si>
    <t>alpha5</t>
  </si>
  <si>
    <t>alpha6</t>
  </si>
  <si>
    <t>alpha7</t>
  </si>
  <si>
    <t>alpha8</t>
  </si>
  <si>
    <t>alpha9</t>
  </si>
  <si>
    <t>alpha10</t>
  </si>
  <si>
    <t>alpha11</t>
  </si>
  <si>
    <t>alpha12</t>
  </si>
  <si>
    <t>Expression1</t>
  </si>
  <si>
    <t>Expression2</t>
  </si>
  <si>
    <t>Expression3</t>
  </si>
  <si>
    <t>Expression4</t>
  </si>
  <si>
    <t>Expression5</t>
  </si>
  <si>
    <t>Expression6</t>
  </si>
  <si>
    <t>Expression7</t>
  </si>
  <si>
    <t>Expression8</t>
  </si>
  <si>
    <t>Expression9</t>
  </si>
  <si>
    <t>Expression10</t>
  </si>
  <si>
    <t>Expression11</t>
  </si>
  <si>
    <t>Expression12</t>
  </si>
  <si>
    <t>ExpressionCos1</t>
  </si>
  <si>
    <t>ExpressionCos2</t>
  </si>
  <si>
    <t>ExpressionCos3</t>
  </si>
  <si>
    <t>ExpressionCos4</t>
  </si>
  <si>
    <t>ExpressionCos5</t>
  </si>
  <si>
    <t>ExpressionCos6</t>
  </si>
  <si>
    <t>ExpressionCos7</t>
  </si>
  <si>
    <t>ExpressionCos8</t>
  </si>
  <si>
    <t>ExpressionCos9</t>
  </si>
  <si>
    <t>ExpressionCos10</t>
  </si>
  <si>
    <t>ExpressionCos11</t>
  </si>
  <si>
    <t>ExpressionCos12</t>
  </si>
  <si>
    <t>DISPLACEMENTS:</t>
  </si>
  <si>
    <t>Term1</t>
  </si>
  <si>
    <t>Term2</t>
  </si>
  <si>
    <t>Term3</t>
  </si>
  <si>
    <t>Term4</t>
  </si>
  <si>
    <t>Term5</t>
  </si>
  <si>
    <t>Term6</t>
  </si>
  <si>
    <t>Term7</t>
  </si>
  <si>
    <t>Term8</t>
  </si>
  <si>
    <t>Term9</t>
  </si>
  <si>
    <t>Term10</t>
  </si>
  <si>
    <t>Term11</t>
  </si>
  <si>
    <t>Term12</t>
  </si>
  <si>
    <t>vertical</t>
  </si>
  <si>
    <t>horizontal</t>
  </si>
  <si>
    <t>pressure</t>
  </si>
  <si>
    <t>POREPRESSURE AT X=</t>
  </si>
  <si>
    <t>total_downwards_force</t>
  </si>
  <si>
    <t>dt1</t>
  </si>
  <si>
    <t>memory</t>
  </si>
  <si>
    <t>num_NL_vars</t>
  </si>
  <si>
    <t>num_aux</t>
  </si>
  <si>
    <t>num_dofs_ALL</t>
  </si>
  <si>
    <t>num_dofs_AUX</t>
  </si>
  <si>
    <t>num_dofs_nl</t>
  </si>
  <si>
    <t>num_elems_total</t>
  </si>
  <si>
    <t>num_linear_iterations</t>
  </si>
  <si>
    <t>num_nodes</t>
  </si>
  <si>
    <t>num_nonlinear_iterations</t>
  </si>
  <si>
    <t>num_vars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</si>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</sst>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E+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5" borderId="0" xfId="0" applyFill="1"/>
    <xf numFmtId="164" fontId="0" fillId="5" borderId="0" xfId="0" applyNumberFormat="1" applyFill="1"/>
    <xf numFmtId="0" fontId="1" fillId="3" borderId="0" xfId="0" applyFont="1" applyFill="1"/>
    <xf numFmtId="164" fontId="1" fillId="3" borderId="0" xfId="0" applyNumberFormat="1" applyFont="1" applyFill="1"/>
    <xf numFmtId="0" fontId="0" fillId="6" borderId="0" xfId="0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worksheet" Target="worksheets/sheet1.xml"/><Relationship Id="rId10" Type="http://schemas.openxmlformats.org/officeDocument/2006/relationships/connections" Target="connection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Mandel's problem: total downwards force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Fully Coupled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'Moose-Fully Coupled'!$A$2:$A$32</c:f>
              <c:numCache>
                <c:formatCode>General</c:formatCode>
                <c:ptCount val="31"/>
                <c:pt idx="0">
                  <c:v>1.3225000000000001E-3</c:v>
                </c:pt>
                <c:pt idx="1">
                  <c:v>2.0113571875E-3</c:v>
                </c:pt>
                <c:pt idx="2">
                  <c:v>3.0590228625390998E-3</c:v>
                </c:pt>
                <c:pt idx="3">
                  <c:v>4.6523913960641004E-3</c:v>
                </c:pt>
                <c:pt idx="4">
                  <c:v>7.0757057644889997E-3</c:v>
                </c:pt>
                <c:pt idx="5">
                  <c:v>1.0761264004567001E-2</c:v>
                </c:pt>
                <c:pt idx="6">
                  <c:v>1.6366537392945999E-2</c:v>
                </c:pt>
                <c:pt idx="7">
                  <c:v>2.4891457557496999E-2</c:v>
                </c:pt>
                <c:pt idx="8">
                  <c:v>3.7856795512758001E-2</c:v>
                </c:pt>
                <c:pt idx="9">
                  <c:v>5.7575453875465997E-2</c:v>
                </c:pt>
                <c:pt idx="10">
                  <c:v>8.6143537750304006E-2</c:v>
                </c:pt>
                <c:pt idx="11">
                  <c:v>0.11614353775029999</c:v>
                </c:pt>
                <c:pt idx="12">
                  <c:v>0.14614353775030001</c:v>
                </c:pt>
                <c:pt idx="13">
                  <c:v>0.17614353775030001</c:v>
                </c:pt>
                <c:pt idx="14">
                  <c:v>0.2061435377503</c:v>
                </c:pt>
                <c:pt idx="15">
                  <c:v>0.2361435377503</c:v>
                </c:pt>
                <c:pt idx="16">
                  <c:v>0.26614353775029997</c:v>
                </c:pt>
                <c:pt idx="17">
                  <c:v>0.2961435377503</c:v>
                </c:pt>
                <c:pt idx="18">
                  <c:v>0.32614353775030003</c:v>
                </c:pt>
                <c:pt idx="19">
                  <c:v>0.3561435377503</c:v>
                </c:pt>
                <c:pt idx="20">
                  <c:v>0.38614353775030003</c:v>
                </c:pt>
                <c:pt idx="21">
                  <c:v>0.4161435377503</c:v>
                </c:pt>
                <c:pt idx="22">
                  <c:v>0.44614353775030002</c:v>
                </c:pt>
                <c:pt idx="23">
                  <c:v>0.47614353775029999</c:v>
                </c:pt>
                <c:pt idx="24">
                  <c:v>0.50614353775029997</c:v>
                </c:pt>
                <c:pt idx="25">
                  <c:v>0.53614353775029999</c:v>
                </c:pt>
                <c:pt idx="26">
                  <c:v>0.56614353775030002</c:v>
                </c:pt>
                <c:pt idx="27">
                  <c:v>0.59614353775030005</c:v>
                </c:pt>
                <c:pt idx="28">
                  <c:v>0.62614353775029996</c:v>
                </c:pt>
                <c:pt idx="29">
                  <c:v>0.65614353775029999</c:v>
                </c:pt>
                <c:pt idx="30">
                  <c:v>0.68614353775030001</c:v>
                </c:pt>
              </c:numCache>
            </c:numRef>
          </c:xVal>
          <c:yVal>
            <c:numRef>
              <c:f>'Moose-Fully Coupled'!$M$2:$M$32</c:f>
              <c:numCache>
                <c:formatCode>General</c:formatCode>
                <c:ptCount val="31"/>
                <c:pt idx="0">
                  <c:v>0.99812336284250003</c:v>
                </c:pt>
                <c:pt idx="1">
                  <c:v>1.0016310344014001</c:v>
                </c:pt>
                <c:pt idx="2">
                  <c:v>1.0010612402095</c:v>
                </c:pt>
                <c:pt idx="3">
                  <c:v>1.0014813557002</c:v>
                </c:pt>
                <c:pt idx="4">
                  <c:v>1.0021469614611</c:v>
                </c:pt>
                <c:pt idx="5">
                  <c:v>1.0021861815151001</c:v>
                </c:pt>
                <c:pt idx="6">
                  <c:v>1.0028411270721</c:v>
                </c:pt>
                <c:pt idx="7">
                  <c:v>1.0030567906354999</c:v>
                </c:pt>
                <c:pt idx="8">
                  <c:v>1.0040476611978</c:v>
                </c:pt>
                <c:pt idx="9">
                  <c:v>1.0050185386638</c:v>
                </c:pt>
                <c:pt idx="10">
                  <c:v>1.0059510346917</c:v>
                </c:pt>
                <c:pt idx="11">
                  <c:v>1.0064809455707</c:v>
                </c:pt>
                <c:pt idx="12">
                  <c:v>1.0065792606677</c:v>
                </c:pt>
                <c:pt idx="13">
                  <c:v>1.0063663396575999</c:v>
                </c:pt>
                <c:pt idx="14">
                  <c:v>1.0059526505248</c:v>
                </c:pt>
                <c:pt idx="15">
                  <c:v>1.0053651407635</c:v>
                </c:pt>
                <c:pt idx="16">
                  <c:v>1.0047535172477999</c:v>
                </c:pt>
                <c:pt idx="17">
                  <c:v>1.0041577132256001</c:v>
                </c:pt>
                <c:pt idx="18">
                  <c:v>1.0035994225923</c:v>
                </c:pt>
                <c:pt idx="19">
                  <c:v>1.0030898404063</c:v>
                </c:pt>
                <c:pt idx="20">
                  <c:v>1.0026338263775001</c:v>
                </c:pt>
                <c:pt idx="21">
                  <c:v>1.0022321367983</c:v>
                </c:pt>
                <c:pt idx="22">
                  <c:v>1.0018823900599001</c:v>
                </c:pt>
                <c:pt idx="23">
                  <c:v>1.0015711941976</c:v>
                </c:pt>
                <c:pt idx="24">
                  <c:v>1.0013071707306</c:v>
                </c:pt>
                <c:pt idx="25">
                  <c:v>1.0010848522203999</c:v>
                </c:pt>
                <c:pt idx="26">
                  <c:v>1.0008984318623999</c:v>
                </c:pt>
                <c:pt idx="27">
                  <c:v>1.0007426262018</c:v>
                </c:pt>
                <c:pt idx="28">
                  <c:v>1.0006127581827999</c:v>
                </c:pt>
                <c:pt idx="29">
                  <c:v>1.0005048190121999</c:v>
                </c:pt>
                <c:pt idx="30">
                  <c:v>1.0004152923367999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1-7B45-9B22-6AF2795B6DE9}"/>
            </c:ext>
          </c:extLst>
        </c:ser>
        <c:ser>
          <c:idx val="1"/>
          <c:order val="1"/>
          <c:tx>
            <c:v>Uncoupled</c:v>
          </c:tx>
          <c:spPr>
            <a:ln>
              <a:prstDash val="dash"/>
            </a:ln>
          </c:spPr>
          <c:marker>
            <c:symbol val="circle"/>
            <c:size val="11"/>
          </c:marker>
          <c:xVal>
            <c:numRef>
              <c:f>'Moose-Uncoupled'!$A$2:$A$32</c:f>
              <c:numCache>
                <c:formatCode>General</c:formatCode>
                <c:ptCount val="31"/>
                <c:pt idx="0">
                  <c:v>1.3225000000000001E-3</c:v>
                </c:pt>
                <c:pt idx="1">
                  <c:v>2.0113571875E-3</c:v>
                </c:pt>
                <c:pt idx="2">
                  <c:v>3.0590228625390998E-3</c:v>
                </c:pt>
                <c:pt idx="3">
                  <c:v>4.6523913960641004E-3</c:v>
                </c:pt>
                <c:pt idx="4">
                  <c:v>7.0757057644889997E-3</c:v>
                </c:pt>
                <c:pt idx="5">
                  <c:v>1.0761264004567001E-2</c:v>
                </c:pt>
                <c:pt idx="6">
                  <c:v>1.6366537392945999E-2</c:v>
                </c:pt>
                <c:pt idx="7">
                  <c:v>2.4891457557496999E-2</c:v>
                </c:pt>
                <c:pt idx="8">
                  <c:v>3.7856795512758001E-2</c:v>
                </c:pt>
                <c:pt idx="9">
                  <c:v>5.7575453875465997E-2</c:v>
                </c:pt>
                <c:pt idx="10">
                  <c:v>8.6143537750304006E-2</c:v>
                </c:pt>
                <c:pt idx="11">
                  <c:v>0.11614353775029999</c:v>
                </c:pt>
                <c:pt idx="12">
                  <c:v>0.14614353775030001</c:v>
                </c:pt>
                <c:pt idx="13">
                  <c:v>0.17614353775030001</c:v>
                </c:pt>
                <c:pt idx="14">
                  <c:v>0.2061435377503</c:v>
                </c:pt>
                <c:pt idx="15">
                  <c:v>0.2361435377503</c:v>
                </c:pt>
                <c:pt idx="16">
                  <c:v>0.26614353775029997</c:v>
                </c:pt>
                <c:pt idx="17">
                  <c:v>0.2961435377503</c:v>
                </c:pt>
                <c:pt idx="18">
                  <c:v>0.32614353775030003</c:v>
                </c:pt>
                <c:pt idx="19">
                  <c:v>0.3561435377503</c:v>
                </c:pt>
                <c:pt idx="20">
                  <c:v>0.38614353775030003</c:v>
                </c:pt>
                <c:pt idx="21">
                  <c:v>0.4161435377503</c:v>
                </c:pt>
                <c:pt idx="22">
                  <c:v>0.44614353775030002</c:v>
                </c:pt>
                <c:pt idx="23">
                  <c:v>0.47614353775029999</c:v>
                </c:pt>
                <c:pt idx="24">
                  <c:v>0.50614353775029997</c:v>
                </c:pt>
                <c:pt idx="25">
                  <c:v>0.53614353775029999</c:v>
                </c:pt>
                <c:pt idx="26">
                  <c:v>0.56614353775030002</c:v>
                </c:pt>
                <c:pt idx="27">
                  <c:v>0.59614353775030005</c:v>
                </c:pt>
                <c:pt idx="28">
                  <c:v>0.62614353775029996</c:v>
                </c:pt>
                <c:pt idx="29">
                  <c:v>0.65614353775029999</c:v>
                </c:pt>
                <c:pt idx="30">
                  <c:v>0.68614353775030001</c:v>
                </c:pt>
              </c:numCache>
            </c:numRef>
          </c:xVal>
          <c:yVal>
            <c:numRef>
              <c:f>'Moose-Uncoupled'!$M$2:$M$32</c:f>
              <c:numCache>
                <c:formatCode>General</c:formatCode>
                <c:ptCount val="31"/>
                <c:pt idx="0">
                  <c:v>0.99812336284250003</c:v>
                </c:pt>
                <c:pt idx="1">
                  <c:v>1.0016310344014001</c:v>
                </c:pt>
                <c:pt idx="2">
                  <c:v>1.0010612402095</c:v>
                </c:pt>
                <c:pt idx="3">
                  <c:v>1.0014813557002</c:v>
                </c:pt>
                <c:pt idx="4">
                  <c:v>1.0021469614611</c:v>
                </c:pt>
                <c:pt idx="5">
                  <c:v>1.0021861815151001</c:v>
                </c:pt>
                <c:pt idx="6">
                  <c:v>1.0028411270721</c:v>
                </c:pt>
                <c:pt idx="7">
                  <c:v>1.0030567906354999</c:v>
                </c:pt>
                <c:pt idx="8">
                  <c:v>1.0040476611978</c:v>
                </c:pt>
                <c:pt idx="9">
                  <c:v>1.0050185386638</c:v>
                </c:pt>
                <c:pt idx="10">
                  <c:v>1.0059510346917</c:v>
                </c:pt>
                <c:pt idx="11">
                  <c:v>1.0064809455707</c:v>
                </c:pt>
                <c:pt idx="12">
                  <c:v>1.0065792606677</c:v>
                </c:pt>
                <c:pt idx="13">
                  <c:v>1.0063663396575999</c:v>
                </c:pt>
                <c:pt idx="14">
                  <c:v>1.0059526505248</c:v>
                </c:pt>
                <c:pt idx="15">
                  <c:v>1.0053651407635</c:v>
                </c:pt>
                <c:pt idx="16">
                  <c:v>1.0047535172477999</c:v>
                </c:pt>
                <c:pt idx="17">
                  <c:v>1.0041577132256001</c:v>
                </c:pt>
                <c:pt idx="18">
                  <c:v>1.0035994225923</c:v>
                </c:pt>
                <c:pt idx="19">
                  <c:v>1.0030898404063</c:v>
                </c:pt>
                <c:pt idx="20">
                  <c:v>1.0026338263775001</c:v>
                </c:pt>
                <c:pt idx="21">
                  <c:v>1.0022321367983</c:v>
                </c:pt>
                <c:pt idx="22">
                  <c:v>1.0018823900599001</c:v>
                </c:pt>
                <c:pt idx="23">
                  <c:v>1.0015711941976</c:v>
                </c:pt>
                <c:pt idx="24">
                  <c:v>1.0013071707306</c:v>
                </c:pt>
                <c:pt idx="25">
                  <c:v>1.0010848522203999</c:v>
                </c:pt>
                <c:pt idx="26">
                  <c:v>1.0008984318623999</c:v>
                </c:pt>
                <c:pt idx="27">
                  <c:v>1.0007426262018</c:v>
                </c:pt>
                <c:pt idx="28">
                  <c:v>1.0006127581827999</c:v>
                </c:pt>
                <c:pt idx="29">
                  <c:v>1.0005048190121999</c:v>
                </c:pt>
                <c:pt idx="30">
                  <c:v>1.0004152923367999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71-7B45-9B22-6AF2795B6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20544"/>
        <c:axId val="183046912"/>
      </c:scatterChart>
      <c:valAx>
        <c:axId val="1830205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046912"/>
        <c:crosses val="autoZero"/>
        <c:crossBetween val="midCat"/>
      </c:valAx>
      <c:valAx>
        <c:axId val="183046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Force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020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Mandel's problem: Porepressure at points in the sample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x=0, 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'Analytical-Expected'!$B$86:$B$150</c:f>
              <c:numCache>
                <c:formatCode>General</c:formatCode>
                <c:ptCount val="65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2.0000000000000004E-2</c:v>
                </c:pt>
                <c:pt idx="10">
                  <c:v>2.2000000000000006E-2</c:v>
                </c:pt>
                <c:pt idx="11">
                  <c:v>2.4000000000000007E-2</c:v>
                </c:pt>
                <c:pt idx="12">
                  <c:v>2.6000000000000009E-2</c:v>
                </c:pt>
                <c:pt idx="13">
                  <c:v>2.8000000000000011E-2</c:v>
                </c:pt>
                <c:pt idx="14">
                  <c:v>3.0000000000000013E-2</c:v>
                </c:pt>
                <c:pt idx="15">
                  <c:v>3.2000000000000015E-2</c:v>
                </c:pt>
                <c:pt idx="16">
                  <c:v>3.4000000000000016E-2</c:v>
                </c:pt>
                <c:pt idx="17">
                  <c:v>3.6000000000000018E-2</c:v>
                </c:pt>
                <c:pt idx="18">
                  <c:v>3.800000000000002E-2</c:v>
                </c:pt>
                <c:pt idx="19">
                  <c:v>4.0000000000000022E-2</c:v>
                </c:pt>
                <c:pt idx="20">
                  <c:v>4.2000000000000023E-2</c:v>
                </c:pt>
                <c:pt idx="21">
                  <c:v>4.4000000000000025E-2</c:v>
                </c:pt>
                <c:pt idx="22">
                  <c:v>4.6000000000000027E-2</c:v>
                </c:pt>
                <c:pt idx="23">
                  <c:v>4.8000000000000029E-2</c:v>
                </c:pt>
                <c:pt idx="24">
                  <c:v>5.0000000000000031E-2</c:v>
                </c:pt>
                <c:pt idx="25">
                  <c:v>7.5000000000000039E-2</c:v>
                </c:pt>
                <c:pt idx="26">
                  <c:v>0.10000000000000003</c:v>
                </c:pt>
                <c:pt idx="27">
                  <c:v>0.12500000000000003</c:v>
                </c:pt>
                <c:pt idx="28">
                  <c:v>0.15000000000000002</c:v>
                </c:pt>
                <c:pt idx="29">
                  <c:v>0.17500000000000002</c:v>
                </c:pt>
                <c:pt idx="30">
                  <c:v>0.2</c:v>
                </c:pt>
                <c:pt idx="31">
                  <c:v>0.22500000000000001</c:v>
                </c:pt>
                <c:pt idx="32">
                  <c:v>0.25</c:v>
                </c:pt>
                <c:pt idx="33">
                  <c:v>0.27500000000000002</c:v>
                </c:pt>
                <c:pt idx="34">
                  <c:v>0.30000000000000004</c:v>
                </c:pt>
                <c:pt idx="35">
                  <c:v>0.32500000000000007</c:v>
                </c:pt>
                <c:pt idx="36">
                  <c:v>0.35000000000000009</c:v>
                </c:pt>
                <c:pt idx="37">
                  <c:v>0.37500000000000011</c:v>
                </c:pt>
                <c:pt idx="38">
                  <c:v>0.40000000000000013</c:v>
                </c:pt>
                <c:pt idx="39">
                  <c:v>0.42500000000000016</c:v>
                </c:pt>
                <c:pt idx="40">
                  <c:v>0.45000000000000018</c:v>
                </c:pt>
                <c:pt idx="41">
                  <c:v>0.4750000000000002</c:v>
                </c:pt>
                <c:pt idx="42">
                  <c:v>0.50000000000000022</c:v>
                </c:pt>
                <c:pt idx="43">
                  <c:v>0.52500000000000024</c:v>
                </c:pt>
                <c:pt idx="44">
                  <c:v>0.55000000000000027</c:v>
                </c:pt>
                <c:pt idx="45">
                  <c:v>0.57500000000000029</c:v>
                </c:pt>
                <c:pt idx="46">
                  <c:v>0.60000000000000031</c:v>
                </c:pt>
                <c:pt idx="47">
                  <c:v>0.62500000000000033</c:v>
                </c:pt>
                <c:pt idx="48">
                  <c:v>0.65000000000000036</c:v>
                </c:pt>
                <c:pt idx="49">
                  <c:v>0.67500000000000038</c:v>
                </c:pt>
                <c:pt idx="50">
                  <c:v>0.7000000000000004</c:v>
                </c:pt>
                <c:pt idx="51">
                  <c:v>0.72500000000000042</c:v>
                </c:pt>
                <c:pt idx="52">
                  <c:v>0.75000000000000044</c:v>
                </c:pt>
                <c:pt idx="53">
                  <c:v>0.77500000000000047</c:v>
                </c:pt>
                <c:pt idx="54">
                  <c:v>0.80000000000000049</c:v>
                </c:pt>
                <c:pt idx="55">
                  <c:v>0.82500000000000051</c:v>
                </c:pt>
                <c:pt idx="56">
                  <c:v>0.85000000000000053</c:v>
                </c:pt>
                <c:pt idx="57">
                  <c:v>0.87500000000000056</c:v>
                </c:pt>
                <c:pt idx="58">
                  <c:v>0.90000000000000058</c:v>
                </c:pt>
                <c:pt idx="59">
                  <c:v>0.9250000000000006</c:v>
                </c:pt>
                <c:pt idx="60">
                  <c:v>0.95000000000000062</c:v>
                </c:pt>
                <c:pt idx="61">
                  <c:v>0.97500000000000064</c:v>
                </c:pt>
                <c:pt idx="62">
                  <c:v>1.0000000000000007</c:v>
                </c:pt>
                <c:pt idx="63">
                  <c:v>1.0250000000000006</c:v>
                </c:pt>
                <c:pt idx="64">
                  <c:v>1.0500000000000005</c:v>
                </c:pt>
              </c:numCache>
            </c:numRef>
          </c:xVal>
          <c:yVal>
            <c:numRef>
              <c:f>'Analytical-Expected'!$P$86:$P$150</c:f>
              <c:numCache>
                <c:formatCode>0.000000000000000E+00</c:formatCode>
                <c:ptCount val="65"/>
                <c:pt idx="0">
                  <c:v>0.48990100487217719</c:v>
                </c:pt>
                <c:pt idx="1">
                  <c:v>0.49430445454833483</c:v>
                </c:pt>
                <c:pt idx="2">
                  <c:v>0.49772244110106073</c:v>
                </c:pt>
                <c:pt idx="3">
                  <c:v>0.50058714459081011</c:v>
                </c:pt>
                <c:pt idx="4">
                  <c:v>0.50293650132345591</c:v>
                </c:pt>
                <c:pt idx="5">
                  <c:v>0.50464753554736874</c:v>
                </c:pt>
                <c:pt idx="6">
                  <c:v>0.50558106130457336</c:v>
                </c:pt>
                <c:pt idx="7">
                  <c:v>0.50565345413738017</c:v>
                </c:pt>
                <c:pt idx="8">
                  <c:v>0.50484840533843278</c:v>
                </c:pt>
                <c:pt idx="9">
                  <c:v>0.50320217677966828</c:v>
                </c:pt>
                <c:pt idx="10">
                  <c:v>0.50078378722506933</c:v>
                </c:pt>
                <c:pt idx="11">
                  <c:v>0.4976785321465293</c:v>
                </c:pt>
                <c:pt idx="12">
                  <c:v>0.4939765636807813</c:v>
                </c:pt>
                <c:pt idx="13">
                  <c:v>0.48976583542917895</c:v>
                </c:pt>
                <c:pt idx="14">
                  <c:v>0.48512819551444952</c:v>
                </c:pt>
                <c:pt idx="15">
                  <c:v>0.48013754832420241</c:v>
                </c:pt>
                <c:pt idx="16">
                  <c:v>0.47485928928075716</c:v>
                </c:pt>
                <c:pt idx="17">
                  <c:v>0.46935047536000207</c:v>
                </c:pt>
                <c:pt idx="18">
                  <c:v>0.46366038726076753</c:v>
                </c:pt>
                <c:pt idx="19">
                  <c:v>0.45783127151053721</c:v>
                </c:pt>
                <c:pt idx="20">
                  <c:v>0.45189913722135922</c:v>
                </c:pt>
                <c:pt idx="21">
                  <c:v>0.44589453685342822</c:v>
                </c:pt>
                <c:pt idx="22">
                  <c:v>0.43984329401764893</c:v>
                </c:pt>
                <c:pt idx="23">
                  <c:v>0.43376716158092093</c:v>
                </c:pt>
                <c:pt idx="24">
                  <c:v>0.42768440512750994</c:v>
                </c:pt>
                <c:pt idx="25">
                  <c:v>0.35511051767386109</c:v>
                </c:pt>
                <c:pt idx="26">
                  <c:v>0.29318157998696054</c:v>
                </c:pt>
                <c:pt idx="27">
                  <c:v>0.24184535156368167</c:v>
                </c:pt>
                <c:pt idx="28">
                  <c:v>0.19947225556911985</c:v>
                </c:pt>
                <c:pt idx="29">
                  <c:v>0.16452000969437153</c:v>
                </c:pt>
                <c:pt idx="30">
                  <c:v>0.13569181860578614</c:v>
                </c:pt>
                <c:pt idx="31">
                  <c:v>0.11191502712150991</c:v>
                </c:pt>
                <c:pt idx="32">
                  <c:v>9.2304551375008495E-2</c:v>
                </c:pt>
                <c:pt idx="33">
                  <c:v>7.6130349388406363E-2</c:v>
                </c:pt>
                <c:pt idx="34">
                  <c:v>6.2790295847839447E-2</c:v>
                </c:pt>
                <c:pt idx="35">
                  <c:v>5.1787772989336983E-2</c:v>
                </c:pt>
                <c:pt idx="36">
                  <c:v>4.2713183540306877E-2</c:v>
                </c:pt>
                <c:pt idx="37">
                  <c:v>3.5228702506935002E-2</c:v>
                </c:pt>
                <c:pt idx="38">
                  <c:v>2.9055700780298028E-2</c:v>
                </c:pt>
                <c:pt idx="39">
                  <c:v>2.3964372450785375E-2</c:v>
                </c:pt>
                <c:pt idx="40">
                  <c:v>1.9765179690636236E-2</c:v>
                </c:pt>
                <c:pt idx="41">
                  <c:v>1.6301796719502038E-2</c:v>
                </c:pt>
                <c:pt idx="42">
                  <c:v>1.3445290174106828E-2</c:v>
                </c:pt>
                <c:pt idx="43">
                  <c:v>1.108931923127647E-2</c:v>
                </c:pt>
                <c:pt idx="44">
                  <c:v>9.1461767965396335E-3</c:v>
                </c:pt>
                <c:pt idx="45">
                  <c:v>7.5435243813366968E-3</c:v>
                </c:pt>
                <c:pt idx="46">
                  <c:v>6.2216991162198625E-3</c:v>
                </c:pt>
                <c:pt idx="47">
                  <c:v>5.1314926466654743E-3</c:v>
                </c:pt>
                <c:pt idx="48">
                  <c:v>4.2323192251669962E-3</c:v>
                </c:pt>
                <c:pt idx="49">
                  <c:v>3.4907048021121127E-3</c:v>
                </c:pt>
                <c:pt idx="50">
                  <c:v>2.8790408679552691E-3</c:v>
                </c:pt>
                <c:pt idx="51">
                  <c:v>2.3745566552466138E-3</c:v>
                </c:pt>
                <c:pt idx="52">
                  <c:v>1.9584714380871337E-3</c:v>
                </c:pt>
                <c:pt idx="53">
                  <c:v>1.6152953711709738E-3</c:v>
                </c:pt>
                <c:pt idx="54">
                  <c:v>1.3322528403451194E-3</c:v>
                </c:pt>
                <c:pt idx="55">
                  <c:v>1.0988068574238309E-3</c:v>
                </c:pt>
                <c:pt idx="56">
                  <c:v>9.0626679362820165E-4</c:v>
                </c:pt>
                <c:pt idx="57">
                  <c:v>7.4746484851645055E-4</c:v>
                </c:pt>
                <c:pt idx="58">
                  <c:v>6.1648921012649402E-4</c:v>
                </c:pt>
                <c:pt idx="59">
                  <c:v>5.0846397252890204E-4</c:v>
                </c:pt>
                <c:pt idx="60">
                  <c:v>4.1936761765355891E-4</c:v>
                </c:pt>
                <c:pt idx="61">
                  <c:v>3.458833039078788E-4</c:v>
                </c:pt>
                <c:pt idx="62">
                  <c:v>2.8527538819428155E-4</c:v>
                </c:pt>
                <c:pt idx="63">
                  <c:v>2.3528758454057408E-4</c:v>
                </c:pt>
                <c:pt idx="64">
                  <c:v>1.9405896803560111E-4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A-B548-8685-9B5D28816C68}"/>
            </c:ext>
          </c:extLst>
        </c:ser>
        <c:ser>
          <c:idx val="2"/>
          <c:order val="1"/>
          <c:tx>
            <c:v>x=0.3, expected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'Analytical-Expected'!$B$157:$B$211</c:f>
              <c:numCache>
                <c:formatCode>General</c:formatCode>
                <c:ptCount val="55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2.0000000000000004E-2</c:v>
                </c:pt>
                <c:pt idx="10">
                  <c:v>2.2000000000000006E-2</c:v>
                </c:pt>
                <c:pt idx="11">
                  <c:v>2.4000000000000007E-2</c:v>
                </c:pt>
                <c:pt idx="12">
                  <c:v>2.6000000000000009E-2</c:v>
                </c:pt>
                <c:pt idx="13">
                  <c:v>2.8000000000000011E-2</c:v>
                </c:pt>
                <c:pt idx="14">
                  <c:v>3.0000000000000013E-2</c:v>
                </c:pt>
                <c:pt idx="15">
                  <c:v>3.2000000000000015E-2</c:v>
                </c:pt>
                <c:pt idx="16">
                  <c:v>3.4000000000000016E-2</c:v>
                </c:pt>
                <c:pt idx="17">
                  <c:v>3.6000000000000018E-2</c:v>
                </c:pt>
                <c:pt idx="18">
                  <c:v>3.800000000000002E-2</c:v>
                </c:pt>
                <c:pt idx="19">
                  <c:v>4.0000000000000022E-2</c:v>
                </c:pt>
                <c:pt idx="20">
                  <c:v>4.2000000000000023E-2</c:v>
                </c:pt>
                <c:pt idx="21">
                  <c:v>4.4000000000000025E-2</c:v>
                </c:pt>
                <c:pt idx="22">
                  <c:v>4.6000000000000027E-2</c:v>
                </c:pt>
                <c:pt idx="23">
                  <c:v>4.8000000000000029E-2</c:v>
                </c:pt>
                <c:pt idx="24">
                  <c:v>5.0000000000000031E-2</c:v>
                </c:pt>
                <c:pt idx="25">
                  <c:v>7.5000000000000039E-2</c:v>
                </c:pt>
                <c:pt idx="26">
                  <c:v>0.10000000000000003</c:v>
                </c:pt>
                <c:pt idx="27">
                  <c:v>0.12500000000000003</c:v>
                </c:pt>
                <c:pt idx="28">
                  <c:v>0.15000000000000002</c:v>
                </c:pt>
                <c:pt idx="29">
                  <c:v>0.17500000000000002</c:v>
                </c:pt>
                <c:pt idx="30">
                  <c:v>0.2</c:v>
                </c:pt>
                <c:pt idx="31">
                  <c:v>0.22500000000000001</c:v>
                </c:pt>
                <c:pt idx="32">
                  <c:v>0.25</c:v>
                </c:pt>
                <c:pt idx="33">
                  <c:v>0.27500000000000002</c:v>
                </c:pt>
                <c:pt idx="34">
                  <c:v>0.30000000000000004</c:v>
                </c:pt>
                <c:pt idx="35">
                  <c:v>0.32500000000000007</c:v>
                </c:pt>
                <c:pt idx="36">
                  <c:v>0.35000000000000009</c:v>
                </c:pt>
                <c:pt idx="37">
                  <c:v>0.37500000000000011</c:v>
                </c:pt>
                <c:pt idx="38">
                  <c:v>0.40000000000000013</c:v>
                </c:pt>
                <c:pt idx="39">
                  <c:v>0.42500000000000016</c:v>
                </c:pt>
                <c:pt idx="40">
                  <c:v>0.45000000000000018</c:v>
                </c:pt>
                <c:pt idx="41">
                  <c:v>0.4750000000000002</c:v>
                </c:pt>
                <c:pt idx="42">
                  <c:v>0.50000000000000022</c:v>
                </c:pt>
                <c:pt idx="43">
                  <c:v>0.52500000000000024</c:v>
                </c:pt>
                <c:pt idx="44">
                  <c:v>0.55000000000000027</c:v>
                </c:pt>
                <c:pt idx="45">
                  <c:v>0.57500000000000029</c:v>
                </c:pt>
                <c:pt idx="46">
                  <c:v>0.60000000000000031</c:v>
                </c:pt>
                <c:pt idx="47">
                  <c:v>0.62500000000000033</c:v>
                </c:pt>
                <c:pt idx="48">
                  <c:v>0.65000000000000036</c:v>
                </c:pt>
                <c:pt idx="49">
                  <c:v>0.67500000000000038</c:v>
                </c:pt>
                <c:pt idx="50">
                  <c:v>0.7000000000000004</c:v>
                </c:pt>
                <c:pt idx="51">
                  <c:v>0.72500000000000042</c:v>
                </c:pt>
                <c:pt idx="52">
                  <c:v>0.75000000000000044</c:v>
                </c:pt>
                <c:pt idx="53">
                  <c:v>0.77500000000000047</c:v>
                </c:pt>
                <c:pt idx="54">
                  <c:v>0.80000000000000049</c:v>
                </c:pt>
              </c:numCache>
            </c:numRef>
          </c:xVal>
          <c:yVal>
            <c:numRef>
              <c:f>'Analytical-Expected'!$P$157:$P$211</c:f>
              <c:numCache>
                <c:formatCode>0.000000000000000E+00</c:formatCode>
                <c:ptCount val="55"/>
                <c:pt idx="0">
                  <c:v>0.48990105329837819</c:v>
                </c:pt>
                <c:pt idx="1">
                  <c:v>0.49427426547385339</c:v>
                </c:pt>
                <c:pt idx="2">
                  <c:v>0.49720094111628543</c:v>
                </c:pt>
                <c:pt idx="3">
                  <c:v>0.49837608224321306</c:v>
                </c:pt>
                <c:pt idx="4">
                  <c:v>0.49768052371399041</c:v>
                </c:pt>
                <c:pt idx="5">
                  <c:v>0.49536892466035776</c:v>
                </c:pt>
                <c:pt idx="6">
                  <c:v>0.49181387405472266</c:v>
                </c:pt>
                <c:pt idx="7">
                  <c:v>0.48735707165845105</c:v>
                </c:pt>
                <c:pt idx="8">
                  <c:v>0.48226629791383452</c:v>
                </c:pt>
                <c:pt idx="9">
                  <c:v>0.47673780476131528</c:v>
                </c:pt>
                <c:pt idx="10">
                  <c:v>0.47091148123188964</c:v>
                </c:pt>
                <c:pt idx="11">
                  <c:v>0.46488632090520776</c:v>
                </c:pt>
                <c:pt idx="12">
                  <c:v>0.45873269972716491</c:v>
                </c:pt>
                <c:pt idx="13">
                  <c:v>0.45250122973927698</c:v>
                </c:pt>
                <c:pt idx="14">
                  <c:v>0.44622886980503479</c:v>
                </c:pt>
                <c:pt idx="15">
                  <c:v>0.4399430622996513</c:v>
                </c:pt>
                <c:pt idx="16">
                  <c:v>0.43366451813926754</c:v>
                </c:pt>
                <c:pt idx="17">
                  <c:v>0.42740909839568836</c:v>
                </c:pt>
                <c:pt idx="18">
                  <c:v>0.42118909825194034</c:v>
                </c:pt>
                <c:pt idx="19">
                  <c:v>0.41501413617391192</c:v>
                </c:pt>
                <c:pt idx="20">
                  <c:v>0.40889178108160135</c:v>
                </c:pt>
                <c:pt idx="21">
                  <c:v>0.40282800396900476</c:v>
                </c:pt>
                <c:pt idx="22">
                  <c:v>0.39682751027879015</c:v>
                </c:pt>
                <c:pt idx="23">
                  <c:v>0.39089398988188806</c:v>
                </c:pt>
                <c:pt idx="24">
                  <c:v>0.38503030898642859</c:v>
                </c:pt>
                <c:pt idx="25">
                  <c:v>0.31805312207088055</c:v>
                </c:pt>
                <c:pt idx="26">
                  <c:v>0.26238295810828871</c:v>
                </c:pt>
                <c:pt idx="27">
                  <c:v>0.21641415403051389</c:v>
                </c:pt>
                <c:pt idx="28">
                  <c:v>0.17849361659455681</c:v>
                </c:pt>
                <c:pt idx="29">
                  <c:v>0.14721692666253128</c:v>
                </c:pt>
                <c:pt idx="30">
                  <c:v>0.12142063689232582</c:v>
                </c:pt>
                <c:pt idx="31">
                  <c:v>0.10014452728983572</c:v>
                </c:pt>
                <c:pt idx="32">
                  <c:v>8.2596553969734074E-2</c:v>
                </c:pt>
                <c:pt idx="33">
                  <c:v>6.8123450137775127E-2</c:v>
                </c:pt>
                <c:pt idx="34">
                  <c:v>5.6186417398211494E-2</c:v>
                </c:pt>
                <c:pt idx="35">
                  <c:v>4.6341068948925646E-2</c:v>
                </c:pt>
                <c:pt idx="36">
                  <c:v>3.8220886305871622E-2</c:v>
                </c:pt>
                <c:pt idx="37">
                  <c:v>3.1523574728381389E-2</c:v>
                </c:pt>
                <c:pt idx="38">
                  <c:v>2.5999809520455722E-2</c:v>
                </c:pt>
                <c:pt idx="39">
                  <c:v>2.1443954276269047E-2</c:v>
                </c:pt>
                <c:pt idx="40">
                  <c:v>1.7686405534660828E-2</c:v>
                </c:pt>
                <c:pt idx="41">
                  <c:v>1.4587278852886333E-2</c:v>
                </c:pt>
                <c:pt idx="42">
                  <c:v>1.2031201247469614E-2</c:v>
                </c:pt>
                <c:pt idx="43">
                  <c:v>9.9230161373430673E-3</c:v>
                </c:pt>
                <c:pt idx="44">
                  <c:v>8.184240894705359E-3</c:v>
                </c:pt>
                <c:pt idx="45">
                  <c:v>6.7501451267922927E-3</c:v>
                </c:pt>
                <c:pt idx="46">
                  <c:v>5.5673409200644184E-3</c:v>
                </c:pt>
                <c:pt idx="47">
                  <c:v>4.5917953374363715E-3</c:v>
                </c:pt>
                <c:pt idx="48">
                  <c:v>3.7871911786315467E-3</c:v>
                </c:pt>
                <c:pt idx="49">
                  <c:v>3.1235749787385534E-3</c:v>
                </c:pt>
                <c:pt idx="50">
                  <c:v>2.5762419132289542E-3</c:v>
                </c:pt>
                <c:pt idx="51">
                  <c:v>2.1248160971496593E-3</c:v>
                </c:pt>
                <c:pt idx="52">
                  <c:v>1.7524920402554871E-3</c:v>
                </c:pt>
                <c:pt idx="53">
                  <c:v>1.4454090192928921E-3</c:v>
                </c:pt>
                <c:pt idx="54">
                  <c:v>1.1921350768296017E-3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A-B548-8685-9B5D28816C68}"/>
            </c:ext>
          </c:extLst>
        </c:ser>
        <c:ser>
          <c:idx val="3"/>
          <c:order val="2"/>
          <c:tx>
            <c:v>x=0.8, expected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'Analytical-Expected'!$B$220:$B$283</c:f>
              <c:numCache>
                <c:formatCode>General</c:formatCode>
                <c:ptCount val="64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2.0000000000000004E-2</c:v>
                </c:pt>
                <c:pt idx="10">
                  <c:v>2.2000000000000006E-2</c:v>
                </c:pt>
                <c:pt idx="11">
                  <c:v>2.4000000000000007E-2</c:v>
                </c:pt>
                <c:pt idx="12">
                  <c:v>2.6000000000000009E-2</c:v>
                </c:pt>
                <c:pt idx="13">
                  <c:v>2.8000000000000011E-2</c:v>
                </c:pt>
                <c:pt idx="14">
                  <c:v>3.0000000000000013E-2</c:v>
                </c:pt>
                <c:pt idx="15">
                  <c:v>3.2000000000000015E-2</c:v>
                </c:pt>
                <c:pt idx="16">
                  <c:v>3.4000000000000016E-2</c:v>
                </c:pt>
                <c:pt idx="17">
                  <c:v>3.6000000000000018E-2</c:v>
                </c:pt>
                <c:pt idx="18">
                  <c:v>3.800000000000002E-2</c:v>
                </c:pt>
                <c:pt idx="19">
                  <c:v>4.0000000000000022E-2</c:v>
                </c:pt>
                <c:pt idx="20">
                  <c:v>4.2000000000000023E-2</c:v>
                </c:pt>
                <c:pt idx="21">
                  <c:v>4.4000000000000025E-2</c:v>
                </c:pt>
                <c:pt idx="22">
                  <c:v>4.6000000000000027E-2</c:v>
                </c:pt>
                <c:pt idx="23">
                  <c:v>4.8000000000000029E-2</c:v>
                </c:pt>
                <c:pt idx="24">
                  <c:v>5.0000000000000031E-2</c:v>
                </c:pt>
                <c:pt idx="25">
                  <c:v>7.5000000000000039E-2</c:v>
                </c:pt>
                <c:pt idx="26">
                  <c:v>0.10000000000000003</c:v>
                </c:pt>
                <c:pt idx="27">
                  <c:v>0.12500000000000003</c:v>
                </c:pt>
                <c:pt idx="28">
                  <c:v>0.15000000000000002</c:v>
                </c:pt>
                <c:pt idx="29">
                  <c:v>0.17500000000000002</c:v>
                </c:pt>
                <c:pt idx="30">
                  <c:v>0.2</c:v>
                </c:pt>
                <c:pt idx="31">
                  <c:v>0.22500000000000001</c:v>
                </c:pt>
                <c:pt idx="32">
                  <c:v>0.25</c:v>
                </c:pt>
                <c:pt idx="33">
                  <c:v>0.27500000000000002</c:v>
                </c:pt>
                <c:pt idx="34">
                  <c:v>0.30000000000000004</c:v>
                </c:pt>
                <c:pt idx="35">
                  <c:v>0.32500000000000007</c:v>
                </c:pt>
                <c:pt idx="36">
                  <c:v>0.35000000000000009</c:v>
                </c:pt>
                <c:pt idx="37">
                  <c:v>0.37500000000000011</c:v>
                </c:pt>
                <c:pt idx="38">
                  <c:v>0.40000000000000013</c:v>
                </c:pt>
                <c:pt idx="39">
                  <c:v>0.42500000000000016</c:v>
                </c:pt>
                <c:pt idx="40">
                  <c:v>0.45000000000000018</c:v>
                </c:pt>
                <c:pt idx="41">
                  <c:v>0.4750000000000002</c:v>
                </c:pt>
                <c:pt idx="42">
                  <c:v>0.50000000000000022</c:v>
                </c:pt>
                <c:pt idx="43">
                  <c:v>0.52500000000000024</c:v>
                </c:pt>
                <c:pt idx="44">
                  <c:v>0.55000000000000027</c:v>
                </c:pt>
                <c:pt idx="45">
                  <c:v>0.57500000000000029</c:v>
                </c:pt>
                <c:pt idx="46">
                  <c:v>0.60000000000000031</c:v>
                </c:pt>
                <c:pt idx="47">
                  <c:v>0.62500000000000033</c:v>
                </c:pt>
                <c:pt idx="48">
                  <c:v>0.65000000000000036</c:v>
                </c:pt>
                <c:pt idx="49">
                  <c:v>0.67500000000000038</c:v>
                </c:pt>
                <c:pt idx="50">
                  <c:v>0.7000000000000004</c:v>
                </c:pt>
                <c:pt idx="51">
                  <c:v>0.72500000000000042</c:v>
                </c:pt>
                <c:pt idx="52">
                  <c:v>0.75000000000000044</c:v>
                </c:pt>
                <c:pt idx="53">
                  <c:v>0.77500000000000047</c:v>
                </c:pt>
                <c:pt idx="54">
                  <c:v>0.80000000000000049</c:v>
                </c:pt>
                <c:pt idx="55">
                  <c:v>0.82500000000000051</c:v>
                </c:pt>
                <c:pt idx="56">
                  <c:v>0.85000000000000053</c:v>
                </c:pt>
                <c:pt idx="57">
                  <c:v>0.87500000000000056</c:v>
                </c:pt>
                <c:pt idx="58">
                  <c:v>0.90000000000000058</c:v>
                </c:pt>
                <c:pt idx="59">
                  <c:v>0.9250000000000006</c:v>
                </c:pt>
                <c:pt idx="60">
                  <c:v>0.95000000000000062</c:v>
                </c:pt>
                <c:pt idx="61">
                  <c:v>0.97500000000000064</c:v>
                </c:pt>
                <c:pt idx="62">
                  <c:v>1.0000000000000007</c:v>
                </c:pt>
                <c:pt idx="63">
                  <c:v>1.0250000000000006</c:v>
                </c:pt>
              </c:numCache>
            </c:numRef>
          </c:xVal>
          <c:yVal>
            <c:numRef>
              <c:f>'Analytical-Expected'!$P$220:$P$283</c:f>
              <c:numCache>
                <c:formatCode>0.000000000000000E+00</c:formatCode>
                <c:ptCount val="64"/>
                <c:pt idx="0">
                  <c:v>0.43861719672087557</c:v>
                </c:pt>
                <c:pt idx="1">
                  <c:v>0.37081824276580777</c:v>
                </c:pt>
                <c:pt idx="2">
                  <c:v>0.32545808202819587</c:v>
                </c:pt>
                <c:pt idx="3">
                  <c:v>0.29368279456631308</c:v>
                </c:pt>
                <c:pt idx="4">
                  <c:v>0.27003592577768204</c:v>
                </c:pt>
                <c:pt idx="5">
                  <c:v>0.25161089610642523</c:v>
                </c:pt>
                <c:pt idx="6">
                  <c:v>0.23675296556142203</c:v>
                </c:pt>
                <c:pt idx="7">
                  <c:v>0.22445225966890317</c:v>
                </c:pt>
                <c:pt idx="8">
                  <c:v>0.21405570288078282</c:v>
                </c:pt>
                <c:pt idx="9">
                  <c:v>0.20512045291245271</c:v>
                </c:pt>
                <c:pt idx="10">
                  <c:v>0.19733416270879758</c:v>
                </c:pt>
                <c:pt idx="11">
                  <c:v>0.19046906879325631</c:v>
                </c:pt>
                <c:pt idx="12">
                  <c:v>0.1843542991100392</c:v>
                </c:pt>
                <c:pt idx="13">
                  <c:v>0.17885851963634669</c:v>
                </c:pt>
                <c:pt idx="14">
                  <c:v>0.17387870124525764</c:v>
                </c:pt>
                <c:pt idx="15">
                  <c:v>0.16933263480341773</c:v>
                </c:pt>
                <c:pt idx="16">
                  <c:v>0.1651538068306368</c:v>
                </c:pt>
                <c:pt idx="17">
                  <c:v>0.16128779824775999</c:v>
                </c:pt>
                <c:pt idx="18">
                  <c:v>0.15768968821972626</c:v>
                </c:pt>
                <c:pt idx="19">
                  <c:v>0.15432213615372284</c:v>
                </c:pt>
                <c:pt idx="20">
                  <c:v>0.1511539317571155</c:v>
                </c:pt>
                <c:pt idx="21">
                  <c:v>0.14815887578207476</c:v>
                </c:pt>
                <c:pt idx="22">
                  <c:v>0.14531490000791691</c:v>
                </c:pt>
                <c:pt idx="23">
                  <c:v>0.14260336439999952</c:v>
                </c:pt>
                <c:pt idx="24">
                  <c:v>0.14000848844130312</c:v>
                </c:pt>
                <c:pt idx="25">
                  <c:v>0.11369953882585065</c:v>
                </c:pt>
                <c:pt idx="26">
                  <c:v>9.3554675831308415E-2</c:v>
                </c:pt>
                <c:pt idx="27">
                  <c:v>7.7133729731784215E-2</c:v>
                </c:pt>
                <c:pt idx="28">
                  <c:v>6.3614399005050518E-2</c:v>
                </c:pt>
                <c:pt idx="29">
                  <c:v>5.2467039496257292E-2</c:v>
                </c:pt>
                <c:pt idx="30">
                  <c:v>4.3273370614017856E-2</c:v>
                </c:pt>
                <c:pt idx="31">
                  <c:v>3.5690723230123393E-2</c:v>
                </c:pt>
                <c:pt idx="32">
                  <c:v>2.943676239433872E-2</c:v>
                </c:pt>
                <c:pt idx="33">
                  <c:v>2.4278661872345442E-2</c:v>
                </c:pt>
                <c:pt idx="34">
                  <c:v>2.0024397268318343E-2</c:v>
                </c:pt>
                <c:pt idx="35">
                  <c:v>1.6515592510444706E-2</c:v>
                </c:pt>
                <c:pt idx="36">
                  <c:v>1.3621623279797514E-2</c:v>
                </c:pt>
                <c:pt idx="37">
                  <c:v>1.123475410656598E-2</c:v>
                </c:pt>
                <c:pt idx="38">
                  <c:v>9.2661276297696347E-3</c:v>
                </c:pt>
                <c:pt idx="39">
                  <c:v>7.6424566516346965E-3</c:v>
                </c:pt>
                <c:pt idx="40">
                  <c:v>6.303295832497619E-3</c:v>
                </c:pt>
                <c:pt idx="41">
                  <c:v>5.1987914571270302E-3</c:v>
                </c:pt>
                <c:pt idx="42">
                  <c:v>4.2878255015975789E-3</c:v>
                </c:pt>
                <c:pt idx="43">
                  <c:v>3.5364849088043121E-3</c:v>
                </c:pt>
                <c:pt idx="44">
                  <c:v>2.9167990874490648E-3</c:v>
                </c:pt>
                <c:pt idx="45">
                  <c:v>2.4056986346423187E-3</c:v>
                </c:pt>
                <c:pt idx="46">
                  <c:v>1.9841565178839162E-3</c:v>
                </c:pt>
                <c:pt idx="47">
                  <c:v>1.6364797447069102E-3</c:v>
                </c:pt>
                <c:pt idx="48">
                  <c:v>1.3497251505602619E-3</c:v>
                </c:pt>
                <c:pt idx="49">
                  <c:v>1.1132175561275855E-3</c:v>
                </c:pt>
                <c:pt idx="50">
                  <c:v>9.1815235624546844E-4</c:v>
                </c:pt>
                <c:pt idx="51">
                  <c:v>7.5726774576890437E-4</c:v>
                </c:pt>
                <c:pt idx="52">
                  <c:v>6.2457438014634347E-4</c:v>
                </c:pt>
                <c:pt idx="53">
                  <c:v>5.1513240662204817E-4</c:v>
                </c:pt>
                <c:pt idx="54">
                  <c:v>4.2486756547722402E-4</c:v>
                </c:pt>
                <c:pt idx="55">
                  <c:v>3.5041951520434038E-4</c:v>
                </c:pt>
                <c:pt idx="56">
                  <c:v>2.8901673512808467E-4</c:v>
                </c:pt>
                <c:pt idx="57">
                  <c:v>2.3837334840038252E-4</c:v>
                </c:pt>
                <c:pt idx="58">
                  <c:v>1.9660402433938022E-4</c:v>
                </c:pt>
                <c:pt idx="59">
                  <c:v>1.6215379213248312E-4</c:v>
                </c:pt>
                <c:pt idx="60">
                  <c:v>1.3374015303753794E-4</c:v>
                </c:pt>
                <c:pt idx="61">
                  <c:v>1.1030533605955064E-4</c:v>
                </c:pt>
                <c:pt idx="62">
                  <c:v>9.0976919697372544E-5</c:v>
                </c:pt>
                <c:pt idx="63">
                  <c:v>7.5035353803317145E-5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7A-B548-8685-9B5D28816C68}"/>
            </c:ext>
          </c:extLst>
        </c:ser>
        <c:ser>
          <c:idx val="1"/>
          <c:order val="3"/>
          <c:tx>
            <c:v>x=0, moose</c:v>
          </c:tx>
          <c:spPr>
            <a:ln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</c:spPr>
          </c:marker>
          <c:xVal>
            <c:numRef>
              <c:f>'Moose-Fully Coupled'!$A$2:$A$32</c:f>
              <c:numCache>
                <c:formatCode>General</c:formatCode>
                <c:ptCount val="31"/>
                <c:pt idx="0">
                  <c:v>1.3225000000000001E-3</c:v>
                </c:pt>
                <c:pt idx="1">
                  <c:v>2.0113571875E-3</c:v>
                </c:pt>
                <c:pt idx="2">
                  <c:v>3.0590228625390998E-3</c:v>
                </c:pt>
                <c:pt idx="3">
                  <c:v>4.6523913960641004E-3</c:v>
                </c:pt>
                <c:pt idx="4">
                  <c:v>7.0757057644889997E-3</c:v>
                </c:pt>
                <c:pt idx="5">
                  <c:v>1.0761264004567001E-2</c:v>
                </c:pt>
                <c:pt idx="6">
                  <c:v>1.6366537392945999E-2</c:v>
                </c:pt>
                <c:pt idx="7">
                  <c:v>2.4891457557496999E-2</c:v>
                </c:pt>
                <c:pt idx="8">
                  <c:v>3.7856795512758001E-2</c:v>
                </c:pt>
                <c:pt idx="9">
                  <c:v>5.7575453875465997E-2</c:v>
                </c:pt>
                <c:pt idx="10">
                  <c:v>8.6143537750304006E-2</c:v>
                </c:pt>
                <c:pt idx="11">
                  <c:v>0.11614353775029999</c:v>
                </c:pt>
                <c:pt idx="12">
                  <c:v>0.14614353775030001</c:v>
                </c:pt>
                <c:pt idx="13">
                  <c:v>0.17614353775030001</c:v>
                </c:pt>
                <c:pt idx="14">
                  <c:v>0.2061435377503</c:v>
                </c:pt>
                <c:pt idx="15">
                  <c:v>0.2361435377503</c:v>
                </c:pt>
                <c:pt idx="16">
                  <c:v>0.26614353775029997</c:v>
                </c:pt>
                <c:pt idx="17">
                  <c:v>0.2961435377503</c:v>
                </c:pt>
                <c:pt idx="18">
                  <c:v>0.32614353775030003</c:v>
                </c:pt>
                <c:pt idx="19">
                  <c:v>0.3561435377503</c:v>
                </c:pt>
                <c:pt idx="20">
                  <c:v>0.38614353775030003</c:v>
                </c:pt>
                <c:pt idx="21">
                  <c:v>0.4161435377503</c:v>
                </c:pt>
                <c:pt idx="22">
                  <c:v>0.44614353775030002</c:v>
                </c:pt>
                <c:pt idx="23">
                  <c:v>0.47614353775029999</c:v>
                </c:pt>
                <c:pt idx="24">
                  <c:v>0.50614353775029997</c:v>
                </c:pt>
                <c:pt idx="25">
                  <c:v>0.53614353775029999</c:v>
                </c:pt>
                <c:pt idx="26">
                  <c:v>0.56614353775030002</c:v>
                </c:pt>
                <c:pt idx="27">
                  <c:v>0.59614353775030005</c:v>
                </c:pt>
                <c:pt idx="28">
                  <c:v>0.62614353775029996</c:v>
                </c:pt>
                <c:pt idx="29">
                  <c:v>0.65614353775029999</c:v>
                </c:pt>
                <c:pt idx="30">
                  <c:v>0.68614353775030001</c:v>
                </c:pt>
              </c:numCache>
            </c:numRef>
          </c:xVal>
          <c:yVal>
            <c:numRef>
              <c:f>'Moose-Fully Coupled'!$B$2:$B$32</c:f>
              <c:numCache>
                <c:formatCode>General</c:formatCode>
                <c:ptCount val="31"/>
                <c:pt idx="0">
                  <c:v>0.49309345106067998</c:v>
                </c:pt>
                <c:pt idx="1">
                  <c:v>0.49673876223945002</c:v>
                </c:pt>
                <c:pt idx="2">
                  <c:v>0.49884958021817</c:v>
                </c:pt>
                <c:pt idx="3">
                  <c:v>0.50205593859175002</c:v>
                </c:pt>
                <c:pt idx="4">
                  <c:v>0.50608537096551998</c:v>
                </c:pt>
                <c:pt idx="5">
                  <c:v>0.50999635347269001</c:v>
                </c:pt>
                <c:pt idx="6">
                  <c:v>0.51130515208778005</c:v>
                </c:pt>
                <c:pt idx="7">
                  <c:v>0.50182339034656998</c:v>
                </c:pt>
                <c:pt idx="8">
                  <c:v>0.47281494696971998</c:v>
                </c:pt>
                <c:pt idx="9">
                  <c:v>0.41898080233093998</c:v>
                </c:pt>
                <c:pt idx="10">
                  <c:v>0.34582023280170998</c:v>
                </c:pt>
                <c:pt idx="11">
                  <c:v>0.28134696826846001</c:v>
                </c:pt>
                <c:pt idx="12">
                  <c:v>0.22852405479070001</c:v>
                </c:pt>
                <c:pt idx="13">
                  <c:v>0.18541762068486001</c:v>
                </c:pt>
                <c:pt idx="14">
                  <c:v>0.15028198304147</c:v>
                </c:pt>
                <c:pt idx="15">
                  <c:v>0.12164554343283</c:v>
                </c:pt>
                <c:pt idx="16">
                  <c:v>9.8362306650528003E-2</c:v>
                </c:pt>
                <c:pt idx="17">
                  <c:v>7.9457304333526005E-2</c:v>
                </c:pt>
                <c:pt idx="18">
                  <c:v>6.4127182855741996E-2</c:v>
                </c:pt>
                <c:pt idx="19">
                  <c:v>5.1711694598282003E-2</c:v>
                </c:pt>
                <c:pt idx="20">
                  <c:v>4.1668332657475E-2</c:v>
                </c:pt>
                <c:pt idx="21">
                  <c:v>3.3552694009620999E-2</c:v>
                </c:pt>
                <c:pt idx="22">
                  <c:v>2.7001125126673998E-2</c:v>
                </c:pt>
                <c:pt idx="23">
                  <c:v>2.1712846653597E-2</c:v>
                </c:pt>
                <c:pt idx="24">
                  <c:v>1.7451506237948999E-2</c:v>
                </c:pt>
                <c:pt idx="25">
                  <c:v>1.4020225458077001E-2</c:v>
                </c:pt>
                <c:pt idx="26">
                  <c:v>1.1258976774868999E-2</c:v>
                </c:pt>
                <c:pt idx="27">
                  <c:v>9.0381680470254001E-3</c:v>
                </c:pt>
                <c:pt idx="28">
                  <c:v>7.2528730149952004E-3</c:v>
                </c:pt>
                <c:pt idx="29">
                  <c:v>5.8183448803608004E-3</c:v>
                </c:pt>
                <c:pt idx="30">
                  <c:v>4.6661402191319999E-3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7A-B548-8685-9B5D28816C68}"/>
            </c:ext>
          </c:extLst>
        </c:ser>
        <c:ser>
          <c:idx val="4"/>
          <c:order val="4"/>
          <c:tx>
            <c:v>x=0.3, moose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</c:spPr>
          </c:marker>
          <c:xVal>
            <c:numRef>
              <c:f>'Moose-Fully Coupled'!$A$2:$A$446</c:f>
              <c:numCache>
                <c:formatCode>General</c:formatCode>
                <c:ptCount val="445"/>
                <c:pt idx="0">
                  <c:v>1.3225000000000001E-3</c:v>
                </c:pt>
                <c:pt idx="1">
                  <c:v>2.0113571875E-3</c:v>
                </c:pt>
                <c:pt idx="2">
                  <c:v>3.0590228625390998E-3</c:v>
                </c:pt>
                <c:pt idx="3">
                  <c:v>4.6523913960641004E-3</c:v>
                </c:pt>
                <c:pt idx="4">
                  <c:v>7.0757057644889997E-3</c:v>
                </c:pt>
                <c:pt idx="5">
                  <c:v>1.0761264004567001E-2</c:v>
                </c:pt>
                <c:pt idx="6">
                  <c:v>1.6366537392945999E-2</c:v>
                </c:pt>
                <c:pt idx="7">
                  <c:v>2.4891457557496999E-2</c:v>
                </c:pt>
                <c:pt idx="8">
                  <c:v>3.7856795512758001E-2</c:v>
                </c:pt>
                <c:pt idx="9">
                  <c:v>5.7575453875465997E-2</c:v>
                </c:pt>
                <c:pt idx="10">
                  <c:v>8.6143537750304006E-2</c:v>
                </c:pt>
                <c:pt idx="11">
                  <c:v>0.11614353775029999</c:v>
                </c:pt>
                <c:pt idx="12">
                  <c:v>0.14614353775030001</c:v>
                </c:pt>
                <c:pt idx="13">
                  <c:v>0.17614353775030001</c:v>
                </c:pt>
                <c:pt idx="14">
                  <c:v>0.2061435377503</c:v>
                </c:pt>
                <c:pt idx="15">
                  <c:v>0.2361435377503</c:v>
                </c:pt>
                <c:pt idx="16">
                  <c:v>0.26614353775029997</c:v>
                </c:pt>
                <c:pt idx="17">
                  <c:v>0.2961435377503</c:v>
                </c:pt>
                <c:pt idx="18">
                  <c:v>0.32614353775030003</c:v>
                </c:pt>
                <c:pt idx="19">
                  <c:v>0.3561435377503</c:v>
                </c:pt>
                <c:pt idx="20">
                  <c:v>0.38614353775030003</c:v>
                </c:pt>
                <c:pt idx="21">
                  <c:v>0.4161435377503</c:v>
                </c:pt>
                <c:pt idx="22">
                  <c:v>0.44614353775030002</c:v>
                </c:pt>
                <c:pt idx="23">
                  <c:v>0.47614353775029999</c:v>
                </c:pt>
                <c:pt idx="24">
                  <c:v>0.50614353775029997</c:v>
                </c:pt>
                <c:pt idx="25">
                  <c:v>0.53614353775029999</c:v>
                </c:pt>
                <c:pt idx="26">
                  <c:v>0.56614353775030002</c:v>
                </c:pt>
                <c:pt idx="27">
                  <c:v>0.59614353775030005</c:v>
                </c:pt>
                <c:pt idx="28">
                  <c:v>0.62614353775029996</c:v>
                </c:pt>
                <c:pt idx="29">
                  <c:v>0.65614353775029999</c:v>
                </c:pt>
                <c:pt idx="30">
                  <c:v>0.68614353775030001</c:v>
                </c:pt>
              </c:numCache>
            </c:numRef>
          </c:xVal>
          <c:yVal>
            <c:numRef>
              <c:f>'Moose-Fully Coupled'!$E$2:$E$446</c:f>
              <c:numCache>
                <c:formatCode>General</c:formatCode>
                <c:ptCount val="445"/>
                <c:pt idx="0">
                  <c:v>0.49308129733368</c:v>
                </c:pt>
                <c:pt idx="1">
                  <c:v>0.49671578694129997</c:v>
                </c:pt>
                <c:pt idx="2">
                  <c:v>0.49878518671258998</c:v>
                </c:pt>
                <c:pt idx="3">
                  <c:v>0.50173379397781004</c:v>
                </c:pt>
                <c:pt idx="4">
                  <c:v>0.50424012590159994</c:v>
                </c:pt>
                <c:pt idx="5">
                  <c:v>0.50277394869159997</c:v>
                </c:pt>
                <c:pt idx="6">
                  <c:v>0.49317845631044999</c:v>
                </c:pt>
                <c:pt idx="7">
                  <c:v>0.47067668011788</c:v>
                </c:pt>
                <c:pt idx="8">
                  <c:v>0.43310827839902999</c:v>
                </c:pt>
                <c:pt idx="9">
                  <c:v>0.37853997843505999</c:v>
                </c:pt>
                <c:pt idx="10">
                  <c:v>0.31066714757889002</c:v>
                </c:pt>
                <c:pt idx="11">
                  <c:v>0.25228164975909001</c:v>
                </c:pt>
                <c:pt idx="12">
                  <c:v>0.20474131942825999</c:v>
                </c:pt>
                <c:pt idx="13">
                  <c:v>0.16603012899028999</c:v>
                </c:pt>
                <c:pt idx="14">
                  <c:v>0.13451301635393001</c:v>
                </c:pt>
                <c:pt idx="15">
                  <c:v>0.1088437129778</c:v>
                </c:pt>
                <c:pt idx="16">
                  <c:v>8.7986290518506996E-2</c:v>
                </c:pt>
                <c:pt idx="17">
                  <c:v>7.1059434942553998E-2</c:v>
                </c:pt>
                <c:pt idx="18">
                  <c:v>5.7339171535940002E-2</c:v>
                </c:pt>
                <c:pt idx="19">
                  <c:v>4.6231100767231997E-2</c:v>
                </c:pt>
                <c:pt idx="20">
                  <c:v>3.7247629662827998E-2</c:v>
                </c:pt>
                <c:pt idx="21">
                  <c:v>2.9990077818535001E-2</c:v>
                </c:pt>
                <c:pt idx="22">
                  <c:v>2.4132210094069E-2</c:v>
                </c:pt>
                <c:pt idx="23">
                  <c:v>1.9404146263404001E-2</c:v>
                </c:pt>
                <c:pt idx="24">
                  <c:v>1.559476457049E-2</c:v>
                </c:pt>
                <c:pt idx="25">
                  <c:v>1.2527751283402E-2</c:v>
                </c:pt>
                <c:pt idx="26">
                  <c:v>1.0059915153792001E-2</c:v>
                </c:pt>
                <c:pt idx="27">
                  <c:v>8.0752621649922002E-3</c:v>
                </c:pt>
                <c:pt idx="28">
                  <c:v>6.4799123699706002E-3</c:v>
                </c:pt>
                <c:pt idx="29">
                  <c:v>5.1981029853205999E-3</c:v>
                </c:pt>
                <c:pt idx="30">
                  <c:v>4.1686121398141996E-3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7A-B548-8685-9B5D28816C68}"/>
            </c:ext>
          </c:extLst>
        </c:ser>
        <c:ser>
          <c:idx val="5"/>
          <c:order val="5"/>
          <c:tx>
            <c:v>x=0.8, moose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xVal>
            <c:numRef>
              <c:f>'Moose-Fully Coupled'!$A$2:$A$446</c:f>
              <c:numCache>
                <c:formatCode>General</c:formatCode>
                <c:ptCount val="445"/>
                <c:pt idx="0">
                  <c:v>1.3225000000000001E-3</c:v>
                </c:pt>
                <c:pt idx="1">
                  <c:v>2.0113571875E-3</c:v>
                </c:pt>
                <c:pt idx="2">
                  <c:v>3.0590228625390998E-3</c:v>
                </c:pt>
                <c:pt idx="3">
                  <c:v>4.6523913960641004E-3</c:v>
                </c:pt>
                <c:pt idx="4">
                  <c:v>7.0757057644889997E-3</c:v>
                </c:pt>
                <c:pt idx="5">
                  <c:v>1.0761264004567001E-2</c:v>
                </c:pt>
                <c:pt idx="6">
                  <c:v>1.6366537392945999E-2</c:v>
                </c:pt>
                <c:pt idx="7">
                  <c:v>2.4891457557496999E-2</c:v>
                </c:pt>
                <c:pt idx="8">
                  <c:v>3.7856795512758001E-2</c:v>
                </c:pt>
                <c:pt idx="9">
                  <c:v>5.7575453875465997E-2</c:v>
                </c:pt>
                <c:pt idx="10">
                  <c:v>8.6143537750304006E-2</c:v>
                </c:pt>
                <c:pt idx="11">
                  <c:v>0.11614353775029999</c:v>
                </c:pt>
                <c:pt idx="12">
                  <c:v>0.14614353775030001</c:v>
                </c:pt>
                <c:pt idx="13">
                  <c:v>0.17614353775030001</c:v>
                </c:pt>
                <c:pt idx="14">
                  <c:v>0.2061435377503</c:v>
                </c:pt>
                <c:pt idx="15">
                  <c:v>0.2361435377503</c:v>
                </c:pt>
                <c:pt idx="16">
                  <c:v>0.26614353775029997</c:v>
                </c:pt>
                <c:pt idx="17">
                  <c:v>0.2961435377503</c:v>
                </c:pt>
                <c:pt idx="18">
                  <c:v>0.32614353775030003</c:v>
                </c:pt>
                <c:pt idx="19">
                  <c:v>0.3561435377503</c:v>
                </c:pt>
                <c:pt idx="20">
                  <c:v>0.38614353775030003</c:v>
                </c:pt>
                <c:pt idx="21">
                  <c:v>0.4161435377503</c:v>
                </c:pt>
                <c:pt idx="22">
                  <c:v>0.44614353775030002</c:v>
                </c:pt>
                <c:pt idx="23">
                  <c:v>0.47614353775029999</c:v>
                </c:pt>
                <c:pt idx="24">
                  <c:v>0.50614353775029997</c:v>
                </c:pt>
                <c:pt idx="25">
                  <c:v>0.53614353775029999</c:v>
                </c:pt>
                <c:pt idx="26">
                  <c:v>0.56614353775030002</c:v>
                </c:pt>
                <c:pt idx="27">
                  <c:v>0.59614353775030005</c:v>
                </c:pt>
                <c:pt idx="28">
                  <c:v>0.62614353775029996</c:v>
                </c:pt>
                <c:pt idx="29">
                  <c:v>0.65614353775029999</c:v>
                </c:pt>
                <c:pt idx="30">
                  <c:v>0.68614353775030001</c:v>
                </c:pt>
              </c:numCache>
            </c:numRef>
          </c:xVal>
          <c:yVal>
            <c:numRef>
              <c:f>'Moose-Fully Coupled'!$J$2:$J$446</c:f>
              <c:numCache>
                <c:formatCode>General</c:formatCode>
                <c:ptCount val="445"/>
                <c:pt idx="0">
                  <c:v>0.46328670227924001</c:v>
                </c:pt>
                <c:pt idx="1">
                  <c:v>0.44267380865938999</c:v>
                </c:pt>
                <c:pt idx="2">
                  <c:v>0.40707390848566</c:v>
                </c:pt>
                <c:pt idx="3">
                  <c:v>0.36419765671108001</c:v>
                </c:pt>
                <c:pt idx="4">
                  <c:v>0.31899151334152998</c:v>
                </c:pt>
                <c:pt idx="5">
                  <c:v>0.2749385972374</c:v>
                </c:pt>
                <c:pt idx="6">
                  <c:v>0.23480500024182999</c:v>
                </c:pt>
                <c:pt idx="7">
                  <c:v>0.19925336610774999</c:v>
                </c:pt>
                <c:pt idx="8">
                  <c:v>0.16839735509932</c:v>
                </c:pt>
                <c:pt idx="9">
                  <c:v>0.1401653347415</c:v>
                </c:pt>
                <c:pt idx="10">
                  <c:v>0.11261286500924</c:v>
                </c:pt>
                <c:pt idx="11">
                  <c:v>9.0748117579888002E-2</c:v>
                </c:pt>
                <c:pt idx="12">
                  <c:v>7.3352376405069003E-2</c:v>
                </c:pt>
                <c:pt idx="13">
                  <c:v>5.9320536118704997E-2</c:v>
                </c:pt>
                <c:pt idx="14">
                  <c:v>4.7958095357779E-2</c:v>
                </c:pt>
                <c:pt idx="15">
                  <c:v>3.8732380223846001E-2</c:v>
                </c:pt>
                <c:pt idx="16">
                  <c:v>3.1261322149333998E-2</c:v>
                </c:pt>
                <c:pt idx="17">
                  <c:v>2.5214532878016001E-2</c:v>
                </c:pt>
                <c:pt idx="18">
                  <c:v>2.032611899964E-2</c:v>
                </c:pt>
                <c:pt idx="19">
                  <c:v>1.6375311297345999E-2</c:v>
                </c:pt>
                <c:pt idx="20">
                  <c:v>1.3184444652136E-2</c:v>
                </c:pt>
                <c:pt idx="21">
                  <c:v>1.0609954034252999E-2</c:v>
                </c:pt>
                <c:pt idx="22">
                  <c:v>8.5338232644485996E-3</c:v>
                </c:pt>
                <c:pt idx="23">
                  <c:v>6.8580876067656001E-3</c:v>
                </c:pt>
                <c:pt idx="24">
                  <c:v>5.5090810464108004E-3</c:v>
                </c:pt>
                <c:pt idx="25">
                  <c:v>4.4237243870870998E-3</c:v>
                </c:pt>
                <c:pt idx="26">
                  <c:v>3.551259233488E-3</c:v>
                </c:pt>
                <c:pt idx="27">
                  <c:v>2.8499566695048E-3</c:v>
                </c:pt>
                <c:pt idx="28">
                  <c:v>2.2864106151118998E-3</c:v>
                </c:pt>
                <c:pt idx="29">
                  <c:v>1.8338352084370001E-3</c:v>
                </c:pt>
                <c:pt idx="30">
                  <c:v>1.4704383486722999E-3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7A-B548-8685-9B5D28816C68}"/>
            </c:ext>
          </c:extLst>
        </c:ser>
        <c:ser>
          <c:idx val="6"/>
          <c:order val="6"/>
          <c:tx>
            <c:v>x=0, Uncoupled</c:v>
          </c:tx>
          <c:marker>
            <c:symbol val="none"/>
          </c:marker>
          <c:xVal>
            <c:numRef>
              <c:f>'Moose-Uncoupled'!$A$2:$A$32</c:f>
              <c:numCache>
                <c:formatCode>General</c:formatCode>
                <c:ptCount val="31"/>
                <c:pt idx="0">
                  <c:v>1.3225000000000001E-3</c:v>
                </c:pt>
                <c:pt idx="1">
                  <c:v>2.0113571875E-3</c:v>
                </c:pt>
                <c:pt idx="2">
                  <c:v>3.0590228625390998E-3</c:v>
                </c:pt>
                <c:pt idx="3">
                  <c:v>4.6523913960641004E-3</c:v>
                </c:pt>
                <c:pt idx="4">
                  <c:v>7.0757057644889997E-3</c:v>
                </c:pt>
                <c:pt idx="5">
                  <c:v>1.0761264004567001E-2</c:v>
                </c:pt>
                <c:pt idx="6">
                  <c:v>1.6366537392945999E-2</c:v>
                </c:pt>
                <c:pt idx="7">
                  <c:v>2.4891457557496999E-2</c:v>
                </c:pt>
                <c:pt idx="8">
                  <c:v>3.7856795512758001E-2</c:v>
                </c:pt>
                <c:pt idx="9">
                  <c:v>5.7575453875465997E-2</c:v>
                </c:pt>
                <c:pt idx="10">
                  <c:v>8.6143537750304006E-2</c:v>
                </c:pt>
                <c:pt idx="11">
                  <c:v>0.11614353775029999</c:v>
                </c:pt>
                <c:pt idx="12">
                  <c:v>0.14614353775030001</c:v>
                </c:pt>
                <c:pt idx="13">
                  <c:v>0.17614353775030001</c:v>
                </c:pt>
                <c:pt idx="14">
                  <c:v>0.2061435377503</c:v>
                </c:pt>
                <c:pt idx="15">
                  <c:v>0.2361435377503</c:v>
                </c:pt>
                <c:pt idx="16">
                  <c:v>0.26614353775029997</c:v>
                </c:pt>
                <c:pt idx="17">
                  <c:v>0.2961435377503</c:v>
                </c:pt>
                <c:pt idx="18">
                  <c:v>0.32614353775030003</c:v>
                </c:pt>
                <c:pt idx="19">
                  <c:v>0.3561435377503</c:v>
                </c:pt>
                <c:pt idx="20">
                  <c:v>0.38614353775030003</c:v>
                </c:pt>
                <c:pt idx="21">
                  <c:v>0.4161435377503</c:v>
                </c:pt>
                <c:pt idx="22">
                  <c:v>0.44614353775030002</c:v>
                </c:pt>
                <c:pt idx="23">
                  <c:v>0.47614353775029999</c:v>
                </c:pt>
                <c:pt idx="24">
                  <c:v>0.50614353775029997</c:v>
                </c:pt>
                <c:pt idx="25">
                  <c:v>0.53614353775029999</c:v>
                </c:pt>
                <c:pt idx="26">
                  <c:v>0.56614353775030002</c:v>
                </c:pt>
                <c:pt idx="27">
                  <c:v>0.59614353775030005</c:v>
                </c:pt>
                <c:pt idx="28">
                  <c:v>0.62614353775029996</c:v>
                </c:pt>
                <c:pt idx="29">
                  <c:v>0.65614353775029999</c:v>
                </c:pt>
                <c:pt idx="30">
                  <c:v>0.68614353775030001</c:v>
                </c:pt>
              </c:numCache>
            </c:numRef>
          </c:xVal>
          <c:yVal>
            <c:numRef>
              <c:f>'Moose-Uncoupled'!$B$2:$B$32</c:f>
              <c:numCache>
                <c:formatCode>General</c:formatCode>
                <c:ptCount val="31"/>
                <c:pt idx="0">
                  <c:v>0.49309345106067998</c:v>
                </c:pt>
                <c:pt idx="1">
                  <c:v>0.49673876223945002</c:v>
                </c:pt>
                <c:pt idx="2">
                  <c:v>0.49884958021817</c:v>
                </c:pt>
                <c:pt idx="3">
                  <c:v>0.50205593859175002</c:v>
                </c:pt>
                <c:pt idx="4">
                  <c:v>0.50608537096551998</c:v>
                </c:pt>
                <c:pt idx="5">
                  <c:v>0.50999635347269001</c:v>
                </c:pt>
                <c:pt idx="6">
                  <c:v>0.51130515208778005</c:v>
                </c:pt>
                <c:pt idx="7">
                  <c:v>0.50182339034656998</c:v>
                </c:pt>
                <c:pt idx="8">
                  <c:v>0.47281494696971998</c:v>
                </c:pt>
                <c:pt idx="9">
                  <c:v>0.41898080233093998</c:v>
                </c:pt>
                <c:pt idx="10">
                  <c:v>0.34582023280170998</c:v>
                </c:pt>
                <c:pt idx="11">
                  <c:v>0.28134696826846001</c:v>
                </c:pt>
                <c:pt idx="12">
                  <c:v>0.22852405479070001</c:v>
                </c:pt>
                <c:pt idx="13">
                  <c:v>0.18541762068486001</c:v>
                </c:pt>
                <c:pt idx="14">
                  <c:v>0.15028198304147</c:v>
                </c:pt>
                <c:pt idx="15">
                  <c:v>0.12164554343283</c:v>
                </c:pt>
                <c:pt idx="16">
                  <c:v>9.8362306650528003E-2</c:v>
                </c:pt>
                <c:pt idx="17">
                  <c:v>7.9457304333526005E-2</c:v>
                </c:pt>
                <c:pt idx="18">
                  <c:v>6.4127182855741996E-2</c:v>
                </c:pt>
                <c:pt idx="19">
                  <c:v>5.1711694598282003E-2</c:v>
                </c:pt>
                <c:pt idx="20">
                  <c:v>4.1668332657475E-2</c:v>
                </c:pt>
                <c:pt idx="21">
                  <c:v>3.3552694009620999E-2</c:v>
                </c:pt>
                <c:pt idx="22">
                  <c:v>2.7001125126673998E-2</c:v>
                </c:pt>
                <c:pt idx="23">
                  <c:v>2.1712846653597E-2</c:v>
                </c:pt>
                <c:pt idx="24">
                  <c:v>1.7451506237948999E-2</c:v>
                </c:pt>
                <c:pt idx="25">
                  <c:v>1.4020225458077001E-2</c:v>
                </c:pt>
                <c:pt idx="26">
                  <c:v>1.1258976774868999E-2</c:v>
                </c:pt>
                <c:pt idx="27">
                  <c:v>9.0381680470254001E-3</c:v>
                </c:pt>
                <c:pt idx="28">
                  <c:v>7.2528730149952004E-3</c:v>
                </c:pt>
                <c:pt idx="29">
                  <c:v>5.8183448803608004E-3</c:v>
                </c:pt>
                <c:pt idx="30">
                  <c:v>4.6661402191319999E-3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7A-B548-8685-9B5D28816C68}"/>
            </c:ext>
          </c:extLst>
        </c:ser>
        <c:ser>
          <c:idx val="7"/>
          <c:order val="7"/>
          <c:tx>
            <c:v>x=0.3, Uncoupled</c:v>
          </c:tx>
          <c:marker>
            <c:symbol val="none"/>
          </c:marker>
          <c:xVal>
            <c:numRef>
              <c:f>'Moose-Uncoupled'!$A$2:$A$32</c:f>
              <c:numCache>
                <c:formatCode>General</c:formatCode>
                <c:ptCount val="31"/>
                <c:pt idx="0">
                  <c:v>1.3225000000000001E-3</c:v>
                </c:pt>
                <c:pt idx="1">
                  <c:v>2.0113571875E-3</c:v>
                </c:pt>
                <c:pt idx="2">
                  <c:v>3.0590228625390998E-3</c:v>
                </c:pt>
                <c:pt idx="3">
                  <c:v>4.6523913960641004E-3</c:v>
                </c:pt>
                <c:pt idx="4">
                  <c:v>7.0757057644889997E-3</c:v>
                </c:pt>
                <c:pt idx="5">
                  <c:v>1.0761264004567001E-2</c:v>
                </c:pt>
                <c:pt idx="6">
                  <c:v>1.6366537392945999E-2</c:v>
                </c:pt>
                <c:pt idx="7">
                  <c:v>2.4891457557496999E-2</c:v>
                </c:pt>
                <c:pt idx="8">
                  <c:v>3.7856795512758001E-2</c:v>
                </c:pt>
                <c:pt idx="9">
                  <c:v>5.7575453875465997E-2</c:v>
                </c:pt>
                <c:pt idx="10">
                  <c:v>8.6143537750304006E-2</c:v>
                </c:pt>
                <c:pt idx="11">
                  <c:v>0.11614353775029999</c:v>
                </c:pt>
                <c:pt idx="12">
                  <c:v>0.14614353775030001</c:v>
                </c:pt>
                <c:pt idx="13">
                  <c:v>0.17614353775030001</c:v>
                </c:pt>
                <c:pt idx="14">
                  <c:v>0.2061435377503</c:v>
                </c:pt>
                <c:pt idx="15">
                  <c:v>0.2361435377503</c:v>
                </c:pt>
                <c:pt idx="16">
                  <c:v>0.26614353775029997</c:v>
                </c:pt>
                <c:pt idx="17">
                  <c:v>0.2961435377503</c:v>
                </c:pt>
                <c:pt idx="18">
                  <c:v>0.32614353775030003</c:v>
                </c:pt>
                <c:pt idx="19">
                  <c:v>0.3561435377503</c:v>
                </c:pt>
                <c:pt idx="20">
                  <c:v>0.38614353775030003</c:v>
                </c:pt>
                <c:pt idx="21">
                  <c:v>0.4161435377503</c:v>
                </c:pt>
                <c:pt idx="22">
                  <c:v>0.44614353775030002</c:v>
                </c:pt>
                <c:pt idx="23">
                  <c:v>0.47614353775029999</c:v>
                </c:pt>
                <c:pt idx="24">
                  <c:v>0.50614353775029997</c:v>
                </c:pt>
                <c:pt idx="25">
                  <c:v>0.53614353775029999</c:v>
                </c:pt>
                <c:pt idx="26">
                  <c:v>0.56614353775030002</c:v>
                </c:pt>
                <c:pt idx="27">
                  <c:v>0.59614353775030005</c:v>
                </c:pt>
                <c:pt idx="28">
                  <c:v>0.62614353775029996</c:v>
                </c:pt>
                <c:pt idx="29">
                  <c:v>0.65614353775029999</c:v>
                </c:pt>
                <c:pt idx="30">
                  <c:v>0.68614353775030001</c:v>
                </c:pt>
              </c:numCache>
            </c:numRef>
          </c:xVal>
          <c:yVal>
            <c:numRef>
              <c:f>'Moose-Uncoupled'!$E$2:$E$32</c:f>
              <c:numCache>
                <c:formatCode>General</c:formatCode>
                <c:ptCount val="31"/>
                <c:pt idx="0">
                  <c:v>0.49308129733368</c:v>
                </c:pt>
                <c:pt idx="1">
                  <c:v>0.49671578694129997</c:v>
                </c:pt>
                <c:pt idx="2">
                  <c:v>0.49878518671258998</c:v>
                </c:pt>
                <c:pt idx="3">
                  <c:v>0.50173379397781004</c:v>
                </c:pt>
                <c:pt idx="4">
                  <c:v>0.50424012590159994</c:v>
                </c:pt>
                <c:pt idx="5">
                  <c:v>0.50277394869159997</c:v>
                </c:pt>
                <c:pt idx="6">
                  <c:v>0.49317845631044999</c:v>
                </c:pt>
                <c:pt idx="7">
                  <c:v>0.47067668011788</c:v>
                </c:pt>
                <c:pt idx="8">
                  <c:v>0.43310827839902999</c:v>
                </c:pt>
                <c:pt idx="9">
                  <c:v>0.37853997843505999</c:v>
                </c:pt>
                <c:pt idx="10">
                  <c:v>0.31066714757889002</c:v>
                </c:pt>
                <c:pt idx="11">
                  <c:v>0.25228164975909001</c:v>
                </c:pt>
                <c:pt idx="12">
                  <c:v>0.20474131942825999</c:v>
                </c:pt>
                <c:pt idx="13">
                  <c:v>0.16603012899028999</c:v>
                </c:pt>
                <c:pt idx="14">
                  <c:v>0.13451301635393001</c:v>
                </c:pt>
                <c:pt idx="15">
                  <c:v>0.1088437129778</c:v>
                </c:pt>
                <c:pt idx="16">
                  <c:v>8.7986290518506996E-2</c:v>
                </c:pt>
                <c:pt idx="17">
                  <c:v>7.1059434942553998E-2</c:v>
                </c:pt>
                <c:pt idx="18">
                  <c:v>5.7339171535940002E-2</c:v>
                </c:pt>
                <c:pt idx="19">
                  <c:v>4.6231100767231997E-2</c:v>
                </c:pt>
                <c:pt idx="20">
                  <c:v>3.7247629662827998E-2</c:v>
                </c:pt>
                <c:pt idx="21">
                  <c:v>2.9990077818535001E-2</c:v>
                </c:pt>
                <c:pt idx="22">
                  <c:v>2.4132210094069E-2</c:v>
                </c:pt>
                <c:pt idx="23">
                  <c:v>1.9404146263404001E-2</c:v>
                </c:pt>
                <c:pt idx="24">
                  <c:v>1.559476457049E-2</c:v>
                </c:pt>
                <c:pt idx="25">
                  <c:v>1.2527751283402E-2</c:v>
                </c:pt>
                <c:pt idx="26">
                  <c:v>1.0059915153792001E-2</c:v>
                </c:pt>
                <c:pt idx="27">
                  <c:v>8.0752621649922002E-3</c:v>
                </c:pt>
                <c:pt idx="28">
                  <c:v>6.4799123699706002E-3</c:v>
                </c:pt>
                <c:pt idx="29">
                  <c:v>5.1981029853205999E-3</c:v>
                </c:pt>
                <c:pt idx="30">
                  <c:v>4.1686121398141996E-3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7A-B548-8685-9B5D28816C68}"/>
            </c:ext>
          </c:extLst>
        </c:ser>
        <c:ser>
          <c:idx val="8"/>
          <c:order val="8"/>
          <c:tx>
            <c:v>x=0.8, Uncoupled</c:v>
          </c:tx>
          <c:marker>
            <c:symbol val="none"/>
          </c:marker>
          <c:xVal>
            <c:numRef>
              <c:f>'Moose-Uncoupled'!$A$2:$A$32</c:f>
              <c:numCache>
                <c:formatCode>General</c:formatCode>
                <c:ptCount val="31"/>
                <c:pt idx="0">
                  <c:v>1.3225000000000001E-3</c:v>
                </c:pt>
                <c:pt idx="1">
                  <c:v>2.0113571875E-3</c:v>
                </c:pt>
                <c:pt idx="2">
                  <c:v>3.0590228625390998E-3</c:v>
                </c:pt>
                <c:pt idx="3">
                  <c:v>4.6523913960641004E-3</c:v>
                </c:pt>
                <c:pt idx="4">
                  <c:v>7.0757057644889997E-3</c:v>
                </c:pt>
                <c:pt idx="5">
                  <c:v>1.0761264004567001E-2</c:v>
                </c:pt>
                <c:pt idx="6">
                  <c:v>1.6366537392945999E-2</c:v>
                </c:pt>
                <c:pt idx="7">
                  <c:v>2.4891457557496999E-2</c:v>
                </c:pt>
                <c:pt idx="8">
                  <c:v>3.7856795512758001E-2</c:v>
                </c:pt>
                <c:pt idx="9">
                  <c:v>5.7575453875465997E-2</c:v>
                </c:pt>
                <c:pt idx="10">
                  <c:v>8.6143537750304006E-2</c:v>
                </c:pt>
                <c:pt idx="11">
                  <c:v>0.11614353775029999</c:v>
                </c:pt>
                <c:pt idx="12">
                  <c:v>0.14614353775030001</c:v>
                </c:pt>
                <c:pt idx="13">
                  <c:v>0.17614353775030001</c:v>
                </c:pt>
                <c:pt idx="14">
                  <c:v>0.2061435377503</c:v>
                </c:pt>
                <c:pt idx="15">
                  <c:v>0.2361435377503</c:v>
                </c:pt>
                <c:pt idx="16">
                  <c:v>0.26614353775029997</c:v>
                </c:pt>
                <c:pt idx="17">
                  <c:v>0.2961435377503</c:v>
                </c:pt>
                <c:pt idx="18">
                  <c:v>0.32614353775030003</c:v>
                </c:pt>
                <c:pt idx="19">
                  <c:v>0.3561435377503</c:v>
                </c:pt>
                <c:pt idx="20">
                  <c:v>0.38614353775030003</c:v>
                </c:pt>
                <c:pt idx="21">
                  <c:v>0.4161435377503</c:v>
                </c:pt>
                <c:pt idx="22">
                  <c:v>0.44614353775030002</c:v>
                </c:pt>
                <c:pt idx="23">
                  <c:v>0.47614353775029999</c:v>
                </c:pt>
                <c:pt idx="24">
                  <c:v>0.50614353775029997</c:v>
                </c:pt>
                <c:pt idx="25">
                  <c:v>0.53614353775029999</c:v>
                </c:pt>
                <c:pt idx="26">
                  <c:v>0.56614353775030002</c:v>
                </c:pt>
                <c:pt idx="27">
                  <c:v>0.59614353775030005</c:v>
                </c:pt>
                <c:pt idx="28">
                  <c:v>0.62614353775029996</c:v>
                </c:pt>
                <c:pt idx="29">
                  <c:v>0.65614353775029999</c:v>
                </c:pt>
                <c:pt idx="30">
                  <c:v>0.68614353775030001</c:v>
                </c:pt>
              </c:numCache>
            </c:numRef>
          </c:xVal>
          <c:yVal>
            <c:numRef>
              <c:f>'Moose-Uncoupled'!$J$2:$J$32</c:f>
              <c:numCache>
                <c:formatCode>General</c:formatCode>
                <c:ptCount val="31"/>
                <c:pt idx="0">
                  <c:v>0.46328670227924001</c:v>
                </c:pt>
                <c:pt idx="1">
                  <c:v>0.44267380865938999</c:v>
                </c:pt>
                <c:pt idx="2">
                  <c:v>0.40707390848566</c:v>
                </c:pt>
                <c:pt idx="3">
                  <c:v>0.36419765671108001</c:v>
                </c:pt>
                <c:pt idx="4">
                  <c:v>0.31899151334152998</c:v>
                </c:pt>
                <c:pt idx="5">
                  <c:v>0.2749385972374</c:v>
                </c:pt>
                <c:pt idx="6">
                  <c:v>0.23480500024182999</c:v>
                </c:pt>
                <c:pt idx="7">
                  <c:v>0.19925336610774999</c:v>
                </c:pt>
                <c:pt idx="8">
                  <c:v>0.16839735509932</c:v>
                </c:pt>
                <c:pt idx="9">
                  <c:v>0.1401653347415</c:v>
                </c:pt>
                <c:pt idx="10">
                  <c:v>0.11261286500924</c:v>
                </c:pt>
                <c:pt idx="11">
                  <c:v>9.0748117579888002E-2</c:v>
                </c:pt>
                <c:pt idx="12">
                  <c:v>7.3352376405069003E-2</c:v>
                </c:pt>
                <c:pt idx="13">
                  <c:v>5.9320536118704997E-2</c:v>
                </c:pt>
                <c:pt idx="14">
                  <c:v>4.7958095357779E-2</c:v>
                </c:pt>
                <c:pt idx="15">
                  <c:v>3.8732380223846001E-2</c:v>
                </c:pt>
                <c:pt idx="16">
                  <c:v>3.1261322149333998E-2</c:v>
                </c:pt>
                <c:pt idx="17">
                  <c:v>2.5214532878016001E-2</c:v>
                </c:pt>
                <c:pt idx="18">
                  <c:v>2.032611899964E-2</c:v>
                </c:pt>
                <c:pt idx="19">
                  <c:v>1.6375311297345999E-2</c:v>
                </c:pt>
                <c:pt idx="20">
                  <c:v>1.3184444652136E-2</c:v>
                </c:pt>
                <c:pt idx="21">
                  <c:v>1.0609954034252999E-2</c:v>
                </c:pt>
                <c:pt idx="22">
                  <c:v>8.5338232644485996E-3</c:v>
                </c:pt>
                <c:pt idx="23">
                  <c:v>6.8580876067656001E-3</c:v>
                </c:pt>
                <c:pt idx="24">
                  <c:v>5.5090810464108004E-3</c:v>
                </c:pt>
                <c:pt idx="25">
                  <c:v>4.4237243870870998E-3</c:v>
                </c:pt>
                <c:pt idx="26">
                  <c:v>3.551259233488E-3</c:v>
                </c:pt>
                <c:pt idx="27">
                  <c:v>2.8499566695048E-3</c:v>
                </c:pt>
                <c:pt idx="28">
                  <c:v>2.2864106151118998E-3</c:v>
                </c:pt>
                <c:pt idx="29">
                  <c:v>1.8338352084370001E-3</c:v>
                </c:pt>
                <c:pt idx="30">
                  <c:v>1.4704383486722999E-3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7A-B548-8685-9B5D2881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36832"/>
        <c:axId val="135016448"/>
      </c:scatterChart>
      <c:valAx>
        <c:axId val="1477368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16448"/>
        <c:crosses val="autoZero"/>
        <c:crossBetween val="midCat"/>
      </c:valAx>
      <c:valAx>
        <c:axId val="135016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Porepressure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147736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Mandel's problem: Porepressure at points in the sample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dis_X, analytical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'Analytical-Expected'!$B$31:$B$80</c:f>
              <c:numCache>
                <c:formatCode>General</c:formatCode>
                <c:ptCount val="50"/>
                <c:pt idx="0">
                  <c:v>0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1.4E-2</c:v>
                </c:pt>
                <c:pt idx="4">
                  <c:v>0.03</c:v>
                </c:pt>
                <c:pt idx="5">
                  <c:v>4.5999999999999999E-2</c:v>
                </c:pt>
                <c:pt idx="6">
                  <c:v>6.2E-2</c:v>
                </c:pt>
                <c:pt idx="7">
                  <c:v>7.8E-2</c:v>
                </c:pt>
                <c:pt idx="8">
                  <c:v>9.4E-2</c:v>
                </c:pt>
                <c:pt idx="9">
                  <c:v>0.11</c:v>
                </c:pt>
                <c:pt idx="10">
                  <c:v>0.126</c:v>
                </c:pt>
                <c:pt idx="11">
                  <c:v>0.14200000000000002</c:v>
                </c:pt>
                <c:pt idx="12">
                  <c:v>0.15800000000000003</c:v>
                </c:pt>
                <c:pt idx="13">
                  <c:v>0.17400000000000004</c:v>
                </c:pt>
                <c:pt idx="14">
                  <c:v>0.19000000000000006</c:v>
                </c:pt>
                <c:pt idx="15">
                  <c:v>0.20600000000000007</c:v>
                </c:pt>
                <c:pt idx="16">
                  <c:v>0.22200000000000009</c:v>
                </c:pt>
                <c:pt idx="17">
                  <c:v>0.2380000000000001</c:v>
                </c:pt>
                <c:pt idx="18">
                  <c:v>0.25400000000000011</c:v>
                </c:pt>
                <c:pt idx="19">
                  <c:v>0.27000000000000013</c:v>
                </c:pt>
                <c:pt idx="20">
                  <c:v>0.28600000000000014</c:v>
                </c:pt>
                <c:pt idx="21">
                  <c:v>0.30200000000000016</c:v>
                </c:pt>
                <c:pt idx="22">
                  <c:v>0.31800000000000017</c:v>
                </c:pt>
                <c:pt idx="23">
                  <c:v>0.33400000000000019</c:v>
                </c:pt>
                <c:pt idx="24">
                  <c:v>0.3500000000000002</c:v>
                </c:pt>
                <c:pt idx="25">
                  <c:v>0.36600000000000021</c:v>
                </c:pt>
                <c:pt idx="26">
                  <c:v>0.38200000000000023</c:v>
                </c:pt>
                <c:pt idx="27">
                  <c:v>0.39800000000000024</c:v>
                </c:pt>
                <c:pt idx="28">
                  <c:v>0.41400000000000026</c:v>
                </c:pt>
                <c:pt idx="29">
                  <c:v>0.43000000000000027</c:v>
                </c:pt>
                <c:pt idx="30">
                  <c:v>0.44600000000000029</c:v>
                </c:pt>
                <c:pt idx="31">
                  <c:v>0.4620000000000003</c:v>
                </c:pt>
                <c:pt idx="32">
                  <c:v>0.47800000000000031</c:v>
                </c:pt>
                <c:pt idx="33">
                  <c:v>0.49400000000000033</c:v>
                </c:pt>
                <c:pt idx="34">
                  <c:v>0.51000000000000034</c:v>
                </c:pt>
                <c:pt idx="35">
                  <c:v>0.52600000000000036</c:v>
                </c:pt>
                <c:pt idx="36">
                  <c:v>0.54200000000000037</c:v>
                </c:pt>
                <c:pt idx="37">
                  <c:v>0.55800000000000038</c:v>
                </c:pt>
                <c:pt idx="38">
                  <c:v>0.5740000000000004</c:v>
                </c:pt>
                <c:pt idx="39">
                  <c:v>0.59000000000000041</c:v>
                </c:pt>
                <c:pt idx="40">
                  <c:v>0.60600000000000043</c:v>
                </c:pt>
                <c:pt idx="41">
                  <c:v>0.62200000000000044</c:v>
                </c:pt>
                <c:pt idx="42">
                  <c:v>0.63800000000000046</c:v>
                </c:pt>
                <c:pt idx="43">
                  <c:v>0.65400000000000047</c:v>
                </c:pt>
                <c:pt idx="44">
                  <c:v>0.67000000000000048</c:v>
                </c:pt>
                <c:pt idx="45">
                  <c:v>0.6860000000000005</c:v>
                </c:pt>
                <c:pt idx="46">
                  <c:v>0.70200000000000051</c:v>
                </c:pt>
                <c:pt idx="47">
                  <c:v>0.71800000000000053</c:v>
                </c:pt>
                <c:pt idx="48">
                  <c:v>0.73400000000000054</c:v>
                </c:pt>
                <c:pt idx="49">
                  <c:v>0.75000000000000056</c:v>
                </c:pt>
              </c:numCache>
            </c:numRef>
          </c:xVal>
          <c:yVal>
            <c:numRef>
              <c:f>'Analytical-Expected'!$Q$31:$Q$80</c:f>
              <c:numCache>
                <c:formatCode>0.000000000000000E+00</c:formatCode>
                <c:ptCount val="50"/>
                <c:pt idx="0">
                  <c:v>0.24841824841824842</c:v>
                </c:pt>
                <c:pt idx="1">
                  <c:v>0.14313856471955949</c:v>
                </c:pt>
                <c:pt idx="2">
                  <c:v>0.13923488316933555</c:v>
                </c:pt>
                <c:pt idx="3">
                  <c:v>0.13605353903434927</c:v>
                </c:pt>
                <c:pt idx="4">
                  <c:v>0.13402434271475022</c:v>
                </c:pt>
                <c:pt idx="5">
                  <c:v>0.1335152080618611</c:v>
                </c:pt>
                <c:pt idx="6">
                  <c:v>0.13338135492686604</c:v>
                </c:pt>
                <c:pt idx="7">
                  <c:v>0.13334601639249677</c:v>
                </c:pt>
                <c:pt idx="8">
                  <c:v>0.13333668316123359</c:v>
                </c:pt>
                <c:pt idx="9">
                  <c:v>0.13333421808616008</c:v>
                </c:pt>
                <c:pt idx="10">
                  <c:v>0.13333356701331534</c:v>
                </c:pt>
                <c:pt idx="11">
                  <c:v>0.13333339505264447</c:v>
                </c:pt>
                <c:pt idx="12">
                  <c:v>0.13333334963457291</c:v>
                </c:pt>
                <c:pt idx="13">
                  <c:v>0.13333333763879959</c:v>
                </c:pt>
                <c:pt idx="14">
                  <c:v>0.13333333447048856</c:v>
                </c:pt>
                <c:pt idx="15">
                  <c:v>0.13333333363367758</c:v>
                </c:pt>
                <c:pt idx="16">
                  <c:v>0.13333333341265993</c:v>
                </c:pt>
                <c:pt idx="17">
                  <c:v>0.13333333335428499</c:v>
                </c:pt>
                <c:pt idx="18">
                  <c:v>0.13333333333886707</c:v>
                </c:pt>
                <c:pt idx="19">
                  <c:v>0.13333333333479488</c:v>
                </c:pt>
                <c:pt idx="20">
                  <c:v>0.13333333333371936</c:v>
                </c:pt>
                <c:pt idx="21">
                  <c:v>0.13333333333343528</c:v>
                </c:pt>
                <c:pt idx="22">
                  <c:v>0.13333333333336025</c:v>
                </c:pt>
                <c:pt idx="23">
                  <c:v>0.13333333333334044</c:v>
                </c:pt>
                <c:pt idx="24">
                  <c:v>0.13333333333333522</c:v>
                </c:pt>
                <c:pt idx="25">
                  <c:v>0.13333333333333383</c:v>
                </c:pt>
                <c:pt idx="26">
                  <c:v>0.13333333333333347</c:v>
                </c:pt>
                <c:pt idx="27">
                  <c:v>0.13333333333333336</c:v>
                </c:pt>
                <c:pt idx="28">
                  <c:v>0.13333333333333333</c:v>
                </c:pt>
                <c:pt idx="29">
                  <c:v>0.13333333333333333</c:v>
                </c:pt>
                <c:pt idx="30">
                  <c:v>0.13333333333333333</c:v>
                </c:pt>
                <c:pt idx="31">
                  <c:v>0.13333333333333333</c:v>
                </c:pt>
                <c:pt idx="32">
                  <c:v>0.13333333333333333</c:v>
                </c:pt>
                <c:pt idx="33">
                  <c:v>0.13333333333333333</c:v>
                </c:pt>
                <c:pt idx="34">
                  <c:v>0.13333333333333333</c:v>
                </c:pt>
                <c:pt idx="35">
                  <c:v>0.13333333333333333</c:v>
                </c:pt>
                <c:pt idx="36">
                  <c:v>0.13333333333333333</c:v>
                </c:pt>
                <c:pt idx="37">
                  <c:v>0.13333333333333333</c:v>
                </c:pt>
                <c:pt idx="38">
                  <c:v>0.13333333333333333</c:v>
                </c:pt>
                <c:pt idx="39">
                  <c:v>0.13333333333333333</c:v>
                </c:pt>
                <c:pt idx="40">
                  <c:v>0.13333333333333333</c:v>
                </c:pt>
                <c:pt idx="41">
                  <c:v>0.13333333333333333</c:v>
                </c:pt>
                <c:pt idx="42">
                  <c:v>0.13333333333333333</c:v>
                </c:pt>
                <c:pt idx="43">
                  <c:v>0.13333333333333333</c:v>
                </c:pt>
                <c:pt idx="44">
                  <c:v>0.13333333333333333</c:v>
                </c:pt>
                <c:pt idx="45">
                  <c:v>0.13333333333333333</c:v>
                </c:pt>
                <c:pt idx="46">
                  <c:v>0.13333333333333333</c:v>
                </c:pt>
                <c:pt idx="47">
                  <c:v>0.13333333333333333</c:v>
                </c:pt>
                <c:pt idx="48">
                  <c:v>0.13333333333333333</c:v>
                </c:pt>
                <c:pt idx="49">
                  <c:v>0.13333333333333333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E-BC44-9A0B-1A35468BBF1C}"/>
            </c:ext>
          </c:extLst>
        </c:ser>
        <c:ser>
          <c:idx val="1"/>
          <c:order val="1"/>
          <c:tx>
            <c:v>disp_X, moose</c:v>
          </c:tx>
          <c:spPr>
            <a:ln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</c:spPr>
          </c:marker>
          <c:xVal>
            <c:numRef>
              <c:f>'Moose-Fully Coupled'!$A$2:$A$32</c:f>
              <c:numCache>
                <c:formatCode>General</c:formatCode>
                <c:ptCount val="31"/>
                <c:pt idx="0">
                  <c:v>1.3225000000000001E-3</c:v>
                </c:pt>
                <c:pt idx="1">
                  <c:v>2.0113571875E-3</c:v>
                </c:pt>
                <c:pt idx="2">
                  <c:v>3.0590228625390998E-3</c:v>
                </c:pt>
                <c:pt idx="3">
                  <c:v>4.6523913960641004E-3</c:v>
                </c:pt>
                <c:pt idx="4">
                  <c:v>7.0757057644889997E-3</c:v>
                </c:pt>
                <c:pt idx="5">
                  <c:v>1.0761264004567001E-2</c:v>
                </c:pt>
                <c:pt idx="6">
                  <c:v>1.6366537392945999E-2</c:v>
                </c:pt>
                <c:pt idx="7">
                  <c:v>2.4891457557496999E-2</c:v>
                </c:pt>
                <c:pt idx="8">
                  <c:v>3.7856795512758001E-2</c:v>
                </c:pt>
                <c:pt idx="9">
                  <c:v>5.7575453875465997E-2</c:v>
                </c:pt>
                <c:pt idx="10">
                  <c:v>8.6143537750304006E-2</c:v>
                </c:pt>
                <c:pt idx="11">
                  <c:v>0.11614353775029999</c:v>
                </c:pt>
                <c:pt idx="12">
                  <c:v>0.14614353775030001</c:v>
                </c:pt>
                <c:pt idx="13">
                  <c:v>0.17614353775030001</c:v>
                </c:pt>
                <c:pt idx="14">
                  <c:v>0.2061435377503</c:v>
                </c:pt>
                <c:pt idx="15">
                  <c:v>0.2361435377503</c:v>
                </c:pt>
                <c:pt idx="16">
                  <c:v>0.26614353775029997</c:v>
                </c:pt>
                <c:pt idx="17">
                  <c:v>0.2961435377503</c:v>
                </c:pt>
                <c:pt idx="18">
                  <c:v>0.32614353775030003</c:v>
                </c:pt>
                <c:pt idx="19">
                  <c:v>0.3561435377503</c:v>
                </c:pt>
                <c:pt idx="20">
                  <c:v>0.38614353775030003</c:v>
                </c:pt>
                <c:pt idx="21">
                  <c:v>0.4161435377503</c:v>
                </c:pt>
                <c:pt idx="22">
                  <c:v>0.44614353775030002</c:v>
                </c:pt>
                <c:pt idx="23">
                  <c:v>0.47614353775029999</c:v>
                </c:pt>
                <c:pt idx="24">
                  <c:v>0.50614353775029997</c:v>
                </c:pt>
                <c:pt idx="25">
                  <c:v>0.53614353775029999</c:v>
                </c:pt>
                <c:pt idx="26">
                  <c:v>0.56614353775030002</c:v>
                </c:pt>
                <c:pt idx="27">
                  <c:v>0.59614353775030005</c:v>
                </c:pt>
                <c:pt idx="28">
                  <c:v>0.62614353775029996</c:v>
                </c:pt>
                <c:pt idx="29">
                  <c:v>0.65614353775029999</c:v>
                </c:pt>
                <c:pt idx="30">
                  <c:v>0.68614353775030001</c:v>
                </c:pt>
              </c:numCache>
            </c:numRef>
          </c:xVal>
          <c:yVal>
            <c:numRef>
              <c:f>'Moose-Fully Coupled'!$N$2:$N$32</c:f>
              <c:numCache>
                <c:formatCode>General</c:formatCode>
                <c:ptCount val="31"/>
                <c:pt idx="0">
                  <c:v>0.24118001919082999</c:v>
                </c:pt>
                <c:pt idx="1">
                  <c:v>0.24043195635147999</c:v>
                </c:pt>
                <c:pt idx="2">
                  <c:v>0.23826466329122001</c:v>
                </c:pt>
                <c:pt idx="3">
                  <c:v>0.23582628227970001</c:v>
                </c:pt>
                <c:pt idx="4">
                  <c:v>0.23279301296987001</c:v>
                </c:pt>
                <c:pt idx="5">
                  <c:v>0.22878366689140001</c:v>
                </c:pt>
                <c:pt idx="6">
                  <c:v>0.22386881080641999</c:v>
                </c:pt>
                <c:pt idx="7">
                  <c:v>0.21750961224349</c:v>
                </c:pt>
                <c:pt idx="8">
                  <c:v>0.20960602210634</c:v>
                </c:pt>
                <c:pt idx="9">
                  <c:v>0.19956594304552999</c:v>
                </c:pt>
                <c:pt idx="10">
                  <c:v>0.1877189005314</c:v>
                </c:pt>
                <c:pt idx="11">
                  <c:v>0.17765539544531</c:v>
                </c:pt>
                <c:pt idx="12">
                  <c:v>0.16945307249530001</c:v>
                </c:pt>
                <c:pt idx="13">
                  <c:v>0.16274683436389001</c:v>
                </c:pt>
                <c:pt idx="14">
                  <c:v>0.15726030962442999</c:v>
                </c:pt>
                <c:pt idx="15">
                  <c:v>0.15276091556384999</c:v>
                </c:pt>
                <c:pt idx="16">
                  <c:v>0.14908929300879001</c:v>
                </c:pt>
                <c:pt idx="17">
                  <c:v>0.14609776788909001</c:v>
                </c:pt>
                <c:pt idx="18">
                  <c:v>0.14366402576424001</c:v>
                </c:pt>
                <c:pt idx="19">
                  <c:v>0.14168657482416999</c:v>
                </c:pt>
                <c:pt idx="20">
                  <c:v>0.14008186962773</c:v>
                </c:pt>
                <c:pt idx="21">
                  <c:v>0.13878131962528001</c:v>
                </c:pt>
                <c:pt idx="22">
                  <c:v>0.13772835232736</c:v>
                </c:pt>
                <c:pt idx="23">
                  <c:v>0.13687461789708999</c:v>
                </c:pt>
                <c:pt idx="24">
                  <c:v>0.13618509417738001</c:v>
                </c:pt>
                <c:pt idx="25">
                  <c:v>0.13562871060712001</c:v>
                </c:pt>
                <c:pt idx="26">
                  <c:v>0.13518009130554001</c:v>
                </c:pt>
                <c:pt idx="27">
                  <c:v>0.13481855363411999</c:v>
                </c:pt>
                <c:pt idx="28">
                  <c:v>0.13452733437584999</c:v>
                </c:pt>
                <c:pt idx="29">
                  <c:v>0.13429288919533999</c:v>
                </c:pt>
                <c:pt idx="30">
                  <c:v>0.13410422364169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4E-BC44-9A0B-1A35468BBF1C}"/>
            </c:ext>
          </c:extLst>
        </c:ser>
        <c:ser>
          <c:idx val="6"/>
          <c:order val="2"/>
          <c:tx>
            <c:v>disp_X, uncoupled</c:v>
          </c:tx>
          <c:marker>
            <c:symbol val="none"/>
          </c:marker>
          <c:xVal>
            <c:numRef>
              <c:f>'Moose-Uncoupled'!$A$2:$A$32</c:f>
              <c:numCache>
                <c:formatCode>General</c:formatCode>
                <c:ptCount val="31"/>
                <c:pt idx="0">
                  <c:v>1.3225000000000001E-3</c:v>
                </c:pt>
                <c:pt idx="1">
                  <c:v>2.0113571875E-3</c:v>
                </c:pt>
                <c:pt idx="2">
                  <c:v>3.0590228625390998E-3</c:v>
                </c:pt>
                <c:pt idx="3">
                  <c:v>4.6523913960641004E-3</c:v>
                </c:pt>
                <c:pt idx="4">
                  <c:v>7.0757057644889997E-3</c:v>
                </c:pt>
                <c:pt idx="5">
                  <c:v>1.0761264004567001E-2</c:v>
                </c:pt>
                <c:pt idx="6">
                  <c:v>1.6366537392945999E-2</c:v>
                </c:pt>
                <c:pt idx="7">
                  <c:v>2.4891457557496999E-2</c:v>
                </c:pt>
                <c:pt idx="8">
                  <c:v>3.7856795512758001E-2</c:v>
                </c:pt>
                <c:pt idx="9">
                  <c:v>5.7575453875465997E-2</c:v>
                </c:pt>
                <c:pt idx="10">
                  <c:v>8.6143537750304006E-2</c:v>
                </c:pt>
                <c:pt idx="11">
                  <c:v>0.11614353775029999</c:v>
                </c:pt>
                <c:pt idx="12">
                  <c:v>0.14614353775030001</c:v>
                </c:pt>
                <c:pt idx="13">
                  <c:v>0.17614353775030001</c:v>
                </c:pt>
                <c:pt idx="14">
                  <c:v>0.2061435377503</c:v>
                </c:pt>
                <c:pt idx="15">
                  <c:v>0.2361435377503</c:v>
                </c:pt>
                <c:pt idx="16">
                  <c:v>0.26614353775029997</c:v>
                </c:pt>
                <c:pt idx="17">
                  <c:v>0.2961435377503</c:v>
                </c:pt>
                <c:pt idx="18">
                  <c:v>0.32614353775030003</c:v>
                </c:pt>
                <c:pt idx="19">
                  <c:v>0.3561435377503</c:v>
                </c:pt>
                <c:pt idx="20">
                  <c:v>0.38614353775030003</c:v>
                </c:pt>
                <c:pt idx="21">
                  <c:v>0.4161435377503</c:v>
                </c:pt>
                <c:pt idx="22">
                  <c:v>0.44614353775030002</c:v>
                </c:pt>
                <c:pt idx="23">
                  <c:v>0.47614353775029999</c:v>
                </c:pt>
                <c:pt idx="24">
                  <c:v>0.50614353775029997</c:v>
                </c:pt>
                <c:pt idx="25">
                  <c:v>0.53614353775029999</c:v>
                </c:pt>
                <c:pt idx="26">
                  <c:v>0.56614353775030002</c:v>
                </c:pt>
                <c:pt idx="27">
                  <c:v>0.59614353775030005</c:v>
                </c:pt>
                <c:pt idx="28">
                  <c:v>0.62614353775029996</c:v>
                </c:pt>
                <c:pt idx="29">
                  <c:v>0.65614353775029999</c:v>
                </c:pt>
                <c:pt idx="30">
                  <c:v>0.68614353775030001</c:v>
                </c:pt>
              </c:numCache>
            </c:numRef>
          </c:xVal>
          <c:yVal>
            <c:numRef>
              <c:f>'Moose-Uncoupled'!$N$2:$N$32</c:f>
              <c:numCache>
                <c:formatCode>General</c:formatCode>
                <c:ptCount val="31"/>
                <c:pt idx="0">
                  <c:v>0.24118001919082999</c:v>
                </c:pt>
                <c:pt idx="1">
                  <c:v>0.24043195635147999</c:v>
                </c:pt>
                <c:pt idx="2">
                  <c:v>0.23826466329122001</c:v>
                </c:pt>
                <c:pt idx="3">
                  <c:v>0.23582628227970001</c:v>
                </c:pt>
                <c:pt idx="4">
                  <c:v>0.23279301296987001</c:v>
                </c:pt>
                <c:pt idx="5">
                  <c:v>0.22878366689140001</c:v>
                </c:pt>
                <c:pt idx="6">
                  <c:v>0.22386881080641999</c:v>
                </c:pt>
                <c:pt idx="7">
                  <c:v>0.21750961224349</c:v>
                </c:pt>
                <c:pt idx="8">
                  <c:v>0.20960602210634</c:v>
                </c:pt>
                <c:pt idx="9">
                  <c:v>0.19956594304552999</c:v>
                </c:pt>
                <c:pt idx="10">
                  <c:v>0.1877189005314</c:v>
                </c:pt>
                <c:pt idx="11">
                  <c:v>0.17765539544531</c:v>
                </c:pt>
                <c:pt idx="12">
                  <c:v>0.16945307249530001</c:v>
                </c:pt>
                <c:pt idx="13">
                  <c:v>0.16274683436389001</c:v>
                </c:pt>
                <c:pt idx="14">
                  <c:v>0.15726030962442999</c:v>
                </c:pt>
                <c:pt idx="15">
                  <c:v>0.15276091556384999</c:v>
                </c:pt>
                <c:pt idx="16">
                  <c:v>0.14908929300879001</c:v>
                </c:pt>
                <c:pt idx="17">
                  <c:v>0.14609776788909001</c:v>
                </c:pt>
                <c:pt idx="18">
                  <c:v>0.14366402576424001</c:v>
                </c:pt>
                <c:pt idx="19">
                  <c:v>0.14168657482416999</c:v>
                </c:pt>
                <c:pt idx="20">
                  <c:v>0.14008186962773</c:v>
                </c:pt>
                <c:pt idx="21">
                  <c:v>0.13878131962528001</c:v>
                </c:pt>
                <c:pt idx="22">
                  <c:v>0.13772835232736</c:v>
                </c:pt>
                <c:pt idx="23">
                  <c:v>0.13687461789708999</c:v>
                </c:pt>
                <c:pt idx="24">
                  <c:v>0.13618509417738001</c:v>
                </c:pt>
                <c:pt idx="25">
                  <c:v>0.13562871060712001</c:v>
                </c:pt>
                <c:pt idx="26">
                  <c:v>0.13518009130554001</c:v>
                </c:pt>
                <c:pt idx="27">
                  <c:v>0.13481855363411999</c:v>
                </c:pt>
                <c:pt idx="28">
                  <c:v>0.13452733437584999</c:v>
                </c:pt>
                <c:pt idx="29">
                  <c:v>0.13429288919533999</c:v>
                </c:pt>
                <c:pt idx="30">
                  <c:v>0.13410422364169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4E-BC44-9A0B-1A35468BB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36832"/>
        <c:axId val="135016448"/>
      </c:scatterChart>
      <c:valAx>
        <c:axId val="1477368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16448"/>
        <c:crosses val="autoZero"/>
        <c:crossBetween val="midCat"/>
      </c:valAx>
      <c:valAx>
        <c:axId val="135016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Porepressure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147736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Mandel's problem: Porepressure at points in the sample</a:t>
            </a:r>
          </a:p>
        </c:rich>
      </c:tx>
      <c:layout>
        <c:manualLayout>
          <c:xMode val="edge"/>
          <c:yMode val="edge"/>
          <c:x val="0.19623172996771462"/>
          <c:y val="1.617250588044092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dis_Y, analytical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'Analytical-Expected'!$B$31:$B$80</c:f>
              <c:numCache>
                <c:formatCode>General</c:formatCode>
                <c:ptCount val="50"/>
                <c:pt idx="0">
                  <c:v>0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1.4E-2</c:v>
                </c:pt>
                <c:pt idx="4">
                  <c:v>0.03</c:v>
                </c:pt>
                <c:pt idx="5">
                  <c:v>4.5999999999999999E-2</c:v>
                </c:pt>
                <c:pt idx="6">
                  <c:v>6.2E-2</c:v>
                </c:pt>
                <c:pt idx="7">
                  <c:v>7.8E-2</c:v>
                </c:pt>
                <c:pt idx="8">
                  <c:v>9.4E-2</c:v>
                </c:pt>
                <c:pt idx="9">
                  <c:v>0.11</c:v>
                </c:pt>
                <c:pt idx="10">
                  <c:v>0.126</c:v>
                </c:pt>
                <c:pt idx="11">
                  <c:v>0.14200000000000002</c:v>
                </c:pt>
                <c:pt idx="12">
                  <c:v>0.15800000000000003</c:v>
                </c:pt>
                <c:pt idx="13">
                  <c:v>0.17400000000000004</c:v>
                </c:pt>
                <c:pt idx="14">
                  <c:v>0.19000000000000006</c:v>
                </c:pt>
                <c:pt idx="15">
                  <c:v>0.20600000000000007</c:v>
                </c:pt>
                <c:pt idx="16">
                  <c:v>0.22200000000000009</c:v>
                </c:pt>
                <c:pt idx="17">
                  <c:v>0.2380000000000001</c:v>
                </c:pt>
                <c:pt idx="18">
                  <c:v>0.25400000000000011</c:v>
                </c:pt>
                <c:pt idx="19">
                  <c:v>0.27000000000000013</c:v>
                </c:pt>
                <c:pt idx="20">
                  <c:v>0.28600000000000014</c:v>
                </c:pt>
                <c:pt idx="21">
                  <c:v>0.30200000000000016</c:v>
                </c:pt>
                <c:pt idx="22">
                  <c:v>0.31800000000000017</c:v>
                </c:pt>
                <c:pt idx="23">
                  <c:v>0.33400000000000019</c:v>
                </c:pt>
                <c:pt idx="24">
                  <c:v>0.3500000000000002</c:v>
                </c:pt>
                <c:pt idx="25">
                  <c:v>0.36600000000000021</c:v>
                </c:pt>
                <c:pt idx="26">
                  <c:v>0.38200000000000023</c:v>
                </c:pt>
                <c:pt idx="27">
                  <c:v>0.39800000000000024</c:v>
                </c:pt>
                <c:pt idx="28">
                  <c:v>0.41400000000000026</c:v>
                </c:pt>
                <c:pt idx="29">
                  <c:v>0.43000000000000027</c:v>
                </c:pt>
                <c:pt idx="30">
                  <c:v>0.44600000000000029</c:v>
                </c:pt>
                <c:pt idx="31">
                  <c:v>0.4620000000000003</c:v>
                </c:pt>
                <c:pt idx="32">
                  <c:v>0.47800000000000031</c:v>
                </c:pt>
                <c:pt idx="33">
                  <c:v>0.49400000000000033</c:v>
                </c:pt>
                <c:pt idx="34">
                  <c:v>0.51000000000000034</c:v>
                </c:pt>
                <c:pt idx="35">
                  <c:v>0.52600000000000036</c:v>
                </c:pt>
                <c:pt idx="36">
                  <c:v>0.54200000000000037</c:v>
                </c:pt>
                <c:pt idx="37">
                  <c:v>0.55800000000000038</c:v>
                </c:pt>
                <c:pt idx="38">
                  <c:v>0.5740000000000004</c:v>
                </c:pt>
                <c:pt idx="39">
                  <c:v>0.59000000000000041</c:v>
                </c:pt>
                <c:pt idx="40">
                  <c:v>0.60600000000000043</c:v>
                </c:pt>
                <c:pt idx="41">
                  <c:v>0.62200000000000044</c:v>
                </c:pt>
                <c:pt idx="42">
                  <c:v>0.63800000000000046</c:v>
                </c:pt>
                <c:pt idx="43">
                  <c:v>0.65400000000000047</c:v>
                </c:pt>
                <c:pt idx="44">
                  <c:v>0.67000000000000048</c:v>
                </c:pt>
                <c:pt idx="45">
                  <c:v>0.6860000000000005</c:v>
                </c:pt>
                <c:pt idx="46">
                  <c:v>0.70200000000000051</c:v>
                </c:pt>
                <c:pt idx="47">
                  <c:v>0.71800000000000053</c:v>
                </c:pt>
                <c:pt idx="48">
                  <c:v>0.73400000000000054</c:v>
                </c:pt>
                <c:pt idx="49">
                  <c:v>0.75000000000000056</c:v>
                </c:pt>
              </c:numCache>
            </c:numRef>
          </c:xVal>
          <c:yVal>
            <c:numRef>
              <c:f>'Analytical-Expected'!$P$31:$P$80</c:f>
              <c:numCache>
                <c:formatCode>0.000000000000000E+00</c:formatCode>
                <c:ptCount val="50"/>
                <c:pt idx="0">
                  <c:v>-4.1824841824841835E-2</c:v>
                </c:pt>
                <c:pt idx="1">
                  <c:v>-4.2730268667421661E-2</c:v>
                </c:pt>
                <c:pt idx="2">
                  <c:v>-4.3412712083926247E-2</c:v>
                </c:pt>
                <c:pt idx="3">
                  <c:v>-4.4288669827941378E-2</c:v>
                </c:pt>
                <c:pt idx="4">
                  <c:v>-4.5509181273503896E-2</c:v>
                </c:pt>
                <c:pt idx="5">
                  <c:v>-4.6459649934839094E-2</c:v>
                </c:pt>
                <c:pt idx="6">
                  <c:v>-4.7268245606673781E-2</c:v>
                </c:pt>
                <c:pt idx="7">
                  <c:v>-4.7974748568379882E-2</c:v>
                </c:pt>
                <c:pt idx="8">
                  <c:v>-4.8597109369155414E-2</c:v>
                </c:pt>
                <c:pt idx="9">
                  <c:v>-4.9146700229686022E-2</c:v>
                </c:pt>
                <c:pt idx="10">
                  <c:v>-4.9632387922151529E-2</c:v>
                </c:pt>
                <c:pt idx="11">
                  <c:v>-5.0061697408091174E-2</c:v>
                </c:pt>
                <c:pt idx="12">
                  <c:v>-5.04411980354754E-2</c:v>
                </c:pt>
                <c:pt idx="13">
                  <c:v>-5.0776675278685096E-2</c:v>
                </c:pt>
                <c:pt idx="14">
                  <c:v>-5.1073237747613458E-2</c:v>
                </c:pt>
                <c:pt idx="15">
                  <c:v>-5.1335399949055005E-2</c:v>
                </c:pt>
                <c:pt idx="16">
                  <c:v>-5.1567152322232586E-2</c:v>
                </c:pt>
                <c:pt idx="17">
                  <c:v>-5.1772022324879638E-2</c:v>
                </c:pt>
                <c:pt idx="18">
                  <c:v>-5.195312821552206E-2</c:v>
                </c:pt>
                <c:pt idx="19">
                  <c:v>-5.2113226539635599E-2</c:v>
                </c:pt>
                <c:pt idx="20">
                  <c:v>-5.2254754092385745E-2</c:v>
                </c:pt>
                <c:pt idx="21">
                  <c:v>-5.2379865009838537E-2</c:v>
                </c:pt>
                <c:pt idx="22">
                  <c:v>-5.2490463556676699E-2</c:v>
                </c:pt>
                <c:pt idx="23">
                  <c:v>-5.2588233110390459E-2</c:v>
                </c:pt>
                <c:pt idx="24">
                  <c:v>-5.2674661783343048E-2</c:v>
                </c:pt>
                <c:pt idx="25">
                  <c:v>-5.2751065072758577E-2</c:v>
                </c:pt>
                <c:pt idx="26">
                  <c:v>-5.2818605883395951E-2</c:v>
                </c:pt>
                <c:pt idx="27">
                  <c:v>-5.2878312227670587E-2</c:v>
                </c:pt>
                <c:pt idx="28">
                  <c:v>-5.2931092872631778E-2</c:v>
                </c:pt>
                <c:pt idx="29">
                  <c:v>-5.2977751171952622E-2</c:v>
                </c:pt>
                <c:pt idx="30">
                  <c:v>-5.3018997293463911E-2</c:v>
                </c:pt>
                <c:pt idx="31">
                  <c:v>-5.3055459028342536E-2</c:v>
                </c:pt>
                <c:pt idx="32">
                  <c:v>-5.3087691346476867E-2</c:v>
                </c:pt>
                <c:pt idx="33">
                  <c:v>-5.3116184843447628E-2</c:v>
                </c:pt>
                <c:pt idx="34">
                  <c:v>-5.3141373207692452E-2</c:v>
                </c:pt>
                <c:pt idx="35">
                  <c:v>-5.3163639821508964E-2</c:v>
                </c:pt>
                <c:pt idx="36">
                  <c:v>-5.3183323596367661E-2</c:v>
                </c:pt>
                <c:pt idx="37">
                  <c:v>-5.320072413135158E-2</c:v>
                </c:pt>
                <c:pt idx="38">
                  <c:v>-5.3216106273237487E-2</c:v>
                </c:pt>
                <c:pt idx="39">
                  <c:v>-5.3229704147625644E-2</c:v>
                </c:pt>
                <c:pt idx="40">
                  <c:v>-5.3241724722474557E-2</c:v>
                </c:pt>
                <c:pt idx="41">
                  <c:v>-5.3252350958279779E-2</c:v>
                </c:pt>
                <c:pt idx="42">
                  <c:v>-5.3261744592844468E-2</c:v>
                </c:pt>
                <c:pt idx="43">
                  <c:v>-5.3270048603027594E-2</c:v>
                </c:pt>
                <c:pt idx="44">
                  <c:v>-5.3277389380939136E-2</c:v>
                </c:pt>
                <c:pt idx="45">
                  <c:v>-5.3283878657705196E-2</c:v>
                </c:pt>
                <c:pt idx="46">
                  <c:v>-5.3289615204084068E-2</c:v>
                </c:pt>
                <c:pt idx="47">
                  <c:v>-5.3294686333817516E-2</c:v>
                </c:pt>
                <c:pt idx="48">
                  <c:v>-5.3299169232599294E-2</c:v>
                </c:pt>
                <c:pt idx="49">
                  <c:v>-5.3303132132888578E-2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F-2C45-ADA3-63126B57928A}"/>
            </c:ext>
          </c:extLst>
        </c:ser>
        <c:ser>
          <c:idx val="1"/>
          <c:order val="1"/>
          <c:tx>
            <c:v>disp_Y, moose</c:v>
          </c:tx>
          <c:spPr>
            <a:ln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</c:spPr>
          </c:marker>
          <c:xVal>
            <c:numRef>
              <c:f>'Moose-Fully Coupled'!$A$2:$A$32</c:f>
              <c:numCache>
                <c:formatCode>General</c:formatCode>
                <c:ptCount val="31"/>
                <c:pt idx="0">
                  <c:v>1.3225000000000001E-3</c:v>
                </c:pt>
                <c:pt idx="1">
                  <c:v>2.0113571875E-3</c:v>
                </c:pt>
                <c:pt idx="2">
                  <c:v>3.0590228625390998E-3</c:v>
                </c:pt>
                <c:pt idx="3">
                  <c:v>4.6523913960641004E-3</c:v>
                </c:pt>
                <c:pt idx="4">
                  <c:v>7.0757057644889997E-3</c:v>
                </c:pt>
                <c:pt idx="5">
                  <c:v>1.0761264004567001E-2</c:v>
                </c:pt>
                <c:pt idx="6">
                  <c:v>1.6366537392945999E-2</c:v>
                </c:pt>
                <c:pt idx="7">
                  <c:v>2.4891457557496999E-2</c:v>
                </c:pt>
                <c:pt idx="8">
                  <c:v>3.7856795512758001E-2</c:v>
                </c:pt>
                <c:pt idx="9">
                  <c:v>5.7575453875465997E-2</c:v>
                </c:pt>
                <c:pt idx="10">
                  <c:v>8.6143537750304006E-2</c:v>
                </c:pt>
                <c:pt idx="11">
                  <c:v>0.11614353775029999</c:v>
                </c:pt>
                <c:pt idx="12">
                  <c:v>0.14614353775030001</c:v>
                </c:pt>
                <c:pt idx="13">
                  <c:v>0.17614353775030001</c:v>
                </c:pt>
                <c:pt idx="14">
                  <c:v>0.2061435377503</c:v>
                </c:pt>
                <c:pt idx="15">
                  <c:v>0.2361435377503</c:v>
                </c:pt>
                <c:pt idx="16">
                  <c:v>0.26614353775029997</c:v>
                </c:pt>
                <c:pt idx="17">
                  <c:v>0.2961435377503</c:v>
                </c:pt>
                <c:pt idx="18">
                  <c:v>0.32614353775030003</c:v>
                </c:pt>
                <c:pt idx="19">
                  <c:v>0.3561435377503</c:v>
                </c:pt>
                <c:pt idx="20">
                  <c:v>0.38614353775030003</c:v>
                </c:pt>
                <c:pt idx="21">
                  <c:v>0.4161435377503</c:v>
                </c:pt>
                <c:pt idx="22">
                  <c:v>0.44614353775030002</c:v>
                </c:pt>
                <c:pt idx="23">
                  <c:v>0.47614353775029999</c:v>
                </c:pt>
                <c:pt idx="24">
                  <c:v>0.50614353775029997</c:v>
                </c:pt>
                <c:pt idx="25">
                  <c:v>0.53614353775029999</c:v>
                </c:pt>
                <c:pt idx="26">
                  <c:v>0.56614353775030002</c:v>
                </c:pt>
                <c:pt idx="27">
                  <c:v>0.59614353775030005</c:v>
                </c:pt>
                <c:pt idx="28">
                  <c:v>0.62614353775029996</c:v>
                </c:pt>
                <c:pt idx="29">
                  <c:v>0.65614353775029999</c:v>
                </c:pt>
                <c:pt idx="30">
                  <c:v>0.68614353775030001</c:v>
                </c:pt>
              </c:numCache>
            </c:numRef>
          </c:xVal>
          <c:yVal>
            <c:numRef>
              <c:f>'Moose-Fully Coupled'!$O$2:$O$32</c:f>
              <c:numCache>
                <c:formatCode>General</c:formatCode>
                <c:ptCount val="31"/>
                <c:pt idx="0">
                  <c:v>-4.2423555603750003E-2</c:v>
                </c:pt>
                <c:pt idx="1">
                  <c:v>-4.2732206658276997E-2</c:v>
                </c:pt>
                <c:pt idx="2">
                  <c:v>-4.2910949684844997E-2</c:v>
                </c:pt>
                <c:pt idx="3">
                  <c:v>-4.3182795485375999E-2</c:v>
                </c:pt>
                <c:pt idx="4">
                  <c:v>-4.3530496133756001E-2</c:v>
                </c:pt>
                <c:pt idx="5">
                  <c:v>-4.3934045411863999E-2</c:v>
                </c:pt>
                <c:pt idx="6">
                  <c:v>-4.4469194057500001E-2</c:v>
                </c:pt>
                <c:pt idx="7">
                  <c:v>-4.5119491484684998E-2</c:v>
                </c:pt>
                <c:pt idx="8">
                  <c:v>-4.5975908535887997E-2</c:v>
                </c:pt>
                <c:pt idx="9">
                  <c:v>-4.7044641606368003E-2</c:v>
                </c:pt>
                <c:pt idx="10">
                  <c:v>-4.8291512259641997E-2</c:v>
                </c:pt>
                <c:pt idx="11">
                  <c:v>-4.9333190160179001E-2</c:v>
                </c:pt>
                <c:pt idx="12">
                  <c:v>-5.0159976794986003E-2</c:v>
                </c:pt>
                <c:pt idx="13">
                  <c:v>-5.0816405874114998E-2</c:v>
                </c:pt>
                <c:pt idx="14">
                  <c:v>-5.1337479072543997E-2</c:v>
                </c:pt>
                <c:pt idx="15">
                  <c:v>-5.1748251161182E-2</c:v>
                </c:pt>
                <c:pt idx="16">
                  <c:v>-5.2074638515643E-2</c:v>
                </c:pt>
                <c:pt idx="17">
                  <c:v>-5.2334070759467E-2</c:v>
                </c:pt>
                <c:pt idx="18">
                  <c:v>-5.2540225596394E-2</c:v>
                </c:pt>
                <c:pt idx="19">
                  <c:v>-5.2703998544670998E-2</c:v>
                </c:pt>
                <c:pt idx="20">
                  <c:v>-5.2834068129056999E-2</c:v>
                </c:pt>
                <c:pt idx="21">
                  <c:v>-5.2937343824022001E-2</c:v>
                </c:pt>
                <c:pt idx="22">
                  <c:v>-5.3019324104591002E-2</c:v>
                </c:pt>
                <c:pt idx="23">
                  <c:v>-5.3083951156798002E-2</c:v>
                </c:pt>
                <c:pt idx="24">
                  <c:v>-5.3135301964303001E-2</c:v>
                </c:pt>
                <c:pt idx="25">
                  <c:v>-5.3176119087317002E-2</c:v>
                </c:pt>
                <c:pt idx="26">
                  <c:v>-5.3208552993605003E-2</c:v>
                </c:pt>
                <c:pt idx="27">
                  <c:v>-5.3234319716706002E-2</c:v>
                </c:pt>
                <c:pt idx="28">
                  <c:v>-5.3254783774602001E-2</c:v>
                </c:pt>
                <c:pt idx="29">
                  <c:v>-5.3271032347942997E-2</c:v>
                </c:pt>
                <c:pt idx="30">
                  <c:v>-5.3283930458283002E-2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F-2C45-ADA3-63126B57928A}"/>
            </c:ext>
          </c:extLst>
        </c:ser>
        <c:ser>
          <c:idx val="6"/>
          <c:order val="2"/>
          <c:tx>
            <c:v>disp_Y, uncoupled</c:v>
          </c:tx>
          <c:marker>
            <c:symbol val="none"/>
          </c:marker>
          <c:xVal>
            <c:numRef>
              <c:f>'Moose-Uncoupled'!$A$2:$A$32</c:f>
              <c:numCache>
                <c:formatCode>General</c:formatCode>
                <c:ptCount val="31"/>
                <c:pt idx="0">
                  <c:v>1.3225000000000001E-3</c:v>
                </c:pt>
                <c:pt idx="1">
                  <c:v>2.0113571875E-3</c:v>
                </c:pt>
                <c:pt idx="2">
                  <c:v>3.0590228625390998E-3</c:v>
                </c:pt>
                <c:pt idx="3">
                  <c:v>4.6523913960641004E-3</c:v>
                </c:pt>
                <c:pt idx="4">
                  <c:v>7.0757057644889997E-3</c:v>
                </c:pt>
                <c:pt idx="5">
                  <c:v>1.0761264004567001E-2</c:v>
                </c:pt>
                <c:pt idx="6">
                  <c:v>1.6366537392945999E-2</c:v>
                </c:pt>
                <c:pt idx="7">
                  <c:v>2.4891457557496999E-2</c:v>
                </c:pt>
                <c:pt idx="8">
                  <c:v>3.7856795512758001E-2</c:v>
                </c:pt>
                <c:pt idx="9">
                  <c:v>5.7575453875465997E-2</c:v>
                </c:pt>
                <c:pt idx="10">
                  <c:v>8.6143537750304006E-2</c:v>
                </c:pt>
                <c:pt idx="11">
                  <c:v>0.11614353775029999</c:v>
                </c:pt>
                <c:pt idx="12">
                  <c:v>0.14614353775030001</c:v>
                </c:pt>
                <c:pt idx="13">
                  <c:v>0.17614353775030001</c:v>
                </c:pt>
                <c:pt idx="14">
                  <c:v>0.2061435377503</c:v>
                </c:pt>
                <c:pt idx="15">
                  <c:v>0.2361435377503</c:v>
                </c:pt>
                <c:pt idx="16">
                  <c:v>0.26614353775029997</c:v>
                </c:pt>
                <c:pt idx="17">
                  <c:v>0.2961435377503</c:v>
                </c:pt>
                <c:pt idx="18">
                  <c:v>0.32614353775030003</c:v>
                </c:pt>
                <c:pt idx="19">
                  <c:v>0.3561435377503</c:v>
                </c:pt>
                <c:pt idx="20">
                  <c:v>0.38614353775030003</c:v>
                </c:pt>
                <c:pt idx="21">
                  <c:v>0.4161435377503</c:v>
                </c:pt>
                <c:pt idx="22">
                  <c:v>0.44614353775030002</c:v>
                </c:pt>
                <c:pt idx="23">
                  <c:v>0.47614353775029999</c:v>
                </c:pt>
                <c:pt idx="24">
                  <c:v>0.50614353775029997</c:v>
                </c:pt>
                <c:pt idx="25">
                  <c:v>0.53614353775029999</c:v>
                </c:pt>
                <c:pt idx="26">
                  <c:v>0.56614353775030002</c:v>
                </c:pt>
                <c:pt idx="27">
                  <c:v>0.59614353775030005</c:v>
                </c:pt>
                <c:pt idx="28">
                  <c:v>0.62614353775029996</c:v>
                </c:pt>
                <c:pt idx="29">
                  <c:v>0.65614353775029999</c:v>
                </c:pt>
                <c:pt idx="30">
                  <c:v>0.68614353775030001</c:v>
                </c:pt>
              </c:numCache>
            </c:numRef>
          </c:xVal>
          <c:yVal>
            <c:numRef>
              <c:f>'Moose-Uncoupled'!$O$2:$O$32</c:f>
              <c:numCache>
                <c:formatCode>General</c:formatCode>
                <c:ptCount val="31"/>
                <c:pt idx="0">
                  <c:v>-4.2423555603750003E-2</c:v>
                </c:pt>
                <c:pt idx="1">
                  <c:v>-4.2732206658276997E-2</c:v>
                </c:pt>
                <c:pt idx="2">
                  <c:v>-4.2910949684844997E-2</c:v>
                </c:pt>
                <c:pt idx="3">
                  <c:v>-4.3182795485375999E-2</c:v>
                </c:pt>
                <c:pt idx="4">
                  <c:v>-4.3530496133756001E-2</c:v>
                </c:pt>
                <c:pt idx="5">
                  <c:v>-4.3934045411863999E-2</c:v>
                </c:pt>
                <c:pt idx="6">
                  <c:v>-4.4469194057500001E-2</c:v>
                </c:pt>
                <c:pt idx="7">
                  <c:v>-4.5119491484684998E-2</c:v>
                </c:pt>
                <c:pt idx="8">
                  <c:v>-4.5975908535887997E-2</c:v>
                </c:pt>
                <c:pt idx="9">
                  <c:v>-4.7044641606368003E-2</c:v>
                </c:pt>
                <c:pt idx="10">
                  <c:v>-4.8291512259641997E-2</c:v>
                </c:pt>
                <c:pt idx="11">
                  <c:v>-4.9333190160179001E-2</c:v>
                </c:pt>
                <c:pt idx="12">
                  <c:v>-5.0159976794986003E-2</c:v>
                </c:pt>
                <c:pt idx="13">
                  <c:v>-5.0816405874114998E-2</c:v>
                </c:pt>
                <c:pt idx="14">
                  <c:v>-5.1337479072543997E-2</c:v>
                </c:pt>
                <c:pt idx="15">
                  <c:v>-5.1748251161182E-2</c:v>
                </c:pt>
                <c:pt idx="16">
                  <c:v>-5.2074638515643E-2</c:v>
                </c:pt>
                <c:pt idx="17">
                  <c:v>-5.2334070759467E-2</c:v>
                </c:pt>
                <c:pt idx="18">
                  <c:v>-5.2540225596394E-2</c:v>
                </c:pt>
                <c:pt idx="19">
                  <c:v>-5.2703998544670998E-2</c:v>
                </c:pt>
                <c:pt idx="20">
                  <c:v>-5.2834068129056999E-2</c:v>
                </c:pt>
                <c:pt idx="21">
                  <c:v>-5.2937343824022001E-2</c:v>
                </c:pt>
                <c:pt idx="22">
                  <c:v>-5.3019324104591002E-2</c:v>
                </c:pt>
                <c:pt idx="23">
                  <c:v>-5.3083951156798002E-2</c:v>
                </c:pt>
                <c:pt idx="24">
                  <c:v>-5.3135301964303001E-2</c:v>
                </c:pt>
                <c:pt idx="25">
                  <c:v>-5.3176119087317002E-2</c:v>
                </c:pt>
                <c:pt idx="26">
                  <c:v>-5.3208552993605003E-2</c:v>
                </c:pt>
                <c:pt idx="27">
                  <c:v>-5.3234319716706002E-2</c:v>
                </c:pt>
                <c:pt idx="28">
                  <c:v>-5.3254783774602001E-2</c:v>
                </c:pt>
                <c:pt idx="29">
                  <c:v>-5.3271032347942997E-2</c:v>
                </c:pt>
                <c:pt idx="30">
                  <c:v>-5.3283930458283002E-2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6F-2C45-ADA3-63126B579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36832"/>
        <c:axId val="135016448"/>
      </c:scatterChart>
      <c:valAx>
        <c:axId val="1477368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16448"/>
        <c:crosses val="autoZero"/>
        <c:crossBetween val="midCat"/>
      </c:valAx>
      <c:valAx>
        <c:axId val="135016448"/>
        <c:scaling>
          <c:orientation val="minMax"/>
          <c:max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Porepressure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crossAx val="147736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9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425226-86AA-4B44-AA68-7F0CDAFF0C34}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030808-E5DA-284E-9D2F-286F94875905}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809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809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5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5F552-21C4-3048-BCA6-055E93E653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809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CF19A-54B8-7148-BC6D-3F59D1E8C3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ndel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84"/>
  <sheetViews>
    <sheetView topLeftCell="A21" workbookViewId="0">
      <selection activeCell="Q39" sqref="Q39"/>
    </sheetView>
  </sheetViews>
  <sheetFormatPr baseColWidth="10" defaultColWidth="8.83203125" defaultRowHeight="15" x14ac:dyDescent="0.2"/>
  <cols>
    <col min="3" max="3" width="22.1640625" style="1" bestFit="1" customWidth="1"/>
    <col min="4" max="4" width="22.1640625" bestFit="1" customWidth="1"/>
    <col min="5" max="5" width="21.83203125" bestFit="1" customWidth="1"/>
    <col min="6" max="6" width="22.1640625" bestFit="1" customWidth="1"/>
    <col min="7" max="7" width="21.83203125" style="1" bestFit="1" customWidth="1"/>
    <col min="8" max="10" width="22.5" bestFit="1" customWidth="1"/>
    <col min="11" max="11" width="21.83203125" bestFit="1" customWidth="1"/>
    <col min="12" max="12" width="22.1640625" bestFit="1" customWidth="1"/>
    <col min="13" max="13" width="21.83203125" bestFit="1" customWidth="1"/>
    <col min="14" max="14" width="22.1640625" bestFit="1" customWidth="1"/>
    <col min="16" max="16" width="22.1640625" bestFit="1" customWidth="1"/>
    <col min="17" max="17" width="21.5" bestFit="1" customWidth="1"/>
  </cols>
  <sheetData>
    <row r="2" spans="1:8" x14ac:dyDescent="0.2">
      <c r="A2" t="s">
        <v>0</v>
      </c>
      <c r="B2" t="s">
        <v>1</v>
      </c>
      <c r="C2" s="1">
        <v>1</v>
      </c>
      <c r="E2" t="s">
        <v>8</v>
      </c>
      <c r="F2" t="s">
        <v>9</v>
      </c>
      <c r="G2" s="1">
        <f>C5</f>
        <v>0.75</v>
      </c>
    </row>
    <row r="3" spans="1:8" x14ac:dyDescent="0.2">
      <c r="A3" t="s">
        <v>2</v>
      </c>
      <c r="B3" t="s">
        <v>3</v>
      </c>
      <c r="C3" s="1">
        <v>0.1</v>
      </c>
      <c r="E3" t="s">
        <v>23</v>
      </c>
      <c r="F3" t="s">
        <v>10</v>
      </c>
      <c r="G3" s="1">
        <f>C4+2*C5/3</f>
        <v>1</v>
      </c>
    </row>
    <row r="4" spans="1:8" x14ac:dyDescent="0.2">
      <c r="A4" t="s">
        <v>4</v>
      </c>
      <c r="B4" t="s">
        <v>5</v>
      </c>
      <c r="C4" s="1">
        <v>0.5</v>
      </c>
      <c r="E4" t="s">
        <v>13</v>
      </c>
      <c r="F4" t="s">
        <v>14</v>
      </c>
      <c r="G4" s="1">
        <f>1/C6</f>
        <v>0.125</v>
      </c>
    </row>
    <row r="5" spans="1:8" x14ac:dyDescent="0.2">
      <c r="A5" t="s">
        <v>6</v>
      </c>
      <c r="B5" t="s">
        <v>7</v>
      </c>
      <c r="C5" s="1">
        <v>0.75</v>
      </c>
      <c r="E5" t="s">
        <v>19</v>
      </c>
      <c r="F5" t="s">
        <v>20</v>
      </c>
      <c r="G5" s="1">
        <f>1/(C7/C6+(C8-C7)*(1-C8)/G3)</f>
        <v>4.7058823529411757</v>
      </c>
    </row>
    <row r="6" spans="1:8" x14ac:dyDescent="0.2">
      <c r="A6" t="s">
        <v>11</v>
      </c>
      <c r="B6" t="s">
        <v>12</v>
      </c>
      <c r="C6" s="1">
        <v>8</v>
      </c>
      <c r="E6" t="s">
        <v>21</v>
      </c>
      <c r="F6" t="s">
        <v>22</v>
      </c>
      <c r="G6" s="1">
        <f>G3+C8*C8*G5</f>
        <v>2.6941176470588233</v>
      </c>
    </row>
    <row r="7" spans="1:8" x14ac:dyDescent="0.2">
      <c r="A7" t="s">
        <v>15</v>
      </c>
      <c r="B7" t="s">
        <v>16</v>
      </c>
      <c r="C7" s="1">
        <v>0.1</v>
      </c>
      <c r="E7" t="s">
        <v>24</v>
      </c>
      <c r="F7" t="s">
        <v>25</v>
      </c>
      <c r="G7" s="1">
        <f>C8*G5/G6</f>
        <v>1.0480349344978164</v>
      </c>
    </row>
    <row r="8" spans="1:8" x14ac:dyDescent="0.2">
      <c r="A8" t="s">
        <v>17</v>
      </c>
      <c r="B8" t="s">
        <v>18</v>
      </c>
      <c r="C8" s="1">
        <v>0.6</v>
      </c>
      <c r="E8" t="s">
        <v>26</v>
      </c>
      <c r="F8" t="s">
        <v>27</v>
      </c>
      <c r="G8" s="1">
        <f>(3*G3 - 2*G2)/(6*G3 +2*G2)</f>
        <v>0.2</v>
      </c>
    </row>
    <row r="9" spans="1:8" x14ac:dyDescent="0.2">
      <c r="A9" t="s">
        <v>32</v>
      </c>
      <c r="B9" t="s">
        <v>33</v>
      </c>
      <c r="C9" s="1">
        <v>1.5</v>
      </c>
      <c r="E9" t="s">
        <v>28</v>
      </c>
      <c r="F9" t="s">
        <v>29</v>
      </c>
      <c r="G9" s="1">
        <f>(3*G6-2*G2)/(6*G6+2*G2)</f>
        <v>0.37262737262737261</v>
      </c>
    </row>
    <row r="10" spans="1:8" x14ac:dyDescent="0.2">
      <c r="A10" t="s">
        <v>34</v>
      </c>
      <c r="B10" t="s">
        <v>35</v>
      </c>
      <c r="C10" s="1">
        <v>1</v>
      </c>
      <c r="E10" t="s">
        <v>30</v>
      </c>
      <c r="F10" t="s">
        <v>31</v>
      </c>
      <c r="G10" s="1">
        <f>2*C9*G7*G7*G2*(1-G8)*(1+G9)*(1+G9)/9/(1-G9)/(G9-G8)</f>
        <v>3.8216560509554123</v>
      </c>
    </row>
    <row r="14" spans="1:8" s="3" customFormat="1" x14ac:dyDescent="0.2">
      <c r="A14" s="3" t="s">
        <v>50</v>
      </c>
      <c r="B14" s="3" t="s">
        <v>51</v>
      </c>
      <c r="C14" s="4">
        <v>1.4199881203041</v>
      </c>
      <c r="E14" s="3" t="s">
        <v>63</v>
      </c>
      <c r="F14" s="4">
        <f>SIN(C14)/(C14-SIN(C14)*COS(C14))</f>
        <v>0.77757303395902244</v>
      </c>
      <c r="G14" s="4" t="s">
        <v>75</v>
      </c>
      <c r="H14" s="4">
        <f>F14*COS(C14)</f>
        <v>0.11682040691266506</v>
      </c>
    </row>
    <row r="15" spans="1:8" s="3" customFormat="1" x14ac:dyDescent="0.2">
      <c r="B15" s="3" t="s">
        <v>52</v>
      </c>
      <c r="C15" s="4">
        <v>4.6661775818232103</v>
      </c>
      <c r="E15" s="3" t="s">
        <v>64</v>
      </c>
      <c r="F15" s="4">
        <f t="shared" ref="F15:F25" si="0">SIN(C15)/(C15-SIN(C15)*COS(C15))</f>
        <v>-0.21621764855784409</v>
      </c>
      <c r="G15" s="4" t="s">
        <v>76</v>
      </c>
      <c r="H15" s="4">
        <f t="shared" ref="H15:H25" si="1">F15*COS(C15)</f>
        <v>9.98816410463561E-3</v>
      </c>
    </row>
    <row r="16" spans="1:8" s="3" customFormat="1" x14ac:dyDescent="0.2">
      <c r="B16" s="3" t="s">
        <v>53</v>
      </c>
      <c r="C16" s="4">
        <v>7.8264173535287602</v>
      </c>
      <c r="E16" s="3" t="s">
        <v>65</v>
      </c>
      <c r="F16" s="4">
        <f t="shared" si="0"/>
        <v>0.1281750445346945</v>
      </c>
      <c r="G16" s="4" t="s">
        <v>77</v>
      </c>
      <c r="H16" s="4">
        <f t="shared" si="1"/>
        <v>3.5326054945807144E-3</v>
      </c>
    </row>
    <row r="17" spans="1:17" s="3" customFormat="1" x14ac:dyDescent="0.2">
      <c r="B17" s="3" t="s">
        <v>54</v>
      </c>
      <c r="C17" s="4">
        <v>10.9759170305993</v>
      </c>
      <c r="E17" s="3" t="s">
        <v>66</v>
      </c>
      <c r="F17" s="4">
        <f t="shared" si="0"/>
        <v>-9.1254347828849447E-2</v>
      </c>
      <c r="G17" s="4" t="s">
        <v>78</v>
      </c>
      <c r="H17" s="4">
        <f t="shared" si="1"/>
        <v>1.7936946429829648E-3</v>
      </c>
    </row>
    <row r="18" spans="1:17" s="3" customFormat="1" x14ac:dyDescent="0.2">
      <c r="B18" s="3" t="s">
        <v>55</v>
      </c>
      <c r="C18" s="4">
        <v>14.121888005073499</v>
      </c>
      <c r="E18" s="3" t="s">
        <v>67</v>
      </c>
      <c r="F18" s="4">
        <f t="shared" si="0"/>
        <v>7.0880472117706803E-2</v>
      </c>
      <c r="G18" s="4" t="s">
        <v>79</v>
      </c>
      <c r="H18" s="4">
        <f t="shared" si="1"/>
        <v>1.0829360672042537E-3</v>
      </c>
    </row>
    <row r="19" spans="1:17" s="3" customFormat="1" x14ac:dyDescent="0.2">
      <c r="B19" s="3" t="s">
        <v>56</v>
      </c>
      <c r="C19" s="4">
        <v>17.266262797654999</v>
      </c>
      <c r="E19" s="3" t="s">
        <v>68</v>
      </c>
      <c r="F19" s="4">
        <f t="shared" si="0"/>
        <v>-5.7953831100658514E-2</v>
      </c>
      <c r="G19" s="4" t="s">
        <v>80</v>
      </c>
      <c r="H19" s="4">
        <f t="shared" si="1"/>
        <v>7.2421841725292806E-4</v>
      </c>
    </row>
    <row r="20" spans="1:17" s="3" customFormat="1" x14ac:dyDescent="0.2">
      <c r="B20" s="3" t="s">
        <v>57</v>
      </c>
      <c r="C20" s="4">
        <v>20.4097800532561</v>
      </c>
      <c r="E20" s="3" t="s">
        <v>69</v>
      </c>
      <c r="F20" s="4">
        <f t="shared" si="0"/>
        <v>4.9018769905330953E-2</v>
      </c>
      <c r="G20" s="4" t="s">
        <v>81</v>
      </c>
      <c r="H20" s="4">
        <f t="shared" si="1"/>
        <v>5.182263439690106E-4</v>
      </c>
    </row>
    <row r="21" spans="1:17" s="3" customFormat="1" x14ac:dyDescent="0.2">
      <c r="B21" s="3" t="s">
        <v>58</v>
      </c>
      <c r="C21" s="4">
        <v>23.5527834293833</v>
      </c>
      <c r="E21" s="3" t="s">
        <v>70</v>
      </c>
      <c r="F21" s="4">
        <f t="shared" si="0"/>
        <v>-4.2472564929244241E-2</v>
      </c>
      <c r="G21" s="4" t="s">
        <v>82</v>
      </c>
      <c r="H21" s="4">
        <f t="shared" si="1"/>
        <v>3.8910579414685927E-4</v>
      </c>
    </row>
    <row r="22" spans="1:17" s="3" customFormat="1" x14ac:dyDescent="0.2">
      <c r="B22" s="3" t="s">
        <v>59</v>
      </c>
      <c r="C22" s="4">
        <v>26.6954545496239</v>
      </c>
      <c r="E22" s="3" t="s">
        <v>71</v>
      </c>
      <c r="F22" s="4">
        <f t="shared" si="0"/>
        <v>3.7469681787706474E-2</v>
      </c>
      <c r="G22" s="4" t="s">
        <v>83</v>
      </c>
      <c r="H22" s="4">
        <f t="shared" si="1"/>
        <v>3.0286436059698204E-4</v>
      </c>
    </row>
    <row r="23" spans="1:17" s="3" customFormat="1" x14ac:dyDescent="0.2">
      <c r="B23" s="3" t="s">
        <v>60</v>
      </c>
      <c r="C23" s="4">
        <v>29.837898451329799</v>
      </c>
      <c r="E23" s="3" t="s">
        <v>72</v>
      </c>
      <c r="F23" s="4">
        <f t="shared" si="0"/>
        <v>-3.3521672605382073E-2</v>
      </c>
      <c r="G23" s="4" t="s">
        <v>84</v>
      </c>
      <c r="H23" s="4">
        <f t="shared" si="1"/>
        <v>2.42418503409535E-4</v>
      </c>
    </row>
    <row r="24" spans="1:17" s="3" customFormat="1" x14ac:dyDescent="0.2">
      <c r="B24" s="3" t="s">
        <v>61</v>
      </c>
      <c r="C24" s="4">
        <v>32.980180110773901</v>
      </c>
      <c r="E24" s="3" t="s">
        <v>73</v>
      </c>
      <c r="F24" s="4">
        <f t="shared" si="0"/>
        <v>3.0326608488157887E-2</v>
      </c>
      <c r="G24" s="4" t="s">
        <v>85</v>
      </c>
      <c r="H24" s="4">
        <f t="shared" si="1"/>
        <v>1.9841806023982258E-4</v>
      </c>
    </row>
    <row r="25" spans="1:17" s="3" customFormat="1" x14ac:dyDescent="0.2">
      <c r="B25" s="3" t="s">
        <v>62</v>
      </c>
      <c r="C25" s="4">
        <v>36.122341882297903</v>
      </c>
      <c r="E25" s="3" t="s">
        <v>74</v>
      </c>
      <c r="F25" s="4">
        <f t="shared" si="0"/>
        <v>-2.7687782644468618E-2</v>
      </c>
      <c r="G25" s="4" t="s">
        <v>86</v>
      </c>
      <c r="H25" s="4">
        <f t="shared" si="1"/>
        <v>1.6539569569074233E-4</v>
      </c>
    </row>
    <row r="26" spans="1:17" x14ac:dyDescent="0.2">
      <c r="F26" s="1"/>
      <c r="H26" s="1"/>
    </row>
    <row r="27" spans="1:17" x14ac:dyDescent="0.2">
      <c r="F27" s="1"/>
      <c r="H27" s="1"/>
    </row>
    <row r="28" spans="1:17" x14ac:dyDescent="0.2">
      <c r="F28" s="1"/>
      <c r="H28" s="1"/>
    </row>
    <row r="29" spans="1:17" s="11" customFormat="1" x14ac:dyDescent="0.2">
      <c r="A29" s="11" t="s">
        <v>87</v>
      </c>
      <c r="C29" s="12"/>
      <c r="F29" s="12"/>
      <c r="G29" s="12"/>
      <c r="H29" s="12"/>
    </row>
    <row r="30" spans="1:17" s="11" customFormat="1" x14ac:dyDescent="0.2">
      <c r="B30" s="11" t="s">
        <v>36</v>
      </c>
      <c r="C30" s="12" t="s">
        <v>88</v>
      </c>
      <c r="D30" s="11" t="s">
        <v>89</v>
      </c>
      <c r="E30" s="11" t="s">
        <v>90</v>
      </c>
      <c r="F30" s="12" t="s">
        <v>91</v>
      </c>
      <c r="G30" s="12" t="s">
        <v>92</v>
      </c>
      <c r="H30" s="12" t="s">
        <v>93</v>
      </c>
      <c r="I30" s="12" t="s">
        <v>94</v>
      </c>
      <c r="J30" s="12" t="s">
        <v>95</v>
      </c>
      <c r="K30" s="12" t="s">
        <v>96</v>
      </c>
      <c r="L30" s="12" t="s">
        <v>97</v>
      </c>
      <c r="M30" s="12" t="s">
        <v>98</v>
      </c>
      <c r="N30" s="12" t="s">
        <v>99</v>
      </c>
      <c r="P30" s="12" t="s">
        <v>100</v>
      </c>
      <c r="Q30" s="12" t="s">
        <v>101</v>
      </c>
    </row>
    <row r="31" spans="1:17" s="11" customFormat="1" x14ac:dyDescent="0.2">
      <c r="B31" s="11">
        <v>0</v>
      </c>
      <c r="C31" s="12">
        <f t="shared" ref="C31:C62" si="2">$H$14*EXP(-POWER($C$14,2)*$G$10*B31/POWER($C$2,2))</f>
        <v>0.11682040691266506</v>
      </c>
      <c r="D31" s="12">
        <f t="shared" ref="D31:D62" si="3">$H$15*EXP(-POWER($C$15,2)*$G$10*B31/POWER($C$2,2))</f>
        <v>9.98816410463561E-3</v>
      </c>
      <c r="E31" s="12">
        <f t="shared" ref="E31:E62" si="4">$H$16*EXP(-POWER($C$16,2)*$G$10*B31/POWER($C$2,2))</f>
        <v>3.5326054945807144E-3</v>
      </c>
      <c r="F31" s="12">
        <f t="shared" ref="F31:F62" si="5">$H$17*EXP(-POWER($C$17,2)*$G$10*B31/POWER($C$2,2))</f>
        <v>1.7936946429829648E-3</v>
      </c>
      <c r="G31" s="12">
        <f t="shared" ref="G31:G62" si="6">$H$18*EXP(-POWER($C$18,2)*$G$10*B31/POWER($C$2,2))</f>
        <v>1.0829360672042537E-3</v>
      </c>
      <c r="H31" s="12">
        <f t="shared" ref="H31:H62" si="7">$H$19*EXP(-POWER($C$19,2)*$G$10*B31/POWER($C$2,2))</f>
        <v>7.2421841725292806E-4</v>
      </c>
      <c r="I31" s="12">
        <f t="shared" ref="I31:I62" si="8">$H$20*EXP(-POWER($C$20,2)*$G$10*B31/POWER($C$2,2))</f>
        <v>5.182263439690106E-4</v>
      </c>
      <c r="J31" s="12">
        <f t="shared" ref="J31:J62" si="9">$H$21*EXP(-POWER($C$21,2)*$G$10*B31/POWER($C$2,2))</f>
        <v>3.8910579414685927E-4</v>
      </c>
      <c r="K31" s="12">
        <f t="shared" ref="K31:K62" si="10">$H$22*EXP(-POWER($C$22,2)*$G$10*B31/POWER($C$2,2))</f>
        <v>3.0286436059698204E-4</v>
      </c>
      <c r="L31" s="12">
        <f t="shared" ref="L31:L62" si="11">$H$23*EXP(-POWER($C$23,2)*$G$10*B31/POWER($C$2,2))</f>
        <v>2.42418503409535E-4</v>
      </c>
      <c r="M31" s="12">
        <f t="shared" ref="M31:M62" si="12">$H$24*EXP(-POWER($C$24,2)*$G$10*B31/POWER($C$2,2))</f>
        <v>1.9841806023982258E-4</v>
      </c>
      <c r="N31" s="12">
        <f t="shared" ref="N31:N62" si="13">$H$25*EXP(-POWER($C$25,2)*$G$10*B31/POWER($C$2,2))</f>
        <v>1.6539569569074233E-4</v>
      </c>
      <c r="P31" s="12">
        <f>-C10*C3*(1-G9)/2/G2/C2</f>
        <v>-4.1824841824841835E-2</v>
      </c>
      <c r="Q31" s="12">
        <f>C10*G9/2/G2</f>
        <v>0.24841824841824842</v>
      </c>
    </row>
    <row r="32" spans="1:17" s="11" customFormat="1" x14ac:dyDescent="0.2">
      <c r="B32" s="11">
        <f>B31+0.002</f>
        <v>2E-3</v>
      </c>
      <c r="C32" s="12">
        <f t="shared" si="2"/>
        <v>0.11503380655433543</v>
      </c>
      <c r="D32" s="12">
        <f t="shared" si="3"/>
        <v>8.4568886856500533E-3</v>
      </c>
      <c r="E32" s="12">
        <f t="shared" si="4"/>
        <v>2.2119209938285117E-3</v>
      </c>
      <c r="F32" s="12">
        <f t="shared" si="5"/>
        <v>7.1425299973278025E-4</v>
      </c>
      <c r="G32" s="12">
        <f t="shared" si="6"/>
        <v>2.3583747443720428E-4</v>
      </c>
      <c r="H32" s="12">
        <f t="shared" si="7"/>
        <v>7.4175918045039878E-5</v>
      </c>
      <c r="I32" s="12">
        <f t="shared" si="8"/>
        <v>2.1467082756150585E-5</v>
      </c>
      <c r="J32" s="12">
        <f t="shared" si="9"/>
        <v>5.6060657278968015E-6</v>
      </c>
      <c r="K32" s="12">
        <f t="shared" si="10"/>
        <v>1.3051257115638048E-6</v>
      </c>
      <c r="L32" s="12">
        <f t="shared" si="11"/>
        <v>2.6869548002084297E-7</v>
      </c>
      <c r="M32" s="12">
        <f t="shared" si="12"/>
        <v>4.86455303674141E-8</v>
      </c>
      <c r="N32" s="12">
        <f t="shared" si="13"/>
        <v>7.713115212815355E-9</v>
      </c>
      <c r="P32" s="12">
        <f>-$C$10*(1-$G$8)*$C$3/2/$G$2/$C$2+$C$10*(1-$G$9)*$C$3/$G$2/$C$2*SUM(C32:N32)</f>
        <v>-4.2730268667421661E-2</v>
      </c>
      <c r="Q32" s="12">
        <f>$C$10*($G$8)/2/$G$2+$C$10*(1-$G$9)/$G$2*SUM(D32:O32)</f>
        <v>0.14313856471955949</v>
      </c>
    </row>
    <row r="33" spans="2:17" s="11" customFormat="1" x14ac:dyDescent="0.2">
      <c r="B33" s="11">
        <f>B32+0.004</f>
        <v>6.0000000000000001E-3</v>
      </c>
      <c r="C33" s="12">
        <f t="shared" si="2"/>
        <v>0.11154215842443486</v>
      </c>
      <c r="D33" s="12">
        <f t="shared" si="3"/>
        <v>6.0626221834972262E-3</v>
      </c>
      <c r="E33" s="12">
        <f t="shared" si="4"/>
        <v>8.6719856727803847E-4</v>
      </c>
      <c r="F33" s="12">
        <f t="shared" si="5"/>
        <v>1.1325547265499296E-4</v>
      </c>
      <c r="G33" s="12">
        <f t="shared" si="6"/>
        <v>1.1184918138226798E-5</v>
      </c>
      <c r="H33" s="12">
        <f t="shared" si="7"/>
        <v>7.7812552251798781E-7</v>
      </c>
      <c r="I33" s="12">
        <f t="shared" si="8"/>
        <v>3.6836649220202254E-8</v>
      </c>
      <c r="J33" s="12">
        <f t="shared" si="9"/>
        <v>1.1636949780608446E-9</v>
      </c>
      <c r="K33" s="12">
        <f t="shared" si="10"/>
        <v>2.4235986098585128E-11</v>
      </c>
      <c r="L33" s="12">
        <f t="shared" si="11"/>
        <v>3.3010306058631652E-13</v>
      </c>
      <c r="M33" s="12">
        <f t="shared" si="12"/>
        <v>2.9239263493884802E-15</v>
      </c>
      <c r="N33" s="12">
        <f t="shared" si="13"/>
        <v>1.677417036032159E-17</v>
      </c>
      <c r="P33" s="12">
        <f t="shared" ref="P33:P35" si="14">-$C$10*(1-$G$8)*$C$3/2/$G$2/$C$2+$C$10*(1-$G$9)*$C$3/$G$2/$C$2*SUM(C33:N33)</f>
        <v>-4.3412712083926247E-2</v>
      </c>
      <c r="Q33" s="12">
        <f t="shared" ref="Q33:Q35" si="15">$C$10*($G$8)/2/$G$2+$C$10*(1-$G$9)/$G$2*SUM(D33:O33)</f>
        <v>0.13923488316933555</v>
      </c>
    </row>
    <row r="34" spans="2:17" s="11" customFormat="1" x14ac:dyDescent="0.2">
      <c r="B34" s="11">
        <f>B33+0.008</f>
        <v>1.4E-2</v>
      </c>
      <c r="C34" s="12">
        <f t="shared" si="2"/>
        <v>0.1048735936890007</v>
      </c>
      <c r="D34" s="12">
        <f t="shared" si="3"/>
        <v>3.1157333611643244E-3</v>
      </c>
      <c r="E34" s="12">
        <f t="shared" si="4"/>
        <v>1.3329579027092204E-4</v>
      </c>
      <c r="F34" s="12">
        <f t="shared" si="5"/>
        <v>2.8475636775459698E-6</v>
      </c>
      <c r="G34" s="12">
        <f t="shared" si="6"/>
        <v>2.5157808028893479E-8</v>
      </c>
      <c r="H34" s="12">
        <f t="shared" si="7"/>
        <v>8.5629443387580918E-11</v>
      </c>
      <c r="I34" s="12">
        <f t="shared" si="8"/>
        <v>1.0846616731119692E-13</v>
      </c>
      <c r="J34" s="12">
        <f t="shared" si="9"/>
        <v>5.014193733011721E-17</v>
      </c>
      <c r="K34" s="12">
        <f t="shared" si="10"/>
        <v>8.3575193938236626E-21</v>
      </c>
      <c r="L34" s="12">
        <f t="shared" si="11"/>
        <v>4.9822777096861479E-25</v>
      </c>
      <c r="M34" s="12">
        <f t="shared" si="12"/>
        <v>1.056363535782688E-29</v>
      </c>
      <c r="N34" s="12">
        <f t="shared" si="13"/>
        <v>7.9334759800704013E-35</v>
      </c>
      <c r="P34" s="12">
        <f t="shared" si="14"/>
        <v>-4.4288669827941378E-2</v>
      </c>
      <c r="Q34" s="12">
        <f t="shared" si="15"/>
        <v>0.13605353903434927</v>
      </c>
    </row>
    <row r="35" spans="2:17" s="11" customFormat="1" x14ac:dyDescent="0.2">
      <c r="B35" s="11">
        <f>B34+0.016</f>
        <v>0.03</v>
      </c>
      <c r="C35" s="12">
        <f t="shared" si="2"/>
        <v>9.2708672445972681E-2</v>
      </c>
      <c r="D35" s="12">
        <f t="shared" si="3"/>
        <v>8.2292422054035469E-4</v>
      </c>
      <c r="E35" s="12">
        <f t="shared" si="4"/>
        <v>3.1492866924334599E-6</v>
      </c>
      <c r="F35" s="12">
        <f t="shared" si="5"/>
        <v>1.8001220017844544E-9</v>
      </c>
      <c r="G35" s="12">
        <f t="shared" si="6"/>
        <v>1.2727783425048892E-13</v>
      </c>
      <c r="H35" s="12">
        <f t="shared" si="7"/>
        <v>1.0369791926683672E-18</v>
      </c>
      <c r="I35" s="12">
        <f t="shared" si="8"/>
        <v>9.4042171005667055E-25</v>
      </c>
      <c r="J35" s="12">
        <f t="shared" si="9"/>
        <v>9.3094711201703425E-32</v>
      </c>
      <c r="K35" s="12">
        <f t="shared" si="10"/>
        <v>9.9382699628346604E-40</v>
      </c>
      <c r="L35" s="12">
        <f t="shared" si="11"/>
        <v>1.1349708089912736E-48</v>
      </c>
      <c r="M35" s="12">
        <f t="shared" si="12"/>
        <v>1.3788192771945737E-58</v>
      </c>
      <c r="N35" s="12">
        <f t="shared" si="13"/>
        <v>1.7746325157959025E-69</v>
      </c>
      <c r="P35" s="12">
        <f t="shared" si="14"/>
        <v>-4.5509181273503896E-2</v>
      </c>
      <c r="Q35" s="12">
        <f t="shared" si="15"/>
        <v>0.13402434271475022</v>
      </c>
    </row>
    <row r="36" spans="2:17" s="11" customFormat="1" x14ac:dyDescent="0.2">
      <c r="B36" s="11">
        <f t="shared" ref="B36:B80" si="16">B35+0.016</f>
        <v>4.5999999999999999E-2</v>
      </c>
      <c r="C36" s="12">
        <f t="shared" si="2"/>
        <v>8.1954833856295123E-2</v>
      </c>
      <c r="D36" s="12">
        <f t="shared" si="3"/>
        <v>2.1734988018964646E-4</v>
      </c>
      <c r="E36" s="12">
        <f t="shared" si="4"/>
        <v>7.4406000752013517E-8</v>
      </c>
      <c r="F36" s="12">
        <f t="shared" si="5"/>
        <v>1.1379690107934942E-12</v>
      </c>
      <c r="G36" s="12">
        <f t="shared" si="6"/>
        <v>6.4392124595631501E-19</v>
      </c>
      <c r="H36" s="12">
        <f t="shared" si="7"/>
        <v>1.2557898352321882E-26</v>
      </c>
      <c r="I36" s="12">
        <f t="shared" si="8"/>
        <v>8.1536299720863638E-36</v>
      </c>
      <c r="J36" s="12">
        <f t="shared" si="9"/>
        <v>1.7284185085770423E-46</v>
      </c>
      <c r="K36" s="12">
        <f t="shared" si="10"/>
        <v>1.1818005463101209E-58</v>
      </c>
      <c r="L36" s="12">
        <f t="shared" si="11"/>
        <v>2.5854816056478581E-72</v>
      </c>
      <c r="M36" s="12">
        <f t="shared" si="12"/>
        <v>1.799704869360855E-87</v>
      </c>
      <c r="N36" s="12">
        <f t="shared" si="13"/>
        <v>3.9696604288353151E-104</v>
      </c>
      <c r="P36" s="12">
        <f t="shared" ref="P36:P80" si="17">-$C$10*(1-$G$8)*$C$3/2/$G$2/$C$2+$C$10*(1-$G$9)*$C$3/$G$2/$C$2*SUM(C36:N36)</f>
        <v>-4.6459649934839094E-2</v>
      </c>
      <c r="Q36" s="12">
        <f t="shared" ref="Q36:Q80" si="18">$C$10*($G$8)/2/$G$2+$C$10*(1-$G$9)/$G$2*SUM(D36:O36)</f>
        <v>0.1335152080618611</v>
      </c>
    </row>
    <row r="37" spans="2:17" s="11" customFormat="1" x14ac:dyDescent="0.2">
      <c r="B37" s="11">
        <f t="shared" si="16"/>
        <v>6.2E-2</v>
      </c>
      <c r="C37" s="12">
        <f t="shared" si="2"/>
        <v>7.2448397924445851E-2</v>
      </c>
      <c r="D37" s="12">
        <f t="shared" si="3"/>
        <v>5.740622190878517E-5</v>
      </c>
      <c r="E37" s="12">
        <f t="shared" si="4"/>
        <v>1.7579386980582506E-9</v>
      </c>
      <c r="F37" s="12">
        <f t="shared" si="5"/>
        <v>7.1938094653730057E-16</v>
      </c>
      <c r="G37" s="12">
        <f t="shared" si="6"/>
        <v>3.2577123380172679E-24</v>
      </c>
      <c r="H37" s="12">
        <f t="shared" si="7"/>
        <v>1.5207712183833692E-34</v>
      </c>
      <c r="I37" s="12">
        <f t="shared" si="8"/>
        <v>7.0693478266999296E-47</v>
      </c>
      <c r="J37" s="12">
        <f t="shared" si="9"/>
        <v>3.2090228351629752E-61</v>
      </c>
      <c r="K37" s="12">
        <f t="shared" si="10"/>
        <v>1.4053276239041688E-77</v>
      </c>
      <c r="L37" s="12">
        <f t="shared" si="11"/>
        <v>5.8897683360549936E-96</v>
      </c>
      <c r="M37" s="12">
        <f t="shared" si="12"/>
        <v>2.3490660961683855E-116</v>
      </c>
      <c r="N37" s="12">
        <f t="shared" si="13"/>
        <v>8.8796997575541165E-139</v>
      </c>
      <c r="P37" s="12">
        <f t="shared" si="17"/>
        <v>-4.7268245606673781E-2</v>
      </c>
      <c r="Q37" s="12">
        <f t="shared" si="18"/>
        <v>0.13338135492686604</v>
      </c>
    </row>
    <row r="38" spans="2:17" s="11" customFormat="1" x14ac:dyDescent="0.2">
      <c r="B38" s="11">
        <f t="shared" si="16"/>
        <v>7.8E-2</v>
      </c>
      <c r="C38" s="12">
        <f t="shared" si="2"/>
        <v>6.4044670885702495E-2</v>
      </c>
      <c r="D38" s="12">
        <f t="shared" si="3"/>
        <v>1.5162070993392092E-5</v>
      </c>
      <c r="E38" s="12">
        <f t="shared" si="4"/>
        <v>4.1533591846046065E-11</v>
      </c>
      <c r="F38" s="12">
        <f t="shared" si="5"/>
        <v>4.5476541217941326E-19</v>
      </c>
      <c r="G38" s="12">
        <f t="shared" si="6"/>
        <v>1.6481347282630036E-29</v>
      </c>
      <c r="H38" s="12">
        <f t="shared" si="7"/>
        <v>1.8416657260453589E-42</v>
      </c>
      <c r="I38" s="12">
        <f t="shared" si="8"/>
        <v>6.1292551741931016E-58</v>
      </c>
      <c r="J38" s="12">
        <f t="shared" si="9"/>
        <v>5.9579479770066389E-76</v>
      </c>
      <c r="K38" s="12">
        <f t="shared" si="10"/>
        <v>1.6711328630490984E-96</v>
      </c>
      <c r="L38" s="12">
        <f t="shared" si="11"/>
        <v>1.3416986211241178E-119</v>
      </c>
      <c r="M38" s="12">
        <f t="shared" si="12"/>
        <v>3.0661202389965361E-145</v>
      </c>
      <c r="N38" s="12">
        <f t="shared" si="13"/>
        <v>1.9862925103506946E-173</v>
      </c>
      <c r="P38" s="12">
        <f t="shared" si="17"/>
        <v>-4.7974748568379882E-2</v>
      </c>
      <c r="Q38" s="12">
        <f t="shared" si="18"/>
        <v>0.13334601639249677</v>
      </c>
    </row>
    <row r="39" spans="2:17" s="11" customFormat="1" x14ac:dyDescent="0.2">
      <c r="B39" s="11">
        <f t="shared" si="16"/>
        <v>9.4E-2</v>
      </c>
      <c r="C39" s="12">
        <f t="shared" si="2"/>
        <v>5.661574287861415E-2</v>
      </c>
      <c r="D39" s="12">
        <f t="shared" si="3"/>
        <v>4.0045902545884323E-6</v>
      </c>
      <c r="E39" s="12">
        <f t="shared" si="4"/>
        <v>9.8128521406313004E-13</v>
      </c>
      <c r="F39" s="12">
        <f t="shared" si="5"/>
        <v>2.8748548472153484E-22</v>
      </c>
      <c r="G39" s="12">
        <f t="shared" si="6"/>
        <v>8.3382073082605142E-35</v>
      </c>
      <c r="H39" s="12">
        <f t="shared" si="7"/>
        <v>2.230271460618289E-50</v>
      </c>
      <c r="I39" s="12">
        <f t="shared" si="8"/>
        <v>5.3141774759597024E-69</v>
      </c>
      <c r="J39" s="12">
        <f t="shared" si="9"/>
        <v>1.1061667654014909E-90</v>
      </c>
      <c r="K39" s="12">
        <f t="shared" si="10"/>
        <v>1.9872128025236589E-115</v>
      </c>
      <c r="L39" s="12">
        <f t="shared" si="11"/>
        <v>3.0564108589917242E-143</v>
      </c>
      <c r="M39" s="12">
        <f t="shared" si="12"/>
        <v>4.00205568302994E-174</v>
      </c>
      <c r="N39" s="12">
        <f t="shared" si="13"/>
        <v>4.4431208761519834E-208</v>
      </c>
      <c r="P39" s="12">
        <f t="shared" si="17"/>
        <v>-4.8597109369155414E-2</v>
      </c>
      <c r="Q39" s="12">
        <f t="shared" si="18"/>
        <v>0.13333668316123359</v>
      </c>
    </row>
    <row r="40" spans="2:17" s="11" customFormat="1" x14ac:dyDescent="0.2">
      <c r="B40" s="11">
        <f t="shared" si="16"/>
        <v>0.11</v>
      </c>
      <c r="C40" s="12">
        <f t="shared" si="2"/>
        <v>5.0048541078738185E-2</v>
      </c>
      <c r="D40" s="12">
        <f t="shared" si="3"/>
        <v>1.0576881689931225E-6</v>
      </c>
      <c r="E40" s="12">
        <f t="shared" si="4"/>
        <v>2.3184141523521792E-14</v>
      </c>
      <c r="F40" s="12">
        <f t="shared" si="5"/>
        <v>1.8173744465194667E-25</v>
      </c>
      <c r="G40" s="12">
        <f t="shared" si="6"/>
        <v>4.2184476744084118E-40</v>
      </c>
      <c r="H40" s="12">
        <f t="shared" si="7"/>
        <v>2.7008760155022816E-58</v>
      </c>
      <c r="I40" s="12">
        <f t="shared" si="8"/>
        <v>4.6074900527721651E-80</v>
      </c>
      <c r="J40" s="12">
        <f t="shared" si="9"/>
        <v>2.0537354767128883E-105</v>
      </c>
      <c r="K40" s="12">
        <f t="shared" si="10"/>
        <v>2.3630764553985892E-134</v>
      </c>
      <c r="L40" s="12">
        <f t="shared" si="11"/>
        <v>6.9625526864861816E-167</v>
      </c>
      <c r="M40" s="12">
        <f t="shared" si="12"/>
        <v>5.22368610544576E-203</v>
      </c>
      <c r="N40" s="12">
        <f t="shared" si="13"/>
        <v>9.9387794180485988E-243</v>
      </c>
      <c r="P40" s="12">
        <f t="shared" si="17"/>
        <v>-4.9146700229686022E-2</v>
      </c>
      <c r="Q40" s="12">
        <f t="shared" si="18"/>
        <v>0.13333421808616008</v>
      </c>
    </row>
    <row r="41" spans="2:17" s="11" customFormat="1" x14ac:dyDescent="0.2">
      <c r="B41" s="11">
        <f t="shared" si="16"/>
        <v>0.126</v>
      </c>
      <c r="C41" s="12">
        <f t="shared" si="2"/>
        <v>4.4243108661148028E-2</v>
      </c>
      <c r="D41" s="12">
        <f t="shared" si="3"/>
        <v>2.7935548750492573E-7</v>
      </c>
      <c r="E41" s="12">
        <f t="shared" si="4"/>
        <v>5.4775554597127125E-16</v>
      </c>
      <c r="F41" s="12">
        <f t="shared" si="5"/>
        <v>1.1488753535021622E-28</v>
      </c>
      <c r="G41" s="12">
        <f t="shared" si="6"/>
        <v>2.1341878564343496E-45</v>
      </c>
      <c r="H41" s="12">
        <f t="shared" si="7"/>
        <v>3.2707817769829664E-66</v>
      </c>
      <c r="I41" s="12">
        <f t="shared" si="8"/>
        <v>3.9947790005941885E-91</v>
      </c>
      <c r="J41" s="12">
        <f t="shared" si="9"/>
        <v>3.8130140411315871E-120</v>
      </c>
      <c r="K41" s="12">
        <f t="shared" si="10"/>
        <v>2.8100313801157075E-153</v>
      </c>
      <c r="L41" s="12">
        <f t="shared" si="11"/>
        <v>1.5860806072416583E-190</v>
      </c>
      <c r="M41" s="12">
        <f t="shared" si="12"/>
        <v>6.8182201072149615E-232</v>
      </c>
      <c r="N41" s="12">
        <f t="shared" si="13"/>
        <v>2.2231971416943909E-277</v>
      </c>
      <c r="P41" s="12">
        <f t="shared" si="17"/>
        <v>-4.9632387922151529E-2</v>
      </c>
      <c r="Q41" s="12">
        <f t="shared" si="18"/>
        <v>0.13333356701331534</v>
      </c>
    </row>
    <row r="42" spans="2:17" s="11" customFormat="1" x14ac:dyDescent="0.2">
      <c r="B42" s="11">
        <f t="shared" si="16"/>
        <v>0.14200000000000002</v>
      </c>
      <c r="C42" s="12">
        <f t="shared" si="2"/>
        <v>3.9111083396469355E-2</v>
      </c>
      <c r="D42" s="12">
        <f t="shared" si="3"/>
        <v>7.3783077741528582E-8</v>
      </c>
      <c r="E42" s="12">
        <f t="shared" si="4"/>
        <v>1.2941438346461028E-17</v>
      </c>
      <c r="F42" s="12">
        <f t="shared" si="5"/>
        <v>7.2627552368887707E-32</v>
      </c>
      <c r="G42" s="12">
        <f t="shared" si="6"/>
        <v>1.0797236704353804E-50</v>
      </c>
      <c r="H42" s="12">
        <f t="shared" si="7"/>
        <v>3.9609420688842825E-74</v>
      </c>
      <c r="I42" s="12">
        <f t="shared" si="8"/>
        <v>3.4635471983247752E-102</v>
      </c>
      <c r="J42" s="12">
        <f t="shared" si="9"/>
        <v>7.0793323885782818E-135</v>
      </c>
      <c r="K42" s="12">
        <f t="shared" si="10"/>
        <v>3.3415238593717853E-172</v>
      </c>
      <c r="L42" s="12">
        <f t="shared" si="11"/>
        <v>3.613116921255944E-214</v>
      </c>
      <c r="M42" s="12">
        <f t="shared" si="12"/>
        <v>8.8994867784959906E-261</v>
      </c>
      <c r="N42" s="12">
        <f t="shared" si="13"/>
        <v>0</v>
      </c>
      <c r="P42" s="12">
        <f t="shared" si="17"/>
        <v>-5.0061697408091174E-2</v>
      </c>
      <c r="Q42" s="12">
        <f t="shared" si="18"/>
        <v>0.13333339505264447</v>
      </c>
    </row>
    <row r="43" spans="2:17" s="11" customFormat="1" x14ac:dyDescent="0.2">
      <c r="B43" s="11">
        <f t="shared" si="16"/>
        <v>0.15800000000000003</v>
      </c>
      <c r="C43" s="12">
        <f t="shared" si="2"/>
        <v>3.4574352723746614E-2</v>
      </c>
      <c r="D43" s="12">
        <f t="shared" si="3"/>
        <v>1.9487508942943035E-8</v>
      </c>
      <c r="E43" s="12">
        <f t="shared" si="4"/>
        <v>3.0575834002425093E-19</v>
      </c>
      <c r="F43" s="12">
        <f t="shared" si="5"/>
        <v>4.5912390295572322E-35</v>
      </c>
      <c r="G43" s="12">
        <f t="shared" si="6"/>
        <v>5.4625144688349581E-56</v>
      </c>
      <c r="H43" s="12">
        <f t="shared" si="7"/>
        <v>4.7967315286711673E-82</v>
      </c>
      <c r="I43" s="12">
        <f t="shared" si="8"/>
        <v>3.0029594110809968E-113</v>
      </c>
      <c r="J43" s="12">
        <f t="shared" si="9"/>
        <v>1.3143656573869614E-149</v>
      </c>
      <c r="K43" s="12">
        <f t="shared" si="10"/>
        <v>3.9735434208182309E-191</v>
      </c>
      <c r="L43" s="12">
        <f t="shared" si="11"/>
        <v>8.2307379757766273E-238</v>
      </c>
      <c r="M43" s="12">
        <f t="shared" si="12"/>
        <v>1.1616061622417632E-289</v>
      </c>
      <c r="N43" s="12">
        <f t="shared" si="13"/>
        <v>0</v>
      </c>
      <c r="P43" s="12">
        <f t="shared" si="17"/>
        <v>-5.04411980354754E-2</v>
      </c>
      <c r="Q43" s="12">
        <f t="shared" si="18"/>
        <v>0.13333334963457291</v>
      </c>
    </row>
    <row r="44" spans="2:17" s="11" customFormat="1" x14ac:dyDescent="0.2">
      <c r="B44" s="11">
        <f t="shared" si="16"/>
        <v>0.17400000000000004</v>
      </c>
      <c r="C44" s="12">
        <f t="shared" si="2"/>
        <v>3.056386482952695E-2</v>
      </c>
      <c r="D44" s="12">
        <f t="shared" si="3"/>
        <v>5.1470203795461375E-9</v>
      </c>
      <c r="E44" s="12">
        <f t="shared" si="4"/>
        <v>7.2239391010157769E-21</v>
      </c>
      <c r="F44" s="12">
        <f t="shared" si="5"/>
        <v>2.9024075765989453E-38</v>
      </c>
      <c r="G44" s="12">
        <f t="shared" si="6"/>
        <v>2.7635834185425184E-61</v>
      </c>
      <c r="H44" s="12">
        <f t="shared" si="7"/>
        <v>5.8088790388770068E-90</v>
      </c>
      <c r="I44" s="12">
        <f t="shared" si="8"/>
        <v>2.6036212900351348E-124</v>
      </c>
      <c r="J44" s="12">
        <f t="shared" si="9"/>
        <v>2.4402824821523896E-164</v>
      </c>
      <c r="K44" s="12">
        <f t="shared" si="10"/>
        <v>4.7251038692556962E-210</v>
      </c>
      <c r="L44" s="12">
        <f t="shared" si="11"/>
        <v>1.8749752388953706E-261</v>
      </c>
      <c r="M44" s="12">
        <f t="shared" si="12"/>
        <v>0</v>
      </c>
      <c r="N44" s="12">
        <f t="shared" si="13"/>
        <v>0</v>
      </c>
      <c r="P44" s="12">
        <f t="shared" si="17"/>
        <v>-5.0776675278685096E-2</v>
      </c>
      <c r="Q44" s="12">
        <f t="shared" si="18"/>
        <v>0.13333333763879959</v>
      </c>
    </row>
    <row r="45" spans="2:17" s="11" customFormat="1" x14ac:dyDescent="0.2">
      <c r="B45" s="11">
        <f t="shared" si="16"/>
        <v>0.19000000000000006</v>
      </c>
      <c r="C45" s="12">
        <f t="shared" si="2"/>
        <v>2.7018577637058536E-2</v>
      </c>
      <c r="D45" s="12">
        <f t="shared" si="3"/>
        <v>1.359425612838869E-9</v>
      </c>
      <c r="E45" s="12">
        <f t="shared" si="4"/>
        <v>1.7067497204179608E-22</v>
      </c>
      <c r="F45" s="12">
        <f t="shared" si="5"/>
        <v>1.834792239408077E-41</v>
      </c>
      <c r="G45" s="12">
        <f t="shared" si="6"/>
        <v>1.3981461019126691E-66</v>
      </c>
      <c r="H45" s="12">
        <f t="shared" si="7"/>
        <v>7.0345975142895808E-98</v>
      </c>
      <c r="I45" s="12">
        <f t="shared" si="8"/>
        <v>2.2573877611900107E-135</v>
      </c>
      <c r="J45" s="12">
        <f t="shared" si="9"/>
        <v>4.5306863879409501E-179</v>
      </c>
      <c r="K45" s="12">
        <f t="shared" si="10"/>
        <v>5.6188153017990502E-229</v>
      </c>
      <c r="L45" s="12">
        <f t="shared" si="11"/>
        <v>4.2712235000276953E-285</v>
      </c>
      <c r="M45" s="12">
        <f t="shared" si="12"/>
        <v>0</v>
      </c>
      <c r="N45" s="12">
        <f t="shared" si="13"/>
        <v>0</v>
      </c>
      <c r="P45" s="12">
        <f t="shared" si="17"/>
        <v>-5.1073237747613458E-2</v>
      </c>
      <c r="Q45" s="12">
        <f t="shared" si="18"/>
        <v>0.13333333447048856</v>
      </c>
    </row>
    <row r="46" spans="2:17" s="11" customFormat="1" x14ac:dyDescent="0.2">
      <c r="B46" s="11">
        <f t="shared" si="16"/>
        <v>0.20600000000000007</v>
      </c>
      <c r="C46" s="12">
        <f t="shared" si="2"/>
        <v>2.3884529708576723E-2</v>
      </c>
      <c r="D46" s="12">
        <f t="shared" si="3"/>
        <v>3.5905006403050099E-10</v>
      </c>
      <c r="E46" s="12">
        <f t="shared" si="4"/>
        <v>4.0324185564315766E-24</v>
      </c>
      <c r="F46" s="12">
        <f t="shared" si="5"/>
        <v>1.1598862230565479E-44</v>
      </c>
      <c r="G46" s="12">
        <f t="shared" si="6"/>
        <v>7.0734702964913324E-72</v>
      </c>
      <c r="H46" s="12">
        <f t="shared" si="7"/>
        <v>8.5189520829849953E-106</v>
      </c>
      <c r="I46" s="12">
        <f t="shared" si="8"/>
        <v>1.9571968949068602E-146</v>
      </c>
      <c r="J46" s="12">
        <f t="shared" si="9"/>
        <v>8.4117799049919778E-194</v>
      </c>
      <c r="K46" s="12">
        <f t="shared" si="10"/>
        <v>6.6815643146275797E-248</v>
      </c>
      <c r="L46" s="12">
        <f t="shared" si="11"/>
        <v>0</v>
      </c>
      <c r="M46" s="12">
        <f t="shared" si="12"/>
        <v>0</v>
      </c>
      <c r="N46" s="12">
        <f t="shared" si="13"/>
        <v>0</v>
      </c>
      <c r="P46" s="12">
        <f t="shared" si="17"/>
        <v>-5.1335399949055005E-2</v>
      </c>
      <c r="Q46" s="12">
        <f t="shared" si="18"/>
        <v>0.13333333363367758</v>
      </c>
    </row>
    <row r="47" spans="2:17" s="11" customFormat="1" x14ac:dyDescent="0.2">
      <c r="B47" s="11">
        <f t="shared" si="16"/>
        <v>0.22200000000000009</v>
      </c>
      <c r="C47" s="12">
        <f t="shared" si="2"/>
        <v>2.1114018919242795E-2</v>
      </c>
      <c r="D47" s="12">
        <f t="shared" si="3"/>
        <v>9.4831925529997692E-11</v>
      </c>
      <c r="E47" s="12">
        <f t="shared" si="4"/>
        <v>9.5271141513776027E-26</v>
      </c>
      <c r="F47" s="12">
        <f t="shared" si="5"/>
        <v>7.332361787569052E-48</v>
      </c>
      <c r="G47" s="12">
        <f t="shared" si="6"/>
        <v>3.5785946809776938E-77</v>
      </c>
      <c r="H47" s="12">
        <f t="shared" si="7"/>
        <v>1.0316516964158316E-113</v>
      </c>
      <c r="I47" s="12">
        <f t="shared" si="8"/>
        <v>1.6969258677178683E-157</v>
      </c>
      <c r="J47" s="12">
        <f t="shared" si="9"/>
        <v>1.5617510264748219E-208</v>
      </c>
      <c r="K47" s="12">
        <f t="shared" si="10"/>
        <v>7.945322864806708E-267</v>
      </c>
      <c r="L47" s="12">
        <f t="shared" si="11"/>
        <v>0</v>
      </c>
      <c r="M47" s="12">
        <f t="shared" si="12"/>
        <v>0</v>
      </c>
      <c r="N47" s="12">
        <f t="shared" si="13"/>
        <v>0</v>
      </c>
      <c r="P47" s="12">
        <f t="shared" si="17"/>
        <v>-5.1567152322232586E-2</v>
      </c>
      <c r="Q47" s="12">
        <f t="shared" si="18"/>
        <v>0.13333333341265993</v>
      </c>
    </row>
    <row r="48" spans="2:17" s="11" customFormat="1" x14ac:dyDescent="0.2">
      <c r="B48" s="11">
        <f t="shared" si="16"/>
        <v>0.2380000000000001</v>
      </c>
      <c r="C48" s="12">
        <f t="shared" si="2"/>
        <v>1.8664876401650859E-2</v>
      </c>
      <c r="D48" s="12">
        <f t="shared" si="3"/>
        <v>2.5046908497314848E-11</v>
      </c>
      <c r="E48" s="12">
        <f t="shared" si="4"/>
        <v>2.250904830020965E-27</v>
      </c>
      <c r="F48" s="12">
        <f t="shared" si="5"/>
        <v>4.6352416569035263E-51</v>
      </c>
      <c r="G48" s="12">
        <f t="shared" si="6"/>
        <v>1.8104748240865873E-82</v>
      </c>
      <c r="H48" s="12">
        <f t="shared" si="7"/>
        <v>1.2493381960011761E-121</v>
      </c>
      <c r="I48" s="12">
        <f t="shared" si="8"/>
        <v>1.4712660785552053E-168</v>
      </c>
      <c r="J48" s="12">
        <f t="shared" si="9"/>
        <v>2.8995840312557782E-223</v>
      </c>
      <c r="K48" s="12">
        <f t="shared" si="10"/>
        <v>9.4481101211298845E-286</v>
      </c>
      <c r="L48" s="12">
        <f t="shared" si="11"/>
        <v>0</v>
      </c>
      <c r="M48" s="12">
        <f t="shared" si="12"/>
        <v>0</v>
      </c>
      <c r="N48" s="12">
        <f t="shared" si="13"/>
        <v>0</v>
      </c>
      <c r="P48" s="12">
        <f t="shared" si="17"/>
        <v>-5.1772022324879638E-2</v>
      </c>
      <c r="Q48" s="12">
        <f t="shared" si="18"/>
        <v>0.13333333335428499</v>
      </c>
    </row>
    <row r="49" spans="2:17" s="11" customFormat="1" x14ac:dyDescent="0.2">
      <c r="B49" s="11">
        <f t="shared" si="16"/>
        <v>0.25400000000000011</v>
      </c>
      <c r="C49" s="12">
        <f t="shared" si="2"/>
        <v>1.6499824709894546E-2</v>
      </c>
      <c r="D49" s="12">
        <f t="shared" si="3"/>
        <v>6.6153631466063542E-12</v>
      </c>
      <c r="E49" s="12">
        <f t="shared" si="4"/>
        <v>5.318055891121087E-29</v>
      </c>
      <c r="F49" s="12">
        <f t="shared" si="5"/>
        <v>2.9302243724961194E-54</v>
      </c>
      <c r="G49" s="12">
        <f t="shared" si="6"/>
        <v>9.159514784043471E-88</v>
      </c>
      <c r="H49" s="12">
        <f t="shared" si="7"/>
        <v>1.5129582332972705E-129</v>
      </c>
      <c r="I49" s="12">
        <f t="shared" si="8"/>
        <v>1.2756148722150461E-179</v>
      </c>
      <c r="J49" s="12">
        <f t="shared" si="9"/>
        <v>5.3834365476878112E-238</v>
      </c>
      <c r="K49" s="12">
        <f t="shared" si="10"/>
        <v>1.1235136240516846E-304</v>
      </c>
      <c r="L49" s="12">
        <f t="shared" si="11"/>
        <v>0</v>
      </c>
      <c r="M49" s="12">
        <f t="shared" si="12"/>
        <v>0</v>
      </c>
      <c r="N49" s="12">
        <f t="shared" si="13"/>
        <v>0</v>
      </c>
      <c r="P49" s="12">
        <f t="shared" si="17"/>
        <v>-5.195312821552206E-2</v>
      </c>
      <c r="Q49" s="12">
        <f t="shared" si="18"/>
        <v>0.13333333333886707</v>
      </c>
    </row>
    <row r="50" spans="2:17" s="11" customFormat="1" x14ac:dyDescent="0.2">
      <c r="B50" s="11">
        <f t="shared" si="16"/>
        <v>0.27000000000000013</v>
      </c>
      <c r="C50" s="12">
        <f t="shared" si="2"/>
        <v>1.4585910434058233E-2</v>
      </c>
      <c r="D50" s="12">
        <f t="shared" si="3"/>
        <v>1.7472427611642763E-12</v>
      </c>
      <c r="E50" s="12">
        <f t="shared" si="4"/>
        <v>1.256459983731266E-30</v>
      </c>
      <c r="F50" s="12">
        <f t="shared" si="5"/>
        <v>1.8523769651539573E-57</v>
      </c>
      <c r="G50" s="12">
        <f t="shared" si="6"/>
        <v>4.6339617631212166E-93</v>
      </c>
      <c r="H50" s="12">
        <f t="shared" si="7"/>
        <v>1.8322041405831182E-137</v>
      </c>
      <c r="I50" s="12">
        <f t="shared" si="8"/>
        <v>1.1059816615999412E-190</v>
      </c>
      <c r="J50" s="12">
        <f t="shared" si="9"/>
        <v>9.9950160956108036E-253</v>
      </c>
      <c r="K50" s="12">
        <f t="shared" si="10"/>
        <v>0</v>
      </c>
      <c r="L50" s="12">
        <f t="shared" si="11"/>
        <v>0</v>
      </c>
      <c r="M50" s="12">
        <f t="shared" si="12"/>
        <v>0</v>
      </c>
      <c r="N50" s="12">
        <f t="shared" si="13"/>
        <v>0</v>
      </c>
      <c r="P50" s="12">
        <f t="shared" si="17"/>
        <v>-5.2113226539635599E-2</v>
      </c>
      <c r="Q50" s="12">
        <f t="shared" si="18"/>
        <v>0.13333333333479488</v>
      </c>
    </row>
    <row r="51" spans="2:17" s="11" customFormat="1" x14ac:dyDescent="0.2">
      <c r="B51" s="11">
        <f t="shared" si="16"/>
        <v>0.28600000000000014</v>
      </c>
      <c r="C51" s="12">
        <f t="shared" si="2"/>
        <v>1.2894002629178758E-2</v>
      </c>
      <c r="D51" s="12">
        <f t="shared" si="3"/>
        <v>4.6147992162865227E-13</v>
      </c>
      <c r="E51" s="12">
        <f t="shared" si="4"/>
        <v>2.9685503933001591E-32</v>
      </c>
      <c r="F51" s="12">
        <f t="shared" si="5"/>
        <v>1.1710026212463969E-60</v>
      </c>
      <c r="G51" s="12">
        <f t="shared" si="6"/>
        <v>2.3444038388887186E-98</v>
      </c>
      <c r="H51" s="12">
        <f t="shared" si="7"/>
        <v>2.2188134073297547E-145</v>
      </c>
      <c r="I51" s="12">
        <f t="shared" si="8"/>
        <v>9.5890653396925718E-202</v>
      </c>
      <c r="J51" s="12">
        <f t="shared" si="9"/>
        <v>1.8556984161806019E-267</v>
      </c>
      <c r="K51" s="12">
        <f t="shared" si="10"/>
        <v>0</v>
      </c>
      <c r="L51" s="12">
        <f t="shared" si="11"/>
        <v>0</v>
      </c>
      <c r="M51" s="12">
        <f t="shared" si="12"/>
        <v>0</v>
      </c>
      <c r="N51" s="12">
        <f t="shared" si="13"/>
        <v>0</v>
      </c>
      <c r="P51" s="12">
        <f t="shared" si="17"/>
        <v>-5.2254754092385745E-2</v>
      </c>
      <c r="Q51" s="12">
        <f t="shared" si="18"/>
        <v>0.13333333333371936</v>
      </c>
    </row>
    <row r="52" spans="2:17" s="11" customFormat="1" x14ac:dyDescent="0.2">
      <c r="B52" s="11">
        <f t="shared" si="16"/>
        <v>0.30200000000000016</v>
      </c>
      <c r="C52" s="12">
        <f t="shared" si="2"/>
        <v>1.1398349424459723E-2</v>
      </c>
      <c r="D52" s="12">
        <f t="shared" si="3"/>
        <v>1.2188559185930055E-13</v>
      </c>
      <c r="E52" s="12">
        <f t="shared" si="4"/>
        <v>7.0135870235938358E-34</v>
      </c>
      <c r="F52" s="12">
        <f t="shared" si="5"/>
        <v>7.4026354503492978E-64</v>
      </c>
      <c r="G52" s="12">
        <f t="shared" si="6"/>
        <v>1.1860756822676755E-103</v>
      </c>
      <c r="H52" s="12">
        <f t="shared" si="7"/>
        <v>2.687000224210517E-153</v>
      </c>
      <c r="I52" s="12">
        <f t="shared" si="8"/>
        <v>8.3138968105380687E-213</v>
      </c>
      <c r="J52" s="12">
        <f t="shared" si="9"/>
        <v>3.4453337332067121E-282</v>
      </c>
      <c r="K52" s="12">
        <f t="shared" si="10"/>
        <v>0</v>
      </c>
      <c r="L52" s="12">
        <f t="shared" si="11"/>
        <v>0</v>
      </c>
      <c r="M52" s="12">
        <f t="shared" si="12"/>
        <v>0</v>
      </c>
      <c r="N52" s="12">
        <f t="shared" si="13"/>
        <v>0</v>
      </c>
      <c r="P52" s="12">
        <f t="shared" si="17"/>
        <v>-5.2379865009838537E-2</v>
      </c>
      <c r="Q52" s="12">
        <f t="shared" si="18"/>
        <v>0.13333333333343528</v>
      </c>
    </row>
    <row r="53" spans="2:17" s="11" customFormat="1" x14ac:dyDescent="0.2">
      <c r="B53" s="11">
        <f t="shared" si="16"/>
        <v>0.31800000000000017</v>
      </c>
      <c r="C53" s="12">
        <f t="shared" si="2"/>
        <v>1.007618606405979E-2</v>
      </c>
      <c r="D53" s="12">
        <f t="shared" si="3"/>
        <v>3.2192294413291022E-14</v>
      </c>
      <c r="E53" s="12">
        <f t="shared" si="4"/>
        <v>1.6570513018254413E-35</v>
      </c>
      <c r="F53" s="12">
        <f t="shared" si="5"/>
        <v>4.6796660072751103E-67</v>
      </c>
      <c r="G53" s="12">
        <f t="shared" si="6"/>
        <v>6.0005682499373657E-109</v>
      </c>
      <c r="H53" s="12">
        <f t="shared" si="7"/>
        <v>3.2539780862403781E-161</v>
      </c>
      <c r="I53" s="12">
        <f t="shared" si="8"/>
        <v>7.2083021366183559E-224</v>
      </c>
      <c r="J53" s="12">
        <f t="shared" si="9"/>
        <v>6.3966884002647375E-297</v>
      </c>
      <c r="K53" s="12">
        <f t="shared" si="10"/>
        <v>0</v>
      </c>
      <c r="L53" s="12">
        <f t="shared" si="11"/>
        <v>0</v>
      </c>
      <c r="M53" s="12">
        <f t="shared" si="12"/>
        <v>0</v>
      </c>
      <c r="N53" s="12">
        <f t="shared" si="13"/>
        <v>0</v>
      </c>
      <c r="P53" s="12">
        <f t="shared" si="17"/>
        <v>-5.2490463556676699E-2</v>
      </c>
      <c r="Q53" s="12">
        <f t="shared" si="18"/>
        <v>0.13333333333336025</v>
      </c>
    </row>
    <row r="54" spans="2:17" s="11" customFormat="1" x14ac:dyDescent="0.2">
      <c r="B54" s="11">
        <f t="shared" si="16"/>
        <v>0.33400000000000019</v>
      </c>
      <c r="C54" s="12">
        <f t="shared" si="2"/>
        <v>8.9073884135961318E-3</v>
      </c>
      <c r="D54" s="12">
        <f t="shared" si="3"/>
        <v>8.5025949645329303E-15</v>
      </c>
      <c r="E54" s="12">
        <f t="shared" si="4"/>
        <v>3.9149995681872412E-37</v>
      </c>
      <c r="F54" s="12">
        <f t="shared" si="5"/>
        <v>2.9583077657313039E-70</v>
      </c>
      <c r="G54" s="12">
        <f t="shared" si="6"/>
        <v>3.0357944151855818E-114</v>
      </c>
      <c r="H54" s="12">
        <f t="shared" si="7"/>
        <v>3.9405926692260049E-169</v>
      </c>
      <c r="I54" s="12">
        <f t="shared" si="8"/>
        <v>6.2497311281168118E-235</v>
      </c>
      <c r="J54" s="12">
        <f t="shared" si="9"/>
        <v>0</v>
      </c>
      <c r="K54" s="12">
        <f t="shared" si="10"/>
        <v>0</v>
      </c>
      <c r="L54" s="12">
        <f t="shared" si="11"/>
        <v>0</v>
      </c>
      <c r="M54" s="12">
        <f t="shared" si="12"/>
        <v>0</v>
      </c>
      <c r="N54" s="12">
        <f t="shared" si="13"/>
        <v>0</v>
      </c>
      <c r="P54" s="12">
        <f t="shared" si="17"/>
        <v>-5.2588233110390459E-2</v>
      </c>
      <c r="Q54" s="12">
        <f t="shared" si="18"/>
        <v>0.13333333333334044</v>
      </c>
    </row>
    <row r="55" spans="2:17" s="11" customFormat="1" x14ac:dyDescent="0.2">
      <c r="B55" s="11">
        <f t="shared" si="16"/>
        <v>0.3500000000000002</v>
      </c>
      <c r="C55" s="12">
        <f t="shared" si="2"/>
        <v>7.8741666585203148E-3</v>
      </c>
      <c r="D55" s="12">
        <f t="shared" si="3"/>
        <v>2.2456964453286497E-15</v>
      </c>
      <c r="E55" s="12">
        <f t="shared" si="4"/>
        <v>9.2496964952270992E-39</v>
      </c>
      <c r="F55" s="12">
        <f t="shared" si="5"/>
        <v>1.8701302236485965E-73</v>
      </c>
      <c r="G55" s="12">
        <f t="shared" si="6"/>
        <v>1.5358624962508223E-119</v>
      </c>
      <c r="H55" s="12">
        <f t="shared" si="7"/>
        <v>4.7720882480493211E-177</v>
      </c>
      <c r="I55" s="12">
        <f t="shared" si="8"/>
        <v>5.4186323538431148E-246</v>
      </c>
      <c r="J55" s="12">
        <f t="shared" si="9"/>
        <v>0</v>
      </c>
      <c r="K55" s="12">
        <f t="shared" si="10"/>
        <v>0</v>
      </c>
      <c r="L55" s="12">
        <f t="shared" si="11"/>
        <v>0</v>
      </c>
      <c r="M55" s="12">
        <f t="shared" si="12"/>
        <v>0</v>
      </c>
      <c r="N55" s="12">
        <f t="shared" si="13"/>
        <v>0</v>
      </c>
      <c r="P55" s="12">
        <f t="shared" si="17"/>
        <v>-5.2674661783343048E-2</v>
      </c>
      <c r="Q55" s="12">
        <f t="shared" si="18"/>
        <v>0.13333333333333522</v>
      </c>
    </row>
    <row r="56" spans="2:17" s="11" customFormat="1" x14ac:dyDescent="0.2">
      <c r="B56" s="11">
        <f t="shared" si="16"/>
        <v>0.36600000000000021</v>
      </c>
      <c r="C56" s="12">
        <f t="shared" si="2"/>
        <v>6.9607945322686408E-3</v>
      </c>
      <c r="D56" s="12">
        <f t="shared" si="3"/>
        <v>5.9313098478738942E-16</v>
      </c>
      <c r="E56" s="12">
        <f t="shared" si="4"/>
        <v>2.1853612947761271E-40</v>
      </c>
      <c r="F56" s="12">
        <f t="shared" si="5"/>
        <v>1.1822255594625341E-76</v>
      </c>
      <c r="G56" s="12">
        <f t="shared" si="6"/>
        <v>7.7702020782113449E-125</v>
      </c>
      <c r="H56" s="12">
        <f t="shared" si="7"/>
        <v>5.7790358351459313E-185</v>
      </c>
      <c r="I56" s="12">
        <f t="shared" si="8"/>
        <v>4.6980543617342297E-257</v>
      </c>
      <c r="J56" s="12">
        <f t="shared" si="9"/>
        <v>0</v>
      </c>
      <c r="K56" s="12">
        <f t="shared" si="10"/>
        <v>0</v>
      </c>
      <c r="L56" s="12">
        <f t="shared" si="11"/>
        <v>0</v>
      </c>
      <c r="M56" s="12">
        <f t="shared" si="12"/>
        <v>0</v>
      </c>
      <c r="N56" s="12">
        <f t="shared" si="13"/>
        <v>0</v>
      </c>
      <c r="P56" s="12">
        <f t="shared" si="17"/>
        <v>-5.2751065072758577E-2</v>
      </c>
      <c r="Q56" s="12">
        <f t="shared" si="18"/>
        <v>0.13333333333333383</v>
      </c>
    </row>
    <row r="57" spans="2:17" s="11" customFormat="1" x14ac:dyDescent="0.2">
      <c r="B57" s="11">
        <f t="shared" si="16"/>
        <v>0.38200000000000023</v>
      </c>
      <c r="C57" s="12">
        <f t="shared" si="2"/>
        <v>6.1533699528739756E-3</v>
      </c>
      <c r="D57" s="12">
        <f t="shared" si="3"/>
        <v>1.5665713228814163E-16</v>
      </c>
      <c r="E57" s="12">
        <f t="shared" si="4"/>
        <v>5.1632007506083413E-42</v>
      </c>
      <c r="F57" s="12">
        <f t="shared" si="5"/>
        <v>7.4735826188598408E-80</v>
      </c>
      <c r="G57" s="12">
        <f t="shared" si="6"/>
        <v>3.9310837059712843E-130</v>
      </c>
      <c r="H57" s="12">
        <f t="shared" si="7"/>
        <v>6.9984571633922692E-193</v>
      </c>
      <c r="I57" s="12">
        <f t="shared" si="8"/>
        <v>4.0732999296682966E-268</v>
      </c>
      <c r="J57" s="12">
        <f t="shared" si="9"/>
        <v>0</v>
      </c>
      <c r="K57" s="12">
        <f t="shared" si="10"/>
        <v>0</v>
      </c>
      <c r="L57" s="12">
        <f t="shared" si="11"/>
        <v>0</v>
      </c>
      <c r="M57" s="12">
        <f t="shared" si="12"/>
        <v>0</v>
      </c>
      <c r="N57" s="12">
        <f t="shared" si="13"/>
        <v>0</v>
      </c>
      <c r="P57" s="12">
        <f t="shared" si="17"/>
        <v>-5.2818605883395951E-2</v>
      </c>
      <c r="Q57" s="12">
        <f t="shared" si="18"/>
        <v>0.13333333333333347</v>
      </c>
    </row>
    <row r="58" spans="2:17" s="11" customFormat="1" x14ac:dyDescent="0.2">
      <c r="B58" s="11">
        <f t="shared" si="16"/>
        <v>0.39800000000000024</v>
      </c>
      <c r="C58" s="12">
        <f t="shared" si="2"/>
        <v>5.4396034247819955E-3</v>
      </c>
      <c r="D58" s="12">
        <f t="shared" si="3"/>
        <v>4.1376117124518821E-17</v>
      </c>
      <c r="E58" s="12">
        <f t="shared" si="4"/>
        <v>1.2198734394540416E-43</v>
      </c>
      <c r="F58" s="12">
        <f t="shared" si="5"/>
        <v>4.7245161224831402E-83</v>
      </c>
      <c r="G58" s="12">
        <f t="shared" si="6"/>
        <v>1.9888053036209083E-135</v>
      </c>
      <c r="H58" s="12">
        <f t="shared" si="7"/>
        <v>8.4751858380888126E-201</v>
      </c>
      <c r="I58" s="12">
        <f t="shared" si="8"/>
        <v>3.5316262945312073E-279</v>
      </c>
      <c r="J58" s="12">
        <f t="shared" si="9"/>
        <v>0</v>
      </c>
      <c r="K58" s="12">
        <f t="shared" si="10"/>
        <v>0</v>
      </c>
      <c r="L58" s="12">
        <f t="shared" si="11"/>
        <v>0</v>
      </c>
      <c r="M58" s="12">
        <f t="shared" si="12"/>
        <v>0</v>
      </c>
      <c r="N58" s="12">
        <f t="shared" si="13"/>
        <v>0</v>
      </c>
      <c r="P58" s="12">
        <f t="shared" si="17"/>
        <v>-5.2878312227670587E-2</v>
      </c>
      <c r="Q58" s="12">
        <f t="shared" si="18"/>
        <v>0.13333333333333336</v>
      </c>
    </row>
    <row r="59" spans="2:17" s="11" customFormat="1" x14ac:dyDescent="0.2">
      <c r="B59" s="11">
        <f t="shared" si="16"/>
        <v>0.41400000000000026</v>
      </c>
      <c r="C59" s="12">
        <f t="shared" si="2"/>
        <v>4.8086309852181288E-3</v>
      </c>
      <c r="D59" s="12">
        <f t="shared" si="3"/>
        <v>1.092821656631012E-17</v>
      </c>
      <c r="E59" s="12">
        <f t="shared" si="4"/>
        <v>2.8821099162376783E-45</v>
      </c>
      <c r="F59" s="12">
        <f t="shared" si="5"/>
        <v>2.9866603113846883E-86</v>
      </c>
      <c r="G59" s="12">
        <f t="shared" si="6"/>
        <v>1.0061720460702767E-140</v>
      </c>
      <c r="H59" s="12">
        <f t="shared" si="7"/>
        <v>1.0263515702555873E-208</v>
      </c>
      <c r="I59" s="12">
        <f t="shared" si="8"/>
        <v>3.0619852452750503E-290</v>
      </c>
      <c r="J59" s="12">
        <f t="shared" si="9"/>
        <v>0</v>
      </c>
      <c r="K59" s="12">
        <f t="shared" si="10"/>
        <v>0</v>
      </c>
      <c r="L59" s="12">
        <f t="shared" si="11"/>
        <v>0</v>
      </c>
      <c r="M59" s="12">
        <f t="shared" si="12"/>
        <v>0</v>
      </c>
      <c r="N59" s="12">
        <f t="shared" si="13"/>
        <v>0</v>
      </c>
      <c r="P59" s="12">
        <f t="shared" si="17"/>
        <v>-5.2931092872631778E-2</v>
      </c>
      <c r="Q59" s="12">
        <f t="shared" si="18"/>
        <v>0.13333333333333333</v>
      </c>
    </row>
    <row r="60" spans="2:17" s="11" customFormat="1" x14ac:dyDescent="0.2">
      <c r="B60" s="11">
        <f t="shared" si="16"/>
        <v>0.43000000000000027</v>
      </c>
      <c r="C60" s="12">
        <f t="shared" si="2"/>
        <v>4.2508488480346458E-3</v>
      </c>
      <c r="D60" s="12">
        <f t="shared" si="3"/>
        <v>2.8863490733258081E-18</v>
      </c>
      <c r="E60" s="12">
        <f t="shared" si="4"/>
        <v>6.8093601357475108E-47</v>
      </c>
      <c r="F60" s="12">
        <f t="shared" si="5"/>
        <v>1.8880536301169779E-89</v>
      </c>
      <c r="G60" s="12">
        <f t="shared" si="6"/>
        <v>5.0904036933633397E-146</v>
      </c>
      <c r="H60" s="12">
        <f t="shared" si="7"/>
        <v>1.2429197021639761E-216</v>
      </c>
      <c r="I60" s="12">
        <f t="shared" si="8"/>
        <v>2.6547977788022431E-301</v>
      </c>
      <c r="J60" s="12">
        <f t="shared" si="9"/>
        <v>0</v>
      </c>
      <c r="K60" s="12">
        <f t="shared" si="10"/>
        <v>0</v>
      </c>
      <c r="L60" s="12">
        <f t="shared" si="11"/>
        <v>0</v>
      </c>
      <c r="M60" s="12">
        <f t="shared" si="12"/>
        <v>0</v>
      </c>
      <c r="N60" s="12">
        <f t="shared" si="13"/>
        <v>0</v>
      </c>
      <c r="P60" s="12">
        <f t="shared" si="17"/>
        <v>-5.2977751171952622E-2</v>
      </c>
      <c r="Q60" s="12">
        <f t="shared" si="18"/>
        <v>0.13333333333333333</v>
      </c>
    </row>
    <row r="61" spans="2:17" s="11" customFormat="1" x14ac:dyDescent="0.2">
      <c r="B61" s="11">
        <f t="shared" si="16"/>
        <v>0.44600000000000029</v>
      </c>
      <c r="C61" s="12">
        <f t="shared" si="2"/>
        <v>3.7577672282161638E-3</v>
      </c>
      <c r="D61" s="12">
        <f t="shared" si="3"/>
        <v>7.6233948353218709E-19</v>
      </c>
      <c r="E61" s="12">
        <f t="shared" si="4"/>
        <v>1.6088000390642836E-48</v>
      </c>
      <c r="F61" s="12">
        <f t="shared" si="5"/>
        <v>1.1935560587890548E-92</v>
      </c>
      <c r="G61" s="12">
        <f t="shared" si="6"/>
        <v>2.5753259457576655E-151</v>
      </c>
      <c r="H61" s="12">
        <f t="shared" si="7"/>
        <v>1.5051853875398595E-224</v>
      </c>
      <c r="I61" s="12">
        <f t="shared" si="8"/>
        <v>0</v>
      </c>
      <c r="J61" s="12">
        <f t="shared" si="9"/>
        <v>0</v>
      </c>
      <c r="K61" s="12">
        <f t="shared" si="10"/>
        <v>0</v>
      </c>
      <c r="L61" s="12">
        <f t="shared" si="11"/>
        <v>0</v>
      </c>
      <c r="M61" s="12">
        <f t="shared" si="12"/>
        <v>0</v>
      </c>
      <c r="N61" s="12">
        <f t="shared" si="13"/>
        <v>0</v>
      </c>
      <c r="P61" s="12">
        <f t="shared" si="17"/>
        <v>-5.3018997293463911E-2</v>
      </c>
      <c r="Q61" s="12">
        <f t="shared" si="18"/>
        <v>0.13333333333333333</v>
      </c>
    </row>
    <row r="62" spans="2:17" s="11" customFormat="1" x14ac:dyDescent="0.2">
      <c r="B62" s="11">
        <f t="shared" si="16"/>
        <v>0.4620000000000003</v>
      </c>
      <c r="C62" s="12">
        <f t="shared" si="2"/>
        <v>3.3218811221631789E-3</v>
      </c>
      <c r="D62" s="12">
        <f t="shared" si="3"/>
        <v>2.0134830312900163E-19</v>
      </c>
      <c r="E62" s="12">
        <f t="shared" si="4"/>
        <v>3.8009996741185903E-50</v>
      </c>
      <c r="F62" s="12">
        <f t="shared" si="5"/>
        <v>7.5452097480078403E-96</v>
      </c>
      <c r="G62" s="12">
        <f t="shared" si="6"/>
        <v>1.3029032914499811E-156</v>
      </c>
      <c r="H62" s="12">
        <f t="shared" si="7"/>
        <v>1.8227911641588041E-232</v>
      </c>
      <c r="I62" s="12">
        <f t="shared" si="8"/>
        <v>0</v>
      </c>
      <c r="J62" s="12">
        <f t="shared" si="9"/>
        <v>0</v>
      </c>
      <c r="K62" s="12">
        <f t="shared" si="10"/>
        <v>0</v>
      </c>
      <c r="L62" s="12">
        <f t="shared" si="11"/>
        <v>0</v>
      </c>
      <c r="M62" s="12">
        <f t="shared" si="12"/>
        <v>0</v>
      </c>
      <c r="N62" s="12">
        <f t="shared" si="13"/>
        <v>0</v>
      </c>
      <c r="P62" s="12">
        <f t="shared" si="17"/>
        <v>-5.3055459028342536E-2</v>
      </c>
      <c r="Q62" s="12">
        <f t="shared" si="18"/>
        <v>0.13333333333333333</v>
      </c>
    </row>
    <row r="63" spans="2:17" s="11" customFormat="1" x14ac:dyDescent="0.2">
      <c r="B63" s="11">
        <f t="shared" si="16"/>
        <v>0.47800000000000031</v>
      </c>
      <c r="C63" s="12">
        <f t="shared" ref="C63:C80" si="19">$H$14*EXP(-POWER($C$14,2)*$G$10*B63/POWER($C$2,2))</f>
        <v>2.9365560769506307E-3</v>
      </c>
      <c r="D63" s="12">
        <f t="shared" ref="D63:D80" si="20">$H$15*EXP(-POWER($C$15,2)*$G$10*B63/POWER($C$2,2))</f>
        <v>5.3179902194081889E-20</v>
      </c>
      <c r="E63" s="12">
        <f t="shared" ref="E63:E80" si="21">$H$16*EXP(-POWER($C$16,2)*$G$10*B63/POWER($C$2,2))</f>
        <v>8.9803568944793744E-52</v>
      </c>
      <c r="F63" s="12">
        <f t="shared" ref="F63:F80" si="22">$H$17*EXP(-POWER($C$17,2)*$G$10*B63/POWER($C$2,2))</f>
        <v>4.7697960830756586E-99</v>
      </c>
      <c r="G63" s="12">
        <f t="shared" ref="G63:G80" si="23">$H$18*EXP(-POWER($C$18,2)*$G$10*B63/POWER($C$2,2))</f>
        <v>6.5916199449144691E-162</v>
      </c>
      <c r="H63" s="12">
        <f t="shared" ref="H63:H80" si="24">$H$19*EXP(-POWER($C$19,2)*$G$10*B63/POWER($C$2,2))</f>
        <v>2.207414219962729E-240</v>
      </c>
      <c r="I63" s="12">
        <f t="shared" ref="I63:I80" si="25">$H$20*EXP(-POWER($C$20,2)*$G$10*B63/POWER($C$2,2))</f>
        <v>0</v>
      </c>
      <c r="J63" s="12">
        <f t="shared" ref="J63:J80" si="26">$H$21*EXP(-POWER($C$21,2)*$G$10*B63/POWER($C$2,2))</f>
        <v>0</v>
      </c>
      <c r="K63" s="12">
        <f t="shared" ref="K63:K80" si="27">$H$22*EXP(-POWER($C$22,2)*$G$10*B63/POWER($C$2,2))</f>
        <v>0</v>
      </c>
      <c r="L63" s="12">
        <f t="shared" ref="L63:L80" si="28">$H$23*EXP(-POWER($C$23,2)*$G$10*B63/POWER($C$2,2))</f>
        <v>0</v>
      </c>
      <c r="M63" s="12">
        <f t="shared" ref="M63:M80" si="29">$H$24*EXP(-POWER($C$24,2)*$G$10*B63/POWER($C$2,2))</f>
        <v>0</v>
      </c>
      <c r="N63" s="12">
        <f t="shared" ref="N63:N80" si="30">$H$25*EXP(-POWER($C$25,2)*$G$10*B63/POWER($C$2,2))</f>
        <v>0</v>
      </c>
      <c r="P63" s="12">
        <f t="shared" si="17"/>
        <v>-5.3087691346476867E-2</v>
      </c>
      <c r="Q63" s="12">
        <f t="shared" si="18"/>
        <v>0.13333333333333333</v>
      </c>
    </row>
    <row r="64" spans="2:17" s="11" customFormat="1" x14ac:dyDescent="0.2">
      <c r="B64" s="11">
        <f t="shared" si="16"/>
        <v>0.49400000000000033</v>
      </c>
      <c r="C64" s="12">
        <f t="shared" si="19"/>
        <v>2.5959272098997383E-3</v>
      </c>
      <c r="D64" s="12">
        <f t="shared" si="20"/>
        <v>1.4045819872443536E-20</v>
      </c>
      <c r="E64" s="12">
        <f t="shared" si="21"/>
        <v>2.1217263053548007E-53</v>
      </c>
      <c r="F64" s="12">
        <f t="shared" si="22"/>
        <v>3.0152845890242909E-102</v>
      </c>
      <c r="G64" s="12">
        <f t="shared" si="23"/>
        <v>3.3348180009461793E-167</v>
      </c>
      <c r="H64" s="12">
        <f t="shared" si="24"/>
        <v>2.6731957200057773E-248</v>
      </c>
      <c r="I64" s="12">
        <f t="shared" si="25"/>
        <v>0</v>
      </c>
      <c r="J64" s="12">
        <f t="shared" si="26"/>
        <v>0</v>
      </c>
      <c r="K64" s="12">
        <f t="shared" si="27"/>
        <v>0</v>
      </c>
      <c r="L64" s="12">
        <f t="shared" si="28"/>
        <v>0</v>
      </c>
      <c r="M64" s="12">
        <f t="shared" si="29"/>
        <v>0</v>
      </c>
      <c r="N64" s="12">
        <f t="shared" si="30"/>
        <v>0</v>
      </c>
      <c r="P64" s="12">
        <f t="shared" si="17"/>
        <v>-5.3116184843447628E-2</v>
      </c>
      <c r="Q64" s="12">
        <f t="shared" si="18"/>
        <v>0.13333333333333333</v>
      </c>
    </row>
    <row r="65" spans="2:17" s="11" customFormat="1" x14ac:dyDescent="0.2">
      <c r="B65" s="11">
        <f t="shared" si="16"/>
        <v>0.51000000000000034</v>
      </c>
      <c r="C65" s="12">
        <f t="shared" si="19"/>
        <v>2.2948099414793286E-3</v>
      </c>
      <c r="D65" s="12">
        <f t="shared" si="20"/>
        <v>3.709767181765982E-21</v>
      </c>
      <c r="E65" s="12">
        <f t="shared" si="21"/>
        <v>5.0128547982339981E-55</v>
      </c>
      <c r="F65" s="12">
        <f t="shared" si="22"/>
        <v>1.9061488152643883E-105</v>
      </c>
      <c r="G65" s="12">
        <f t="shared" si="23"/>
        <v>1.687143857256924E-172</v>
      </c>
      <c r="H65" s="12">
        <f t="shared" si="24"/>
        <v>3.2372607247124929E-256</v>
      </c>
      <c r="I65" s="12">
        <f t="shared" si="25"/>
        <v>0</v>
      </c>
      <c r="J65" s="12">
        <f t="shared" si="26"/>
        <v>0</v>
      </c>
      <c r="K65" s="12">
        <f t="shared" si="27"/>
        <v>0</v>
      </c>
      <c r="L65" s="12">
        <f t="shared" si="28"/>
        <v>0</v>
      </c>
      <c r="M65" s="12">
        <f t="shared" si="29"/>
        <v>0</v>
      </c>
      <c r="N65" s="12">
        <f t="shared" si="30"/>
        <v>0</v>
      </c>
      <c r="P65" s="12">
        <f t="shared" si="17"/>
        <v>-5.3141373207692452E-2</v>
      </c>
      <c r="Q65" s="12">
        <f t="shared" si="18"/>
        <v>0.13333333333333333</v>
      </c>
    </row>
    <row r="66" spans="2:17" s="11" customFormat="1" x14ac:dyDescent="0.2">
      <c r="B66" s="11">
        <f t="shared" si="16"/>
        <v>0.52600000000000036</v>
      </c>
      <c r="C66" s="12">
        <f t="shared" si="19"/>
        <v>2.0286210828368146E-3</v>
      </c>
      <c r="D66" s="12">
        <f t="shared" si="20"/>
        <v>9.7981980887482315E-22</v>
      </c>
      <c r="E66" s="12">
        <f t="shared" si="21"/>
        <v>1.1843522496166407E-56</v>
      </c>
      <c r="F66" s="12">
        <f t="shared" si="22"/>
        <v>1.2049951500961504E-108</v>
      </c>
      <c r="G66" s="12">
        <f t="shared" si="23"/>
        <v>8.53556144374942E-178</v>
      </c>
      <c r="H66" s="12">
        <f t="shared" si="24"/>
        <v>3.9203478149154777E-264</v>
      </c>
      <c r="I66" s="12">
        <f t="shared" si="25"/>
        <v>0</v>
      </c>
      <c r="J66" s="12">
        <f t="shared" si="26"/>
        <v>0</v>
      </c>
      <c r="K66" s="12">
        <f t="shared" si="27"/>
        <v>0</v>
      </c>
      <c r="L66" s="12">
        <f t="shared" si="28"/>
        <v>0</v>
      </c>
      <c r="M66" s="12">
        <f t="shared" si="29"/>
        <v>0</v>
      </c>
      <c r="N66" s="12">
        <f t="shared" si="30"/>
        <v>0</v>
      </c>
      <c r="P66" s="12">
        <f t="shared" si="17"/>
        <v>-5.3163639821508964E-2</v>
      </c>
      <c r="Q66" s="12">
        <f t="shared" si="18"/>
        <v>0.13333333333333333</v>
      </c>
    </row>
    <row r="67" spans="2:17" s="11" customFormat="1" x14ac:dyDescent="0.2">
      <c r="B67" s="11">
        <f t="shared" si="16"/>
        <v>0.54200000000000037</v>
      </c>
      <c r="C67" s="12">
        <f t="shared" si="19"/>
        <v>1.7933090768628619E-3</v>
      </c>
      <c r="D67" s="12">
        <f t="shared" si="20"/>
        <v>2.587889780744907E-22</v>
      </c>
      <c r="E67" s="12">
        <f t="shared" si="21"/>
        <v>2.7981864778252855E-58</v>
      </c>
      <c r="F67" s="12">
        <f t="shared" si="22"/>
        <v>7.6175233545645501E-112</v>
      </c>
      <c r="G67" s="12">
        <f t="shared" si="23"/>
        <v>4.3182926486470368E-183</v>
      </c>
      <c r="H67" s="12">
        <f t="shared" si="24"/>
        <v>4.7475715726539963E-272</v>
      </c>
      <c r="I67" s="12">
        <f t="shared" si="25"/>
        <v>0</v>
      </c>
      <c r="J67" s="12">
        <f t="shared" si="26"/>
        <v>0</v>
      </c>
      <c r="K67" s="12">
        <f t="shared" si="27"/>
        <v>0</v>
      </c>
      <c r="L67" s="12">
        <f t="shared" si="28"/>
        <v>0</v>
      </c>
      <c r="M67" s="12">
        <f t="shared" si="29"/>
        <v>0</v>
      </c>
      <c r="N67" s="12">
        <f t="shared" si="30"/>
        <v>0</v>
      </c>
      <c r="P67" s="12">
        <f t="shared" si="17"/>
        <v>-5.3183323596367661E-2</v>
      </c>
      <c r="Q67" s="12">
        <f t="shared" si="18"/>
        <v>0.13333333333333333</v>
      </c>
    </row>
    <row r="68" spans="2:17" s="11" customFormat="1" x14ac:dyDescent="0.2">
      <c r="B68" s="11">
        <f t="shared" si="16"/>
        <v>0.55800000000000038</v>
      </c>
      <c r="C68" s="12">
        <f t="shared" si="19"/>
        <v>1.5852923310160747E-3</v>
      </c>
      <c r="D68" s="12">
        <f t="shared" si="20"/>
        <v>6.8351072887316141E-23</v>
      </c>
      <c r="E68" s="12">
        <f t="shared" si="21"/>
        <v>6.6110800796121332E-60</v>
      </c>
      <c r="F68" s="12">
        <f t="shared" si="22"/>
        <v>4.8155100087089881E-115</v>
      </c>
      <c r="G68" s="12">
        <f t="shared" si="23"/>
        <v>2.1847012082624783E-188</v>
      </c>
      <c r="H68" s="12">
        <f t="shared" si="24"/>
        <v>5.7493459513249147E-280</v>
      </c>
      <c r="I68" s="12">
        <f t="shared" si="25"/>
        <v>0</v>
      </c>
      <c r="J68" s="12">
        <f t="shared" si="26"/>
        <v>0</v>
      </c>
      <c r="K68" s="12">
        <f t="shared" si="27"/>
        <v>0</v>
      </c>
      <c r="L68" s="12">
        <f t="shared" si="28"/>
        <v>0</v>
      </c>
      <c r="M68" s="12">
        <f t="shared" si="29"/>
        <v>0</v>
      </c>
      <c r="N68" s="12">
        <f t="shared" si="30"/>
        <v>0</v>
      </c>
      <c r="P68" s="12">
        <f t="shared" si="17"/>
        <v>-5.320072413135158E-2</v>
      </c>
      <c r="Q68" s="12">
        <f t="shared" si="18"/>
        <v>0.13333333333333333</v>
      </c>
    </row>
    <row r="69" spans="2:17" s="11" customFormat="1" x14ac:dyDescent="0.2">
      <c r="B69" s="11">
        <f t="shared" si="16"/>
        <v>0.5740000000000004</v>
      </c>
      <c r="C69" s="12">
        <f t="shared" si="19"/>
        <v>1.4014047032956415E-3</v>
      </c>
      <c r="D69" s="12">
        <f t="shared" si="20"/>
        <v>1.8052813530189988E-23</v>
      </c>
      <c r="E69" s="12">
        <f t="shared" si="21"/>
        <v>1.5619537927654898E-61</v>
      </c>
      <c r="F69" s="12">
        <f t="shared" si="22"/>
        <v>3.0441832029409463E-118</v>
      </c>
      <c r="G69" s="12">
        <f t="shared" si="23"/>
        <v>1.105279275335574E-193</v>
      </c>
      <c r="H69" s="12">
        <f t="shared" si="24"/>
        <v>6.9625024840937222E-288</v>
      </c>
      <c r="I69" s="12">
        <f t="shared" si="25"/>
        <v>0</v>
      </c>
      <c r="J69" s="12">
        <f t="shared" si="26"/>
        <v>0</v>
      </c>
      <c r="K69" s="12">
        <f t="shared" si="27"/>
        <v>0</v>
      </c>
      <c r="L69" s="12">
        <f t="shared" si="28"/>
        <v>0</v>
      </c>
      <c r="M69" s="12">
        <f t="shared" si="29"/>
        <v>0</v>
      </c>
      <c r="N69" s="12">
        <f t="shared" si="30"/>
        <v>0</v>
      </c>
      <c r="P69" s="12">
        <f t="shared" si="17"/>
        <v>-5.3216106273237487E-2</v>
      </c>
      <c r="Q69" s="12">
        <f t="shared" si="18"/>
        <v>0.13333333333333333</v>
      </c>
    </row>
    <row r="70" spans="2:17" s="11" customFormat="1" x14ac:dyDescent="0.2">
      <c r="B70" s="11">
        <f t="shared" si="16"/>
        <v>0.59000000000000041</v>
      </c>
      <c r="C70" s="12">
        <f t="shared" si="19"/>
        <v>1.2388473116250963E-3</v>
      </c>
      <c r="D70" s="12">
        <f t="shared" si="20"/>
        <v>4.7680901350750567E-24</v>
      </c>
      <c r="E70" s="12">
        <f t="shared" si="21"/>
        <v>3.6903193144768316E-63</v>
      </c>
      <c r="F70" s="12">
        <f t="shared" si="22"/>
        <v>1.924417425424944E-121</v>
      </c>
      <c r="G70" s="12">
        <f t="shared" si="23"/>
        <v>5.5918048283495926E-199</v>
      </c>
      <c r="H70" s="12">
        <f t="shared" si="24"/>
        <v>8.4316444429370331E-296</v>
      </c>
      <c r="I70" s="12">
        <f t="shared" si="25"/>
        <v>0</v>
      </c>
      <c r="J70" s="12">
        <f t="shared" si="26"/>
        <v>0</v>
      </c>
      <c r="K70" s="12">
        <f t="shared" si="27"/>
        <v>0</v>
      </c>
      <c r="L70" s="12">
        <f t="shared" si="28"/>
        <v>0</v>
      </c>
      <c r="M70" s="12">
        <f t="shared" si="29"/>
        <v>0</v>
      </c>
      <c r="N70" s="12">
        <f t="shared" si="30"/>
        <v>0</v>
      </c>
      <c r="P70" s="12">
        <f t="shared" si="17"/>
        <v>-5.3229704147625644E-2</v>
      </c>
      <c r="Q70" s="12">
        <f t="shared" si="18"/>
        <v>0.13333333333333333</v>
      </c>
    </row>
    <row r="71" spans="2:17" s="11" customFormat="1" x14ac:dyDescent="0.2">
      <c r="B71" s="11">
        <f t="shared" si="16"/>
        <v>0.60600000000000043</v>
      </c>
      <c r="C71" s="12">
        <f t="shared" si="19"/>
        <v>1.0951459331565814E-3</v>
      </c>
      <c r="D71" s="12">
        <f t="shared" si="20"/>
        <v>1.2593429549460914E-24</v>
      </c>
      <c r="E71" s="12">
        <f t="shared" si="21"/>
        <v>8.7188601262579262E-65</v>
      </c>
      <c r="F71" s="12">
        <f t="shared" si="22"/>
        <v>1.2165438741339154E-124</v>
      </c>
      <c r="G71" s="12">
        <f t="shared" si="23"/>
        <v>2.828993715534967E-204</v>
      </c>
      <c r="H71" s="12">
        <f t="shared" si="24"/>
        <v>1.0210786735735688E-303</v>
      </c>
      <c r="I71" s="12">
        <f t="shared" si="25"/>
        <v>0</v>
      </c>
      <c r="J71" s="12">
        <f t="shared" si="26"/>
        <v>0</v>
      </c>
      <c r="K71" s="12">
        <f t="shared" si="27"/>
        <v>0</v>
      </c>
      <c r="L71" s="12">
        <f t="shared" si="28"/>
        <v>0</v>
      </c>
      <c r="M71" s="12">
        <f t="shared" si="29"/>
        <v>0</v>
      </c>
      <c r="N71" s="12">
        <f t="shared" si="30"/>
        <v>0</v>
      </c>
      <c r="P71" s="12">
        <f t="shared" si="17"/>
        <v>-5.3241724722474557E-2</v>
      </c>
      <c r="Q71" s="12">
        <f t="shared" si="18"/>
        <v>0.13333333333333333</v>
      </c>
    </row>
    <row r="72" spans="2:17" s="11" customFormat="1" x14ac:dyDescent="0.2">
      <c r="B72" s="11">
        <f t="shared" si="16"/>
        <v>0.62200000000000044</v>
      </c>
      <c r="C72" s="12">
        <f t="shared" si="19"/>
        <v>9.6811334508699234E-4</v>
      </c>
      <c r="D72" s="12">
        <f t="shared" si="20"/>
        <v>3.3261633762034325E-25</v>
      </c>
      <c r="E72" s="12">
        <f t="shared" si="21"/>
        <v>2.0599442872880367E-66</v>
      </c>
      <c r="F72" s="12">
        <f t="shared" si="22"/>
        <v>7.6905300177582365E-128</v>
      </c>
      <c r="G72" s="12">
        <f t="shared" si="23"/>
        <v>1.4312383368534815E-209</v>
      </c>
      <c r="H72" s="12">
        <f t="shared" si="24"/>
        <v>0</v>
      </c>
      <c r="I72" s="12">
        <f t="shared" si="25"/>
        <v>0</v>
      </c>
      <c r="J72" s="12">
        <f t="shared" si="26"/>
        <v>0</v>
      </c>
      <c r="K72" s="12">
        <f t="shared" si="27"/>
        <v>0</v>
      </c>
      <c r="L72" s="12">
        <f t="shared" si="28"/>
        <v>0</v>
      </c>
      <c r="M72" s="12">
        <f t="shared" si="29"/>
        <v>0</v>
      </c>
      <c r="N72" s="12">
        <f t="shared" si="30"/>
        <v>0</v>
      </c>
      <c r="P72" s="12">
        <f t="shared" si="17"/>
        <v>-5.3252350958279779E-2</v>
      </c>
      <c r="Q72" s="12">
        <f t="shared" si="18"/>
        <v>0.13333333333333333</v>
      </c>
    </row>
    <row r="73" spans="2:17" s="11" customFormat="1" x14ac:dyDescent="0.2">
      <c r="B73" s="11">
        <f t="shared" si="16"/>
        <v>0.63800000000000046</v>
      </c>
      <c r="C73" s="12">
        <f t="shared" si="19"/>
        <v>8.5581603379019419E-4</v>
      </c>
      <c r="D73" s="12">
        <f t="shared" si="20"/>
        <v>8.7850277493874598E-26</v>
      </c>
      <c r="E73" s="12">
        <f t="shared" si="21"/>
        <v>4.8668867320754264E-68</v>
      </c>
      <c r="F73" s="12">
        <f t="shared" si="22"/>
        <v>4.8616620585218607E-131</v>
      </c>
      <c r="G73" s="12">
        <f t="shared" si="23"/>
        <v>7.2408898105019513E-215</v>
      </c>
      <c r="H73" s="12">
        <f t="shared" si="24"/>
        <v>0</v>
      </c>
      <c r="I73" s="12">
        <f t="shared" si="25"/>
        <v>0</v>
      </c>
      <c r="J73" s="12">
        <f t="shared" si="26"/>
        <v>0</v>
      </c>
      <c r="K73" s="12">
        <f t="shared" si="27"/>
        <v>0</v>
      </c>
      <c r="L73" s="12">
        <f t="shared" si="28"/>
        <v>0</v>
      </c>
      <c r="M73" s="12">
        <f t="shared" si="29"/>
        <v>0</v>
      </c>
      <c r="N73" s="12">
        <f t="shared" si="30"/>
        <v>0</v>
      </c>
      <c r="P73" s="12">
        <f t="shared" si="17"/>
        <v>-5.3261744592844468E-2</v>
      </c>
      <c r="Q73" s="12">
        <f t="shared" si="18"/>
        <v>0.13333333333333333</v>
      </c>
    </row>
    <row r="74" spans="2:17" s="11" customFormat="1" x14ac:dyDescent="0.2">
      <c r="B74" s="11">
        <f t="shared" si="16"/>
        <v>0.65400000000000047</v>
      </c>
      <c r="C74" s="12">
        <f t="shared" si="19"/>
        <v>7.5654476555796733E-4</v>
      </c>
      <c r="D74" s="12">
        <f t="shared" si="20"/>
        <v>2.3202922956117278E-26</v>
      </c>
      <c r="E74" s="12">
        <f t="shared" si="21"/>
        <v>1.1498653924293785E-69</v>
      </c>
      <c r="F74" s="12">
        <f t="shared" si="22"/>
        <v>3.0733587823847759E-134</v>
      </c>
      <c r="G74" s="12">
        <f t="shared" si="23"/>
        <v>3.6632951967385273E-220</v>
      </c>
      <c r="H74" s="12">
        <f t="shared" si="24"/>
        <v>0</v>
      </c>
      <c r="I74" s="12">
        <f t="shared" si="25"/>
        <v>0</v>
      </c>
      <c r="J74" s="12">
        <f t="shared" si="26"/>
        <v>0</v>
      </c>
      <c r="K74" s="12">
        <f t="shared" si="27"/>
        <v>0</v>
      </c>
      <c r="L74" s="12">
        <f t="shared" si="28"/>
        <v>0</v>
      </c>
      <c r="M74" s="12">
        <f t="shared" si="29"/>
        <v>0</v>
      </c>
      <c r="N74" s="12">
        <f t="shared" si="30"/>
        <v>0</v>
      </c>
      <c r="P74" s="12">
        <f t="shared" si="17"/>
        <v>-5.3270048603027594E-2</v>
      </c>
      <c r="Q74" s="12">
        <f t="shared" si="18"/>
        <v>0.13333333333333333</v>
      </c>
    </row>
    <row r="75" spans="2:17" s="11" customFormat="1" x14ac:dyDescent="0.2">
      <c r="B75" s="11">
        <f t="shared" si="16"/>
        <v>0.67000000000000048</v>
      </c>
      <c r="C75" s="12">
        <f t="shared" si="19"/>
        <v>6.6878857101837789E-4</v>
      </c>
      <c r="D75" s="12">
        <f t="shared" si="20"/>
        <v>6.128331623597391E-27</v>
      </c>
      <c r="E75" s="12">
        <f t="shared" si="21"/>
        <v>2.7167067850436167E-71</v>
      </c>
      <c r="F75" s="12">
        <f t="shared" si="22"/>
        <v>1.9428611227110775E-137</v>
      </c>
      <c r="G75" s="12">
        <f t="shared" si="23"/>
        <v>1.8533263244778644E-225</v>
      </c>
      <c r="H75" s="12">
        <f t="shared" si="24"/>
        <v>0</v>
      </c>
      <c r="I75" s="12">
        <f t="shared" si="25"/>
        <v>0</v>
      </c>
      <c r="J75" s="12">
        <f t="shared" si="26"/>
        <v>0</v>
      </c>
      <c r="K75" s="12">
        <f t="shared" si="27"/>
        <v>0</v>
      </c>
      <c r="L75" s="12">
        <f t="shared" si="28"/>
        <v>0</v>
      </c>
      <c r="M75" s="12">
        <f t="shared" si="29"/>
        <v>0</v>
      </c>
      <c r="N75" s="12">
        <f t="shared" si="30"/>
        <v>0</v>
      </c>
      <c r="P75" s="12">
        <f t="shared" si="17"/>
        <v>-5.3277389380939136E-2</v>
      </c>
      <c r="Q75" s="12">
        <f t="shared" si="18"/>
        <v>0.13333333333333333</v>
      </c>
    </row>
    <row r="76" spans="2:17" s="11" customFormat="1" x14ac:dyDescent="0.2">
      <c r="B76" s="11">
        <f t="shared" si="16"/>
        <v>0.6860000000000005</v>
      </c>
      <c r="C76" s="12">
        <f t="shared" si="19"/>
        <v>5.9121174725850812E-4</v>
      </c>
      <c r="D76" s="12">
        <f t="shared" si="20"/>
        <v>1.6186085072045787E-27</v>
      </c>
      <c r="E76" s="12">
        <f t="shared" si="21"/>
        <v>6.418573690881041E-73</v>
      </c>
      <c r="F76" s="12">
        <f t="shared" si="22"/>
        <v>1.2282032816270017E-140</v>
      </c>
      <c r="G76" s="12">
        <f t="shared" si="23"/>
        <v>9.3763081611896494E-231</v>
      </c>
      <c r="H76" s="12">
        <f t="shared" si="24"/>
        <v>0</v>
      </c>
      <c r="I76" s="12">
        <f t="shared" si="25"/>
        <v>0</v>
      </c>
      <c r="J76" s="12">
        <f t="shared" si="26"/>
        <v>0</v>
      </c>
      <c r="K76" s="12">
        <f t="shared" si="27"/>
        <v>0</v>
      </c>
      <c r="L76" s="12">
        <f t="shared" si="28"/>
        <v>0</v>
      </c>
      <c r="M76" s="12">
        <f t="shared" si="29"/>
        <v>0</v>
      </c>
      <c r="N76" s="12">
        <f t="shared" si="30"/>
        <v>0</v>
      </c>
      <c r="P76" s="12">
        <f t="shared" si="17"/>
        <v>-5.3283878657705196E-2</v>
      </c>
      <c r="Q76" s="12">
        <f t="shared" si="18"/>
        <v>0.13333333333333333</v>
      </c>
    </row>
    <row r="77" spans="2:17" s="11" customFormat="1" x14ac:dyDescent="0.2">
      <c r="B77" s="11">
        <f t="shared" si="16"/>
        <v>0.70200000000000051</v>
      </c>
      <c r="C77" s="12">
        <f t="shared" si="19"/>
        <v>5.2263352760980849E-4</v>
      </c>
      <c r="D77" s="12">
        <f t="shared" si="20"/>
        <v>4.2750517767462651E-28</v>
      </c>
      <c r="E77" s="12">
        <f t="shared" si="21"/>
        <v>1.5164716506058274E-74</v>
      </c>
      <c r="F77" s="12">
        <f t="shared" si="22"/>
        <v>7.7642363798725446E-144</v>
      </c>
      <c r="G77" s="12">
        <f t="shared" si="23"/>
        <v>4.7436413961456503E-236</v>
      </c>
      <c r="H77" s="12">
        <f t="shared" si="24"/>
        <v>0</v>
      </c>
      <c r="I77" s="12">
        <f t="shared" si="25"/>
        <v>0</v>
      </c>
      <c r="J77" s="12">
        <f t="shared" si="26"/>
        <v>0</v>
      </c>
      <c r="K77" s="12">
        <f t="shared" si="27"/>
        <v>0</v>
      </c>
      <c r="L77" s="12">
        <f t="shared" si="28"/>
        <v>0</v>
      </c>
      <c r="M77" s="12">
        <f t="shared" si="29"/>
        <v>0</v>
      </c>
      <c r="N77" s="12">
        <f t="shared" si="30"/>
        <v>0</v>
      </c>
      <c r="P77" s="12">
        <f t="shared" si="17"/>
        <v>-5.3289615204084068E-2</v>
      </c>
      <c r="Q77" s="12">
        <f t="shared" si="18"/>
        <v>0.13333333333333333</v>
      </c>
    </row>
    <row r="78" spans="2:17" s="11" customFormat="1" x14ac:dyDescent="0.2">
      <c r="B78" s="11">
        <f t="shared" si="16"/>
        <v>0.71800000000000053</v>
      </c>
      <c r="C78" s="12">
        <f t="shared" si="19"/>
        <v>4.6201010965778242E-4</v>
      </c>
      <c r="D78" s="12">
        <f t="shared" si="20"/>
        <v>1.129122181955227E-28</v>
      </c>
      <c r="E78" s="12">
        <f t="shared" si="21"/>
        <v>3.5828618285684864E-76</v>
      </c>
      <c r="F78" s="12">
        <f t="shared" si="22"/>
        <v>4.9082564315153369E-147</v>
      </c>
      <c r="G78" s="12">
        <f t="shared" si="23"/>
        <v>2.3998927198622562E-241</v>
      </c>
      <c r="H78" s="12">
        <f t="shared" si="24"/>
        <v>0</v>
      </c>
      <c r="I78" s="12">
        <f t="shared" si="25"/>
        <v>0</v>
      </c>
      <c r="J78" s="12">
        <f t="shared" si="26"/>
        <v>0</v>
      </c>
      <c r="K78" s="12">
        <f t="shared" si="27"/>
        <v>0</v>
      </c>
      <c r="L78" s="12">
        <f t="shared" si="28"/>
        <v>0</v>
      </c>
      <c r="M78" s="12">
        <f t="shared" si="29"/>
        <v>0</v>
      </c>
      <c r="N78" s="12">
        <f t="shared" si="30"/>
        <v>0</v>
      </c>
      <c r="P78" s="12">
        <f t="shared" si="17"/>
        <v>-5.3294686333817516E-2</v>
      </c>
      <c r="Q78" s="12">
        <f t="shared" si="18"/>
        <v>0.13333333333333333</v>
      </c>
    </row>
    <row r="79" spans="2:17" s="11" customFormat="1" x14ac:dyDescent="0.2">
      <c r="B79" s="11">
        <f t="shared" si="16"/>
        <v>0.73400000000000054</v>
      </c>
      <c r="C79" s="12">
        <f t="shared" si="19"/>
        <v>4.0841876793131773E-4</v>
      </c>
      <c r="D79" s="12">
        <f t="shared" si="20"/>
        <v>2.9822256392732602E-29</v>
      </c>
      <c r="E79" s="12">
        <f t="shared" si="21"/>
        <v>8.464977817082462E-78</v>
      </c>
      <c r="F79" s="12">
        <f t="shared" si="22"/>
        <v>3.102813981805352E-150</v>
      </c>
      <c r="G79" s="12">
        <f t="shared" si="23"/>
        <v>1.2141484960326608E-246</v>
      </c>
      <c r="H79" s="12">
        <f t="shared" si="24"/>
        <v>0</v>
      </c>
      <c r="I79" s="12">
        <f t="shared" si="25"/>
        <v>0</v>
      </c>
      <c r="J79" s="12">
        <f t="shared" si="26"/>
        <v>0</v>
      </c>
      <c r="K79" s="12">
        <f t="shared" si="27"/>
        <v>0</v>
      </c>
      <c r="L79" s="12">
        <f t="shared" si="28"/>
        <v>0</v>
      </c>
      <c r="M79" s="12">
        <f t="shared" si="29"/>
        <v>0</v>
      </c>
      <c r="N79" s="12">
        <f t="shared" si="30"/>
        <v>0</v>
      </c>
      <c r="P79" s="12">
        <f t="shared" si="17"/>
        <v>-5.3299169232599294E-2</v>
      </c>
      <c r="Q79" s="12">
        <f t="shared" si="18"/>
        <v>0.13333333333333333</v>
      </c>
    </row>
    <row r="80" spans="2:17" s="11" customFormat="1" x14ac:dyDescent="0.2">
      <c r="B80" s="11">
        <f t="shared" si="16"/>
        <v>0.75000000000000056</v>
      </c>
      <c r="C80" s="12">
        <f t="shared" si="19"/>
        <v>3.6104380945709377E-4</v>
      </c>
      <c r="D80" s="12">
        <f t="shared" si="20"/>
        <v>7.8766230135858466E-30</v>
      </c>
      <c r="E80" s="12">
        <f t="shared" si="21"/>
        <v>1.9999612843660763E-79</v>
      </c>
      <c r="F80" s="12">
        <f t="shared" si="22"/>
        <v>1.9614815851653614E-153</v>
      </c>
      <c r="G80" s="12">
        <f t="shared" si="23"/>
        <v>6.1425936176964396E-252</v>
      </c>
      <c r="H80" s="12">
        <f t="shared" si="24"/>
        <v>0</v>
      </c>
      <c r="I80" s="12">
        <f t="shared" si="25"/>
        <v>0</v>
      </c>
      <c r="J80" s="12">
        <f t="shared" si="26"/>
        <v>0</v>
      </c>
      <c r="K80" s="12">
        <f t="shared" si="27"/>
        <v>0</v>
      </c>
      <c r="L80" s="12">
        <f t="shared" si="28"/>
        <v>0</v>
      </c>
      <c r="M80" s="12">
        <f t="shared" si="29"/>
        <v>0</v>
      </c>
      <c r="N80" s="12">
        <f t="shared" si="30"/>
        <v>0</v>
      </c>
      <c r="P80" s="12">
        <f t="shared" si="17"/>
        <v>-5.3303132132888578E-2</v>
      </c>
      <c r="Q80" s="12">
        <f t="shared" si="18"/>
        <v>0.13333333333333333</v>
      </c>
    </row>
    <row r="81" spans="1:17" s="7" customFormat="1" x14ac:dyDescent="0.2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P81" s="8"/>
      <c r="Q81" s="8"/>
    </row>
    <row r="82" spans="1:17" s="7" customFormat="1" x14ac:dyDescent="0.2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P82" s="8"/>
      <c r="Q82" s="8"/>
    </row>
    <row r="83" spans="1:17" s="5" customFormat="1" x14ac:dyDescent="0.2">
      <c r="A83" s="5" t="s">
        <v>103</v>
      </c>
      <c r="C83" s="6">
        <v>0</v>
      </c>
      <c r="G83" s="6"/>
    </row>
    <row r="84" spans="1:17" s="5" customFormat="1" x14ac:dyDescent="0.2">
      <c r="B84" s="5" t="s">
        <v>36</v>
      </c>
      <c r="C84" s="6" t="s">
        <v>88</v>
      </c>
      <c r="D84" s="5" t="s">
        <v>89</v>
      </c>
      <c r="E84" s="5" t="s">
        <v>90</v>
      </c>
      <c r="F84" s="6" t="s">
        <v>91</v>
      </c>
      <c r="G84" s="6" t="s">
        <v>92</v>
      </c>
      <c r="H84" s="6" t="s">
        <v>93</v>
      </c>
      <c r="I84" s="6" t="s">
        <v>94</v>
      </c>
      <c r="J84" s="6" t="s">
        <v>95</v>
      </c>
      <c r="K84" s="6" t="s">
        <v>96</v>
      </c>
      <c r="L84" s="6" t="s">
        <v>97</v>
      </c>
      <c r="M84" s="6" t="s">
        <v>98</v>
      </c>
      <c r="N84" s="6" t="s">
        <v>99</v>
      </c>
      <c r="P84" s="6" t="s">
        <v>102</v>
      </c>
      <c r="Q84" s="6"/>
    </row>
    <row r="85" spans="1:17" s="5" customFormat="1" x14ac:dyDescent="0.2">
      <c r="B85" s="5">
        <v>0</v>
      </c>
      <c r="C85" s="6"/>
      <c r="G85" s="6"/>
    </row>
    <row r="86" spans="1:17" s="5" customFormat="1" x14ac:dyDescent="0.2">
      <c r="B86" s="5">
        <f>B85+0.002</f>
        <v>2E-3</v>
      </c>
      <c r="C86" s="6">
        <f>($F$14*COS($C$14*$C$83/$C$2)-$H$14)*EXP(-POWER($C$14/$C$2,2)*$G$10*B86)</f>
        <v>0.65064736452034333</v>
      </c>
      <c r="D86" s="6">
        <f>($F$15*COS($C$15*$C$83/$C$2)-$H$15)*EXP(-POWER($C$15/$C$2,2)*$G$10*B86)</f>
        <v>-0.19152642644765502</v>
      </c>
      <c r="E86" s="6">
        <f>($F$16*COS($C$16*$C$83/$C$2)-$H$16)*EXP(-POWER($C$16/$C$2,2)*$G$10*B86)</f>
        <v>7.8044159773221711E-2</v>
      </c>
      <c r="F86" s="6">
        <f>($F$17*COS($C$17*$C$83/$C$2)-$H$17)*EXP(-POWER($C$17/$C$2,2)*$G$10*B86)</f>
        <v>-3.7051927269094613E-2</v>
      </c>
      <c r="G86" s="6">
        <f>($F$18*COS($C$18*$C$83/$C$2)-$H$18)*EXP(-POWER($C$18/$C$2,2)*$G$10*B86)</f>
        <v>1.5200227531978153E-2</v>
      </c>
      <c r="H86" s="6">
        <f>($F$19*COS($C$19*$C$83/$C$2)-$H$19)*EXP(-POWER($C$19/$C$2,2)*$G$10*B86)</f>
        <v>-6.0099247525257455E-3</v>
      </c>
      <c r="I86" s="6">
        <f>($F$20*COS($C$20*$C$83/$C$2)-$H$20)*EXP(-POWER($C$20/$C$2,2)*$G$10*B86)</f>
        <v>2.0090935060844838E-3</v>
      </c>
      <c r="J86" s="6">
        <f>($F$21*COS($C$21*$C$83/$C$2)-$H$21)*EXP(-POWER($C$21/$C$2,2)*$G$10*B86)</f>
        <v>-6.1753216450976373E-4</v>
      </c>
      <c r="K86" s="6">
        <f>($F$22*COS($C$22*$C$83/$C$2)-$H$22)*EXP(-POWER($C$22/$C$2,2)*$G$10*B86)</f>
        <v>1.6016202416654256E-4</v>
      </c>
      <c r="L86" s="6">
        <f>($F$23*COS($C$23*$C$83/$C$2)-$H$23)*EXP(-POWER($C$23/$C$2,2)*$G$10*B86)</f>
        <v>-3.7423952958812797E-5</v>
      </c>
      <c r="M86" s="6">
        <f>($F$24*COS($C$24*$C$83/$C$2)-$H$24)*EXP(-POWER($C$24/$C$2,2)*$G$10*B86)</f>
        <v>7.3864334758896926E-6</v>
      </c>
      <c r="N86" s="6">
        <f>($F$25*COS($C$25*$C$83/$C$2)-$H$25)*EXP(-POWER($C$25/$C$2,2)*$G$10*B86)</f>
        <v>-1.2989139329383843E-6</v>
      </c>
      <c r="P86" s="6">
        <f>2*$C$10*$G$7*(1+$G$9)/3/$C$2*SUM(C86:N86)</f>
        <v>0.48990100487217719</v>
      </c>
    </row>
    <row r="87" spans="1:17" s="5" customFormat="1" x14ac:dyDescent="0.2">
      <c r="B87" s="5">
        <f t="shared" ref="B87:B110" si="31">B86+0.002</f>
        <v>4.0000000000000001E-3</v>
      </c>
      <c r="C87" s="6">
        <f t="shared" ref="C87:C150" si="32">($F$14*COS($C$14*$C$83/$C$2)-$H$14)*EXP(-POWER($C$14/$C$2,2)*$G$10*B87)</f>
        <v>0.64069664747253052</v>
      </c>
      <c r="D87" s="6">
        <f t="shared" ref="D87:D111" si="33">($F$15*COS($C$15*$C$83/$C$2)-$H$15)*EXP(-POWER($C$15/$C$2,2)*$G$10*B87)</f>
        <v>-0.16216370214386377</v>
      </c>
      <c r="E87" s="6">
        <f t="shared" ref="E87:E111" si="34">($F$16*COS($C$16*$C$83/$C$2)-$H$16)*EXP(-POWER($C$16/$C$2,2)*$G$10*B87)</f>
        <v>4.8866910192185198E-2</v>
      </c>
      <c r="F87" s="6">
        <f t="shared" ref="F87:F111" si="35">($F$17*COS($C$17*$C$83/$C$2)-$H$17)*EXP(-POWER($C$17/$C$2,2)*$G$10*B87)</f>
        <v>-1.4754155787531652E-2</v>
      </c>
      <c r="G87" s="6">
        <f t="shared" ref="G87:G111" si="36">($F$18*COS($C$18*$C$83/$C$2)-$H$18)*EXP(-POWER($C$18/$C$2,2)*$G$10*B87)</f>
        <v>3.3102446031437389E-3</v>
      </c>
      <c r="H87" s="6">
        <f t="shared" ref="H87:H111" si="37">($F$19*COS($C$19*$C$83/$C$2)-$H$19)*EXP(-POWER($C$19/$C$2,2)*$G$10*B87)</f>
        <v>-6.1554867327340659E-4</v>
      </c>
      <c r="I87" s="6">
        <f t="shared" ref="I87:I111" si="38">($F$20*COS($C$20*$C$83/$C$2)-$H$20)*EXP(-POWER($C$20/$C$2,2)*$G$10*B87)</f>
        <v>8.3224978934184476E-5</v>
      </c>
      <c r="J87" s="6">
        <f t="shared" ref="J87:J111" si="39">($F$21*COS($C$21*$C$83/$C$2)-$H$21)*EXP(-POWER($C$21/$C$2,2)*$G$10*B87)</f>
        <v>-8.8971327474642793E-6</v>
      </c>
      <c r="K87" s="6">
        <f t="shared" ref="K87:K111" si="40">($F$22*COS($C$22*$C$83/$C$2)-$H$22)*EXP(-POWER($C$22/$C$2,2)*$G$10*B87)</f>
        <v>6.9018215066253363E-7</v>
      </c>
      <c r="L87" s="6">
        <f t="shared" ref="L87:L111" si="41">($F$23*COS($C$23*$C$83/$C$2)-$H$23)*EXP(-POWER($C$23/$C$2,2)*$G$10*B87)</f>
        <v>-4.1480525880311724E-8</v>
      </c>
      <c r="M87" s="6">
        <f t="shared" ref="M87:M111" si="42">($F$24*COS($C$24*$C$83/$C$2)-$H$24)*EXP(-POWER($C$24/$C$2,2)*$G$10*B87)</f>
        <v>1.8109086114639938E-9</v>
      </c>
      <c r="N87" s="6">
        <f t="shared" ref="N87:N111" si="43">($F$25*COS($C$25*$C$83/$C$2)-$H$25)*EXP(-POWER($C$25/$C$2,2)*$G$10*B87)</f>
        <v>-6.0573963393931594E-11</v>
      </c>
      <c r="P87" s="6">
        <f t="shared" ref="P87:P111" si="44">2*$C$10*$G$7*(1+$G$9)/3/$C$2*SUM(C87:N87)</f>
        <v>0.49430445454833483</v>
      </c>
    </row>
    <row r="88" spans="1:17" s="5" customFormat="1" x14ac:dyDescent="0.2">
      <c r="B88" s="5">
        <f t="shared" si="31"/>
        <v>6.0000000000000001E-3</v>
      </c>
      <c r="C88" s="6">
        <f t="shared" si="32"/>
        <v>0.63089811235177229</v>
      </c>
      <c r="D88" s="6">
        <f t="shared" si="33"/>
        <v>-0.13730254764707822</v>
      </c>
      <c r="E88" s="6">
        <f t="shared" si="34"/>
        <v>3.0597740031669207E-2</v>
      </c>
      <c r="F88" s="6">
        <f t="shared" si="35"/>
        <v>-5.8751360333238857E-3</v>
      </c>
      <c r="G88" s="6">
        <f t="shared" si="36"/>
        <v>7.2089179649379982E-4</v>
      </c>
      <c r="H88" s="6">
        <f t="shared" si="37"/>
        <v>-6.3045742629208999E-5</v>
      </c>
      <c r="I88" s="6">
        <f t="shared" si="38"/>
        <v>3.4475235212393327E-6</v>
      </c>
      <c r="J88" s="6">
        <f t="shared" si="39"/>
        <v>-1.281859888040692E-7</v>
      </c>
      <c r="K88" s="6">
        <f t="shared" si="40"/>
        <v>2.9741844458573549E-9</v>
      </c>
      <c r="L88" s="6">
        <f t="shared" si="41"/>
        <v>-4.5976811407412392E-11</v>
      </c>
      <c r="M88" s="6">
        <f t="shared" si="42"/>
        <v>4.4397475585190307E-13</v>
      </c>
      <c r="N88" s="6">
        <f t="shared" si="43"/>
        <v>-2.8248253777283987E-15</v>
      </c>
      <c r="P88" s="6">
        <f t="shared" si="44"/>
        <v>0.49772244110106073</v>
      </c>
    </row>
    <row r="89" spans="1:17" s="5" customFormat="1" x14ac:dyDescent="0.2">
      <c r="B89" s="5">
        <f t="shared" si="31"/>
        <v>8.0000000000000002E-3</v>
      </c>
      <c r="C89" s="6">
        <f t="shared" si="32"/>
        <v>0.62124943175404224</v>
      </c>
      <c r="D89" s="6">
        <f t="shared" si="33"/>
        <v>-0.11625283180605737</v>
      </c>
      <c r="E89" s="6">
        <f t="shared" si="34"/>
        <v>1.9158602239503428E-2</v>
      </c>
      <c r="F89" s="6">
        <f t="shared" si="35"/>
        <v>-2.339491591869346E-3</v>
      </c>
      <c r="G89" s="6">
        <f t="shared" si="36"/>
        <v>1.5699292486075306E-4</v>
      </c>
      <c r="H89" s="6">
        <f t="shared" si="37"/>
        <v>-6.4572727328469243E-6</v>
      </c>
      <c r="I89" s="6">
        <f t="shared" si="38"/>
        <v>1.4281071117960373E-7</v>
      </c>
      <c r="J89" s="6">
        <f t="shared" si="39"/>
        <v>-1.8468475397717398E-9</v>
      </c>
      <c r="K89" s="6">
        <f t="shared" si="40"/>
        <v>1.2816577637495252E-11</v>
      </c>
      <c r="L89" s="6">
        <f t="shared" si="41"/>
        <v>-5.0960472229598555E-14</v>
      </c>
      <c r="M89" s="6">
        <f t="shared" si="42"/>
        <v>1.0884789137669642E-16</v>
      </c>
      <c r="N89" s="6">
        <f t="shared" si="43"/>
        <v>-1.3173380058960879E-19</v>
      </c>
      <c r="P89" s="6">
        <f t="shared" si="44"/>
        <v>0.50058714459081011</v>
      </c>
    </row>
    <row r="90" spans="1:17" s="5" customFormat="1" x14ac:dyDescent="0.2">
      <c r="B90" s="5">
        <f t="shared" si="31"/>
        <v>0.01</v>
      </c>
      <c r="C90" s="6">
        <f t="shared" si="32"/>
        <v>0.61174831386961614</v>
      </c>
      <c r="D90" s="6">
        <f t="shared" si="33"/>
        <v>-9.8430226784033431E-2</v>
      </c>
      <c r="E90" s="6">
        <f t="shared" si="34"/>
        <v>1.1996050668827187E-2</v>
      </c>
      <c r="F90" s="6">
        <f t="shared" si="35"/>
        <v>-9.315904989064339E-4</v>
      </c>
      <c r="G90" s="6">
        <f t="shared" si="36"/>
        <v>3.4189289677325429E-5</v>
      </c>
      <c r="H90" s="6">
        <f t="shared" si="37"/>
        <v>-6.6136696004355468E-7</v>
      </c>
      <c r="I90" s="6">
        <f t="shared" si="38"/>
        <v>5.9158114809011004E-9</v>
      </c>
      <c r="J90" s="6">
        <f t="shared" si="39"/>
        <v>-2.6608569836554921E-11</v>
      </c>
      <c r="K90" s="6">
        <f t="shared" si="40"/>
        <v>5.5230153115332928E-14</v>
      </c>
      <c r="L90" s="6">
        <f t="shared" si="41"/>
        <v>-5.6484337438089337E-17</v>
      </c>
      <c r="M90" s="6">
        <f t="shared" si="42"/>
        <v>2.6685894414017446E-20</v>
      </c>
      <c r="N90" s="6">
        <f t="shared" si="43"/>
        <v>-6.1433157442595108E-24</v>
      </c>
      <c r="P90" s="6">
        <f t="shared" si="44"/>
        <v>0.50293650132345591</v>
      </c>
    </row>
    <row r="91" spans="1:17" s="5" customFormat="1" x14ac:dyDescent="0.2">
      <c r="B91" s="5">
        <f t="shared" si="31"/>
        <v>1.2E-2</v>
      </c>
      <c r="C91" s="6">
        <f t="shared" si="32"/>
        <v>0.60239250193870841</v>
      </c>
      <c r="D91" s="6">
        <f t="shared" si="33"/>
        <v>-8.33399874587092E-2</v>
      </c>
      <c r="E91" s="6">
        <f t="shared" si="34"/>
        <v>7.5112594254057186E-3</v>
      </c>
      <c r="F91" s="6">
        <f t="shared" si="35"/>
        <v>-3.709613065799833E-4</v>
      </c>
      <c r="G91" s="6">
        <f t="shared" si="36"/>
        <v>7.4456064161926287E-6</v>
      </c>
      <c r="H91" s="6">
        <f t="shared" si="37"/>
        <v>-6.7738544418644442E-8</v>
      </c>
      <c r="I91" s="6">
        <f t="shared" si="38"/>
        <v>2.45057427335041E-10</v>
      </c>
      <c r="J91" s="6">
        <f t="shared" si="39"/>
        <v>-3.8336461104652263E-13</v>
      </c>
      <c r="K91" s="6">
        <f t="shared" si="40"/>
        <v>2.3800189874551146E-16</v>
      </c>
      <c r="L91" s="6">
        <f t="shared" si="41"/>
        <v>-6.2606962538445159E-20</v>
      </c>
      <c r="M91" s="6">
        <f t="shared" si="42"/>
        <v>6.5424966131089995E-24</v>
      </c>
      <c r="N91" s="6">
        <f t="shared" si="43"/>
        <v>-2.8648933048883545E-28</v>
      </c>
      <c r="P91" s="6">
        <f t="shared" si="44"/>
        <v>0.50464753554736874</v>
      </c>
    </row>
    <row r="92" spans="1:17" s="5" customFormat="1" x14ac:dyDescent="0.2">
      <c r="B92" s="5">
        <f t="shared" si="31"/>
        <v>1.4E-2</v>
      </c>
      <c r="C92" s="6">
        <f t="shared" si="32"/>
        <v>0.5931797737154334</v>
      </c>
      <c r="D92" s="6">
        <f t="shared" si="33"/>
        <v>-7.0563217586169985E-2</v>
      </c>
      <c r="E92" s="6">
        <f t="shared" si="34"/>
        <v>4.7031326986935879E-3</v>
      </c>
      <c r="F92" s="6">
        <f t="shared" si="35"/>
        <v>-1.4771757670464377E-4</v>
      </c>
      <c r="G92" s="6">
        <f t="shared" si="36"/>
        <v>1.6214743104655715E-6</v>
      </c>
      <c r="H92" s="6">
        <f t="shared" si="37"/>
        <v>-6.9379190028701981E-9</v>
      </c>
      <c r="I92" s="6">
        <f t="shared" si="38"/>
        <v>1.0151294186088813E-11</v>
      </c>
      <c r="J92" s="6">
        <f t="shared" si="39"/>
        <v>-5.5233492782819913E-15</v>
      </c>
      <c r="K92" s="6">
        <f t="shared" si="40"/>
        <v>1.025615548958936E-18</v>
      </c>
      <c r="L92" s="6">
        <f t="shared" si="41"/>
        <v>-6.9393250165790792E-23</v>
      </c>
      <c r="M92" s="6">
        <f t="shared" si="42"/>
        <v>1.6040032711085897E-27</v>
      </c>
      <c r="N92" s="6">
        <f t="shared" si="43"/>
        <v>-1.3360234098440323E-32</v>
      </c>
      <c r="P92" s="6">
        <f t="shared" si="44"/>
        <v>0.50558106130457336</v>
      </c>
    </row>
    <row r="93" spans="1:17" s="5" customFormat="1" x14ac:dyDescent="0.2">
      <c r="B93" s="5">
        <f t="shared" si="31"/>
        <v>1.6E-2</v>
      </c>
      <c r="C93" s="6">
        <f t="shared" si="32"/>
        <v>0.58410794093996476</v>
      </c>
      <c r="D93" s="6">
        <f t="shared" si="33"/>
        <v>-5.9745241485428577E-2</v>
      </c>
      <c r="E93" s="6">
        <f t="shared" si="34"/>
        <v>2.9448399966994958E-3</v>
      </c>
      <c r="F93" s="6">
        <f t="shared" si="35"/>
        <v>-5.8821451403281533E-5</v>
      </c>
      <c r="G93" s="6">
        <f t="shared" si="36"/>
        <v>3.5311817366304571E-7</v>
      </c>
      <c r="H93" s="6">
        <f t="shared" si="37"/>
        <v>-7.1059572512955777E-10</v>
      </c>
      <c r="I93" s="6">
        <f t="shared" si="38"/>
        <v>4.2050867330633041E-13</v>
      </c>
      <c r="J93" s="6">
        <f t="shared" si="39"/>
        <v>-7.9577995388301824E-17</v>
      </c>
      <c r="K93" s="6">
        <f t="shared" si="40"/>
        <v>4.4196590859600647E-21</v>
      </c>
      <c r="L93" s="6">
        <f t="shared" si="41"/>
        <v>-7.6915138082525719E-26</v>
      </c>
      <c r="M93" s="6">
        <f t="shared" si="42"/>
        <v>3.9324842577250723E-31</v>
      </c>
      <c r="N93" s="6">
        <f t="shared" si="43"/>
        <v>-6.2304538483357595E-37</v>
      </c>
      <c r="P93" s="6">
        <f t="shared" si="44"/>
        <v>0.50565345413738017</v>
      </c>
    </row>
    <row r="94" spans="1:17" s="5" customFormat="1" x14ac:dyDescent="0.2">
      <c r="B94" s="5">
        <f t="shared" si="31"/>
        <v>1.8000000000000002E-2</v>
      </c>
      <c r="C94" s="6">
        <f t="shared" si="32"/>
        <v>0.57517484881876801</v>
      </c>
      <c r="D94" s="6">
        <f t="shared" si="33"/>
        <v>-5.0585758448347395E-2</v>
      </c>
      <c r="E94" s="6">
        <f t="shared" si="34"/>
        <v>1.843894944442025E-3</v>
      </c>
      <c r="F94" s="6">
        <f t="shared" si="35"/>
        <v>-2.342282633099704E-5</v>
      </c>
      <c r="G94" s="6">
        <f t="shared" si="36"/>
        <v>7.6900659952683395E-8</v>
      </c>
      <c r="H94" s="6">
        <f t="shared" si="37"/>
        <v>-7.2780654309095483E-11</v>
      </c>
      <c r="I94" s="6">
        <f t="shared" si="38"/>
        <v>1.741921188415286E-14</v>
      </c>
      <c r="J94" s="6">
        <f t="shared" si="39"/>
        <v>-1.1465248766578563E-18</v>
      </c>
      <c r="K94" s="6">
        <f t="shared" si="40"/>
        <v>1.9045524861569064E-23</v>
      </c>
      <c r="L94" s="6">
        <f t="shared" si="41"/>
        <v>-8.5252361751609834E-29</v>
      </c>
      <c r="M94" s="6">
        <f t="shared" si="42"/>
        <v>9.6411476932757922E-35</v>
      </c>
      <c r="N94" s="6">
        <f t="shared" si="43"/>
        <v>-2.9055295640944242E-41</v>
      </c>
      <c r="P94" s="6">
        <f t="shared" si="44"/>
        <v>0.50484840533843278</v>
      </c>
    </row>
    <row r="95" spans="1:17" s="5" customFormat="1" x14ac:dyDescent="0.2">
      <c r="B95" s="5">
        <f t="shared" si="31"/>
        <v>2.0000000000000004E-2</v>
      </c>
      <c r="C95" s="6">
        <f t="shared" si="32"/>
        <v>0.56637837551278103</v>
      </c>
      <c r="D95" s="6">
        <f t="shared" si="33"/>
        <v>-4.2830506567098768E-2</v>
      </c>
      <c r="E95" s="6">
        <f t="shared" si="34"/>
        <v>1.1545444132616497E-3</v>
      </c>
      <c r="F95" s="6">
        <f t="shared" si="35"/>
        <v>-9.3270189742622103E-6</v>
      </c>
      <c r="G95" s="6">
        <f t="shared" si="36"/>
        <v>1.6747117373803781E-8</v>
      </c>
      <c r="H95" s="6">
        <f t="shared" si="37"/>
        <v>-7.4543421165308733E-12</v>
      </c>
      <c r="I95" s="6">
        <f t="shared" si="38"/>
        <v>7.2157594343831891E-16</v>
      </c>
      <c r="J95" s="6">
        <f t="shared" si="39"/>
        <v>-1.651862787421458E-20</v>
      </c>
      <c r="K95" s="6">
        <f t="shared" si="40"/>
        <v>8.2072397485348245E-26</v>
      </c>
      <c r="L95" s="6">
        <f t="shared" si="41"/>
        <v>-9.4493299569055847E-32</v>
      </c>
      <c r="M95" s="6">
        <f t="shared" si="42"/>
        <v>2.363689788737464E-38</v>
      </c>
      <c r="N95" s="6">
        <f t="shared" si="43"/>
        <v>-1.3549738515568746E-45</v>
      </c>
      <c r="P95" s="6">
        <f t="shared" si="44"/>
        <v>0.50320217677966828</v>
      </c>
    </row>
    <row r="96" spans="1:17" s="5" customFormat="1" x14ac:dyDescent="0.2">
      <c r="B96" s="5">
        <f t="shared" si="31"/>
        <v>2.2000000000000006E-2</v>
      </c>
      <c r="C96" s="6">
        <f t="shared" si="32"/>
        <v>0.55771643163342277</v>
      </c>
      <c r="D96" s="6">
        <f t="shared" si="33"/>
        <v>-3.6264204571874341E-2</v>
      </c>
      <c r="E96" s="6">
        <f t="shared" si="34"/>
        <v>7.2291146857992661E-4</v>
      </c>
      <c r="F96" s="6">
        <f t="shared" si="35"/>
        <v>-3.7140386782069465E-6</v>
      </c>
      <c r="G96" s="6">
        <f t="shared" si="36"/>
        <v>3.6471200702897649E-9</v>
      </c>
      <c r="H96" s="6">
        <f t="shared" si="37"/>
        <v>-7.6348882704866913E-13</v>
      </c>
      <c r="I96" s="6">
        <f t="shared" si="38"/>
        <v>2.9890665870054852E-17</v>
      </c>
      <c r="J96" s="6">
        <f t="shared" si="39"/>
        <v>-2.3799314991069734E-22</v>
      </c>
      <c r="K96" s="6">
        <f t="shared" si="40"/>
        <v>3.5367250196317319E-28</v>
      </c>
      <c r="L96" s="6">
        <f t="shared" si="41"/>
        <v>-1.0473590971547084E-34</v>
      </c>
      <c r="M96" s="6">
        <f t="shared" si="42"/>
        <v>5.7949837458443919E-42</v>
      </c>
      <c r="N96" s="6">
        <f t="shared" si="43"/>
        <v>-6.3188279379117692E-50</v>
      </c>
      <c r="P96" s="6">
        <f t="shared" si="44"/>
        <v>0.50078378722506933</v>
      </c>
    </row>
    <row r="97" spans="2:16" s="5" customFormat="1" x14ac:dyDescent="0.2">
      <c r="B97" s="5">
        <f t="shared" si="31"/>
        <v>2.4000000000000007E-2</v>
      </c>
      <c r="C97" s="6">
        <f t="shared" si="32"/>
        <v>0.54918695974631049</v>
      </c>
      <c r="D97" s="6">
        <f t="shared" si="33"/>
        <v>-3.0704575748374877E-2</v>
      </c>
      <c r="E97" s="6">
        <f t="shared" si="34"/>
        <v>4.5264693623003291E-4</v>
      </c>
      <c r="F97" s="6">
        <f t="shared" si="35"/>
        <v>-1.4789380552652247E-6</v>
      </c>
      <c r="G97" s="6">
        <f t="shared" si="36"/>
        <v>7.9425518495003494E-10</v>
      </c>
      <c r="H97" s="6">
        <f t="shared" si="37"/>
        <v>-7.8198073004386291E-14</v>
      </c>
      <c r="I97" s="6">
        <f t="shared" si="38"/>
        <v>1.238195250659201E-18</v>
      </c>
      <c r="J97" s="6">
        <f t="shared" si="39"/>
        <v>-3.4289009859488214E-24</v>
      </c>
      <c r="K97" s="6">
        <f t="shared" si="40"/>
        <v>1.5240719471759302E-30</v>
      </c>
      <c r="L97" s="6">
        <f t="shared" si="41"/>
        <v>-1.1608876855771821E-37</v>
      </c>
      <c r="M97" s="6">
        <f t="shared" si="42"/>
        <v>1.4207378977821803E-45</v>
      </c>
      <c r="N97" s="6">
        <f t="shared" si="43"/>
        <v>-2.9467422166898482E-54</v>
      </c>
      <c r="P97" s="6">
        <f t="shared" si="44"/>
        <v>0.4976785321465293</v>
      </c>
    </row>
    <row r="98" spans="2:16" s="5" customFormat="1" x14ac:dyDescent="0.2">
      <c r="B98" s="5">
        <f t="shared" si="31"/>
        <v>2.6000000000000009E-2</v>
      </c>
      <c r="C98" s="6">
        <f t="shared" si="32"/>
        <v>0.54078793388256519</v>
      </c>
      <c r="D98" s="6">
        <f t="shared" si="33"/>
        <v>-2.5997288042514555E-2</v>
      </c>
      <c r="E98" s="6">
        <f t="shared" si="34"/>
        <v>2.8342232456336015E-4</v>
      </c>
      <c r="F98" s="6">
        <f t="shared" si="35"/>
        <v>-5.8891626092802231E-7</v>
      </c>
      <c r="G98" s="6">
        <f t="shared" si="36"/>
        <v>1.7296970943155471E-10</v>
      </c>
      <c r="H98" s="6">
        <f t="shared" si="37"/>
        <v>-8.0092051186094527E-15</v>
      </c>
      <c r="I98" s="6">
        <f t="shared" si="38"/>
        <v>5.1291178504354564E-20</v>
      </c>
      <c r="J98" s="6">
        <f t="shared" si="39"/>
        <v>-4.9402102438042675E-26</v>
      </c>
      <c r="K98" s="6">
        <f t="shared" si="40"/>
        <v>6.5676446070170137E-33</v>
      </c>
      <c r="L98" s="6">
        <f t="shared" si="41"/>
        <v>-1.2867222160821886E-40</v>
      </c>
      <c r="M98" s="6">
        <f t="shared" si="42"/>
        <v>3.4831783189072807E-49</v>
      </c>
      <c r="N98" s="6">
        <f t="shared" si="43"/>
        <v>-1.3741930903869034E-58</v>
      </c>
      <c r="P98" s="6">
        <f t="shared" si="44"/>
        <v>0.4939765636807813</v>
      </c>
    </row>
    <row r="99" spans="2:16" s="5" customFormat="1" x14ac:dyDescent="0.2">
      <c r="B99" s="5">
        <f t="shared" si="31"/>
        <v>2.8000000000000011E-2</v>
      </c>
      <c r="C99" s="6">
        <f t="shared" si="32"/>
        <v>0.53251735905759268</v>
      </c>
      <c r="D99" s="6">
        <f t="shared" si="33"/>
        <v>-2.2011669892597105E-2</v>
      </c>
      <c r="E99" s="6">
        <f t="shared" si="34"/>
        <v>1.7746328900385255E-4</v>
      </c>
      <c r="F99" s="6">
        <f t="shared" si="35"/>
        <v>-2.3450770040753637E-7</v>
      </c>
      <c r="G99" s="6">
        <f t="shared" si="36"/>
        <v>3.7668649758601937E-11</v>
      </c>
      <c r="H99" s="6">
        <f t="shared" si="37"/>
        <v>-8.2031902024442083E-16</v>
      </c>
      <c r="I99" s="6">
        <f t="shared" si="38"/>
        <v>2.1246931701320789E-21</v>
      </c>
      <c r="J99" s="6">
        <f t="shared" si="39"/>
        <v>-7.1176383783025526E-28</v>
      </c>
      <c r="K99" s="6">
        <f t="shared" si="40"/>
        <v>2.8301784416415018E-35</v>
      </c>
      <c r="L99" s="6">
        <f t="shared" si="41"/>
        <v>-1.4261965924259787E-43</v>
      </c>
      <c r="M99" s="6">
        <f t="shared" si="42"/>
        <v>8.5395984862829865E-53</v>
      </c>
      <c r="N99" s="6">
        <f t="shared" si="43"/>
        <v>-6.4084555444705906E-63</v>
      </c>
      <c r="P99" s="6">
        <f t="shared" si="44"/>
        <v>0.48976583542917895</v>
      </c>
    </row>
    <row r="100" spans="2:16" s="5" customFormat="1" x14ac:dyDescent="0.2">
      <c r="B100" s="5">
        <f t="shared" si="31"/>
        <v>3.0000000000000013E-2</v>
      </c>
      <c r="C100" s="6">
        <f t="shared" si="32"/>
        <v>0.52437327079722296</v>
      </c>
      <c r="D100" s="6">
        <f t="shared" si="33"/>
        <v>-1.8637082862963183E-2</v>
      </c>
      <c r="E100" s="6">
        <f t="shared" si="34"/>
        <v>1.1111763687840489E-4</v>
      </c>
      <c r="F100" s="6">
        <f t="shared" si="35"/>
        <v>-9.3381462185762798E-8</v>
      </c>
      <c r="G100" s="6">
        <f t="shared" si="36"/>
        <v>8.20332750340721E-12</v>
      </c>
      <c r="H100" s="6">
        <f t="shared" si="37"/>
        <v>-8.4018736567405902E-17</v>
      </c>
      <c r="I100" s="6">
        <f t="shared" si="38"/>
        <v>8.8013596077200892E-23</v>
      </c>
      <c r="J100" s="6">
        <f t="shared" si="39"/>
        <v>-1.0254781392719249E-29</v>
      </c>
      <c r="K100" s="6">
        <f t="shared" si="40"/>
        <v>1.2196016214054085E-37</v>
      </c>
      <c r="L100" s="6">
        <f t="shared" si="41"/>
        <v>-1.5807893069886582E-46</v>
      </c>
      <c r="M100" s="6">
        <f t="shared" si="42"/>
        <v>2.0936264420078602E-56</v>
      </c>
      <c r="N100" s="6">
        <f t="shared" si="43"/>
        <v>-2.9885394383617459E-67</v>
      </c>
      <c r="P100" s="6">
        <f t="shared" si="44"/>
        <v>0.48512819551444952</v>
      </c>
    </row>
    <row r="101" spans="2:16" s="5" customFormat="1" x14ac:dyDescent="0.2">
      <c r="B101" s="5">
        <f t="shared" si="31"/>
        <v>3.2000000000000015E-2</v>
      </c>
      <c r="C101" s="6">
        <f t="shared" si="32"/>
        <v>0.51635373467109746</v>
      </c>
      <c r="D101" s="6">
        <f t="shared" si="33"/>
        <v>-1.5779850385534477E-2</v>
      </c>
      <c r="E101" s="6">
        <f t="shared" si="34"/>
        <v>6.9575681228206017E-5</v>
      </c>
      <c r="F101" s="6">
        <f t="shared" si="35"/>
        <v>-3.7184695704221714E-8</v>
      </c>
      <c r="G101" s="6">
        <f t="shared" si="36"/>
        <v>1.7864877705840706E-12</v>
      </c>
      <c r="H101" s="6">
        <f t="shared" si="37"/>
        <v>-8.6053692772841199E-18</v>
      </c>
      <c r="I101" s="6">
        <f t="shared" si="38"/>
        <v>3.6458878878775358E-24</v>
      </c>
      <c r="J101" s="6">
        <f t="shared" si="39"/>
        <v>-1.4774639539574377E-31</v>
      </c>
      <c r="K101" s="6">
        <f t="shared" si="40"/>
        <v>5.2555983504417212E-40</v>
      </c>
      <c r="L101" s="6">
        <f t="shared" si="41"/>
        <v>-1.7521391134717478E-49</v>
      </c>
      <c r="M101" s="6">
        <f t="shared" si="42"/>
        <v>5.1328779517154912E-60</v>
      </c>
      <c r="N101" s="6">
        <f t="shared" si="43"/>
        <v>-1.3936849390099612E-71</v>
      </c>
      <c r="P101" s="6">
        <f t="shared" si="44"/>
        <v>0.48013754832420241</v>
      </c>
    </row>
    <row r="102" spans="2:16" s="5" customFormat="1" x14ac:dyDescent="0.2">
      <c r="B102" s="5">
        <f t="shared" si="31"/>
        <v>3.4000000000000016E-2</v>
      </c>
      <c r="C102" s="6">
        <f t="shared" si="32"/>
        <v>0.50845684583319162</v>
      </c>
      <c r="D102" s="6">
        <f t="shared" si="33"/>
        <v>-1.3360657352910565E-2</v>
      </c>
      <c r="E102" s="6">
        <f t="shared" si="34"/>
        <v>4.3564420143907165E-5</v>
      </c>
      <c r="F102" s="6">
        <f t="shared" si="35"/>
        <v>-1.4807024459147691E-8</v>
      </c>
      <c r="G102" s="6">
        <f t="shared" si="36"/>
        <v>3.8905414334864147E-13</v>
      </c>
      <c r="H102" s="6">
        <f t="shared" si="37"/>
        <v>-8.8137936160245943E-19</v>
      </c>
      <c r="I102" s="6">
        <f t="shared" si="38"/>
        <v>1.5102778529027087E-25</v>
      </c>
      <c r="J102" s="6">
        <f t="shared" si="39"/>
        <v>-2.1286653041608372E-33</v>
      </c>
      <c r="K102" s="6">
        <f t="shared" si="40"/>
        <v>2.2647816743090509E-42</v>
      </c>
      <c r="L102" s="6">
        <f t="shared" si="41"/>
        <v>-1.9420623984392809E-52</v>
      </c>
      <c r="M102" s="6">
        <f t="shared" si="42"/>
        <v>1.2584115073527576E-63</v>
      </c>
      <c r="N102" s="6">
        <f t="shared" si="43"/>
        <v>-6.4993544481646793E-76</v>
      </c>
      <c r="P102" s="6">
        <f t="shared" si="44"/>
        <v>0.47485928928075716</v>
      </c>
    </row>
    <row r="103" spans="2:16" s="5" customFormat="1" x14ac:dyDescent="0.2">
      <c r="B103" s="5">
        <f t="shared" si="31"/>
        <v>3.6000000000000018E-2</v>
      </c>
      <c r="C103" s="6">
        <f t="shared" si="32"/>
        <v>0.50068072856936574</v>
      </c>
      <c r="D103" s="6">
        <f t="shared" si="33"/>
        <v>-1.131234837723951E-2</v>
      </c>
      <c r="E103" s="6">
        <f t="shared" si="34"/>
        <v>2.7277615813058976E-5</v>
      </c>
      <c r="F103" s="6">
        <f t="shared" si="35"/>
        <v>-5.8961884501560121E-9</v>
      </c>
      <c r="G103" s="6">
        <f t="shared" si="36"/>
        <v>8.4726651337366539E-14</v>
      </c>
      <c r="H103" s="6">
        <f t="shared" si="37"/>
        <v>-9.0272660478311112E-20</v>
      </c>
      <c r="I103" s="6">
        <f t="shared" si="38"/>
        <v>6.2561967430553296E-27</v>
      </c>
      <c r="J103" s="6">
        <f t="shared" si="39"/>
        <v>-3.0668876658554902E-35</v>
      </c>
      <c r="K103" s="6">
        <f t="shared" si="40"/>
        <v>9.7595662572941482E-45</v>
      </c>
      <c r="L103" s="6">
        <f t="shared" si="41"/>
        <v>-2.1525724358487405E-55</v>
      </c>
      <c r="M103" s="6">
        <f t="shared" si="42"/>
        <v>3.0852078244108147E-67</v>
      </c>
      <c r="N103" s="6">
        <f t="shared" si="43"/>
        <v>-3.0309295207628914E-80</v>
      </c>
      <c r="P103" s="6">
        <f t="shared" si="44"/>
        <v>0.46935047536000207</v>
      </c>
    </row>
    <row r="104" spans="2:16" s="5" customFormat="1" x14ac:dyDescent="0.2">
      <c r="B104" s="5">
        <f t="shared" si="31"/>
        <v>3.800000000000002E-2</v>
      </c>
      <c r="C104" s="6">
        <f t="shared" si="32"/>
        <v>0.49302353585183389</v>
      </c>
      <c r="D104" s="6">
        <f t="shared" si="33"/>
        <v>-9.5780635958122081E-3</v>
      </c>
      <c r="E104" s="6">
        <f t="shared" si="34"/>
        <v>1.7079725197465044E-5</v>
      </c>
      <c r="F104" s="6">
        <f t="shared" si="35"/>
        <v>-2.34787470876876E-9</v>
      </c>
      <c r="G104" s="6">
        <f t="shared" si="36"/>
        <v>1.845143039746711E-14</v>
      </c>
      <c r="H104" s="6">
        <f t="shared" si="37"/>
        <v>-9.245908838864002E-21</v>
      </c>
      <c r="I104" s="6">
        <f t="shared" si="38"/>
        <v>2.5915759548873699E-28</v>
      </c>
      <c r="J104" s="6">
        <f t="shared" si="39"/>
        <v>-4.418637320104436E-37</v>
      </c>
      <c r="K104" s="6">
        <f t="shared" si="40"/>
        <v>4.205665146931753E-47</v>
      </c>
      <c r="L104" s="6">
        <f t="shared" si="41"/>
        <v>-2.3859007286786982E-58</v>
      </c>
      <c r="M104" s="6">
        <f t="shared" si="42"/>
        <v>7.5639067699159941E-71</v>
      </c>
      <c r="N104" s="6">
        <f t="shared" si="43"/>
        <v>-1.4134532641816217E-84</v>
      </c>
      <c r="P104" s="6">
        <f t="shared" si="44"/>
        <v>0.46366038726076753</v>
      </c>
    </row>
    <row r="105" spans="2:16" s="5" customFormat="1" x14ac:dyDescent="0.2">
      <c r="B105" s="5">
        <f t="shared" si="31"/>
        <v>4.0000000000000022E-2</v>
      </c>
      <c r="C105" s="6">
        <f t="shared" si="32"/>
        <v>0.48548344890044753</v>
      </c>
      <c r="D105" s="6">
        <f t="shared" si="33"/>
        <v>-8.1096602744309826E-3</v>
      </c>
      <c r="E105" s="6">
        <f t="shared" si="34"/>
        <v>1.0694373541299927E-5</v>
      </c>
      <c r="F105" s="6">
        <f t="shared" si="35"/>
        <v>-9.3492867378248546E-10</v>
      </c>
      <c r="G105" s="6">
        <f t="shared" si="36"/>
        <v>4.0182785267523501E-15</v>
      </c>
      <c r="H105" s="6">
        <f t="shared" si="37"/>
        <v>-9.4698472166024096E-22</v>
      </c>
      <c r="I105" s="6">
        <f t="shared" si="38"/>
        <v>1.073538158371658E-29</v>
      </c>
      <c r="J105" s="6">
        <f t="shared" si="39"/>
        <v>-6.3661789715970923E-39</v>
      </c>
      <c r="K105" s="6">
        <f t="shared" si="40"/>
        <v>1.8123366204822148E-49</v>
      </c>
      <c r="L105" s="6">
        <f t="shared" si="41"/>
        <v>-2.6445206638842004E-61</v>
      </c>
      <c r="M105" s="6">
        <f t="shared" si="42"/>
        <v>1.8544191795217344E-74</v>
      </c>
      <c r="N105" s="6">
        <f t="shared" si="43"/>
        <v>-6.5915426813448901E-89</v>
      </c>
      <c r="P105" s="6">
        <f t="shared" si="44"/>
        <v>0.45783127151053721</v>
      </c>
    </row>
    <row r="106" spans="2:16" s="5" customFormat="1" x14ac:dyDescent="0.2">
      <c r="B106" s="5">
        <f t="shared" si="31"/>
        <v>4.2000000000000023E-2</v>
      </c>
      <c r="C106" s="6">
        <f t="shared" si="32"/>
        <v>0.47805867675068875</v>
      </c>
      <c r="D106" s="6">
        <f t="shared" si="33"/>
        <v>-6.8663763931823309E-3</v>
      </c>
      <c r="E106" s="6">
        <f t="shared" si="34"/>
        <v>6.6962216381461779E-6</v>
      </c>
      <c r="F106" s="6">
        <f t="shared" si="35"/>
        <v>-3.7229057487443873E-10</v>
      </c>
      <c r="G106" s="6">
        <f t="shared" si="36"/>
        <v>8.7508458535418432E-16</v>
      </c>
      <c r="H106" s="6">
        <f t="shared" si="37"/>
        <v>-9.6992094415686088E-23</v>
      </c>
      <c r="I106" s="6">
        <f t="shared" si="38"/>
        <v>4.4470399384073094E-31</v>
      </c>
      <c r="J106" s="6">
        <f t="shared" si="39"/>
        <v>-9.1721116177614998E-41</v>
      </c>
      <c r="K106" s="6">
        <f t="shared" si="40"/>
        <v>7.8098562562383397E-52</v>
      </c>
      <c r="L106" s="6">
        <f t="shared" si="41"/>
        <v>-2.9311737314332847E-64</v>
      </c>
      <c r="M106" s="6">
        <f t="shared" si="42"/>
        <v>4.5464210466681267E-78</v>
      </c>
      <c r="N106" s="6">
        <f t="shared" si="43"/>
        <v>-3.0739208731566319E-93</v>
      </c>
      <c r="P106" s="6">
        <f t="shared" si="44"/>
        <v>0.45189913722135922</v>
      </c>
    </row>
    <row r="107" spans="2:16" s="5" customFormat="1" x14ac:dyDescent="0.2">
      <c r="B107" s="5">
        <f t="shared" si="31"/>
        <v>4.4000000000000025E-2</v>
      </c>
      <c r="C107" s="6">
        <f t="shared" si="32"/>
        <v>0.47074745582826977</v>
      </c>
      <c r="D107" s="6">
        <f t="shared" si="33"/>
        <v>-5.8136991165341602E-3</v>
      </c>
      <c r="E107" s="6">
        <f t="shared" si="34"/>
        <v>4.1928013879461722E-6</v>
      </c>
      <c r="F107" s="6">
        <f t="shared" si="35"/>
        <v>-1.4824689415032951E-10</v>
      </c>
      <c r="G107" s="6">
        <f t="shared" si="36"/>
        <v>1.9057241214770006E-16</v>
      </c>
      <c r="H107" s="6">
        <f t="shared" si="37"/>
        <v>-9.9341268807888695E-24</v>
      </c>
      <c r="I107" s="6">
        <f t="shared" si="38"/>
        <v>1.8421482328849747E-32</v>
      </c>
      <c r="J107" s="6">
        <f t="shared" si="39"/>
        <v>-1.3214776383764068E-42</v>
      </c>
      <c r="K107" s="6">
        <f t="shared" si="40"/>
        <v>3.3654815586564242E-54</v>
      </c>
      <c r="L107" s="6">
        <f t="shared" si="41"/>
        <v>-3.2488985853584342E-67</v>
      </c>
      <c r="M107" s="6">
        <f t="shared" si="42"/>
        <v>1.1146317165959106E-81</v>
      </c>
      <c r="N107" s="6">
        <f t="shared" si="43"/>
        <v>-1.4335019875043667E-97</v>
      </c>
      <c r="P107" s="6">
        <f t="shared" si="44"/>
        <v>0.44589453685342822</v>
      </c>
    </row>
    <row r="108" spans="2:16" s="5" customFormat="1" x14ac:dyDescent="0.2">
      <c r="B108" s="5">
        <f t="shared" si="31"/>
        <v>4.6000000000000027E-2</v>
      </c>
      <c r="C108" s="6">
        <f t="shared" si="32"/>
        <v>0.46354804953023904</v>
      </c>
      <c r="D108" s="6">
        <f t="shared" si="33"/>
        <v>-4.9224067371473309E-3</v>
      </c>
      <c r="E108" s="6">
        <f t="shared" si="34"/>
        <v>2.625298926579461E-6</v>
      </c>
      <c r="F108" s="6">
        <f t="shared" si="35"/>
        <v>-5.9032226729433501E-11</v>
      </c>
      <c r="G108" s="6">
        <f t="shared" si="36"/>
        <v>4.1502095774082756E-17</v>
      </c>
      <c r="H108" s="6">
        <f t="shared" si="37"/>
        <v>-1.0174734083033865E-24</v>
      </c>
      <c r="I108" s="6">
        <f t="shared" si="38"/>
        <v>7.6309413878047083E-34</v>
      </c>
      <c r="J108" s="6">
        <f t="shared" si="39"/>
        <v>-1.9039270579167675E-44</v>
      </c>
      <c r="K108" s="6">
        <f t="shared" si="40"/>
        <v>1.4502784366369075E-56</v>
      </c>
      <c r="L108" s="6">
        <f t="shared" si="41"/>
        <v>-3.6010632548834577E-70</v>
      </c>
      <c r="M108" s="6">
        <f t="shared" si="42"/>
        <v>2.7327074436980475E-85</v>
      </c>
      <c r="N108" s="6">
        <f t="shared" si="43"/>
        <v>-6.6850385321361532E-102</v>
      </c>
      <c r="P108" s="6">
        <f t="shared" si="44"/>
        <v>0.43984329401764893</v>
      </c>
    </row>
    <row r="109" spans="2:16" s="5" customFormat="1" x14ac:dyDescent="0.2">
      <c r="B109" s="5">
        <f t="shared" si="31"/>
        <v>4.8000000000000029E-2</v>
      </c>
      <c r="C109" s="6">
        <f t="shared" si="32"/>
        <v>0.45645874781249318</v>
      </c>
      <c r="D109" s="6">
        <f t="shared" si="33"/>
        <v>-4.1677574983203115E-3</v>
      </c>
      <c r="E109" s="6">
        <f t="shared" si="34"/>
        <v>1.6438161067475187E-6</v>
      </c>
      <c r="F109" s="6">
        <f t="shared" si="35"/>
        <v>-2.3506757511570499E-11</v>
      </c>
      <c r="G109" s="6">
        <f t="shared" si="36"/>
        <v>9.0381600055846557E-18</v>
      </c>
      <c r="H109" s="6">
        <f t="shared" si="37"/>
        <v>-1.0421168855881383E-25</v>
      </c>
      <c r="I109" s="6">
        <f t="shared" si="38"/>
        <v>3.1610521577254015E-35</v>
      </c>
      <c r="J109" s="6">
        <f t="shared" si="39"/>
        <v>-2.7430946514700524E-46</v>
      </c>
      <c r="K109" s="6">
        <f t="shared" si="40"/>
        <v>6.2496481027033491E-59</v>
      </c>
      <c r="L109" s="6">
        <f t="shared" si="41"/>
        <v>-3.9914008470785149E-73</v>
      </c>
      <c r="M109" s="6">
        <f t="shared" si="42"/>
        <v>6.6996926981847186E-89</v>
      </c>
      <c r="N109" s="6">
        <f t="shared" si="43"/>
        <v>-3.117522024085107E-106</v>
      </c>
      <c r="P109" s="6">
        <f t="shared" si="44"/>
        <v>0.43376716158092093</v>
      </c>
    </row>
    <row r="110" spans="2:16" s="5" customFormat="1" x14ac:dyDescent="0.2">
      <c r="B110" s="5">
        <f t="shared" si="31"/>
        <v>5.0000000000000031E-2</v>
      </c>
      <c r="C110" s="6">
        <f t="shared" si="32"/>
        <v>0.44947786678359752</v>
      </c>
      <c r="D110" s="6">
        <f t="shared" si="33"/>
        <v>-3.5288027772511317E-3</v>
      </c>
      <c r="E110" s="6">
        <f t="shared" si="34"/>
        <v>1.0292661782036436E-6</v>
      </c>
      <c r="F110" s="6">
        <f t="shared" si="35"/>
        <v>-9.3604405478450907E-12</v>
      </c>
      <c r="G110" s="6">
        <f t="shared" si="36"/>
        <v>1.9682942454574252E-18</v>
      </c>
      <c r="H110" s="6">
        <f t="shared" si="37"/>
        <v>-1.0673572344645479E-26</v>
      </c>
      <c r="I110" s="6">
        <f t="shared" si="38"/>
        <v>1.3094388013291862E-36</v>
      </c>
      <c r="J110" s="6">
        <f t="shared" si="39"/>
        <v>-3.9521305375830465E-48</v>
      </c>
      <c r="K110" s="6">
        <f t="shared" si="40"/>
        <v>2.6931450141530038E-61</v>
      </c>
      <c r="L110" s="6">
        <f t="shared" si="41"/>
        <v>-4.4240491195078086E-76</v>
      </c>
      <c r="M110" s="6">
        <f t="shared" si="42"/>
        <v>1.6425425397666286E-92</v>
      </c>
      <c r="N110" s="6">
        <f t="shared" si="43"/>
        <v>-1.4538350862055258E-110</v>
      </c>
      <c r="P110" s="6">
        <f t="shared" si="44"/>
        <v>0.42768440512750994</v>
      </c>
    </row>
    <row r="111" spans="2:16" s="5" customFormat="1" x14ac:dyDescent="0.2">
      <c r="B111" s="5">
        <f>B110+0.025</f>
        <v>7.5000000000000039E-2</v>
      </c>
      <c r="C111" s="6">
        <f t="shared" si="32"/>
        <v>0.3707174399073605</v>
      </c>
      <c r="D111" s="6">
        <f t="shared" si="33"/>
        <v>-4.4074683224179967E-4</v>
      </c>
      <c r="E111" s="6">
        <f t="shared" si="34"/>
        <v>2.9577303902122419E-9</v>
      </c>
      <c r="F111" s="6">
        <f t="shared" si="35"/>
        <v>-9.3883833241236235E-17</v>
      </c>
      <c r="G111" s="6">
        <f t="shared" si="36"/>
        <v>1.0452375139057812E-26</v>
      </c>
      <c r="H111" s="6">
        <f t="shared" si="37"/>
        <v>-4.5522579437075233E-39</v>
      </c>
      <c r="I111" s="6">
        <f t="shared" si="38"/>
        <v>6.8038464798947042E-54</v>
      </c>
      <c r="J111" s="6">
        <f t="shared" si="39"/>
        <v>-3.7950051827995963E-71</v>
      </c>
      <c r="K111" s="6">
        <f t="shared" si="40"/>
        <v>7.2495645508686791E-91</v>
      </c>
      <c r="L111" s="6">
        <f t="shared" si="41"/>
        <v>-5.0641012307666737E-113</v>
      </c>
      <c r="M111" s="6">
        <f t="shared" si="42"/>
        <v>1.2127978412092745E-137</v>
      </c>
      <c r="N111" s="6">
        <f t="shared" si="43"/>
        <v>-1.0503531412997703E-164</v>
      </c>
      <c r="P111" s="6">
        <f t="shared" si="44"/>
        <v>0.35511051767386109</v>
      </c>
    </row>
    <row r="112" spans="2:16" s="5" customFormat="1" x14ac:dyDescent="0.2">
      <c r="B112" s="5">
        <f t="shared" ref="B112:B150" si="45">B111+0.025</f>
        <v>0.10000000000000003</v>
      </c>
      <c r="C112" s="6">
        <f t="shared" si="32"/>
        <v>0.30575792582381861</v>
      </c>
      <c r="D112" s="6">
        <f t="shared" ref="D112:D150" si="46">($F$15*COS($C$15*$C$83/$C$2)-$H$15)*EXP(-POWER($C$15/$C$2,2)*$G$10*B112)</f>
        <v>-5.5049200080970368E-5</v>
      </c>
      <c r="E112" s="6">
        <f t="shared" ref="E112:E150" si="47">($F$16*COS($C$16*$C$83/$C$2)-$H$16)*EXP(-POWER($C$16/$C$2,2)*$G$10*B112)</f>
        <v>8.4994234207258904E-12</v>
      </c>
      <c r="F112" s="6">
        <f t="shared" ref="F112:F150" si="48">($F$17*COS($C$17*$C$83/$C$2)-$H$17)*EXP(-POWER($C$17/$C$2,2)*$G$10*B112)</f>
        <v>-9.4164095151456302E-22</v>
      </c>
      <c r="G112" s="6">
        <f t="shared" ref="G112:G150" si="49">($F$18*COS($C$18*$C$83/$C$2)-$H$18)*EXP(-POWER($C$18/$C$2,2)*$G$10*B112)</f>
        <v>5.5506002875197918E-35</v>
      </c>
      <c r="H112" s="6">
        <f t="shared" ref="H112:H150" si="50">($F$19*COS($C$19*$C$83/$C$2)-$H$19)*EXP(-POWER($C$19/$C$2,2)*$G$10*B112)</f>
        <v>-1.9415292009937794E-51</v>
      </c>
      <c r="I112" s="6">
        <f t="shared" ref="I112:I150" si="51">($F$20*COS($C$20*$C$83/$C$2)-$H$20)*EXP(-POWER($C$20/$C$2,2)*$G$10*B112)</f>
        <v>3.5352799134244697E-71</v>
      </c>
      <c r="J112" s="6">
        <f t="shared" ref="J112:J150" si="52">($F$21*COS($C$21*$C$83/$C$2)-$H$21)*EXP(-POWER($C$21/$C$2,2)*$G$10*B112)</f>
        <v>-3.6441266806647776E-94</v>
      </c>
      <c r="K112" s="6">
        <f t="shared" ref="K112:K150" si="53">($F$22*COS($C$22*$C$83/$C$2)-$H$22)*EXP(-POWER($C$22/$C$2,2)*$G$10*B112)</f>
        <v>1.951479994616712E-120</v>
      </c>
      <c r="L112" s="6">
        <f t="shared" ref="L112:L150" si="54">($F$23*COS($C$23*$C$83/$C$2)-$H$23)*EXP(-POWER($C$23/$C$2,2)*$G$10*B112)</f>
        <v>-5.796753287022071E-150</v>
      </c>
      <c r="M112" s="6">
        <f t="shared" ref="M112:M150" si="55">($F$24*COS($C$24*$C$83/$C$2)-$H$24)*EXP(-POWER($C$24/$C$2,2)*$G$10*B112)</f>
        <v>8.9548889482697941E-183</v>
      </c>
      <c r="N112" s="6">
        <f t="shared" ref="N112:N150" si="56">($F$25*COS($C$25*$C$83/$C$2)-$H$25)*EXP(-POWER($C$25/$C$2,2)*$G$10*B112)</f>
        <v>-7.588492889642609E-219</v>
      </c>
      <c r="P112" s="6">
        <f t="shared" ref="P112:P150" si="57">2*$C$10*$G$7*(1+$G$9)/3/$C$2*SUM(C112:N112)</f>
        <v>0.29318157998696054</v>
      </c>
    </row>
    <row r="113" spans="2:16" s="5" customFormat="1" x14ac:dyDescent="0.2">
      <c r="B113" s="5">
        <f t="shared" si="45"/>
        <v>0.12500000000000003</v>
      </c>
      <c r="C113" s="6">
        <f t="shared" si="32"/>
        <v>0.252181039088546</v>
      </c>
      <c r="D113" s="6">
        <f t="shared" si="46"/>
        <v>-6.8756351898002491E-6</v>
      </c>
      <c r="E113" s="6">
        <f t="shared" si="47"/>
        <v>2.4424199962187886E-14</v>
      </c>
      <c r="F113" s="6">
        <f t="shared" si="48"/>
        <v>-9.4445193699205376E-27</v>
      </c>
      <c r="G113" s="6">
        <f t="shared" si="49"/>
        <v>2.9475753732459283E-43</v>
      </c>
      <c r="H113" s="6">
        <f t="shared" si="50"/>
        <v>-8.2805844592397987E-64</v>
      </c>
      <c r="I113" s="6">
        <f t="shared" si="51"/>
        <v>1.8369321093875701E-88</v>
      </c>
      <c r="J113" s="6">
        <f t="shared" si="52"/>
        <v>-3.4992466742656822E-117</v>
      </c>
      <c r="K113" s="6">
        <f t="shared" si="53"/>
        <v>5.2531074696522735E-150</v>
      </c>
      <c r="L113" s="6">
        <f t="shared" si="54"/>
        <v>-6.6354022440250651E-187</v>
      </c>
      <c r="M113" s="6">
        <f t="shared" si="55"/>
        <v>6.6119870394795104E-228</v>
      </c>
      <c r="N113" s="6">
        <f t="shared" si="56"/>
        <v>-5.4824631899420292E-273</v>
      </c>
      <c r="P113" s="6">
        <f t="shared" si="57"/>
        <v>0.24184535156368167</v>
      </c>
    </row>
    <row r="114" spans="2:16" s="5" customFormat="1" x14ac:dyDescent="0.2">
      <c r="B114" s="5">
        <f t="shared" si="45"/>
        <v>0.15000000000000002</v>
      </c>
      <c r="C114" s="6">
        <f t="shared" si="32"/>
        <v>0.20799224191631629</v>
      </c>
      <c r="D114" s="6">
        <f t="shared" si="46"/>
        <v>-8.5876559865874427E-7</v>
      </c>
      <c r="E114" s="6">
        <f t="shared" si="47"/>
        <v>7.0186119018176096E-17</v>
      </c>
      <c r="F114" s="6">
        <f t="shared" si="48"/>
        <v>-9.472713138201418E-32</v>
      </c>
      <c r="G114" s="6">
        <f t="shared" si="49"/>
        <v>1.5652722464092171E-51</v>
      </c>
      <c r="H114" s="6">
        <f t="shared" si="50"/>
        <v>-3.5316532427895918E-76</v>
      </c>
      <c r="I114" s="6">
        <f t="shared" si="51"/>
        <v>9.5447027028493709E-106</v>
      </c>
      <c r="J114" s="6">
        <f t="shared" si="52"/>
        <v>-3.3601266806470355E-140</v>
      </c>
      <c r="K114" s="6">
        <f t="shared" si="53"/>
        <v>1.4140620536125392E-179</v>
      </c>
      <c r="L114" s="6">
        <f t="shared" si="54"/>
        <v>-7.5953832705952332E-224</v>
      </c>
      <c r="M114" s="6">
        <f t="shared" si="55"/>
        <v>4.882067534594551E-273</v>
      </c>
      <c r="N114" s="6">
        <f t="shared" si="56"/>
        <v>0</v>
      </c>
      <c r="P114" s="6">
        <f t="shared" si="57"/>
        <v>0.19947225556911985</v>
      </c>
    </row>
    <row r="115" spans="2:16" s="5" customFormat="1" x14ac:dyDescent="0.2">
      <c r="B115" s="5">
        <f t="shared" si="45"/>
        <v>0.17500000000000002</v>
      </c>
      <c r="C115" s="6">
        <f t="shared" si="32"/>
        <v>0.17154649236807085</v>
      </c>
      <c r="D115" s="6">
        <f t="shared" si="46"/>
        <v>-1.0725966882794093E-7</v>
      </c>
      <c r="E115" s="6">
        <f t="shared" si="47"/>
        <v>2.0168895236936519E-19</v>
      </c>
      <c r="F115" s="6">
        <f t="shared" si="48"/>
        <v>-9.5009910704866399E-37</v>
      </c>
      <c r="G115" s="6">
        <f t="shared" si="49"/>
        <v>8.3121782995524157E-60</v>
      </c>
      <c r="H115" s="6">
        <f t="shared" si="50"/>
        <v>-1.5062432716797971E-88</v>
      </c>
      <c r="I115" s="6">
        <f t="shared" si="51"/>
        <v>4.9594293235012665E-123</v>
      </c>
      <c r="J115" s="6">
        <f t="shared" si="52"/>
        <v>-3.226537698250543E-163</v>
      </c>
      <c r="K115" s="6">
        <f t="shared" si="53"/>
        <v>3.8064545662136853E-209</v>
      </c>
      <c r="L115" s="6">
        <f t="shared" si="54"/>
        <v>-8.6942501608221641E-261</v>
      </c>
      <c r="M115" s="6">
        <f t="shared" si="55"/>
        <v>0</v>
      </c>
      <c r="N115" s="6">
        <f t="shared" si="56"/>
        <v>0</v>
      </c>
      <c r="P115" s="6">
        <f t="shared" si="57"/>
        <v>0.16452000969437153</v>
      </c>
    </row>
    <row r="116" spans="2:16" s="5" customFormat="1" x14ac:dyDescent="0.2">
      <c r="B116" s="5">
        <f t="shared" si="45"/>
        <v>0.2</v>
      </c>
      <c r="C116" s="6">
        <f t="shared" si="32"/>
        <v>0.14148700342212162</v>
      </c>
      <c r="D116" s="6">
        <f t="shared" si="46"/>
        <v>-1.3396713346515021E-8</v>
      </c>
      <c r="E116" s="6">
        <f t="shared" si="47"/>
        <v>5.7957946780498819E-22</v>
      </c>
      <c r="F116" s="6">
        <f t="shared" si="48"/>
        <v>-9.5293534180225572E-42</v>
      </c>
      <c r="G116" s="6">
        <f t="shared" si="49"/>
        <v>4.4140760971165873E-68</v>
      </c>
      <c r="H116" s="6">
        <f t="shared" si="50"/>
        <v>-6.4240983967285915E-101</v>
      </c>
      <c r="I116" s="6">
        <f t="shared" si="51"/>
        <v>2.5769204113044118E-140</v>
      </c>
      <c r="J116" s="6">
        <f t="shared" si="52"/>
        <v>-3.098259829962072E-186</v>
      </c>
      <c r="K116" s="6">
        <f t="shared" si="53"/>
        <v>1.0246436022828125E-238</v>
      </c>
      <c r="L116" s="6">
        <f t="shared" si="54"/>
        <v>-9.9520963150865068E-298</v>
      </c>
      <c r="M116" s="6">
        <f t="shared" si="55"/>
        <v>0</v>
      </c>
      <c r="N116" s="6">
        <f t="shared" si="56"/>
        <v>0</v>
      </c>
      <c r="P116" s="6">
        <f t="shared" si="57"/>
        <v>0.13569181860578614</v>
      </c>
    </row>
    <row r="117" spans="2:16" s="5" customFormat="1" x14ac:dyDescent="0.2">
      <c r="B117" s="5">
        <f t="shared" si="45"/>
        <v>0.22500000000000001</v>
      </c>
      <c r="C117" s="6">
        <f t="shared" si="32"/>
        <v>0.1166947330780715</v>
      </c>
      <c r="D117" s="6">
        <f t="shared" si="46"/>
        <v>-1.6732470876503549E-9</v>
      </c>
      <c r="E117" s="6">
        <f t="shared" si="47"/>
        <v>1.6654970713811664E-24</v>
      </c>
      <c r="F117" s="6">
        <f t="shared" si="48"/>
        <v>-9.5578004328056122E-47</v>
      </c>
      <c r="G117" s="6">
        <f t="shared" si="49"/>
        <v>2.3440387211359168E-76</v>
      </c>
      <c r="H117" s="6">
        <f t="shared" si="50"/>
        <v>-2.7398655308069213E-113</v>
      </c>
      <c r="I117" s="6">
        <f t="shared" si="51"/>
        <v>1.3389683314428631E-157</v>
      </c>
      <c r="J117" s="6">
        <f t="shared" si="52"/>
        <v>-2.9750819211444013E-209</v>
      </c>
      <c r="K117" s="6">
        <f t="shared" si="53"/>
        <v>2.7581953059886877E-268</v>
      </c>
      <c r="L117" s="6">
        <f t="shared" si="54"/>
        <v>0</v>
      </c>
      <c r="M117" s="6">
        <f t="shared" si="55"/>
        <v>0</v>
      </c>
      <c r="N117" s="6">
        <f t="shared" si="56"/>
        <v>0</v>
      </c>
      <c r="P117" s="6">
        <f t="shared" si="57"/>
        <v>0.11191502712150991</v>
      </c>
    </row>
    <row r="118" spans="2:16" s="5" customFormat="1" x14ac:dyDescent="0.2">
      <c r="B118" s="5">
        <f t="shared" si="45"/>
        <v>0.25</v>
      </c>
      <c r="C118" s="6">
        <f t="shared" si="32"/>
        <v>9.6246725132304423E-2</v>
      </c>
      <c r="D118" s="6">
        <f t="shared" si="46"/>
        <v>-2.0898826032272415E-10</v>
      </c>
      <c r="E118" s="6">
        <f t="shared" si="47"/>
        <v>4.7860227093354756E-27</v>
      </c>
      <c r="F118" s="6">
        <f t="shared" si="48"/>
        <v>-9.5863323675841052E-52</v>
      </c>
      <c r="G118" s="6">
        <f t="shared" si="49"/>
        <v>1.2447718175437748E-84</v>
      </c>
      <c r="H118" s="6">
        <f t="shared" si="50"/>
        <v>-1.1685473452159856E-125</v>
      </c>
      <c r="I118" s="6">
        <f t="shared" si="51"/>
        <v>6.9572819740263883E-175</v>
      </c>
      <c r="J118" s="6">
        <f t="shared" si="52"/>
        <v>-2.8568012120625199E-232</v>
      </c>
      <c r="K118" s="6">
        <f t="shared" si="53"/>
        <v>7.4246707138265081E-298</v>
      </c>
      <c r="L118" s="6">
        <f t="shared" si="54"/>
        <v>0</v>
      </c>
      <c r="M118" s="6">
        <f t="shared" si="55"/>
        <v>0</v>
      </c>
      <c r="N118" s="6">
        <f t="shared" si="56"/>
        <v>0</v>
      </c>
      <c r="P118" s="6">
        <f t="shared" si="57"/>
        <v>9.2304551375008495E-2</v>
      </c>
    </row>
    <row r="119" spans="2:16" s="5" customFormat="1" x14ac:dyDescent="0.2">
      <c r="B119" s="5">
        <f t="shared" si="45"/>
        <v>0.27500000000000002</v>
      </c>
      <c r="C119" s="6">
        <f t="shared" si="32"/>
        <v>7.9381749752972158E-2</v>
      </c>
      <c r="D119" s="6">
        <f t="shared" si="46"/>
        <v>-2.610259612885411E-11</v>
      </c>
      <c r="E119" s="6">
        <f t="shared" si="47"/>
        <v>1.3753259473028783E-29</v>
      </c>
      <c r="F119" s="6">
        <f t="shared" si="48"/>
        <v>-9.614949475861106E-57</v>
      </c>
      <c r="G119" s="6">
        <f t="shared" si="49"/>
        <v>6.6102017162940417E-93</v>
      </c>
      <c r="H119" s="6">
        <f t="shared" si="50"/>
        <v>-4.9838318072827893E-138</v>
      </c>
      <c r="I119" s="6">
        <f t="shared" si="51"/>
        <v>3.6150050250964629E-192</v>
      </c>
      <c r="J119" s="6">
        <f t="shared" si="52"/>
        <v>-2.7432230041255703E-255</v>
      </c>
      <c r="K119" s="6">
        <f t="shared" si="53"/>
        <v>0</v>
      </c>
      <c r="L119" s="6">
        <f t="shared" si="54"/>
        <v>0</v>
      </c>
      <c r="M119" s="6">
        <f t="shared" si="55"/>
        <v>0</v>
      </c>
      <c r="N119" s="6">
        <f t="shared" si="56"/>
        <v>0</v>
      </c>
      <c r="P119" s="6">
        <f t="shared" si="57"/>
        <v>7.6130349388406363E-2</v>
      </c>
    </row>
    <row r="120" spans="2:16" s="5" customFormat="1" x14ac:dyDescent="0.2">
      <c r="B120" s="5">
        <f t="shared" si="45"/>
        <v>0.30000000000000004</v>
      </c>
      <c r="C120" s="6">
        <f t="shared" si="32"/>
        <v>6.5471964736267818E-2</v>
      </c>
      <c r="D120" s="6">
        <f t="shared" si="46"/>
        <v>-3.2602095620774275E-12</v>
      </c>
      <c r="E120" s="6">
        <f t="shared" si="47"/>
        <v>3.9521781993115624E-32</v>
      </c>
      <c r="F120" s="6">
        <f t="shared" si="48"/>
        <v>-9.643652011896716E-62</v>
      </c>
      <c r="G120" s="6">
        <f t="shared" si="49"/>
        <v>3.5102631754882928E-101</v>
      </c>
      <c r="H120" s="6">
        <f t="shared" si="50"/>
        <v>-2.125594618392861E-150</v>
      </c>
      <c r="I120" s="6">
        <f t="shared" si="51"/>
        <v>1.878357292439835E-209</v>
      </c>
      <c r="J120" s="6">
        <f t="shared" si="52"/>
        <v>-2.6341603393995726E-278</v>
      </c>
      <c r="K120" s="6">
        <f t="shared" si="53"/>
        <v>0</v>
      </c>
      <c r="L120" s="6">
        <f t="shared" si="54"/>
        <v>0</v>
      </c>
      <c r="M120" s="6">
        <f t="shared" si="55"/>
        <v>0</v>
      </c>
      <c r="N120" s="6">
        <f t="shared" si="56"/>
        <v>0</v>
      </c>
      <c r="P120" s="6">
        <f t="shared" si="57"/>
        <v>6.2790295847839447E-2</v>
      </c>
    </row>
    <row r="121" spans="2:16" s="5" customFormat="1" x14ac:dyDescent="0.2">
      <c r="B121" s="5">
        <f t="shared" si="45"/>
        <v>0.32500000000000007</v>
      </c>
      <c r="C121" s="6">
        <f t="shared" si="32"/>
        <v>5.3999542461163792E-2</v>
      </c>
      <c r="D121" s="6">
        <f t="shared" si="46"/>
        <v>-4.0719958797169877E-13</v>
      </c>
      <c r="E121" s="6">
        <f t="shared" si="47"/>
        <v>1.1357098693400529E-34</v>
      </c>
      <c r="F121" s="6">
        <f t="shared" si="48"/>
        <v>-9.6724402307095068E-67</v>
      </c>
      <c r="G121" s="6">
        <f t="shared" si="49"/>
        <v>1.8640804154003504E-109</v>
      </c>
      <c r="H121" s="6">
        <f t="shared" si="50"/>
        <v>-9.0656199014147951E-163</v>
      </c>
      <c r="I121" s="6">
        <f t="shared" si="51"/>
        <v>9.7599480320715761E-227</v>
      </c>
      <c r="J121" s="6">
        <f t="shared" si="52"/>
        <v>-2.5294336928606667E-301</v>
      </c>
      <c r="K121" s="6">
        <f t="shared" si="53"/>
        <v>0</v>
      </c>
      <c r="L121" s="6">
        <f t="shared" si="54"/>
        <v>0</v>
      </c>
      <c r="M121" s="6">
        <f t="shared" si="55"/>
        <v>0</v>
      </c>
      <c r="N121" s="6">
        <f t="shared" si="56"/>
        <v>0</v>
      </c>
      <c r="P121" s="6">
        <f t="shared" si="57"/>
        <v>5.1787772989336983E-2</v>
      </c>
    </row>
    <row r="122" spans="2:16" s="5" customFormat="1" x14ac:dyDescent="0.2">
      <c r="B122" s="5">
        <f t="shared" si="45"/>
        <v>0.35000000000000009</v>
      </c>
      <c r="C122" s="6">
        <f t="shared" si="32"/>
        <v>4.4537392420725019E-2</v>
      </c>
      <c r="D122" s="6">
        <f t="shared" si="46"/>
        <v>-5.0859155304932502E-14</v>
      </c>
      <c r="E122" s="6">
        <f t="shared" si="47"/>
        <v>3.2636101973870962E-37</v>
      </c>
      <c r="F122" s="6">
        <f t="shared" si="48"/>
        <v>-9.7013143880797457E-72</v>
      </c>
      <c r="G122" s="6">
        <f t="shared" si="49"/>
        <v>9.8989609079543845E-118</v>
      </c>
      <c r="H122" s="6">
        <f t="shared" si="50"/>
        <v>-3.8664693392507207E-175</v>
      </c>
      <c r="I122" s="6">
        <f t="shared" si="51"/>
        <v>5.0712708371373053E-244</v>
      </c>
      <c r="J122" s="6">
        <f t="shared" si="52"/>
        <v>0</v>
      </c>
      <c r="K122" s="6">
        <f t="shared" si="53"/>
        <v>0</v>
      </c>
      <c r="L122" s="6">
        <f t="shared" si="54"/>
        <v>0</v>
      </c>
      <c r="M122" s="6">
        <f t="shared" si="55"/>
        <v>0</v>
      </c>
      <c r="N122" s="6">
        <f t="shared" si="56"/>
        <v>0</v>
      </c>
      <c r="P122" s="6">
        <f t="shared" si="57"/>
        <v>4.2713183540306877E-2</v>
      </c>
    </row>
    <row r="123" spans="2:16" s="5" customFormat="1" x14ac:dyDescent="0.2">
      <c r="B123" s="5">
        <f t="shared" si="45"/>
        <v>0.37500000000000011</v>
      </c>
      <c r="C123" s="6">
        <f t="shared" si="32"/>
        <v>3.6733261676508373E-2</v>
      </c>
      <c r="D123" s="6">
        <f t="shared" si="46"/>
        <v>-6.352299350830906E-15</v>
      </c>
      <c r="E123" s="6">
        <f t="shared" si="47"/>
        <v>9.3784088771528792E-40</v>
      </c>
      <c r="F123" s="6">
        <f t="shared" si="48"/>
        <v>-9.73027474055111E-77</v>
      </c>
      <c r="G123" s="6">
        <f t="shared" si="49"/>
        <v>5.2567167300113183E-126</v>
      </c>
      <c r="H123" s="6">
        <f t="shared" si="50"/>
        <v>-1.6490416887027987E-187</v>
      </c>
      <c r="I123" s="6">
        <f t="shared" si="51"/>
        <v>2.6350332828706375E-261</v>
      </c>
      <c r="J123" s="6">
        <f t="shared" si="52"/>
        <v>0</v>
      </c>
      <c r="K123" s="6">
        <f t="shared" si="53"/>
        <v>0</v>
      </c>
      <c r="L123" s="6">
        <f t="shared" si="54"/>
        <v>0</v>
      </c>
      <c r="M123" s="6">
        <f t="shared" si="55"/>
        <v>0</v>
      </c>
      <c r="N123" s="6">
        <f t="shared" si="56"/>
        <v>0</v>
      </c>
      <c r="P123" s="6">
        <f t="shared" si="57"/>
        <v>3.5228702506935002E-2</v>
      </c>
    </row>
    <row r="124" spans="2:16" s="5" customFormat="1" x14ac:dyDescent="0.2">
      <c r="B124" s="5">
        <f t="shared" si="45"/>
        <v>0.40000000000000013</v>
      </c>
      <c r="C124" s="6">
        <f t="shared" si="32"/>
        <v>3.0296621334457388E-2</v>
      </c>
      <c r="D124" s="6">
        <f t="shared" si="46"/>
        <v>-7.9340104649070803E-16</v>
      </c>
      <c r="E124" s="6">
        <f t="shared" si="47"/>
        <v>2.6950079129388411E-42</v>
      </c>
      <c r="F124" s="6">
        <f t="shared" si="48"/>
        <v>-9.7593215454333984E-82</v>
      </c>
      <c r="G124" s="6">
        <f t="shared" si="49"/>
        <v>2.7915122644210609E-134</v>
      </c>
      <c r="H124" s="6">
        <f t="shared" si="50"/>
        <v>-7.0331308811225599E-200</v>
      </c>
      <c r="I124" s="6">
        <f t="shared" si="51"/>
        <v>1.36916379046249E-278</v>
      </c>
      <c r="J124" s="6">
        <f t="shared" si="52"/>
        <v>0</v>
      </c>
      <c r="K124" s="6">
        <f t="shared" si="53"/>
        <v>0</v>
      </c>
      <c r="L124" s="6">
        <f t="shared" si="54"/>
        <v>0</v>
      </c>
      <c r="M124" s="6">
        <f t="shared" si="55"/>
        <v>0</v>
      </c>
      <c r="N124" s="6">
        <f t="shared" si="56"/>
        <v>0</v>
      </c>
      <c r="P124" s="6">
        <f t="shared" si="57"/>
        <v>2.9055700780298028E-2</v>
      </c>
    </row>
    <row r="125" spans="2:16" s="5" customFormat="1" x14ac:dyDescent="0.2">
      <c r="B125" s="5">
        <f t="shared" si="45"/>
        <v>0.42500000000000016</v>
      </c>
      <c r="C125" s="6">
        <f t="shared" si="32"/>
        <v>2.4987850857537772E-2</v>
      </c>
      <c r="D125" s="6">
        <f t="shared" si="46"/>
        <v>-9.9095648017627975E-17</v>
      </c>
      <c r="E125" s="6">
        <f t="shared" si="47"/>
        <v>7.7444561715546646E-45</v>
      </c>
      <c r="F125" s="6">
        <f t="shared" si="48"/>
        <v>-9.7884550608036884E-87</v>
      </c>
      <c r="G125" s="6">
        <f t="shared" si="49"/>
        <v>1.4823969261886445E-142</v>
      </c>
      <c r="H125" s="6">
        <f t="shared" si="50"/>
        <v>-2.9996167064709485E-212</v>
      </c>
      <c r="I125" s="6">
        <f t="shared" si="51"/>
        <v>7.1141776360076101E-296</v>
      </c>
      <c r="J125" s="6">
        <f t="shared" si="52"/>
        <v>0</v>
      </c>
      <c r="K125" s="6">
        <f t="shared" si="53"/>
        <v>0</v>
      </c>
      <c r="L125" s="6">
        <f t="shared" si="54"/>
        <v>0</v>
      </c>
      <c r="M125" s="6">
        <f t="shared" si="55"/>
        <v>0</v>
      </c>
      <c r="N125" s="6">
        <f t="shared" si="56"/>
        <v>0</v>
      </c>
      <c r="P125" s="6">
        <f t="shared" si="57"/>
        <v>2.3964372450785375E-2</v>
      </c>
    </row>
    <row r="126" spans="2:16" s="5" customFormat="1" x14ac:dyDescent="0.2">
      <c r="B126" s="5">
        <f t="shared" si="45"/>
        <v>0.45000000000000018</v>
      </c>
      <c r="C126" s="6">
        <f t="shared" si="32"/>
        <v>2.0609317573257176E-2</v>
      </c>
      <c r="D126" s="6">
        <f t="shared" si="46"/>
        <v>-1.237702861556371E-17</v>
      </c>
      <c r="E126" s="6">
        <f t="shared" si="47"/>
        <v>2.2254703262717792E-47</v>
      </c>
      <c r="F126" s="6">
        <f t="shared" si="48"/>
        <v>-9.8176755455103083E-92</v>
      </c>
      <c r="G126" s="6">
        <f t="shared" si="49"/>
        <v>7.8720794989209437E-151</v>
      </c>
      <c r="H126" s="6">
        <f t="shared" si="50"/>
        <v>-1.2793307188253962E-224</v>
      </c>
      <c r="I126" s="6">
        <f t="shared" si="51"/>
        <v>0</v>
      </c>
      <c r="J126" s="6">
        <f t="shared" si="52"/>
        <v>0</v>
      </c>
      <c r="K126" s="6">
        <f t="shared" si="53"/>
        <v>0</v>
      </c>
      <c r="L126" s="6">
        <f t="shared" si="54"/>
        <v>0</v>
      </c>
      <c r="M126" s="6">
        <f t="shared" si="55"/>
        <v>0</v>
      </c>
      <c r="N126" s="6">
        <f t="shared" si="56"/>
        <v>0</v>
      </c>
      <c r="P126" s="6">
        <f t="shared" si="57"/>
        <v>1.9765179690636236E-2</v>
      </c>
    </row>
    <row r="127" spans="2:16" s="5" customFormat="1" x14ac:dyDescent="0.2">
      <c r="B127" s="5">
        <f t="shared" si="45"/>
        <v>0.4750000000000002</v>
      </c>
      <c r="C127" s="6">
        <f t="shared" si="32"/>
        <v>1.6998019287730773E-2</v>
      </c>
      <c r="D127" s="6">
        <f t="shared" si="46"/>
        <v>-1.5458886481395431E-18</v>
      </c>
      <c r="E127" s="6">
        <f t="shared" si="47"/>
        <v>6.3951787748603842E-50</v>
      </c>
      <c r="F127" s="6">
        <f t="shared" si="48"/>
        <v>-9.8469832591740196E-97</v>
      </c>
      <c r="G127" s="6">
        <f t="shared" si="49"/>
        <v>4.1803672513449956E-159</v>
      </c>
      <c r="H127" s="6">
        <f t="shared" si="50"/>
        <v>-5.4563207512464801E-237</v>
      </c>
      <c r="I127" s="6">
        <f t="shared" si="51"/>
        <v>0</v>
      </c>
      <c r="J127" s="6">
        <f t="shared" si="52"/>
        <v>0</v>
      </c>
      <c r="K127" s="6">
        <f t="shared" si="53"/>
        <v>0</v>
      </c>
      <c r="L127" s="6">
        <f t="shared" si="54"/>
        <v>0</v>
      </c>
      <c r="M127" s="6">
        <f t="shared" si="55"/>
        <v>0</v>
      </c>
      <c r="N127" s="6">
        <f t="shared" si="56"/>
        <v>0</v>
      </c>
      <c r="P127" s="6">
        <f t="shared" si="57"/>
        <v>1.6301796719502038E-2</v>
      </c>
    </row>
    <row r="128" spans="2:16" s="5" customFormat="1" x14ac:dyDescent="0.2">
      <c r="B128" s="5">
        <f t="shared" si="45"/>
        <v>0.50000000000000022</v>
      </c>
      <c r="C128" s="6">
        <f t="shared" si="32"/>
        <v>1.4019516108625977E-2</v>
      </c>
      <c r="D128" s="6">
        <f t="shared" si="46"/>
        <v>-1.930812141325768E-19</v>
      </c>
      <c r="E128" s="6">
        <f t="shared" si="47"/>
        <v>1.8377378965523706E-52</v>
      </c>
      <c r="F128" s="6">
        <f t="shared" si="48"/>
        <v>-9.8763784621906048E-102</v>
      </c>
      <c r="G128" s="6">
        <f t="shared" si="49"/>
        <v>2.2199306242413009E-167</v>
      </c>
      <c r="H128" s="6">
        <f t="shared" si="50"/>
        <v>-2.3271102383766152E-249</v>
      </c>
      <c r="I128" s="6">
        <f t="shared" si="51"/>
        <v>0</v>
      </c>
      <c r="J128" s="6">
        <f t="shared" si="52"/>
        <v>0</v>
      </c>
      <c r="K128" s="6">
        <f t="shared" si="53"/>
        <v>0</v>
      </c>
      <c r="L128" s="6">
        <f t="shared" si="54"/>
        <v>0</v>
      </c>
      <c r="M128" s="6">
        <f t="shared" si="55"/>
        <v>0</v>
      </c>
      <c r="N128" s="6">
        <f t="shared" si="56"/>
        <v>0</v>
      </c>
      <c r="P128" s="6">
        <f t="shared" si="57"/>
        <v>1.3445290174106828E-2</v>
      </c>
    </row>
    <row r="129" spans="2:16" s="5" customFormat="1" x14ac:dyDescent="0.2">
      <c r="B129" s="5">
        <f t="shared" si="45"/>
        <v>0.52500000000000024</v>
      </c>
      <c r="C129" s="6">
        <f t="shared" si="32"/>
        <v>1.1562925573445572E-2</v>
      </c>
      <c r="D129" s="6">
        <f t="shared" si="46"/>
        <v>-2.4115808920504503E-20</v>
      </c>
      <c r="E129" s="6">
        <f t="shared" si="47"/>
        <v>5.2809791490129394E-55</v>
      </c>
      <c r="F129" s="6">
        <f t="shared" si="48"/>
        <v>-9.9058614157334595E-107</v>
      </c>
      <c r="G129" s="6">
        <f t="shared" si="49"/>
        <v>1.1788657981804837E-175</v>
      </c>
      <c r="H129" s="6">
        <f t="shared" si="50"/>
        <v>-9.925080119822732E-262</v>
      </c>
      <c r="I129" s="6">
        <f t="shared" si="51"/>
        <v>0</v>
      </c>
      <c r="J129" s="6">
        <f t="shared" si="52"/>
        <v>0</v>
      </c>
      <c r="K129" s="6">
        <f t="shared" si="53"/>
        <v>0</v>
      </c>
      <c r="L129" s="6">
        <f t="shared" si="54"/>
        <v>0</v>
      </c>
      <c r="M129" s="6">
        <f t="shared" si="55"/>
        <v>0</v>
      </c>
      <c r="N129" s="6">
        <f t="shared" si="56"/>
        <v>0</v>
      </c>
      <c r="P129" s="6">
        <f t="shared" si="57"/>
        <v>1.108931923127647E-2</v>
      </c>
    </row>
    <row r="130" spans="2:16" s="5" customFormat="1" x14ac:dyDescent="0.2">
      <c r="B130" s="5">
        <f t="shared" si="45"/>
        <v>0.55000000000000027</v>
      </c>
      <c r="C130" s="6">
        <f t="shared" si="32"/>
        <v>9.5367947638918486E-3</v>
      </c>
      <c r="D130" s="6">
        <f t="shared" si="46"/>
        <v>-3.0120601970679301E-21</v>
      </c>
      <c r="E130" s="6">
        <f t="shared" si="47"/>
        <v>1.5175581253795119E-57</v>
      </c>
      <c r="F130" s="6">
        <f t="shared" si="48"/>
        <v>-9.9354323817547891E-112</v>
      </c>
      <c r="G130" s="6">
        <f t="shared" si="49"/>
        <v>6.2602162200215142E-184</v>
      </c>
      <c r="H130" s="6">
        <f t="shared" si="50"/>
        <v>-4.2330274587085625E-274</v>
      </c>
      <c r="I130" s="6">
        <f t="shared" si="51"/>
        <v>0</v>
      </c>
      <c r="J130" s="6">
        <f t="shared" si="52"/>
        <v>0</v>
      </c>
      <c r="K130" s="6">
        <f t="shared" si="53"/>
        <v>0</v>
      </c>
      <c r="L130" s="6">
        <f t="shared" si="54"/>
        <v>0</v>
      </c>
      <c r="M130" s="6">
        <f t="shared" si="55"/>
        <v>0</v>
      </c>
      <c r="N130" s="6">
        <f t="shared" si="56"/>
        <v>0</v>
      </c>
      <c r="P130" s="6">
        <f t="shared" si="57"/>
        <v>9.1461767965396335E-3</v>
      </c>
    </row>
    <row r="131" spans="2:16" s="5" customFormat="1" x14ac:dyDescent="0.2">
      <c r="B131" s="5">
        <f t="shared" si="45"/>
        <v>0.57500000000000029</v>
      </c>
      <c r="C131" s="6">
        <f t="shared" si="32"/>
        <v>7.8656957351229528E-3</v>
      </c>
      <c r="D131" s="6">
        <f t="shared" si="46"/>
        <v>-3.7620577691038685E-22</v>
      </c>
      <c r="E131" s="6">
        <f t="shared" si="47"/>
        <v>4.360900883950391E-60</v>
      </c>
      <c r="F131" s="6">
        <f t="shared" si="48"/>
        <v>-9.965091622989624E-117</v>
      </c>
      <c r="G131" s="6">
        <f t="shared" si="49"/>
        <v>3.3244078487904537E-192</v>
      </c>
      <c r="H131" s="6">
        <f t="shared" si="50"/>
        <v>-1.8053780170895697E-286</v>
      </c>
      <c r="I131" s="6">
        <f t="shared" si="51"/>
        <v>0</v>
      </c>
      <c r="J131" s="6">
        <f t="shared" si="52"/>
        <v>0</v>
      </c>
      <c r="K131" s="6">
        <f t="shared" si="53"/>
        <v>0</v>
      </c>
      <c r="L131" s="6">
        <f t="shared" si="54"/>
        <v>0</v>
      </c>
      <c r="M131" s="6">
        <f t="shared" si="55"/>
        <v>0</v>
      </c>
      <c r="N131" s="6">
        <f t="shared" si="56"/>
        <v>0</v>
      </c>
      <c r="P131" s="6">
        <f t="shared" si="57"/>
        <v>7.5435243813366968E-3</v>
      </c>
    </row>
    <row r="132" spans="2:16" s="5" customFormat="1" x14ac:dyDescent="0.2">
      <c r="B132" s="5">
        <f t="shared" si="45"/>
        <v>0.60000000000000031</v>
      </c>
      <c r="C132" s="6">
        <f t="shared" si="32"/>
        <v>6.487417515975087E-3</v>
      </c>
      <c r="D132" s="6">
        <f t="shared" si="46"/>
        <v>-4.6988033877450712E-23</v>
      </c>
      <c r="E132" s="6">
        <f t="shared" si="47"/>
        <v>1.2531616550030598E-62</v>
      </c>
      <c r="F132" s="6">
        <f t="shared" si="48"/>
        <v>-9.9948394029570303E-122</v>
      </c>
      <c r="G132" s="6">
        <f t="shared" si="49"/>
        <v>1.7653843184767174E-200</v>
      </c>
      <c r="H132" s="6">
        <f t="shared" si="50"/>
        <v>-7.6999022954230748E-299</v>
      </c>
      <c r="I132" s="6">
        <f t="shared" si="51"/>
        <v>0</v>
      </c>
      <c r="J132" s="6">
        <f t="shared" si="52"/>
        <v>0</v>
      </c>
      <c r="K132" s="6">
        <f t="shared" si="53"/>
        <v>0</v>
      </c>
      <c r="L132" s="6">
        <f t="shared" si="54"/>
        <v>0</v>
      </c>
      <c r="M132" s="6">
        <f t="shared" si="55"/>
        <v>0</v>
      </c>
      <c r="N132" s="6">
        <f t="shared" si="56"/>
        <v>0</v>
      </c>
      <c r="P132" s="6">
        <f t="shared" si="57"/>
        <v>6.2216991162198625E-3</v>
      </c>
    </row>
    <row r="133" spans="2:16" s="5" customFormat="1" x14ac:dyDescent="0.2">
      <c r="B133" s="5">
        <f t="shared" si="45"/>
        <v>0.62500000000000033</v>
      </c>
      <c r="C133" s="6">
        <f t="shared" si="32"/>
        <v>5.3506501451168129E-3</v>
      </c>
      <c r="D133" s="6">
        <f t="shared" si="46"/>
        <v>-5.8687969807395518E-24</v>
      </c>
      <c r="E133" s="6">
        <f t="shared" si="47"/>
        <v>3.6011231976165058E-65</v>
      </c>
      <c r="F133" s="6">
        <f t="shared" si="48"/>
        <v>-1.002467598596273E-126</v>
      </c>
      <c r="G133" s="6">
        <f t="shared" si="49"/>
        <v>9.3748478937613265E-209</v>
      </c>
      <c r="H133" s="6">
        <f t="shared" si="50"/>
        <v>0</v>
      </c>
      <c r="I133" s="6">
        <f t="shared" si="51"/>
        <v>0</v>
      </c>
      <c r="J133" s="6">
        <f t="shared" si="52"/>
        <v>0</v>
      </c>
      <c r="K133" s="6">
        <f t="shared" si="53"/>
        <v>0</v>
      </c>
      <c r="L133" s="6">
        <f t="shared" si="54"/>
        <v>0</v>
      </c>
      <c r="M133" s="6">
        <f t="shared" si="55"/>
        <v>0</v>
      </c>
      <c r="N133" s="6">
        <f t="shared" si="56"/>
        <v>0</v>
      </c>
      <c r="P133" s="6">
        <f t="shared" si="57"/>
        <v>5.1314926466654743E-3</v>
      </c>
    </row>
    <row r="134" spans="2:16" s="5" customFormat="1" x14ac:dyDescent="0.2">
      <c r="B134" s="5">
        <f t="shared" si="45"/>
        <v>0.65000000000000036</v>
      </c>
      <c r="C134" s="6">
        <f t="shared" si="32"/>
        <v>4.4130745254085044E-3</v>
      </c>
      <c r="D134" s="6">
        <f t="shared" si="46"/>
        <v>-7.3301168742168994E-25</v>
      </c>
      <c r="E134" s="6">
        <f t="shared" si="47"/>
        <v>1.0348296432976715E-67</v>
      </c>
      <c r="F134" s="6">
        <f t="shared" si="48"/>
        <v>-1.005460163710145E-131</v>
      </c>
      <c r="G134" s="6">
        <f t="shared" si="49"/>
        <v>4.9783932094169262E-217</v>
      </c>
      <c r="H134" s="6">
        <f t="shared" si="50"/>
        <v>0</v>
      </c>
      <c r="I134" s="6">
        <f t="shared" si="51"/>
        <v>0</v>
      </c>
      <c r="J134" s="6">
        <f t="shared" si="52"/>
        <v>0</v>
      </c>
      <c r="K134" s="6">
        <f t="shared" si="53"/>
        <v>0</v>
      </c>
      <c r="L134" s="6">
        <f t="shared" si="54"/>
        <v>0</v>
      </c>
      <c r="M134" s="6">
        <f t="shared" si="55"/>
        <v>0</v>
      </c>
      <c r="N134" s="6">
        <f t="shared" si="56"/>
        <v>0</v>
      </c>
      <c r="P134" s="6">
        <f t="shared" si="57"/>
        <v>4.2323192251669962E-3</v>
      </c>
    </row>
    <row r="135" spans="2:16" s="5" customFormat="1" x14ac:dyDescent="0.2">
      <c r="B135" s="5">
        <f t="shared" si="45"/>
        <v>0.67500000000000038</v>
      </c>
      <c r="C135" s="6">
        <f t="shared" si="32"/>
        <v>3.6397869863689846E-3</v>
      </c>
      <c r="D135" s="6">
        <f t="shared" si="46"/>
        <v>-9.155302793062051E-26</v>
      </c>
      <c r="E135" s="6">
        <f t="shared" si="47"/>
        <v>2.973717731613293E-70</v>
      </c>
      <c r="F135" s="6">
        <f t="shared" si="48"/>
        <v>-1.0084616622259277E-136</v>
      </c>
      <c r="G135" s="6">
        <f t="shared" si="49"/>
        <v>2.6437121144187554E-225</v>
      </c>
      <c r="H135" s="6">
        <f t="shared" si="50"/>
        <v>0</v>
      </c>
      <c r="I135" s="6">
        <f t="shared" si="51"/>
        <v>0</v>
      </c>
      <c r="J135" s="6">
        <f t="shared" si="52"/>
        <v>0</v>
      </c>
      <c r="K135" s="6">
        <f t="shared" si="53"/>
        <v>0</v>
      </c>
      <c r="L135" s="6">
        <f t="shared" si="54"/>
        <v>0</v>
      </c>
      <c r="M135" s="6">
        <f t="shared" si="55"/>
        <v>0</v>
      </c>
      <c r="N135" s="6">
        <f t="shared" si="56"/>
        <v>0</v>
      </c>
      <c r="P135" s="6">
        <f t="shared" si="57"/>
        <v>3.4907048021121127E-3</v>
      </c>
    </row>
    <row r="136" spans="2:16" s="5" customFormat="1" x14ac:dyDescent="0.2">
      <c r="B136" s="5">
        <f t="shared" si="45"/>
        <v>0.7000000000000004</v>
      </c>
      <c r="C136" s="6">
        <f t="shared" si="32"/>
        <v>3.0019999050241927E-3</v>
      </c>
      <c r="D136" s="6">
        <f t="shared" si="46"/>
        <v>-1.1434956723197555E-26</v>
      </c>
      <c r="E136" s="6">
        <f t="shared" si="47"/>
        <v>8.5453651280528666E-73</v>
      </c>
      <c r="F136" s="6">
        <f t="shared" si="48"/>
        <v>-1.0114721208116022E-141</v>
      </c>
      <c r="G136" s="6">
        <f t="shared" si="49"/>
        <v>1.4039095446907603E-233</v>
      </c>
      <c r="H136" s="6">
        <f t="shared" si="50"/>
        <v>0</v>
      </c>
      <c r="I136" s="6">
        <f t="shared" si="51"/>
        <v>0</v>
      </c>
      <c r="J136" s="6">
        <f t="shared" si="52"/>
        <v>0</v>
      </c>
      <c r="K136" s="6">
        <f t="shared" si="53"/>
        <v>0</v>
      </c>
      <c r="L136" s="6">
        <f t="shared" si="54"/>
        <v>0</v>
      </c>
      <c r="M136" s="6">
        <f t="shared" si="55"/>
        <v>0</v>
      </c>
      <c r="N136" s="6">
        <f t="shared" si="56"/>
        <v>0</v>
      </c>
      <c r="P136" s="6">
        <f t="shared" si="57"/>
        <v>2.8790408679552691E-3</v>
      </c>
    </row>
    <row r="137" spans="2:16" s="5" customFormat="1" x14ac:dyDescent="0.2">
      <c r="B137" s="5">
        <f t="shared" si="45"/>
        <v>0.72500000000000042</v>
      </c>
      <c r="C137" s="6">
        <f t="shared" si="32"/>
        <v>2.4759700123977717E-3</v>
      </c>
      <c r="D137" s="6">
        <f t="shared" si="46"/>
        <v>-1.4282240382097513E-27</v>
      </c>
      <c r="E137" s="6">
        <f t="shared" si="47"/>
        <v>2.4556219440547105E-75</v>
      </c>
      <c r="F137" s="6">
        <f t="shared" si="48"/>
        <v>-1.0144915662148166E-146</v>
      </c>
      <c r="G137" s="6">
        <f t="shared" si="49"/>
        <v>7.4552822863133574E-242</v>
      </c>
      <c r="H137" s="6">
        <f t="shared" si="50"/>
        <v>0</v>
      </c>
      <c r="I137" s="6">
        <f t="shared" si="51"/>
        <v>0</v>
      </c>
      <c r="J137" s="6">
        <f t="shared" si="52"/>
        <v>0</v>
      </c>
      <c r="K137" s="6">
        <f t="shared" si="53"/>
        <v>0</v>
      </c>
      <c r="L137" s="6">
        <f t="shared" si="54"/>
        <v>0</v>
      </c>
      <c r="M137" s="6">
        <f t="shared" si="55"/>
        <v>0</v>
      </c>
      <c r="N137" s="6">
        <f t="shared" si="56"/>
        <v>0</v>
      </c>
      <c r="P137" s="6">
        <f t="shared" si="57"/>
        <v>2.3745566552466138E-3</v>
      </c>
    </row>
    <row r="138" spans="2:16" s="5" customFormat="1" x14ac:dyDescent="0.2">
      <c r="B138" s="5">
        <f t="shared" si="45"/>
        <v>0.75000000000000044</v>
      </c>
      <c r="C138" s="6">
        <f t="shared" si="32"/>
        <v>2.0421144890887719E-3</v>
      </c>
      <c r="D138" s="6">
        <f t="shared" si="46"/>
        <v>-1.7838492551371535E-28</v>
      </c>
      <c r="E138" s="6">
        <f t="shared" si="47"/>
        <v>7.0565494180317615E-78</v>
      </c>
      <c r="F138" s="6">
        <f t="shared" si="48"/>
        <v>-1.0175200252628923E-151</v>
      </c>
      <c r="G138" s="6">
        <f t="shared" si="49"/>
        <v>3.9590324162131558E-250</v>
      </c>
      <c r="H138" s="6">
        <f t="shared" si="50"/>
        <v>0</v>
      </c>
      <c r="I138" s="6">
        <f t="shared" si="51"/>
        <v>0</v>
      </c>
      <c r="J138" s="6">
        <f t="shared" si="52"/>
        <v>0</v>
      </c>
      <c r="K138" s="6">
        <f t="shared" si="53"/>
        <v>0</v>
      </c>
      <c r="L138" s="6">
        <f t="shared" si="54"/>
        <v>0</v>
      </c>
      <c r="M138" s="6">
        <f t="shared" si="55"/>
        <v>0</v>
      </c>
      <c r="N138" s="6">
        <f t="shared" si="56"/>
        <v>0</v>
      </c>
      <c r="P138" s="6">
        <f t="shared" si="57"/>
        <v>1.9584714380871337E-3</v>
      </c>
    </row>
    <row r="139" spans="2:16" s="5" customFormat="1" x14ac:dyDescent="0.2">
      <c r="B139" s="5">
        <f t="shared" si="45"/>
        <v>0.77500000000000047</v>
      </c>
      <c r="C139" s="6">
        <f t="shared" si="32"/>
        <v>1.6842819443147344E-3</v>
      </c>
      <c r="D139" s="6">
        <f t="shared" si="46"/>
        <v>-2.2280245115059791E-29</v>
      </c>
      <c r="E139" s="6">
        <f t="shared" si="47"/>
        <v>2.0277913629857006E-80</v>
      </c>
      <c r="F139" s="6">
        <f t="shared" si="48"/>
        <v>-1.0205575248634097E-156</v>
      </c>
      <c r="G139" s="6">
        <f t="shared" si="49"/>
        <v>2.1023935876179077E-258</v>
      </c>
      <c r="H139" s="6">
        <f t="shared" si="50"/>
        <v>0</v>
      </c>
      <c r="I139" s="6">
        <f t="shared" si="51"/>
        <v>0</v>
      </c>
      <c r="J139" s="6">
        <f t="shared" si="52"/>
        <v>0</v>
      </c>
      <c r="K139" s="6">
        <f t="shared" si="53"/>
        <v>0</v>
      </c>
      <c r="L139" s="6">
        <f t="shared" si="54"/>
        <v>0</v>
      </c>
      <c r="M139" s="6">
        <f t="shared" si="55"/>
        <v>0</v>
      </c>
      <c r="N139" s="6">
        <f t="shared" si="56"/>
        <v>0</v>
      </c>
      <c r="P139" s="6">
        <f t="shared" si="57"/>
        <v>1.6152953711709738E-3</v>
      </c>
    </row>
    <row r="140" spans="2:16" s="5" customFormat="1" x14ac:dyDescent="0.2">
      <c r="B140" s="5">
        <f t="shared" si="45"/>
        <v>0.80000000000000049</v>
      </c>
      <c r="C140" s="6">
        <f t="shared" si="32"/>
        <v>1.389151138734859E-3</v>
      </c>
      <c r="D140" s="6">
        <f t="shared" si="46"/>
        <v>-2.7827986078845103E-30</v>
      </c>
      <c r="E140" s="6">
        <f t="shared" si="47"/>
        <v>5.8271225328518125E-83</v>
      </c>
      <c r="F140" s="6">
        <f t="shared" si="48"/>
        <v>-1.0236040920042154E-161</v>
      </c>
      <c r="G140" s="6">
        <f t="shared" si="49"/>
        <v>1.1164492564283463E-266</v>
      </c>
      <c r="H140" s="6">
        <f t="shared" si="50"/>
        <v>0</v>
      </c>
      <c r="I140" s="6">
        <f t="shared" si="51"/>
        <v>0</v>
      </c>
      <c r="J140" s="6">
        <f t="shared" si="52"/>
        <v>0</v>
      </c>
      <c r="K140" s="6">
        <f t="shared" si="53"/>
        <v>0</v>
      </c>
      <c r="L140" s="6">
        <f t="shared" si="54"/>
        <v>0</v>
      </c>
      <c r="M140" s="6">
        <f t="shared" si="55"/>
        <v>0</v>
      </c>
      <c r="N140" s="6">
        <f t="shared" si="56"/>
        <v>0</v>
      </c>
      <c r="P140" s="6">
        <f t="shared" si="57"/>
        <v>1.3322528403451194E-3</v>
      </c>
    </row>
    <row r="141" spans="2:16" s="5" customFormat="1" x14ac:dyDescent="0.2">
      <c r="B141" s="5">
        <f t="shared" si="45"/>
        <v>0.82500000000000051</v>
      </c>
      <c r="C141" s="6">
        <f t="shared" si="32"/>
        <v>1.1457350669596405E-3</v>
      </c>
      <c r="D141" s="6">
        <f t="shared" si="46"/>
        <v>-3.4757104565288739E-31</v>
      </c>
      <c r="E141" s="6">
        <f t="shared" si="47"/>
        <v>1.6744995383979634E-85</v>
      </c>
      <c r="F141" s="6">
        <f t="shared" si="48"/>
        <v>-1.02665975375372E-166</v>
      </c>
      <c r="G141" s="6">
        <f t="shared" si="49"/>
        <v>5.928761148818444E-275</v>
      </c>
      <c r="H141" s="6">
        <f t="shared" si="50"/>
        <v>0</v>
      </c>
      <c r="I141" s="6">
        <f t="shared" si="51"/>
        <v>0</v>
      </c>
      <c r="J141" s="6">
        <f t="shared" si="52"/>
        <v>0</v>
      </c>
      <c r="K141" s="6">
        <f t="shared" si="53"/>
        <v>0</v>
      </c>
      <c r="L141" s="6">
        <f t="shared" si="54"/>
        <v>0</v>
      </c>
      <c r="M141" s="6">
        <f t="shared" si="55"/>
        <v>0</v>
      </c>
      <c r="N141" s="6">
        <f t="shared" si="56"/>
        <v>0</v>
      </c>
      <c r="P141" s="6">
        <f t="shared" si="57"/>
        <v>1.0988068574238309E-3</v>
      </c>
    </row>
    <row r="142" spans="2:16" s="5" customFormat="1" x14ac:dyDescent="0.2">
      <c r="B142" s="5">
        <f t="shared" si="45"/>
        <v>0.85000000000000053</v>
      </c>
      <c r="C142" s="6">
        <f t="shared" si="32"/>
        <v>9.4497193793940623E-4</v>
      </c>
      <c r="D142" s="6">
        <f t="shared" si="46"/>
        <v>-4.3411561093196846E-32</v>
      </c>
      <c r="E142" s="6">
        <f t="shared" si="47"/>
        <v>4.8118924705754049E-88</v>
      </c>
      <c r="F142" s="6">
        <f t="shared" si="48"/>
        <v>-1.0297245372611391E-171</v>
      </c>
      <c r="G142" s="6">
        <f t="shared" si="49"/>
        <v>3.1483928675981814E-283</v>
      </c>
      <c r="H142" s="6">
        <f t="shared" si="50"/>
        <v>0</v>
      </c>
      <c r="I142" s="6">
        <f t="shared" si="51"/>
        <v>0</v>
      </c>
      <c r="J142" s="6">
        <f t="shared" si="52"/>
        <v>0</v>
      </c>
      <c r="K142" s="6">
        <f t="shared" si="53"/>
        <v>0</v>
      </c>
      <c r="L142" s="6">
        <f t="shared" si="54"/>
        <v>0</v>
      </c>
      <c r="M142" s="6">
        <f t="shared" si="55"/>
        <v>0</v>
      </c>
      <c r="N142" s="6">
        <f t="shared" si="56"/>
        <v>0</v>
      </c>
      <c r="P142" s="6">
        <f t="shared" si="57"/>
        <v>9.0626679362820165E-4</v>
      </c>
    </row>
    <row r="143" spans="2:16" s="5" customFormat="1" x14ac:dyDescent="0.2">
      <c r="B143" s="5">
        <f t="shared" si="45"/>
        <v>0.87500000000000056</v>
      </c>
      <c r="C143" s="6">
        <f t="shared" si="32"/>
        <v>7.7938782642184077E-4</v>
      </c>
      <c r="D143" s="6">
        <f t="shared" si="46"/>
        <v>-5.4220961731963134E-33</v>
      </c>
      <c r="E143" s="6">
        <f t="shared" si="47"/>
        <v>1.3827599600614162E-90</v>
      </c>
      <c r="F143" s="6">
        <f t="shared" si="48"/>
        <v>-1.0327984697567336E-176</v>
      </c>
      <c r="G143" s="6">
        <f t="shared" si="49"/>
        <v>1.6719138113225277E-291</v>
      </c>
      <c r="H143" s="6">
        <f t="shared" si="50"/>
        <v>0</v>
      </c>
      <c r="I143" s="6">
        <f t="shared" si="51"/>
        <v>0</v>
      </c>
      <c r="J143" s="6">
        <f t="shared" si="52"/>
        <v>0</v>
      </c>
      <c r="K143" s="6">
        <f t="shared" si="53"/>
        <v>0</v>
      </c>
      <c r="L143" s="6">
        <f t="shared" si="54"/>
        <v>0</v>
      </c>
      <c r="M143" s="6">
        <f t="shared" si="55"/>
        <v>0</v>
      </c>
      <c r="N143" s="6">
        <f t="shared" si="56"/>
        <v>0</v>
      </c>
      <c r="P143" s="6">
        <f t="shared" si="57"/>
        <v>7.4746484851645055E-4</v>
      </c>
    </row>
    <row r="144" spans="2:16" s="5" customFormat="1" x14ac:dyDescent="0.2">
      <c r="B144" s="5">
        <f t="shared" si="45"/>
        <v>0.90000000000000058</v>
      </c>
      <c r="C144" s="6">
        <f t="shared" si="32"/>
        <v>6.428184368089798E-4</v>
      </c>
      <c r="D144" s="6">
        <f t="shared" si="46"/>
        <v>-6.7721883689636149E-34</v>
      </c>
      <c r="E144" s="6">
        <f t="shared" si="47"/>
        <v>3.9735408030020986E-93</v>
      </c>
      <c r="F144" s="6">
        <f t="shared" si="48"/>
        <v>-1.0358815785520524E-181</v>
      </c>
      <c r="G144" s="6">
        <f t="shared" si="49"/>
        <v>8.8784847064638143E-300</v>
      </c>
      <c r="H144" s="6">
        <f t="shared" si="50"/>
        <v>0</v>
      </c>
      <c r="I144" s="6">
        <f t="shared" si="51"/>
        <v>0</v>
      </c>
      <c r="J144" s="6">
        <f t="shared" si="52"/>
        <v>0</v>
      </c>
      <c r="K144" s="6">
        <f t="shared" si="53"/>
        <v>0</v>
      </c>
      <c r="L144" s="6">
        <f t="shared" si="54"/>
        <v>0</v>
      </c>
      <c r="M144" s="6">
        <f t="shared" si="55"/>
        <v>0</v>
      </c>
      <c r="N144" s="6">
        <f t="shared" si="56"/>
        <v>0</v>
      </c>
      <c r="P144" s="6">
        <f t="shared" si="57"/>
        <v>6.1648921012649402E-4</v>
      </c>
    </row>
    <row r="145" spans="1:17" s="5" customFormat="1" x14ac:dyDescent="0.2">
      <c r="B145" s="5">
        <f t="shared" si="45"/>
        <v>0.9250000000000006</v>
      </c>
      <c r="C145" s="6">
        <f t="shared" si="32"/>
        <v>5.3017962135565734E-4</v>
      </c>
      <c r="D145" s="6">
        <f t="shared" si="46"/>
        <v>-8.4584510934062251E-35</v>
      </c>
      <c r="E145" s="6">
        <f t="shared" si="47"/>
        <v>1.1418486916862805E-95</v>
      </c>
      <c r="F145" s="6">
        <f t="shared" si="48"/>
        <v>-1.0389738910401749E-186</v>
      </c>
      <c r="G145" s="6">
        <f t="shared" si="49"/>
        <v>4.7148058798890618E-308</v>
      </c>
      <c r="H145" s="6">
        <f t="shared" si="50"/>
        <v>0</v>
      </c>
      <c r="I145" s="6">
        <f t="shared" si="51"/>
        <v>0</v>
      </c>
      <c r="J145" s="6">
        <f t="shared" si="52"/>
        <v>0</v>
      </c>
      <c r="K145" s="6">
        <f t="shared" si="53"/>
        <v>0</v>
      </c>
      <c r="L145" s="6">
        <f t="shared" si="54"/>
        <v>0</v>
      </c>
      <c r="M145" s="6">
        <f t="shared" si="55"/>
        <v>0</v>
      </c>
      <c r="N145" s="6">
        <f t="shared" si="56"/>
        <v>0</v>
      </c>
      <c r="P145" s="6">
        <f t="shared" si="57"/>
        <v>5.0846397252890204E-4</v>
      </c>
    </row>
    <row r="146" spans="1:17" s="5" customFormat="1" x14ac:dyDescent="0.2">
      <c r="B146" s="5">
        <f t="shared" si="45"/>
        <v>0.95000000000000062</v>
      </c>
      <c r="C146" s="6">
        <f t="shared" si="32"/>
        <v>4.3727810965751309E-4</v>
      </c>
      <c r="D146" s="6">
        <f t="shared" si="46"/>
        <v>-1.0564590203578896E-35</v>
      </c>
      <c r="E146" s="6">
        <f t="shared" si="47"/>
        <v>3.2812509027731794E-98</v>
      </c>
      <c r="F146" s="6">
        <f t="shared" si="48"/>
        <v>-1.0420754346959542E-191</v>
      </c>
      <c r="G146" s="6">
        <f t="shared" si="49"/>
        <v>0</v>
      </c>
      <c r="H146" s="6">
        <f t="shared" si="50"/>
        <v>0</v>
      </c>
      <c r="I146" s="6">
        <f t="shared" si="51"/>
        <v>0</v>
      </c>
      <c r="J146" s="6">
        <f t="shared" si="52"/>
        <v>0</v>
      </c>
      <c r="K146" s="6">
        <f t="shared" si="53"/>
        <v>0</v>
      </c>
      <c r="L146" s="6">
        <f t="shared" si="54"/>
        <v>0</v>
      </c>
      <c r="M146" s="6">
        <f t="shared" si="55"/>
        <v>0</v>
      </c>
      <c r="N146" s="6">
        <f t="shared" si="56"/>
        <v>0</v>
      </c>
      <c r="P146" s="6">
        <f t="shared" si="57"/>
        <v>4.1936761765355891E-4</v>
      </c>
    </row>
    <row r="147" spans="1:17" s="5" customFormat="1" x14ac:dyDescent="0.2">
      <c r="B147" s="5">
        <f t="shared" si="45"/>
        <v>0.97500000000000064</v>
      </c>
      <c r="C147" s="6">
        <f t="shared" si="32"/>
        <v>3.6065540334561118E-4</v>
      </c>
      <c r="D147" s="6">
        <f t="shared" si="46"/>
        <v>-1.3195154164402825E-36</v>
      </c>
      <c r="E147" s="6">
        <f t="shared" si="47"/>
        <v>9.4291017411857755E-101</v>
      </c>
      <c r="F147" s="6">
        <f t="shared" si="48"/>
        <v>-1.045186237076321E-196</v>
      </c>
      <c r="G147" s="6">
        <f t="shared" si="49"/>
        <v>0</v>
      </c>
      <c r="H147" s="6">
        <f t="shared" si="50"/>
        <v>0</v>
      </c>
      <c r="I147" s="6">
        <f t="shared" si="51"/>
        <v>0</v>
      </c>
      <c r="J147" s="6">
        <f t="shared" si="52"/>
        <v>0</v>
      </c>
      <c r="K147" s="6">
        <f t="shared" si="53"/>
        <v>0</v>
      </c>
      <c r="L147" s="6">
        <f t="shared" si="54"/>
        <v>0</v>
      </c>
      <c r="M147" s="6">
        <f t="shared" si="55"/>
        <v>0</v>
      </c>
      <c r="N147" s="6">
        <f t="shared" si="56"/>
        <v>0</v>
      </c>
      <c r="P147" s="6">
        <f t="shared" si="57"/>
        <v>3.458833039078788E-4</v>
      </c>
    </row>
    <row r="148" spans="1:17" s="5" customFormat="1" x14ac:dyDescent="0.2">
      <c r="B148" s="5">
        <f t="shared" si="45"/>
        <v>1.0000000000000007</v>
      </c>
      <c r="C148" s="6">
        <f t="shared" si="32"/>
        <v>2.9745902456507906E-4</v>
      </c>
      <c r="D148" s="6">
        <f t="shared" si="46"/>
        <v>-1.6480723820539144E-37</v>
      </c>
      <c r="E148" s="6">
        <f t="shared" si="47"/>
        <v>2.7095751675219733E-103</v>
      </c>
      <c r="F148" s="6">
        <f t="shared" si="48"/>
        <v>-1.0483063258202897E-201</v>
      </c>
      <c r="G148" s="6">
        <f t="shared" si="49"/>
        <v>0</v>
      </c>
      <c r="H148" s="6">
        <f t="shared" si="50"/>
        <v>0</v>
      </c>
      <c r="I148" s="6">
        <f t="shared" si="51"/>
        <v>0</v>
      </c>
      <c r="J148" s="6">
        <f t="shared" si="52"/>
        <v>0</v>
      </c>
      <c r="K148" s="6">
        <f t="shared" si="53"/>
        <v>0</v>
      </c>
      <c r="L148" s="6">
        <f t="shared" si="54"/>
        <v>0</v>
      </c>
      <c r="M148" s="6">
        <f t="shared" si="55"/>
        <v>0</v>
      </c>
      <c r="N148" s="6">
        <f t="shared" si="56"/>
        <v>0</v>
      </c>
      <c r="P148" s="6">
        <f t="shared" si="57"/>
        <v>2.8527538819428155E-4</v>
      </c>
    </row>
    <row r="149" spans="1:17" s="5" customFormat="1" x14ac:dyDescent="0.2">
      <c r="B149" s="5">
        <f t="shared" si="45"/>
        <v>1.0250000000000006</v>
      </c>
      <c r="C149" s="6">
        <f t="shared" si="32"/>
        <v>2.453363251303278E-4</v>
      </c>
      <c r="D149" s="6">
        <f t="shared" si="46"/>
        <v>-2.0584394412127181E-38</v>
      </c>
      <c r="E149" s="6">
        <f t="shared" si="47"/>
        <v>7.7863170744920235E-106</v>
      </c>
      <c r="F149" s="6">
        <f t="shared" si="48"/>
        <v>-1.0514357286496218E-206</v>
      </c>
      <c r="G149" s="6">
        <f t="shared" si="49"/>
        <v>0</v>
      </c>
      <c r="H149" s="6">
        <f t="shared" si="50"/>
        <v>0</v>
      </c>
      <c r="I149" s="6">
        <f t="shared" si="51"/>
        <v>0</v>
      </c>
      <c r="J149" s="6">
        <f t="shared" si="52"/>
        <v>0</v>
      </c>
      <c r="K149" s="6">
        <f t="shared" si="53"/>
        <v>0</v>
      </c>
      <c r="L149" s="6">
        <f t="shared" si="54"/>
        <v>0</v>
      </c>
      <c r="M149" s="6">
        <f t="shared" si="55"/>
        <v>0</v>
      </c>
      <c r="N149" s="6">
        <f t="shared" si="56"/>
        <v>0</v>
      </c>
      <c r="P149" s="6">
        <f t="shared" si="57"/>
        <v>2.3528758454057408E-4</v>
      </c>
    </row>
    <row r="150" spans="1:17" s="5" customFormat="1" x14ac:dyDescent="0.2">
      <c r="B150" s="5">
        <f t="shared" si="45"/>
        <v>1.0500000000000005</v>
      </c>
      <c r="C150" s="6">
        <f t="shared" si="32"/>
        <v>2.0234690312878828E-4</v>
      </c>
      <c r="D150" s="6">
        <f t="shared" si="46"/>
        <v>-2.5709871600781754E-39</v>
      </c>
      <c r="E150" s="6">
        <f t="shared" si="47"/>
        <v>2.2374996018277503E-108</v>
      </c>
      <c r="F150" s="6">
        <f t="shared" si="48"/>
        <v>-1.0545744733686547E-211</v>
      </c>
      <c r="G150" s="6">
        <f t="shared" si="49"/>
        <v>0</v>
      </c>
      <c r="H150" s="6">
        <f t="shared" si="50"/>
        <v>0</v>
      </c>
      <c r="I150" s="6">
        <f t="shared" si="51"/>
        <v>0</v>
      </c>
      <c r="J150" s="6">
        <f t="shared" si="52"/>
        <v>0</v>
      </c>
      <c r="K150" s="6">
        <f t="shared" si="53"/>
        <v>0</v>
      </c>
      <c r="L150" s="6">
        <f t="shared" si="54"/>
        <v>0</v>
      </c>
      <c r="M150" s="6">
        <f t="shared" si="55"/>
        <v>0</v>
      </c>
      <c r="N150" s="6">
        <f t="shared" si="56"/>
        <v>0</v>
      </c>
      <c r="P150" s="6">
        <f t="shared" si="57"/>
        <v>1.9405896803560111E-4</v>
      </c>
    </row>
    <row r="154" spans="1:17" s="9" customFormat="1" x14ac:dyDescent="0.2">
      <c r="A154" s="9" t="s">
        <v>103</v>
      </c>
      <c r="C154" s="10">
        <v>0.3</v>
      </c>
      <c r="G154" s="10"/>
    </row>
    <row r="155" spans="1:17" s="9" customFormat="1" x14ac:dyDescent="0.2">
      <c r="B155" s="9" t="s">
        <v>36</v>
      </c>
      <c r="C155" s="10" t="s">
        <v>88</v>
      </c>
      <c r="D155" s="9" t="s">
        <v>89</v>
      </c>
      <c r="E155" s="9" t="s">
        <v>90</v>
      </c>
      <c r="F155" s="10" t="s">
        <v>91</v>
      </c>
      <c r="G155" s="10" t="s">
        <v>92</v>
      </c>
      <c r="H155" s="10" t="s">
        <v>93</v>
      </c>
      <c r="I155" s="10" t="s">
        <v>94</v>
      </c>
      <c r="J155" s="10" t="s">
        <v>95</v>
      </c>
      <c r="K155" s="10" t="s">
        <v>96</v>
      </c>
      <c r="L155" s="10" t="s">
        <v>97</v>
      </c>
      <c r="M155" s="10" t="s">
        <v>98</v>
      </c>
      <c r="N155" s="10" t="s">
        <v>99</v>
      </c>
      <c r="P155" s="10" t="s">
        <v>102</v>
      </c>
      <c r="Q155" s="10"/>
    </row>
    <row r="156" spans="1:17" s="9" customFormat="1" x14ac:dyDescent="0.2">
      <c r="B156" s="9">
        <v>0</v>
      </c>
      <c r="C156" s="10"/>
      <c r="G156" s="10"/>
    </row>
    <row r="157" spans="1:17" s="9" customFormat="1" x14ac:dyDescent="0.2">
      <c r="B157" s="9">
        <f>B156+0.002</f>
        <v>2E-3</v>
      </c>
      <c r="C157" s="10">
        <f t="shared" ref="C157:C188" si="58">($F$14*COS($C$14*$C$154/$C$2)-$H$14)*EXP(-POWER($C$14/$C$2,2)*$G$10*B157)</f>
        <v>0.58221647002869459</v>
      </c>
      <c r="D157" s="10">
        <f>($F$15*COS($C$15*$C$154/$C$2)-$H$15)*EXP(-POWER($C$15/$C$2,2)*$G$10*B157)</f>
        <v>-3.9599164762726763E-2</v>
      </c>
      <c r="E157" s="10">
        <f>($F$16*COS($C$16*$C$154/$C$2)-$H$16)*EXP(-POWER($C$16/$C$2,2)*$G$10*B157)</f>
        <v>-5.8490326271937905E-2</v>
      </c>
      <c r="F157" s="10">
        <f>($F$17*COS($C$17*$C$154/$C$2)-$H$17)*EXP(-POWER($C$17/$C$2,2)*$G$10*B157)</f>
        <v>3.5208942229575303E-2</v>
      </c>
      <c r="G157" s="10">
        <f>($F$18*COS($C$18*$C$154/$C$2)-$H$18)*EXP(-POWER($C$18/$C$2,2)*$G$10*B157)</f>
        <v>-7.3066327737195749E-3</v>
      </c>
      <c r="H157" s="10">
        <f>($F$19*COS($C$19*$C$154/$C$2)-$H$19)*EXP(-POWER($C$19/$C$2,2)*$G$10*B157)</f>
        <v>-2.7491027221340611E-3</v>
      </c>
      <c r="I157" s="10">
        <f>($F$20*COS($C$20*$C$154/$C$2)-$H$20)*EXP(-POWER($C$20/$C$2,2)*$G$10*B157)</f>
        <v>1.9830763737734105E-3</v>
      </c>
      <c r="J157" s="10">
        <f>($F$21*COS($C$21*$C$154/$C$2)-$H$21)*EXP(-POWER($C$21/$C$2,2)*$G$10*B157)</f>
        <v>-4.3949076674668948E-4</v>
      </c>
      <c r="K157" s="10">
        <f>($F$22*COS($C$22*$C$154/$C$2)-$H$22)*EXP(-POWER($C$22/$C$2,2)*$G$10*B157)</f>
        <v>-2.6177357594376348E-5</v>
      </c>
      <c r="L157" s="10">
        <f>($F$23*COS($C$23*$C$154/$C$2)-$H$23)*EXP(-POWER($C$23/$C$2,2)*$G$10*B157)</f>
        <v>3.2800207581188808E-5</v>
      </c>
      <c r="M157" s="10">
        <f>($F$24*COS($C$24*$C$154/$C$2)-$H$24)*EXP(-POWER($C$24/$C$2,2)*$G$10*B157)</f>
        <v>-6.6799620969642929E-6</v>
      </c>
      <c r="N157" s="10">
        <f>($F$25*COS($C$25*$C$154/$C$2)-$H$25)*EXP(-POWER($C$25/$C$2,2)*$G$10*B157)</f>
        <v>1.9656032817490609E-7</v>
      </c>
      <c r="P157" s="10">
        <f>2*$C$10*$G$7*(1+$G$9)/3/$C$2*SUM(C157:N157)</f>
        <v>0.48990105329837819</v>
      </c>
    </row>
    <row r="158" spans="1:17" s="9" customFormat="1" x14ac:dyDescent="0.2">
      <c r="B158" s="9">
        <f t="shared" ref="B158:B181" si="59">B157+0.002</f>
        <v>4.0000000000000001E-3</v>
      </c>
      <c r="C158" s="10">
        <f t="shared" si="58"/>
        <v>0.57331230523875054</v>
      </c>
      <c r="D158" s="10">
        <f t="shared" ref="D158:D181" si="60">($F$15*COS($C$15*$C$154/$C$2)-$H$15)*EXP(-POWER($C$15/$C$2,2)*$G$10*B158)</f>
        <v>-3.3528256537922962E-2</v>
      </c>
      <c r="E158" s="10">
        <f t="shared" ref="E158:E181" si="61">($F$16*COS($C$16*$C$154/$C$2)-$H$16)*EXP(-POWER($C$16/$C$2,2)*$G$10*B158)</f>
        <v>-3.6623387699320345E-2</v>
      </c>
      <c r="F158" s="10">
        <f t="shared" ref="F158:F181" si="62">($F$17*COS($C$17*$C$154/$C$2)-$H$17)*EXP(-POWER($C$17/$C$2,2)*$G$10*B158)</f>
        <v>1.4020275247669993E-2</v>
      </c>
      <c r="G158" s="10">
        <f t="shared" ref="G158:G181" si="63">($F$18*COS($C$18*$C$154/$C$2)-$H$18)*EXP(-POWER($C$18/$C$2,2)*$G$10*B158)</f>
        <v>-1.5912091878542251E-3</v>
      </c>
      <c r="H158" s="10">
        <f t="shared" ref="H158:H181" si="64">($F$19*COS($C$19*$C$154/$C$2)-$H$19)*EXP(-POWER($C$19/$C$2,2)*$G$10*B158)</f>
        <v>-2.8156867231836157E-4</v>
      </c>
      <c r="I158" s="10">
        <f t="shared" ref="I158:I181" si="65">($F$20*COS($C$20*$C$154/$C$2)-$H$20)*EXP(-POWER($C$20/$C$2,2)*$G$10*B158)</f>
        <v>8.214724149590224E-5</v>
      </c>
      <c r="J158" s="10">
        <f t="shared" ref="J158:J181" si="66">($F$21*COS($C$21*$C$154/$C$2)-$H$21)*EXP(-POWER($C$21/$C$2,2)*$G$10*B158)</f>
        <v>-6.3319903282031094E-6</v>
      </c>
      <c r="K158" s="10">
        <f t="shared" ref="K158:K181" si="67">($F$22*COS($C$22*$C$154/$C$2)-$H$22)*EXP(-POWER($C$22/$C$2,2)*$G$10*B158)</f>
        <v>-1.1280542349016501E-7</v>
      </c>
      <c r="L158" s="10">
        <f t="shared" ref="L158:L181" si="68">($F$23*COS($C$23*$C$154/$C$2)-$H$23)*EXP(-POWER($C$23/$C$2,2)*$G$10*B158)</f>
        <v>3.6355589185046381E-8</v>
      </c>
      <c r="M158" s="10">
        <f t="shared" ref="M158:M181" si="69">($F$24*COS($C$24*$C$154/$C$2)-$H$24)*EXP(-POWER($C$24/$C$2,2)*$G$10*B158)</f>
        <v>-1.6377052504610368E-9</v>
      </c>
      <c r="N158" s="10">
        <f t="shared" ref="N158:N181" si="70">($F$25*COS($C$25*$C$154/$C$2)-$H$25)*EXP(-POWER($C$25/$C$2,2)*$G$10*B158)</f>
        <v>9.1664565462250213E-12</v>
      </c>
      <c r="P158" s="10">
        <f t="shared" ref="P158:P181" si="71">2*$C$10*$G$7*(1+$G$9)/3/$C$2*SUM(C158:N158)</f>
        <v>0.49427426547385339</v>
      </c>
    </row>
    <row r="159" spans="1:17" s="9" customFormat="1" x14ac:dyDescent="0.2">
      <c r="B159" s="9">
        <f t="shared" si="59"/>
        <v>6.0000000000000001E-3</v>
      </c>
      <c r="C159" s="10">
        <f t="shared" si="58"/>
        <v>0.56454431686202722</v>
      </c>
      <c r="D159" s="10">
        <f t="shared" si="60"/>
        <v>-2.8388073162868548E-2</v>
      </c>
      <c r="E159" s="10">
        <f t="shared" si="61"/>
        <v>-2.2931527520273651E-2</v>
      </c>
      <c r="F159" s="10">
        <f t="shared" si="62"/>
        <v>5.5829032505075298E-3</v>
      </c>
      <c r="G159" s="10">
        <f t="shared" si="63"/>
        <v>-3.4652715661564153E-4</v>
      </c>
      <c r="H159" s="10">
        <f t="shared" si="64"/>
        <v>-2.883883406494937E-5</v>
      </c>
      <c r="I159" s="10">
        <f t="shared" si="65"/>
        <v>3.4028791702790691E-6</v>
      </c>
      <c r="J159" s="10">
        <f t="shared" si="66"/>
        <v>-9.1228541189277908E-8</v>
      </c>
      <c r="K159" s="10">
        <f t="shared" si="67"/>
        <v>-4.8610955184908321E-10</v>
      </c>
      <c r="L159" s="10">
        <f t="shared" si="68"/>
        <v>4.0296356714214291E-11</v>
      </c>
      <c r="M159" s="10">
        <f t="shared" si="69"/>
        <v>-4.0151103381357768E-13</v>
      </c>
      <c r="N159" s="10">
        <f t="shared" si="70"/>
        <v>4.2747143532983878E-16</v>
      </c>
      <c r="P159" s="10">
        <f t="shared" si="71"/>
        <v>0.49720094111628543</v>
      </c>
    </row>
    <row r="160" spans="1:17" s="9" customFormat="1" x14ac:dyDescent="0.2">
      <c r="B160" s="9">
        <f t="shared" si="59"/>
        <v>8.0000000000000002E-3</v>
      </c>
      <c r="C160" s="10">
        <f t="shared" si="58"/>
        <v>0.55591042227584675</v>
      </c>
      <c r="D160" s="10">
        <f t="shared" si="60"/>
        <v>-2.4035926144530186E-2</v>
      </c>
      <c r="E160" s="10">
        <f t="shared" si="61"/>
        <v>-1.4358446540510139E-2</v>
      </c>
      <c r="F160" s="10">
        <f t="shared" si="62"/>
        <v>2.2231238798045322E-3</v>
      </c>
      <c r="G160" s="10">
        <f t="shared" si="63"/>
        <v>-7.5465294688282277E-5</v>
      </c>
      <c r="H160" s="10">
        <f t="shared" si="64"/>
        <v>-2.9537318316624765E-6</v>
      </c>
      <c r="I160" s="10">
        <f t="shared" si="65"/>
        <v>1.4096135715155782E-7</v>
      </c>
      <c r="J160" s="10">
        <f t="shared" si="66"/>
        <v>-1.3143808338515876E-9</v>
      </c>
      <c r="K160" s="10">
        <f t="shared" si="67"/>
        <v>-2.0947795689940236E-12</v>
      </c>
      <c r="L160" s="10">
        <f t="shared" si="68"/>
        <v>4.4664284112526465E-14</v>
      </c>
      <c r="M160" s="10">
        <f t="shared" si="69"/>
        <v>-9.8437194500454056E-17</v>
      </c>
      <c r="N160" s="10">
        <f t="shared" si="70"/>
        <v>1.9934838189813642E-20</v>
      </c>
      <c r="P160" s="10">
        <f t="shared" si="71"/>
        <v>0.49837608224321306</v>
      </c>
    </row>
    <row r="161" spans="2:16" s="9" customFormat="1" x14ac:dyDescent="0.2">
      <c r="B161" s="9">
        <f t="shared" si="59"/>
        <v>0.01</v>
      </c>
      <c r="C161" s="10">
        <f t="shared" si="58"/>
        <v>0.54740857070825455</v>
      </c>
      <c r="D161" s="10">
        <f t="shared" si="60"/>
        <v>-2.0351002419599647E-2</v>
      </c>
      <c r="E161" s="10">
        <f t="shared" si="61"/>
        <v>-8.990460268048785E-3</v>
      </c>
      <c r="F161" s="10">
        <f t="shared" si="62"/>
        <v>8.8525262989428723E-4</v>
      </c>
      <c r="G161" s="10">
        <f t="shared" si="63"/>
        <v>-1.6434529281946107E-5</v>
      </c>
      <c r="H161" s="10">
        <f t="shared" si="64"/>
        <v>-3.0252720043144603E-7</v>
      </c>
      <c r="I161" s="10">
        <f t="shared" si="65"/>
        <v>5.8392035731258513E-9</v>
      </c>
      <c r="J161" s="10">
        <f t="shared" si="66"/>
        <v>-1.8937022930269503E-11</v>
      </c>
      <c r="K161" s="10">
        <f t="shared" si="67"/>
        <v>-9.0269804943826916E-15</v>
      </c>
      <c r="L161" s="10">
        <f t="shared" si="68"/>
        <v>4.9505673414410416E-17</v>
      </c>
      <c r="M161" s="10">
        <f t="shared" si="69"/>
        <v>-2.413353667789667E-20</v>
      </c>
      <c r="N161" s="10">
        <f t="shared" si="70"/>
        <v>9.2964755258422335E-25</v>
      </c>
      <c r="P161" s="10">
        <f t="shared" si="71"/>
        <v>0.49768052371399041</v>
      </c>
    </row>
    <row r="162" spans="2:16" s="9" customFormat="1" x14ac:dyDescent="0.2">
      <c r="B162" s="9">
        <f t="shared" si="59"/>
        <v>1.2E-2</v>
      </c>
      <c r="C162" s="10">
        <f t="shared" si="58"/>
        <v>0.53903674275090763</v>
      </c>
      <c r="D162" s="10">
        <f t="shared" si="60"/>
        <v>-1.723101065430762E-2</v>
      </c>
      <c r="E162" s="10">
        <f t="shared" si="61"/>
        <v>-5.6293259583005085E-3</v>
      </c>
      <c r="F162" s="10">
        <f t="shared" si="62"/>
        <v>3.5250946915457341E-4</v>
      </c>
      <c r="G162" s="10">
        <f t="shared" si="63"/>
        <v>-3.5790458890380778E-6</v>
      </c>
      <c r="H162" s="10">
        <f t="shared" si="64"/>
        <v>-3.0985448990261163E-8</v>
      </c>
      <c r="I162" s="10">
        <f t="shared" si="65"/>
        <v>2.4188401032310085E-10</v>
      </c>
      <c r="J162" s="10">
        <f t="shared" si="66"/>
        <v>-2.7283632583921656E-13</v>
      </c>
      <c r="K162" s="10">
        <f t="shared" si="67"/>
        <v>-3.8899738212120386E-17</v>
      </c>
      <c r="L162" s="10">
        <f t="shared" si="68"/>
        <v>5.4871845567696453E-20</v>
      </c>
      <c r="M162" s="10">
        <f t="shared" si="69"/>
        <v>-5.916743112591466E-24</v>
      </c>
      <c r="N162" s="10">
        <f t="shared" si="70"/>
        <v>4.3353478157021109E-29</v>
      </c>
      <c r="P162" s="10">
        <f t="shared" si="71"/>
        <v>0.49536892466035776</v>
      </c>
    </row>
    <row r="163" spans="2:16" s="9" customFormat="1" x14ac:dyDescent="0.2">
      <c r="B163" s="9">
        <f t="shared" si="59"/>
        <v>1.4E-2</v>
      </c>
      <c r="C163" s="10">
        <f t="shared" si="58"/>
        <v>0.53079294987941406</v>
      </c>
      <c r="D163" s="10">
        <f t="shared" si="60"/>
        <v>-1.4589341696648651E-2</v>
      </c>
      <c r="E163" s="10">
        <f t="shared" si="61"/>
        <v>-3.5247706791404921E-3</v>
      </c>
      <c r="F163" s="10">
        <f t="shared" si="62"/>
        <v>1.4037001602410165E-4</v>
      </c>
      <c r="G163" s="10">
        <f t="shared" si="63"/>
        <v>-7.7943026271595966E-7</v>
      </c>
      <c r="H163" s="10">
        <f t="shared" si="64"/>
        <v>-3.1735924827878095E-9</v>
      </c>
      <c r="I163" s="10">
        <f t="shared" si="65"/>
        <v>1.0019838102452954E-11</v>
      </c>
      <c r="J163" s="10">
        <f t="shared" si="66"/>
        <v>-3.9309061921478999E-15</v>
      </c>
      <c r="K163" s="10">
        <f t="shared" si="67"/>
        <v>-1.6762965577616075E-19</v>
      </c>
      <c r="L163" s="10">
        <f t="shared" si="68"/>
        <v>6.081968445920973E-23</v>
      </c>
      <c r="M163" s="10">
        <f t="shared" si="69"/>
        <v>-1.4505892579126684E-27</v>
      </c>
      <c r="N163" s="10">
        <f t="shared" si="70"/>
        <v>2.021759819715147E-33</v>
      </c>
      <c r="P163" s="10">
        <f t="shared" si="71"/>
        <v>0.49181387405472266</v>
      </c>
    </row>
    <row r="164" spans="2:16" s="9" customFormat="1" x14ac:dyDescent="0.2">
      <c r="B164" s="9">
        <f t="shared" si="59"/>
        <v>1.6E-2</v>
      </c>
      <c r="C164" s="10">
        <f t="shared" si="58"/>
        <v>0.52267523398100635</v>
      </c>
      <c r="D164" s="10">
        <f t="shared" si="60"/>
        <v>-1.2352664356826941E-2</v>
      </c>
      <c r="E164" s="10">
        <f t="shared" si="61"/>
        <v>-2.2070152683571608E-3</v>
      </c>
      <c r="F164" s="10">
        <f t="shared" si="62"/>
        <v>5.5895637203341557E-5</v>
      </c>
      <c r="G164" s="10">
        <f t="shared" si="63"/>
        <v>-1.6974119731131657E-7</v>
      </c>
      <c r="H164" s="10">
        <f t="shared" si="64"/>
        <v>-3.2504577390415937E-10</v>
      </c>
      <c r="I164" s="10">
        <f t="shared" si="65"/>
        <v>4.1506321755316017E-13</v>
      </c>
      <c r="J164" s="10">
        <f t="shared" si="66"/>
        <v>-5.6634773408335269E-17</v>
      </c>
      <c r="K164" s="10">
        <f t="shared" si="67"/>
        <v>-7.2236222625475233E-22</v>
      </c>
      <c r="L164" s="10">
        <f t="shared" si="68"/>
        <v>6.7412239910069512E-26</v>
      </c>
      <c r="M164" s="10">
        <f t="shared" si="69"/>
        <v>-3.5563639575523524E-31</v>
      </c>
      <c r="N164" s="10">
        <f t="shared" si="70"/>
        <v>9.4283387224669708E-38</v>
      </c>
      <c r="P164" s="10">
        <f t="shared" si="71"/>
        <v>0.48735707165845105</v>
      </c>
    </row>
    <row r="165" spans="2:16" s="9" customFormat="1" x14ac:dyDescent="0.2">
      <c r="B165" s="9">
        <f t="shared" si="59"/>
        <v>1.8000000000000002E-2</v>
      </c>
      <c r="C165" s="10">
        <f t="shared" si="58"/>
        <v>0.51468166688943973</v>
      </c>
      <c r="D165" s="10">
        <f t="shared" si="60"/>
        <v>-1.0458889776190109E-2</v>
      </c>
      <c r="E165" s="10">
        <f t="shared" si="61"/>
        <v>-1.3819101547761943E-3</v>
      </c>
      <c r="F165" s="10">
        <f t="shared" si="62"/>
        <v>2.2257760929735353E-5</v>
      </c>
      <c r="G165" s="10">
        <f t="shared" si="63"/>
        <v>-3.6965557334510334E-8</v>
      </c>
      <c r="H165" s="10">
        <f t="shared" si="64"/>
        <v>-3.3291846922999452E-11</v>
      </c>
      <c r="I165" s="10">
        <f t="shared" si="65"/>
        <v>1.7193638540268104E-14</v>
      </c>
      <c r="J165" s="10">
        <f t="shared" si="66"/>
        <v>-8.1596899092135936E-19</v>
      </c>
      <c r="K165" s="10">
        <f t="shared" si="67"/>
        <v>-3.11285722984779E-24</v>
      </c>
      <c r="L165" s="10">
        <f t="shared" si="68"/>
        <v>7.4719396032719647E-29</v>
      </c>
      <c r="M165" s="10">
        <f t="shared" si="69"/>
        <v>-8.7190254095613799E-35</v>
      </c>
      <c r="N165" s="10">
        <f t="shared" si="70"/>
        <v>4.3968413161011439E-42</v>
      </c>
      <c r="P165" s="10">
        <f t="shared" si="71"/>
        <v>0.48226629791383452</v>
      </c>
    </row>
    <row r="166" spans="2:16" s="9" customFormat="1" x14ac:dyDescent="0.2">
      <c r="B166" s="9">
        <f t="shared" si="59"/>
        <v>2.0000000000000004E-2</v>
      </c>
      <c r="C166" s="10">
        <f t="shared" si="58"/>
        <v>0.50681034992700347</v>
      </c>
      <c r="D166" s="10">
        <f t="shared" si="60"/>
        <v>-8.8554478767196819E-3</v>
      </c>
      <c r="E166" s="10">
        <f t="shared" si="61"/>
        <v>-8.6527524446854999E-4</v>
      </c>
      <c r="F166" s="10">
        <f t="shared" si="62"/>
        <v>8.8630874678648091E-6</v>
      </c>
      <c r="G166" s="10">
        <f t="shared" si="63"/>
        <v>-8.0502108544975608E-9</v>
      </c>
      <c r="H166" s="10">
        <f t="shared" si="64"/>
        <v>-3.4098184333607955E-12</v>
      </c>
      <c r="I166" s="10">
        <f t="shared" si="65"/>
        <v>7.122317607330003E-16</v>
      </c>
      <c r="J166" s="10">
        <f t="shared" si="66"/>
        <v>-1.1756123562899886E-20</v>
      </c>
      <c r="K166" s="10">
        <f t="shared" si="67"/>
        <v>-1.3414156750215191E-26</v>
      </c>
      <c r="L166" s="10">
        <f t="shared" si="68"/>
        <v>8.2818612034585384E-32</v>
      </c>
      <c r="M166" s="10">
        <f t="shared" si="69"/>
        <v>-2.1376159751910545E-38</v>
      </c>
      <c r="N166" s="10">
        <f t="shared" si="70"/>
        <v>2.0504368932892929E-46</v>
      </c>
      <c r="P166" s="10">
        <f t="shared" si="71"/>
        <v>0.47673780476131528</v>
      </c>
    </row>
    <row r="167" spans="2:16" s="9" customFormat="1" x14ac:dyDescent="0.2">
      <c r="B167" s="9">
        <f t="shared" si="59"/>
        <v>2.2000000000000006E-2</v>
      </c>
      <c r="C167" s="10">
        <f t="shared" si="58"/>
        <v>0.49905941345353544</v>
      </c>
      <c r="D167" s="10">
        <f t="shared" si="60"/>
        <v>-7.4978280463210908E-3</v>
      </c>
      <c r="E167" s="10">
        <f t="shared" si="61"/>
        <v>-5.4178721105885785E-4</v>
      </c>
      <c r="F167" s="10">
        <f t="shared" si="62"/>
        <v>3.5293001713428003E-6</v>
      </c>
      <c r="G167" s="10">
        <f t="shared" si="63"/>
        <v>-1.7531426407405661E-9</v>
      </c>
      <c r="H167" s="10">
        <f t="shared" si="64"/>
        <v>-3.4924051451332149E-13</v>
      </c>
      <c r="I167" s="10">
        <f t="shared" si="65"/>
        <v>2.9503591099043866E-17</v>
      </c>
      <c r="J167" s="10">
        <f t="shared" si="66"/>
        <v>-1.6937707531031515E-22</v>
      </c>
      <c r="K167" s="10">
        <f t="shared" si="67"/>
        <v>-5.7805285637253907E-29</v>
      </c>
      <c r="L167" s="10">
        <f t="shared" si="68"/>
        <v>9.1795743321206691E-35</v>
      </c>
      <c r="M167" s="10">
        <f t="shared" si="69"/>
        <v>-5.2407257035645423E-42</v>
      </c>
      <c r="N167" s="10">
        <f t="shared" si="70"/>
        <v>9.5620722948671285E-51</v>
      </c>
      <c r="P167" s="10">
        <f t="shared" si="71"/>
        <v>0.47091148123188964</v>
      </c>
    </row>
    <row r="168" spans="2:16" s="9" customFormat="1" x14ac:dyDescent="0.2">
      <c r="B168" s="9">
        <f t="shared" si="59"/>
        <v>2.4000000000000007E-2</v>
      </c>
      <c r="C168" s="10">
        <f t="shared" si="58"/>
        <v>0.49142701642233494</v>
      </c>
      <c r="D168" s="10">
        <f t="shared" si="60"/>
        <v>-6.3483435501879692E-3</v>
      </c>
      <c r="E168" s="10">
        <f t="shared" si="61"/>
        <v>-3.392370045756054E-4</v>
      </c>
      <c r="F168" s="10">
        <f t="shared" si="62"/>
        <v>1.4053747911889968E-6</v>
      </c>
      <c r="G168" s="10">
        <f t="shared" si="63"/>
        <v>-3.8179237467620885E-10</v>
      </c>
      <c r="H168" s="10">
        <f t="shared" si="64"/>
        <v>-3.5769921290886492E-14</v>
      </c>
      <c r="I168" s="10">
        <f t="shared" si="65"/>
        <v>1.2221610095620181E-18</v>
      </c>
      <c r="J168" s="10">
        <f t="shared" si="66"/>
        <v>-2.4403106591370119E-24</v>
      </c>
      <c r="K168" s="10">
        <f t="shared" si="67"/>
        <v>-2.4909885204307998E-31</v>
      </c>
      <c r="L168" s="10">
        <f t="shared" si="68"/>
        <v>1.0174595160293123E-37</v>
      </c>
      <c r="M168" s="10">
        <f t="shared" si="69"/>
        <v>-1.2848522007114632E-45</v>
      </c>
      <c r="N168" s="10">
        <f t="shared" si="70"/>
        <v>4.4592070534582723E-55</v>
      </c>
      <c r="P168" s="10">
        <f t="shared" si="71"/>
        <v>0.46488632090520776</v>
      </c>
    </row>
    <row r="169" spans="2:16" s="9" customFormat="1" x14ac:dyDescent="0.2">
      <c r="B169" s="9">
        <f t="shared" si="59"/>
        <v>2.6000000000000009E-2</v>
      </c>
      <c r="C169" s="10">
        <f t="shared" si="58"/>
        <v>0.4839113459428665</v>
      </c>
      <c r="D169" s="10">
        <f t="shared" si="60"/>
        <v>-5.3750853690206508E-3</v>
      </c>
      <c r="E169" s="10">
        <f t="shared" si="61"/>
        <v>-2.1241133589793644E-4</v>
      </c>
      <c r="F169" s="10">
        <f t="shared" si="62"/>
        <v>5.5962321361802958E-7</v>
      </c>
      <c r="G169" s="10">
        <f t="shared" si="63"/>
        <v>-8.3145212473597472E-11</v>
      </c>
      <c r="H169" s="10">
        <f t="shared" si="64"/>
        <v>-3.6636278323527945E-15</v>
      </c>
      <c r="I169" s="10">
        <f t="shared" si="65"/>
        <v>5.0626973790389117E-20</v>
      </c>
      <c r="J169" s="10">
        <f t="shared" si="66"/>
        <v>-3.5158926331602588E-26</v>
      </c>
      <c r="K169" s="10">
        <f t="shared" si="67"/>
        <v>-1.0734353684983964E-33</v>
      </c>
      <c r="L169" s="10">
        <f t="shared" si="68"/>
        <v>1.1277471365270209E-40</v>
      </c>
      <c r="M169" s="10">
        <f t="shared" si="69"/>
        <v>-3.1500316388439252E-49</v>
      </c>
      <c r="N169" s="10">
        <f t="shared" si="70"/>
        <v>2.0795207286066675E-59</v>
      </c>
      <c r="P169" s="10">
        <f t="shared" si="71"/>
        <v>0.45873269972716491</v>
      </c>
    </row>
    <row r="170" spans="2:16" s="9" customFormat="1" x14ac:dyDescent="0.2">
      <c r="B170" s="9">
        <f t="shared" si="59"/>
        <v>2.8000000000000011E-2</v>
      </c>
      <c r="C170" s="10">
        <f t="shared" si="58"/>
        <v>0.476510616850152</v>
      </c>
      <c r="D170" s="10">
        <f t="shared" si="60"/>
        <v>-4.5510364232579092E-3</v>
      </c>
      <c r="E170" s="10">
        <f t="shared" si="61"/>
        <v>-1.3300015920842884E-4</v>
      </c>
      <c r="F170" s="10">
        <f t="shared" si="62"/>
        <v>2.2284314702643157E-7</v>
      </c>
      <c r="G170" s="10">
        <f t="shared" si="63"/>
        <v>-1.8107030982854399E-11</v>
      </c>
      <c r="H170" s="10">
        <f t="shared" si="64"/>
        <v>-3.7523618754536518E-16</v>
      </c>
      <c r="I170" s="10">
        <f t="shared" si="65"/>
        <v>2.0971790583396954E-21</v>
      </c>
      <c r="J170" s="10">
        <f t="shared" si="66"/>
        <v>-5.065543996059161E-28</v>
      </c>
      <c r="K170" s="10">
        <f t="shared" si="67"/>
        <v>-4.625727822077619E-36</v>
      </c>
      <c r="L170" s="10">
        <f t="shared" si="68"/>
        <v>1.2499893940824422E-43</v>
      </c>
      <c r="M170" s="10">
        <f t="shared" si="69"/>
        <v>-7.7228332723585589E-53</v>
      </c>
      <c r="N170" s="10">
        <f t="shared" si="70"/>
        <v>9.6977027728533022E-64</v>
      </c>
      <c r="P170" s="10">
        <f t="shared" si="71"/>
        <v>0.45250122973927698</v>
      </c>
    </row>
    <row r="171" spans="2:16" s="9" customFormat="1" x14ac:dyDescent="0.2">
      <c r="B171" s="9">
        <f t="shared" si="59"/>
        <v>3.0000000000000013E-2</v>
      </c>
      <c r="C171" s="10">
        <f t="shared" si="58"/>
        <v>0.46922307128074803</v>
      </c>
      <c r="D171" s="10">
        <f t="shared" si="60"/>
        <v>-3.8533215947031347E-3</v>
      </c>
      <c r="E171" s="10">
        <f t="shared" si="61"/>
        <v>-8.3277299089004278E-5</v>
      </c>
      <c r="F171" s="10">
        <f t="shared" si="62"/>
        <v>8.8736612363865678E-8</v>
      </c>
      <c r="G171" s="10">
        <f t="shared" si="63"/>
        <v>-3.9432766031858144E-12</v>
      </c>
      <c r="H171" s="10">
        <f t="shared" si="64"/>
        <v>-3.8432450807416435E-17</v>
      </c>
      <c r="I171" s="10">
        <f t="shared" si="65"/>
        <v>8.6873847545149431E-23</v>
      </c>
      <c r="J171" s="10">
        <f t="shared" si="66"/>
        <v>-7.2982137548798221E-30</v>
      </c>
      <c r="K171" s="10">
        <f t="shared" si="67"/>
        <v>-1.9933531642315386E-38</v>
      </c>
      <c r="L171" s="10">
        <f t="shared" si="68"/>
        <v>1.385482112710427E-46</v>
      </c>
      <c r="M171" s="10">
        <f t="shared" si="69"/>
        <v>-1.8933826891509626E-56</v>
      </c>
      <c r="N171" s="10">
        <f t="shared" si="70"/>
        <v>4.5224573997690708E-68</v>
      </c>
      <c r="P171" s="10">
        <f t="shared" si="71"/>
        <v>0.44622886980503479</v>
      </c>
    </row>
    <row r="172" spans="2:16" s="9" customFormat="1" x14ac:dyDescent="0.2">
      <c r="B172" s="9">
        <f t="shared" si="59"/>
        <v>3.2000000000000015E-2</v>
      </c>
      <c r="C172" s="10">
        <f t="shared" si="58"/>
        <v>0.46204697825520807</v>
      </c>
      <c r="D172" s="10">
        <f t="shared" si="60"/>
        <v>-3.2625727265826504E-3</v>
      </c>
      <c r="E172" s="10">
        <f t="shared" si="61"/>
        <v>-5.2143610841030954E-5</v>
      </c>
      <c r="F172" s="10">
        <f t="shared" si="62"/>
        <v>3.533510668327162E-8</v>
      </c>
      <c r="G172" s="10">
        <f t="shared" si="63"/>
        <v>-8.5875096717713717E-13</v>
      </c>
      <c r="H172" s="10">
        <f t="shared" si="64"/>
        <v>-3.9363295014980721E-18</v>
      </c>
      <c r="I172" s="10">
        <f t="shared" si="65"/>
        <v>3.5986747804323211E-24</v>
      </c>
      <c r="J172" s="10">
        <f t="shared" si="66"/>
        <v>-1.0514946480250637E-31</v>
      </c>
      <c r="K172" s="10">
        <f t="shared" si="67"/>
        <v>-8.5899062594806438E-41</v>
      </c>
      <c r="L172" s="10">
        <f t="shared" si="68"/>
        <v>1.5356615773925075E-49</v>
      </c>
      <c r="M172" s="10">
        <f t="shared" si="69"/>
        <v>-4.6419466550023034E-60</v>
      </c>
      <c r="N172" s="10">
        <f t="shared" si="70"/>
        <v>2.109017095262899E-72</v>
      </c>
      <c r="P172" s="10">
        <f t="shared" si="71"/>
        <v>0.4399430622996513</v>
      </c>
    </row>
    <row r="173" spans="2:16" s="9" customFormat="1" x14ac:dyDescent="0.2">
      <c r="B173" s="9">
        <f t="shared" si="59"/>
        <v>3.4000000000000016E-2</v>
      </c>
      <c r="C173" s="10">
        <f t="shared" si="58"/>
        <v>0.45498063326693028</v>
      </c>
      <c r="D173" s="10">
        <f t="shared" si="60"/>
        <v>-2.7623909748080624E-3</v>
      </c>
      <c r="E173" s="10">
        <f t="shared" si="61"/>
        <v>-3.2649427650564699E-5</v>
      </c>
      <c r="F173" s="10">
        <f t="shared" si="62"/>
        <v>1.4070514199915702E-8</v>
      </c>
      <c r="G173" s="10">
        <f t="shared" si="63"/>
        <v>-1.8701534227446083E-13</v>
      </c>
      <c r="H173" s="10">
        <f t="shared" si="64"/>
        <v>-4.0316684517485932E-19</v>
      </c>
      <c r="I173" s="10">
        <f t="shared" si="65"/>
        <v>1.4907202272339902E-25</v>
      </c>
      <c r="J173" s="10">
        <f t="shared" si="66"/>
        <v>-1.5149473994045369E-33</v>
      </c>
      <c r="K173" s="10">
        <f t="shared" si="67"/>
        <v>-3.7016265291409272E-43</v>
      </c>
      <c r="L173" s="10">
        <f t="shared" si="68"/>
        <v>1.7021197593566713E-52</v>
      </c>
      <c r="M173" s="10">
        <f t="shared" si="69"/>
        <v>-1.1380514288714428E-63</v>
      </c>
      <c r="N173" s="10">
        <f t="shared" si="70"/>
        <v>9.83525706253923E-77</v>
      </c>
      <c r="P173" s="10">
        <f t="shared" si="71"/>
        <v>0.43366451813926754</v>
      </c>
    </row>
    <row r="174" spans="2:16" s="9" customFormat="1" x14ac:dyDescent="0.2">
      <c r="B174" s="9">
        <f t="shared" si="59"/>
        <v>3.6000000000000018E-2</v>
      </c>
      <c r="C174" s="10">
        <f t="shared" si="58"/>
        <v>0.44802235787729355</v>
      </c>
      <c r="D174" s="10">
        <f t="shared" si="60"/>
        <v>-2.3388915856272265E-3</v>
      </c>
      <c r="E174" s="10">
        <f t="shared" si="61"/>
        <v>-2.0443254863175907E-5</v>
      </c>
      <c r="F174" s="10">
        <f t="shared" si="62"/>
        <v>5.602908507525659E-9</v>
      </c>
      <c r="G174" s="10">
        <f t="shared" si="63"/>
        <v>-4.0727451359969788E-14</v>
      </c>
      <c r="H174" s="10">
        <f t="shared" si="64"/>
        <v>-4.1293165367987829E-20</v>
      </c>
      <c r="I174" s="10">
        <f t="shared" si="65"/>
        <v>6.1751809526328146E-27</v>
      </c>
      <c r="J174" s="10">
        <f t="shared" si="66"/>
        <v>-2.182669809373926E-35</v>
      </c>
      <c r="K174" s="10">
        <f t="shared" si="67"/>
        <v>-1.5951325366463943E-45</v>
      </c>
      <c r="L174" s="10">
        <f t="shared" si="68"/>
        <v>1.8866211917027732E-55</v>
      </c>
      <c r="M174" s="10">
        <f t="shared" si="69"/>
        <v>-2.7901248140381523E-67</v>
      </c>
      <c r="N174" s="10">
        <f t="shared" si="70"/>
        <v>4.5866049025160891E-81</v>
      </c>
      <c r="P174" s="10">
        <f t="shared" si="71"/>
        <v>0.42740909839568836</v>
      </c>
    </row>
    <row r="175" spans="2:16" s="9" customFormat="1" x14ac:dyDescent="0.2">
      <c r="B175" s="9">
        <f t="shared" si="59"/>
        <v>3.800000000000002E-2</v>
      </c>
      <c r="C175" s="10">
        <f t="shared" si="58"/>
        <v>0.44117049931698515</v>
      </c>
      <c r="D175" s="10">
        <f t="shared" si="60"/>
        <v>-1.9803184629568734E-3</v>
      </c>
      <c r="E175" s="10">
        <f t="shared" si="61"/>
        <v>-1.2800428659077487E-5</v>
      </c>
      <c r="F175" s="10">
        <f t="shared" si="62"/>
        <v>2.2310900154517173E-9</v>
      </c>
      <c r="G175" s="10">
        <f t="shared" si="63"/>
        <v>-8.8694610511921489E-15</v>
      </c>
      <c r="H175" s="10">
        <f t="shared" si="64"/>
        <v>-4.2293296845093102E-21</v>
      </c>
      <c r="I175" s="10">
        <f t="shared" si="65"/>
        <v>2.5580158571077965E-28</v>
      </c>
      <c r="J175" s="10">
        <f t="shared" si="66"/>
        <v>-3.1446949898227229E-37</v>
      </c>
      <c r="K175" s="10">
        <f t="shared" si="67"/>
        <v>-6.8738642038488948E-48</v>
      </c>
      <c r="L175" s="10">
        <f t="shared" si="68"/>
        <v>2.0911216742629616E-58</v>
      </c>
      <c r="M175" s="10">
        <f t="shared" si="69"/>
        <v>-6.8404610551135512E-71</v>
      </c>
      <c r="N175" s="10">
        <f t="shared" si="70"/>
        <v>2.1389318446906748E-85</v>
      </c>
      <c r="P175" s="10">
        <f t="shared" si="71"/>
        <v>0.42118909825194034</v>
      </c>
    </row>
    <row r="176" spans="2:16" s="9" customFormat="1" x14ac:dyDescent="0.2">
      <c r="B176" s="9">
        <f t="shared" si="59"/>
        <v>4.0000000000000022E-2</v>
      </c>
      <c r="C176" s="10">
        <f t="shared" si="58"/>
        <v>0.43442343009342521</v>
      </c>
      <c r="D176" s="10">
        <f t="shared" si="60"/>
        <v>-1.6767178260108152E-3</v>
      </c>
      <c r="E176" s="10">
        <f t="shared" si="61"/>
        <v>-8.0149161644153976E-6</v>
      </c>
      <c r="F176" s="10">
        <f t="shared" si="62"/>
        <v>8.8842476195396442E-10</v>
      </c>
      <c r="G176" s="10">
        <f t="shared" si="63"/>
        <v>-1.9315556636066632E-15</v>
      </c>
      <c r="H176" s="10">
        <f t="shared" si="64"/>
        <v>-4.3317651773284528E-22</v>
      </c>
      <c r="I176" s="10">
        <f t="shared" si="65"/>
        <v>1.0596361751027085E-29</v>
      </c>
      <c r="J176" s="10">
        <f t="shared" si="66"/>
        <v>-4.5307387019994165E-39</v>
      </c>
      <c r="K176" s="10">
        <f t="shared" si="67"/>
        <v>-2.9621368762431652E-50</v>
      </c>
      <c r="L176" s="10">
        <f t="shared" si="68"/>
        <v>2.3177890059772216E-61</v>
      </c>
      <c r="M176" s="10">
        <f t="shared" si="69"/>
        <v>-1.6770542740990092E-74</v>
      </c>
      <c r="N176" s="10">
        <f t="shared" si="70"/>
        <v>9.9747624516821031E-90</v>
      </c>
      <c r="P176" s="10">
        <f t="shared" si="71"/>
        <v>0.41501413617391192</v>
      </c>
    </row>
    <row r="177" spans="2:16" s="9" customFormat="1" x14ac:dyDescent="0.2">
      <c r="B177" s="9">
        <f t="shared" si="59"/>
        <v>4.2000000000000023E-2</v>
      </c>
      <c r="C177" s="10">
        <f t="shared" si="58"/>
        <v>0.42777954760419584</v>
      </c>
      <c r="D177" s="10">
        <f t="shared" si="60"/>
        <v>-1.4196618981497933E-3</v>
      </c>
      <c r="E177" s="10">
        <f t="shared" si="61"/>
        <v>-5.0184945233886306E-6</v>
      </c>
      <c r="F177" s="10">
        <f t="shared" si="62"/>
        <v>3.5377261884843896E-10</v>
      </c>
      <c r="G177" s="10">
        <f t="shared" si="63"/>
        <v>-4.2064644740838198E-16</v>
      </c>
      <c r="H177" s="10">
        <f t="shared" si="64"/>
        <v>-4.436681685100753E-23</v>
      </c>
      <c r="I177" s="10">
        <f t="shared" si="65"/>
        <v>4.3894521625672204E-31</v>
      </c>
      <c r="J177" s="10">
        <f t="shared" si="66"/>
        <v>-6.5276897289655026E-41</v>
      </c>
      <c r="K177" s="10">
        <f t="shared" si="67"/>
        <v>-1.2764661351160396E-52</v>
      </c>
      <c r="L177" s="10">
        <f t="shared" si="68"/>
        <v>2.5690259645567239E-64</v>
      </c>
      <c r="M177" s="10">
        <f t="shared" si="69"/>
        <v>-4.1115810990128459E-78</v>
      </c>
      <c r="N177" s="10">
        <f t="shared" si="70"/>
        <v>4.6516622871580439E-94</v>
      </c>
      <c r="P177" s="10">
        <f t="shared" si="71"/>
        <v>0.40889178108160135</v>
      </c>
    </row>
    <row r="178" spans="2:16" s="9" customFormat="1" x14ac:dyDescent="0.2">
      <c r="B178" s="9">
        <f t="shared" si="59"/>
        <v>4.4000000000000025E-2</v>
      </c>
      <c r="C178" s="10">
        <f t="shared" si="58"/>
        <v>0.42123727375638159</v>
      </c>
      <c r="D178" s="10">
        <f t="shared" si="60"/>
        <v>-1.202014956716559E-3</v>
      </c>
      <c r="E178" s="10">
        <f t="shared" si="61"/>
        <v>-3.1423020234571244E-6</v>
      </c>
      <c r="F178" s="10">
        <f t="shared" si="62"/>
        <v>1.4087300490322002E-10</v>
      </c>
      <c r="G178" s="10">
        <f t="shared" si="63"/>
        <v>-9.1606696638965879E-17</v>
      </c>
      <c r="H178" s="10">
        <f t="shared" si="64"/>
        <v>-4.5441392986700024E-24</v>
      </c>
      <c r="I178" s="10">
        <f t="shared" si="65"/>
        <v>1.8182929896290329E-32</v>
      </c>
      <c r="J178" s="10">
        <f t="shared" si="66"/>
        <v>-9.4048092375837511E-43</v>
      </c>
      <c r="K178" s="10">
        <f t="shared" si="67"/>
        <v>-5.5006431578698815E-55</v>
      </c>
      <c r="L178" s="10">
        <f t="shared" si="68"/>
        <v>2.8474957770299598E-67</v>
      </c>
      <c r="M178" s="10">
        <f t="shared" si="69"/>
        <v>-1.0080233773496616E-81</v>
      </c>
      <c r="N178" s="10">
        <f t="shared" si="70"/>
        <v>2.1692709113206853E-98</v>
      </c>
      <c r="P178" s="10">
        <f t="shared" si="71"/>
        <v>0.40282800396900476</v>
      </c>
    </row>
    <row r="179" spans="2:16" s="9" customFormat="1" x14ac:dyDescent="0.2">
      <c r="B179" s="9">
        <f t="shared" si="59"/>
        <v>4.6000000000000027E-2</v>
      </c>
      <c r="C179" s="10">
        <f t="shared" si="58"/>
        <v>0.41479505459173183</v>
      </c>
      <c r="D179" s="10">
        <f t="shared" si="60"/>
        <v>-1.0177352495360568E-3</v>
      </c>
      <c r="E179" s="10">
        <f t="shared" si="61"/>
        <v>-1.9675346781001316E-6</v>
      </c>
      <c r="F179" s="10">
        <f t="shared" si="62"/>
        <v>5.6095928438612734E-11</v>
      </c>
      <c r="G179" s="10">
        <f t="shared" si="63"/>
        <v>-1.9949739076142508E-17</v>
      </c>
      <c r="H179" s="10">
        <f t="shared" si="64"/>
        <v>-4.6541995642962563E-25</v>
      </c>
      <c r="I179" s="10">
        <f t="shared" si="65"/>
        <v>7.5321230843542692E-34</v>
      </c>
      <c r="J179" s="10">
        <f t="shared" si="66"/>
        <v>-1.3550036914722987E-44</v>
      </c>
      <c r="K179" s="10">
        <f t="shared" si="67"/>
        <v>-2.3703782119899109E-57</v>
      </c>
      <c r="L179" s="10">
        <f t="shared" si="68"/>
        <v>3.1561503511711294E-70</v>
      </c>
      <c r="M179" s="10">
        <f t="shared" si="69"/>
        <v>-2.4713391389200065E-85</v>
      </c>
      <c r="N179" s="10">
        <f t="shared" si="70"/>
        <v>1.0116246615093525E-102</v>
      </c>
      <c r="P179" s="10">
        <f t="shared" si="71"/>
        <v>0.39682751027879015</v>
      </c>
    </row>
    <row r="180" spans="2:16" s="9" customFormat="1" x14ac:dyDescent="0.2">
      <c r="B180" s="9">
        <f t="shared" si="59"/>
        <v>4.8000000000000029E-2</v>
      </c>
      <c r="C180" s="10">
        <f t="shared" si="58"/>
        <v>0.40845135991755582</v>
      </c>
      <c r="D180" s="10">
        <f t="shared" si="60"/>
        <v>-8.6170727939824008E-4</v>
      </c>
      <c r="E180" s="10">
        <f t="shared" si="61"/>
        <v>-1.2319607347187927E-6</v>
      </c>
      <c r="F180" s="10">
        <f t="shared" si="62"/>
        <v>2.2337517323150706E-11</v>
      </c>
      <c r="G180" s="10">
        <f t="shared" si="63"/>
        <v>-4.3445741829847537E-18</v>
      </c>
      <c r="H180" s="10">
        <f t="shared" si="64"/>
        <v>-4.7669255189064E-26</v>
      </c>
      <c r="I180" s="10">
        <f t="shared" si="65"/>
        <v>3.1201175212932592E-35</v>
      </c>
      <c r="J180" s="10">
        <f t="shared" si="66"/>
        <v>-1.9522299256920003E-46</v>
      </c>
      <c r="K180" s="10">
        <f t="shared" si="67"/>
        <v>-1.0214610740269149E-59</v>
      </c>
      <c r="L180" s="10">
        <f t="shared" si="68"/>
        <v>3.4982615670768858E-73</v>
      </c>
      <c r="M180" s="10">
        <f t="shared" si="69"/>
        <v>-6.0589042643197691E-89</v>
      </c>
      <c r="N180" s="10">
        <f t="shared" si="70"/>
        <v>4.7176424596542852E-107</v>
      </c>
      <c r="P180" s="10">
        <f t="shared" si="71"/>
        <v>0.39089398988188806</v>
      </c>
    </row>
    <row r="181" spans="2:16" s="9" customFormat="1" x14ac:dyDescent="0.2">
      <c r="B181" s="9">
        <f t="shared" si="59"/>
        <v>5.0000000000000031E-2</v>
      </c>
      <c r="C181" s="10">
        <f t="shared" si="58"/>
        <v>0.40220468294326245</v>
      </c>
      <c r="D181" s="10">
        <f t="shared" si="60"/>
        <v>-7.295998008385869E-4</v>
      </c>
      <c r="E181" s="10">
        <f t="shared" si="61"/>
        <v>-7.71385261353766E-7</v>
      </c>
      <c r="F181" s="10">
        <f t="shared" si="62"/>
        <v>8.8948466323734442E-12</v>
      </c>
      <c r="G181" s="10">
        <f t="shared" si="63"/>
        <v>-9.4614394501180523E-19</v>
      </c>
      <c r="H181" s="10">
        <f t="shared" si="64"/>
        <v>-4.8823817261984961E-27</v>
      </c>
      <c r="I181" s="10">
        <f t="shared" si="65"/>
        <v>1.2924819785410673E-36</v>
      </c>
      <c r="J181" s="10">
        <f t="shared" si="66"/>
        <v>-2.812687306132889E-48</v>
      </c>
      <c r="K181" s="10">
        <f t="shared" si="67"/>
        <v>-4.4017563124506316E-62</v>
      </c>
      <c r="L181" s="10">
        <f t="shared" si="68"/>
        <v>3.8774559605964999E-76</v>
      </c>
      <c r="M181" s="10">
        <f t="shared" si="69"/>
        <v>-1.4854424593556577E-92</v>
      </c>
      <c r="N181" s="10">
        <f t="shared" si="70"/>
        <v>2.2000403137588543E-111</v>
      </c>
      <c r="P181" s="10">
        <f t="shared" si="71"/>
        <v>0.38503030898642859</v>
      </c>
    </row>
    <row r="182" spans="2:16" s="9" customFormat="1" x14ac:dyDescent="0.2">
      <c r="B182" s="9">
        <f>B181+0.025</f>
        <v>7.5000000000000039E-2</v>
      </c>
      <c r="C182" s="10">
        <f t="shared" si="58"/>
        <v>0.33172776992657704</v>
      </c>
      <c r="D182" s="10">
        <f t="shared" ref="D182" si="72">($F$15*COS($C$15*$C$154/$C$2)-$H$15)*EXP(-POWER($C$15/$C$2,2)*$G$10*B182)</f>
        <v>-9.112688391000161E-5</v>
      </c>
      <c r="E182" s="10">
        <f t="shared" ref="E182" si="73">($F$16*COS($C$16*$C$154/$C$2)-$H$16)*EXP(-POWER($C$16/$C$2,2)*$G$10*B182)</f>
        <v>-2.2166759953676767E-9</v>
      </c>
      <c r="F182" s="10">
        <f t="shared" ref="F182" si="74">($F$17*COS($C$17*$C$154/$C$2)-$H$17)*EXP(-POWER($C$17/$C$2,2)*$G$10*B182)</f>
        <v>8.9213995182349421E-17</v>
      </c>
      <c r="G182" s="10">
        <f t="shared" ref="G182" si="75">($F$18*COS($C$18*$C$154/$C$2)-$H$18)*EXP(-POWER($C$18/$C$2,2)*$G$10*B182)</f>
        <v>-5.0243765492050186E-27</v>
      </c>
      <c r="H182" s="10">
        <f t="shared" ref="H182" si="76">($F$19*COS($C$19*$C$154/$C$2)-$H$19)*EXP(-POWER($C$19/$C$2,2)*$G$10*B182)</f>
        <v>-2.0823263551916068E-39</v>
      </c>
      <c r="I182" s="10">
        <f t="shared" ref="I182" si="77">($F$20*COS($C$20*$C$154/$C$2)-$H$20)*EXP(-POWER($C$20/$C$2,2)*$G$10*B182)</f>
        <v>6.715738796725373E-54</v>
      </c>
      <c r="J182" s="10">
        <f t="shared" ref="J182" si="78">($F$21*COS($C$21*$C$154/$C$2)-$H$21)*EXP(-POWER($C$21/$C$2,2)*$G$10*B182)</f>
        <v>-2.7008629403462991E-71</v>
      </c>
      <c r="K182" s="10">
        <f t="shared" ref="K182" si="79">($F$22*COS($C$22*$C$154/$C$2)-$H$22)*EXP(-POWER($C$22/$C$2,2)*$G$10*B182)</f>
        <v>-1.1848903923333855E-91</v>
      </c>
      <c r="L182" s="10">
        <f t="shared" ref="L182" si="80">($F$23*COS($C$23*$C$154/$C$2)-$H$23)*EXP(-POWER($C$23/$C$2,2)*$G$10*B182)</f>
        <v>4.4384293600440098E-113</v>
      </c>
      <c r="M182" s="10">
        <f t="shared" ref="M182" si="81">($F$24*COS($C$24*$C$154/$C$2)-$H$24)*EXP(-POWER($C$24/$C$2,2)*$G$10*B182)</f>
        <v>-1.0968004568107557E-137</v>
      </c>
      <c r="N182" s="10">
        <f t="shared" ref="N182" si="82">($F$25*COS($C$25*$C$154/$C$2)-$H$25)*EXP(-POWER($C$25/$C$2,2)*$G$10*B182)</f>
        <v>1.5894644973618892E-165</v>
      </c>
      <c r="P182" s="10">
        <f t="shared" ref="P182" si="83">2*$C$10*$G$7*(1+$G$9)/3/$C$2*SUM(C182:N182)</f>
        <v>0.31805312207088055</v>
      </c>
    </row>
    <row r="183" spans="2:16" s="9" customFormat="1" x14ac:dyDescent="0.2">
      <c r="B183" s="9">
        <f t="shared" ref="B183:B200" si="84">B182+0.025</f>
        <v>0.10000000000000003</v>
      </c>
      <c r="C183" s="10">
        <f t="shared" si="58"/>
        <v>0.2736002786819452</v>
      </c>
      <c r="D183" s="10">
        <f t="shared" ref="D183:D200" si="85">($F$15*COS($C$15*$C$154/$C$2)-$H$15)*EXP(-POWER($C$15/$C$2,2)*$G$10*B183)</f>
        <v>-1.1381731411662054E-5</v>
      </c>
      <c r="E183" s="10">
        <f t="shared" ref="E183:E200" si="86">($F$16*COS($C$16*$C$154/$C$2)-$H$16)*EXP(-POWER($C$16/$C$2,2)*$G$10*B183)</f>
        <v>-6.3699071198429774E-12</v>
      </c>
      <c r="F183" s="10">
        <f t="shared" ref="F183:F200" si="87">($F$17*COS($C$17*$C$154/$C$2)-$H$17)*EXP(-POWER($C$17/$C$2,2)*$G$10*B183)</f>
        <v>8.9480316697406455E-22</v>
      </c>
      <c r="G183" s="10">
        <f t="shared" ref="G183:G200" si="88">($F$18*COS($C$18*$C$154/$C$2)-$H$18)*EXP(-POWER($C$18/$C$2,2)*$G$10*B183)</f>
        <v>-2.6681309795716876E-35</v>
      </c>
      <c r="H183" s="10">
        <f t="shared" ref="H183:H200" si="89">($F$19*COS($C$19*$C$154/$C$2)-$H$19)*EXP(-POWER($C$19/$C$2,2)*$G$10*B183)</f>
        <v>-8.8810815964237024E-52</v>
      </c>
      <c r="I183" s="10">
        <f t="shared" ref="I183:I200" si="90">($F$20*COS($C$20*$C$154/$C$2)-$H$20)*EXP(-POWER($C$20/$C$2,2)*$G$10*B183)</f>
        <v>3.4894991446420848E-71</v>
      </c>
      <c r="J183" s="10">
        <f t="shared" ref="J183:J200" si="91">($F$21*COS($C$21*$C$154/$C$2)-$H$21)*EXP(-POWER($C$21/$C$2,2)*$G$10*B183)</f>
        <v>-2.5934843900460661E-94</v>
      </c>
      <c r="K183" s="10">
        <f t="shared" ref="K183:K200" si="92">($F$22*COS($C$22*$C$154/$C$2)-$H$22)*EXP(-POWER($C$22/$C$2,2)*$G$10*B183)</f>
        <v>-3.1895569454238168E-121</v>
      </c>
      <c r="L183" s="10">
        <f t="shared" ref="L183:L200" si="93">($F$23*COS($C$23*$C$154/$C$2)-$H$23)*EXP(-POWER($C$23/$C$2,2)*$G$10*B183)</f>
        <v>5.0805619417199628E-150</v>
      </c>
      <c r="M183" s="10">
        <f t="shared" ref="M183:M200" si="94">($F$24*COS($C$24*$C$154/$C$2)-$H$24)*EXP(-POWER($C$24/$C$2,2)*$G$10*B183)</f>
        <v>-8.0984035058626969E-183</v>
      </c>
      <c r="N183" s="10">
        <f t="shared" ref="N183:N200" si="95">($F$25*COS($C$25*$C$154/$C$2)-$H$25)*EXP(-POWER($C$25/$C$2,2)*$G$10*B183)</f>
        <v>1.1483414065524913E-219</v>
      </c>
      <c r="P183" s="10">
        <f t="shared" ref="P183:P200" si="96">2*$C$10*$G$7*(1+$G$9)/3/$C$2*SUM(C183:N183)</f>
        <v>0.26238295810828871</v>
      </c>
    </row>
    <row r="184" spans="2:16" s="9" customFormat="1" x14ac:dyDescent="0.2">
      <c r="B184" s="9">
        <f t="shared" si="84"/>
        <v>0.12500000000000003</v>
      </c>
      <c r="C184" s="10">
        <f t="shared" si="58"/>
        <v>0.22565826343512513</v>
      </c>
      <c r="D184" s="10">
        <f t="shared" si="85"/>
        <v>-1.4215762063712632E-6</v>
      </c>
      <c r="E184" s="10">
        <f t="shared" si="86"/>
        <v>-1.8304757574052235E-14</v>
      </c>
      <c r="F184" s="10">
        <f t="shared" si="87"/>
        <v>8.9747433235141068E-27</v>
      </c>
      <c r="G184" s="10">
        <f t="shared" si="88"/>
        <v>-1.4168768710769825E-43</v>
      </c>
      <c r="H184" s="10">
        <f t="shared" si="89"/>
        <v>-3.787764109390921E-64</v>
      </c>
      <c r="I184" s="10">
        <f t="shared" si="90"/>
        <v>1.8131444132989309E-88</v>
      </c>
      <c r="J184" s="10">
        <f t="shared" si="91"/>
        <v>-2.4903749023821293E-117</v>
      </c>
      <c r="K184" s="10">
        <f t="shared" si="92"/>
        <v>-8.5858350898329303E-151</v>
      </c>
      <c r="L184" s="10">
        <f t="shared" si="93"/>
        <v>5.8155954617684632E-187</v>
      </c>
      <c r="M184" s="10">
        <f t="shared" si="94"/>
        <v>-5.9795871652417866E-228</v>
      </c>
      <c r="N184" s="10">
        <f t="shared" si="95"/>
        <v>8.2964293206404989E-274</v>
      </c>
      <c r="P184" s="10">
        <f t="shared" si="96"/>
        <v>0.21641415403051389</v>
      </c>
    </row>
    <row r="185" spans="2:16" s="9" customFormat="1" x14ac:dyDescent="0.2">
      <c r="B185" s="9">
        <f t="shared" si="84"/>
        <v>0.15000000000000002</v>
      </c>
      <c r="C185" s="10">
        <f t="shared" si="58"/>
        <v>0.18611695902456193</v>
      </c>
      <c r="D185" s="10">
        <f t="shared" si="85"/>
        <v>-1.7755461251266754E-7</v>
      </c>
      <c r="E185" s="10">
        <f t="shared" si="86"/>
        <v>-5.2601104465253704E-17</v>
      </c>
      <c r="F185" s="10">
        <f t="shared" si="87"/>
        <v>9.0015347168855258E-32</v>
      </c>
      <c r="G185" s="10">
        <f t="shared" si="88"/>
        <v>-7.5241436164994415E-52</v>
      </c>
      <c r="H185" s="10">
        <f t="shared" si="89"/>
        <v>-1.6154740605206702E-76</v>
      </c>
      <c r="I185" s="10">
        <f t="shared" si="90"/>
        <v>9.4211017891348799E-106</v>
      </c>
      <c r="J185" s="10">
        <f t="shared" si="91"/>
        <v>-2.3913647516901535E-140</v>
      </c>
      <c r="K185" s="10">
        <f t="shared" si="92"/>
        <v>-2.3111850784030147E-180</v>
      </c>
      <c r="L185" s="10">
        <f t="shared" si="93"/>
        <v>6.6569704223494083E-224</v>
      </c>
      <c r="M185" s="10">
        <f t="shared" si="94"/>
        <v>-4.4151248626771674E-273</v>
      </c>
      <c r="N185" s="10">
        <f t="shared" si="95"/>
        <v>0</v>
      </c>
      <c r="P185" s="10">
        <f t="shared" si="96"/>
        <v>0.17849361659455681</v>
      </c>
    </row>
    <row r="186" spans="2:16" s="9" customFormat="1" x14ac:dyDescent="0.2">
      <c r="B186" s="9">
        <f t="shared" si="84"/>
        <v>0.17500000000000002</v>
      </c>
      <c r="C186" s="10">
        <f t="shared" si="58"/>
        <v>0.15350433841528274</v>
      </c>
      <c r="D186" s="10">
        <f t="shared" si="85"/>
        <v>-2.2176539170556558E-8</v>
      </c>
      <c r="E186" s="10">
        <f t="shared" si="86"/>
        <v>-1.5115612319753893E-19</v>
      </c>
      <c r="F186" s="10">
        <f t="shared" si="87"/>
        <v>9.0284060878933357E-37</v>
      </c>
      <c r="G186" s="10">
        <f t="shared" si="88"/>
        <v>-3.9956003458986657E-60</v>
      </c>
      <c r="H186" s="10">
        <f t="shared" si="89"/>
        <v>-6.8899655967087016E-89</v>
      </c>
      <c r="I186" s="10">
        <f t="shared" si="90"/>
        <v>4.8952062654374255E-123</v>
      </c>
      <c r="J186" s="10">
        <f t="shared" si="91"/>
        <v>-2.2962909601104823E-163</v>
      </c>
      <c r="K186" s="10">
        <f t="shared" si="92"/>
        <v>-6.2213825571353823E-210</v>
      </c>
      <c r="L186" s="10">
        <f t="shared" si="93"/>
        <v>7.6200718387926737E-261</v>
      </c>
      <c r="M186" s="10">
        <f t="shared" si="94"/>
        <v>0</v>
      </c>
      <c r="N186" s="10">
        <f t="shared" si="95"/>
        <v>0</v>
      </c>
      <c r="P186" s="10">
        <f t="shared" si="96"/>
        <v>0.14721692666253128</v>
      </c>
    </row>
    <row r="187" spans="2:16" s="9" customFormat="1" x14ac:dyDescent="0.2">
      <c r="B187" s="9">
        <f t="shared" si="84"/>
        <v>0.2</v>
      </c>
      <c r="C187" s="10">
        <f t="shared" si="58"/>
        <v>0.12660631269611466</v>
      </c>
      <c r="D187" s="10">
        <f t="shared" si="85"/>
        <v>-2.7698457540670326E-9</v>
      </c>
      <c r="E187" s="10">
        <f t="shared" si="86"/>
        <v>-4.3436680298608948E-22</v>
      </c>
      <c r="F187" s="10">
        <f t="shared" si="87"/>
        <v>9.0553576752867453E-42</v>
      </c>
      <c r="G187" s="10">
        <f t="shared" si="88"/>
        <v>-2.1218125195187115E-68</v>
      </c>
      <c r="H187" s="10">
        <f t="shared" si="89"/>
        <v>-2.9385569897995119E-101</v>
      </c>
      <c r="I187" s="10">
        <f t="shared" si="90"/>
        <v>2.543550098228902E-140</v>
      </c>
      <c r="J187" s="10">
        <f t="shared" si="91"/>
        <v>-2.2049970293150126E-186</v>
      </c>
      <c r="K187" s="10">
        <f t="shared" si="92"/>
        <v>-1.6747079792058638E-239</v>
      </c>
      <c r="L187" s="10">
        <f t="shared" si="93"/>
        <v>8.7225105632768783E-298</v>
      </c>
      <c r="M187" s="10">
        <f t="shared" si="94"/>
        <v>0</v>
      </c>
      <c r="N187" s="10">
        <f t="shared" si="95"/>
        <v>0</v>
      </c>
      <c r="P187" s="10">
        <f t="shared" si="96"/>
        <v>0.12142063689232582</v>
      </c>
    </row>
    <row r="188" spans="2:16" s="9" customFormat="1" x14ac:dyDescent="0.2">
      <c r="B188" s="9">
        <f t="shared" si="84"/>
        <v>0.22500000000000001</v>
      </c>
      <c r="C188" s="10">
        <f t="shared" si="58"/>
        <v>0.10442153348879238</v>
      </c>
      <c r="D188" s="10">
        <f t="shared" si="85"/>
        <v>-3.4595323654058798E-10</v>
      </c>
      <c r="E188" s="10">
        <f t="shared" si="86"/>
        <v>-1.248209569980743E-24</v>
      </c>
      <c r="F188" s="10">
        <f t="shared" si="87"/>
        <v>9.0823897185277442E-47</v>
      </c>
      <c r="G188" s="10">
        <f t="shared" si="88"/>
        <v>-1.126761432135648E-76</v>
      </c>
      <c r="H188" s="10">
        <f t="shared" si="89"/>
        <v>-1.2532888678609665E-113</v>
      </c>
      <c r="I188" s="10">
        <f t="shared" si="90"/>
        <v>1.3216291104787886E-157</v>
      </c>
      <c r="J188" s="10">
        <f t="shared" si="91"/>
        <v>-2.117332682899133E-209</v>
      </c>
      <c r="K188" s="10">
        <f t="shared" si="92"/>
        <v>-4.5080764441961291E-269</v>
      </c>
      <c r="L188" s="10">
        <f t="shared" si="93"/>
        <v>0</v>
      </c>
      <c r="M188" s="10">
        <f t="shared" si="94"/>
        <v>0</v>
      </c>
      <c r="N188" s="10">
        <f t="shared" si="95"/>
        <v>0</v>
      </c>
      <c r="P188" s="10">
        <f t="shared" si="96"/>
        <v>0.10014452728983572</v>
      </c>
    </row>
    <row r="189" spans="2:16" s="9" customFormat="1" x14ac:dyDescent="0.2">
      <c r="B189" s="9">
        <f t="shared" si="84"/>
        <v>0.25</v>
      </c>
      <c r="C189" s="10">
        <f t="shared" ref="C189:C214" si="97">($F$14*COS($C$14*$C$154/$C$2)-$H$14)*EXP(-POWER($C$14/$C$2,2)*$G$10*B189)</f>
        <v>8.6124115172067639E-2</v>
      </c>
      <c r="D189" s="10">
        <f t="shared" si="85"/>
        <v>-4.3209497026025221E-11</v>
      </c>
      <c r="E189" s="10">
        <f t="shared" si="86"/>
        <v>-3.5868927364631199E-27</v>
      </c>
      <c r="F189" s="10">
        <f t="shared" si="87"/>
        <v>9.1095024577927763E-52</v>
      </c>
      <c r="G189" s="10">
        <f t="shared" si="88"/>
        <v>-5.9835226405220762E-85</v>
      </c>
      <c r="H189" s="10">
        <f t="shared" si="89"/>
        <v>-5.3452527609862692E-126</v>
      </c>
      <c r="I189" s="10">
        <f t="shared" si="90"/>
        <v>6.8671873492139979E-175</v>
      </c>
      <c r="J189" s="10">
        <f t="shared" si="91"/>
        <v>-2.0331536190166778E-232</v>
      </c>
      <c r="K189" s="10">
        <f t="shared" si="92"/>
        <v>-1.213510264419666E-298</v>
      </c>
      <c r="L189" s="10">
        <f t="shared" si="93"/>
        <v>0</v>
      </c>
      <c r="M189" s="10">
        <f t="shared" si="94"/>
        <v>0</v>
      </c>
      <c r="N189" s="10">
        <f t="shared" si="95"/>
        <v>0</v>
      </c>
      <c r="P189" s="10">
        <f t="shared" si="96"/>
        <v>8.2596553969734074E-2</v>
      </c>
    </row>
    <row r="190" spans="2:16" s="9" customFormat="1" x14ac:dyDescent="0.2">
      <c r="B190" s="9">
        <f t="shared" si="84"/>
        <v>0.27500000000000002</v>
      </c>
      <c r="C190" s="10">
        <f t="shared" si="97"/>
        <v>7.1032889159472812E-2</v>
      </c>
      <c r="D190" s="10">
        <f t="shared" si="85"/>
        <v>-5.3968584075467318E-12</v>
      </c>
      <c r="E190" s="10">
        <f t="shared" si="86"/>
        <v>-1.0307403349815917E-29</v>
      </c>
      <c r="F190" s="10">
        <f t="shared" si="87"/>
        <v>9.1366961339755227E-57</v>
      </c>
      <c r="G190" s="10">
        <f t="shared" si="88"/>
        <v>-3.1774732581839126E-93</v>
      </c>
      <c r="H190" s="10">
        <f t="shared" si="89"/>
        <v>-2.2797399555296246E-138</v>
      </c>
      <c r="I190" s="10">
        <f t="shared" si="90"/>
        <v>3.568191841061824E-192</v>
      </c>
      <c r="J190" s="10">
        <f t="shared" si="91"/>
        <v>-1.9523212728480344E-255</v>
      </c>
      <c r="K190" s="10">
        <f t="shared" si="92"/>
        <v>0</v>
      </c>
      <c r="L190" s="10">
        <f t="shared" si="93"/>
        <v>0</v>
      </c>
      <c r="M190" s="10">
        <f t="shared" si="94"/>
        <v>0</v>
      </c>
      <c r="N190" s="10">
        <f t="shared" si="95"/>
        <v>0</v>
      </c>
      <c r="P190" s="10">
        <f t="shared" si="96"/>
        <v>6.8123450137775127E-2</v>
      </c>
    </row>
    <row r="191" spans="2:16" s="9" customFormat="1" x14ac:dyDescent="0.2">
      <c r="B191" s="9">
        <f t="shared" si="84"/>
        <v>0.30000000000000004</v>
      </c>
      <c r="C191" s="10">
        <f t="shared" si="97"/>
        <v>5.8586045641934183E-2</v>
      </c>
      <c r="D191" s="10">
        <f t="shared" si="85"/>
        <v>-6.7406664450560996E-13</v>
      </c>
      <c r="E191" s="10">
        <f t="shared" si="86"/>
        <v>-2.9619665716727945E-32</v>
      </c>
      <c r="F191" s="10">
        <f t="shared" si="87"/>
        <v>9.1639709886890327E-62</v>
      </c>
      <c r="G191" s="10">
        <f t="shared" si="88"/>
        <v>-1.6873565812383507E-101</v>
      </c>
      <c r="H191" s="10">
        <f t="shared" si="89"/>
        <v>-9.7230467804468439E-151</v>
      </c>
      <c r="I191" s="10">
        <f t="shared" si="90"/>
        <v>1.8540331531915238E-209</v>
      </c>
      <c r="J191" s="10">
        <f t="shared" si="91"/>
        <v>-1.874702588512916E-278</v>
      </c>
      <c r="K191" s="10">
        <f t="shared" si="92"/>
        <v>0</v>
      </c>
      <c r="L191" s="10">
        <f t="shared" si="93"/>
        <v>0</v>
      </c>
      <c r="M191" s="10">
        <f t="shared" si="94"/>
        <v>0</v>
      </c>
      <c r="N191" s="10">
        <f t="shared" si="95"/>
        <v>0</v>
      </c>
      <c r="P191" s="10">
        <f t="shared" si="96"/>
        <v>5.6186417398211494E-2</v>
      </c>
    </row>
    <row r="192" spans="2:16" s="9" customFormat="1" x14ac:dyDescent="0.2">
      <c r="B192" s="9">
        <f t="shared" si="84"/>
        <v>0.32500000000000007</v>
      </c>
      <c r="C192" s="10">
        <f t="shared" si="97"/>
        <v>4.8320218768703543E-2</v>
      </c>
      <c r="D192" s="10">
        <f t="shared" si="85"/>
        <v>-8.4190802671362534E-14</v>
      </c>
      <c r="E192" s="10">
        <f t="shared" si="86"/>
        <v>-8.511596639772174E-35</v>
      </c>
      <c r="F192" s="10">
        <f t="shared" si="87"/>
        <v>9.1913272642671015E-67</v>
      </c>
      <c r="G192" s="10">
        <f t="shared" si="88"/>
        <v>-8.9604915632736439E-110</v>
      </c>
      <c r="H192" s="10">
        <f t="shared" si="89"/>
        <v>-4.1468606305491954E-163</v>
      </c>
      <c r="I192" s="10">
        <f t="shared" si="90"/>
        <v>9.6335597586882812E-227</v>
      </c>
      <c r="J192" s="10">
        <f t="shared" si="91"/>
        <v>-1.8001698000504201E-301</v>
      </c>
      <c r="K192" s="10">
        <f t="shared" si="92"/>
        <v>0</v>
      </c>
      <c r="L192" s="10">
        <f t="shared" si="93"/>
        <v>0</v>
      </c>
      <c r="M192" s="10">
        <f t="shared" si="94"/>
        <v>0</v>
      </c>
      <c r="N192" s="10">
        <f t="shared" si="95"/>
        <v>0</v>
      </c>
      <c r="P192" s="10">
        <f t="shared" si="96"/>
        <v>4.6341068948925646E-2</v>
      </c>
    </row>
    <row r="193" spans="2:16" s="9" customFormat="1" x14ac:dyDescent="0.2">
      <c r="B193" s="9">
        <f t="shared" si="84"/>
        <v>0.35000000000000009</v>
      </c>
      <c r="C193" s="10">
        <f t="shared" si="97"/>
        <v>3.9853236658528746E-2</v>
      </c>
      <c r="D193" s="10">
        <f t="shared" si="85"/>
        <v>-1.051541611237424E-14</v>
      </c>
      <c r="E193" s="10">
        <f t="shared" si="86"/>
        <v>-2.445918129226787E-37</v>
      </c>
      <c r="F193" s="10">
        <f t="shared" si="87"/>
        <v>9.2187652037673324E-72</v>
      </c>
      <c r="G193" s="10">
        <f t="shared" si="88"/>
        <v>-4.7583545735526003E-118</v>
      </c>
      <c r="H193" s="10">
        <f t="shared" si="89"/>
        <v>-1.7686280316762596E-175</v>
      </c>
      <c r="I193" s="10">
        <f t="shared" si="90"/>
        <v>5.0055994664641565E-244</v>
      </c>
      <c r="J193" s="10">
        <f t="shared" si="91"/>
        <v>0</v>
      </c>
      <c r="K193" s="10">
        <f t="shared" si="92"/>
        <v>0</v>
      </c>
      <c r="L193" s="10">
        <f t="shared" si="93"/>
        <v>0</v>
      </c>
      <c r="M193" s="10">
        <f t="shared" si="94"/>
        <v>0</v>
      </c>
      <c r="N193" s="10">
        <f t="shared" si="95"/>
        <v>0</v>
      </c>
      <c r="P193" s="10">
        <f t="shared" si="96"/>
        <v>3.8220886305871622E-2</v>
      </c>
    </row>
    <row r="194" spans="2:16" s="9" customFormat="1" x14ac:dyDescent="0.2">
      <c r="B194" s="9">
        <f t="shared" si="84"/>
        <v>0.37500000000000011</v>
      </c>
      <c r="C194" s="10">
        <f t="shared" si="97"/>
        <v>3.286989406574066E-2</v>
      </c>
      <c r="D194" s="10">
        <f t="shared" si="85"/>
        <v>-1.3133735812925212E-15</v>
      </c>
      <c r="E194" s="10">
        <f t="shared" si="86"/>
        <v>-7.0286642425296033E-40</v>
      </c>
      <c r="F194" s="10">
        <f t="shared" si="87"/>
        <v>9.2462850509727706E-77</v>
      </c>
      <c r="G194" s="10">
        <f t="shared" si="88"/>
        <v>-2.5268634078573011E-126</v>
      </c>
      <c r="H194" s="10">
        <f t="shared" si="89"/>
        <v>-7.5431643190211359E-188</v>
      </c>
      <c r="I194" s="10">
        <f t="shared" si="90"/>
        <v>2.6009104262903403E-261</v>
      </c>
      <c r="J194" s="10">
        <f t="shared" si="91"/>
        <v>0</v>
      </c>
      <c r="K194" s="10">
        <f t="shared" si="92"/>
        <v>0</v>
      </c>
      <c r="L194" s="10">
        <f t="shared" si="93"/>
        <v>0</v>
      </c>
      <c r="M194" s="10">
        <f t="shared" si="94"/>
        <v>0</v>
      </c>
      <c r="N194" s="10">
        <f t="shared" si="95"/>
        <v>0</v>
      </c>
      <c r="P194" s="10">
        <f t="shared" si="96"/>
        <v>3.1523574728381389E-2</v>
      </c>
    </row>
    <row r="195" spans="2:16" s="9" customFormat="1" x14ac:dyDescent="0.2">
      <c r="B195" s="9">
        <f t="shared" si="84"/>
        <v>0.40000000000000013</v>
      </c>
      <c r="C195" s="10">
        <f t="shared" si="97"/>
        <v>2.7110218052058686E-2</v>
      </c>
      <c r="D195" s="10">
        <f t="shared" si="85"/>
        <v>-1.6404012410001325E-16</v>
      </c>
      <c r="E195" s="10">
        <f t="shared" si="86"/>
        <v>-2.0197781946950173E-42</v>
      </c>
      <c r="F195" s="10">
        <f t="shared" si="87"/>
        <v>9.273887050394465E-82</v>
      </c>
      <c r="G195" s="10">
        <f t="shared" si="88"/>
        <v>-1.3418585318245343E-134</v>
      </c>
      <c r="H195" s="10">
        <f t="shared" si="89"/>
        <v>-3.2171449804414713E-200</v>
      </c>
      <c r="I195" s="10">
        <f t="shared" si="90"/>
        <v>1.3514335477514792E-278</v>
      </c>
      <c r="J195" s="10">
        <f t="shared" si="91"/>
        <v>0</v>
      </c>
      <c r="K195" s="10">
        <f t="shared" si="92"/>
        <v>0</v>
      </c>
      <c r="L195" s="10">
        <f t="shared" si="93"/>
        <v>0</v>
      </c>
      <c r="M195" s="10">
        <f t="shared" si="94"/>
        <v>0</v>
      </c>
      <c r="N195" s="10">
        <f t="shared" si="95"/>
        <v>0</v>
      </c>
      <c r="P195" s="10">
        <f t="shared" si="96"/>
        <v>2.5999809520455722E-2</v>
      </c>
    </row>
    <row r="196" spans="2:16" s="9" customFormat="1" x14ac:dyDescent="0.2">
      <c r="B196" s="9">
        <f t="shared" si="84"/>
        <v>0.42500000000000016</v>
      </c>
      <c r="C196" s="10">
        <f t="shared" si="97"/>
        <v>2.235978982348473E-2</v>
      </c>
      <c r="D196" s="10">
        <f t="shared" si="85"/>
        <v>-2.0488581998326496E-17</v>
      </c>
      <c r="E196" s="10">
        <f t="shared" si="86"/>
        <v>-5.8040956503241028E-45</v>
      </c>
      <c r="F196" s="10">
        <f t="shared" si="87"/>
        <v>9.3015714472725881E-87</v>
      </c>
      <c r="G196" s="10">
        <f t="shared" si="88"/>
        <v>-7.1257683095626147E-143</v>
      </c>
      <c r="H196" s="10">
        <f t="shared" si="89"/>
        <v>-1.3721061065951783E-212</v>
      </c>
      <c r="I196" s="10">
        <f t="shared" si="90"/>
        <v>7.0220512614611043E-296</v>
      </c>
      <c r="J196" s="10">
        <f t="shared" si="91"/>
        <v>0</v>
      </c>
      <c r="K196" s="10">
        <f t="shared" si="92"/>
        <v>0</v>
      </c>
      <c r="L196" s="10">
        <f t="shared" si="93"/>
        <v>0</v>
      </c>
      <c r="M196" s="10">
        <f t="shared" si="94"/>
        <v>0</v>
      </c>
      <c r="N196" s="10">
        <f t="shared" si="95"/>
        <v>0</v>
      </c>
      <c r="P196" s="10">
        <f t="shared" si="96"/>
        <v>2.1443954276269047E-2</v>
      </c>
    </row>
    <row r="197" spans="2:16" s="9" customFormat="1" x14ac:dyDescent="0.2">
      <c r="B197" s="9">
        <f t="shared" si="84"/>
        <v>0.45000000000000018</v>
      </c>
      <c r="C197" s="10">
        <f t="shared" si="97"/>
        <v>1.8441762437703641E-2</v>
      </c>
      <c r="D197" s="10">
        <f t="shared" si="85"/>
        <v>-2.5590202068258354E-18</v>
      </c>
      <c r="E197" s="10">
        <f t="shared" si="86"/>
        <v>-1.6678824638562578E-47</v>
      </c>
      <c r="F197" s="10">
        <f t="shared" si="87"/>
        <v>9.3293384875801978E-92</v>
      </c>
      <c r="G197" s="10">
        <f t="shared" si="88"/>
        <v>-3.7840482284317695E-151</v>
      </c>
      <c r="H197" s="10">
        <f t="shared" si="89"/>
        <v>-5.8520059841923209E-225</v>
      </c>
      <c r="I197" s="10">
        <f t="shared" si="90"/>
        <v>0</v>
      </c>
      <c r="J197" s="10">
        <f t="shared" si="91"/>
        <v>0</v>
      </c>
      <c r="K197" s="10">
        <f t="shared" si="92"/>
        <v>0</v>
      </c>
      <c r="L197" s="10">
        <f t="shared" si="93"/>
        <v>0</v>
      </c>
      <c r="M197" s="10">
        <f t="shared" si="94"/>
        <v>0</v>
      </c>
      <c r="N197" s="10">
        <f t="shared" si="95"/>
        <v>0</v>
      </c>
      <c r="P197" s="10">
        <f t="shared" si="96"/>
        <v>1.7686405534660828E-2</v>
      </c>
    </row>
    <row r="198" spans="2:16" s="9" customFormat="1" x14ac:dyDescent="0.2">
      <c r="B198" s="9">
        <f t="shared" si="84"/>
        <v>0.4750000000000002</v>
      </c>
      <c r="C198" s="10">
        <f t="shared" si="97"/>
        <v>1.521027722056169E-2</v>
      </c>
      <c r="D198" s="10">
        <f t="shared" si="85"/>
        <v>-3.1962116360604305E-19</v>
      </c>
      <c r="E198" s="10">
        <f t="shared" si="86"/>
        <v>-4.7928774452294257E-50</v>
      </c>
      <c r="F198" s="10">
        <f t="shared" si="87"/>
        <v>9.3571884180243635E-97</v>
      </c>
      <c r="G198" s="10">
        <f t="shared" si="88"/>
        <v>-2.0094704701362007E-159</v>
      </c>
      <c r="H198" s="10">
        <f t="shared" si="89"/>
        <v>-2.4958692242834375E-237</v>
      </c>
      <c r="I198" s="10">
        <f t="shared" si="90"/>
        <v>0</v>
      </c>
      <c r="J198" s="10">
        <f t="shared" si="91"/>
        <v>0</v>
      </c>
      <c r="K198" s="10">
        <f t="shared" si="92"/>
        <v>0</v>
      </c>
      <c r="L198" s="10">
        <f t="shared" si="93"/>
        <v>0</v>
      </c>
      <c r="M198" s="10">
        <f t="shared" si="94"/>
        <v>0</v>
      </c>
      <c r="N198" s="10">
        <f t="shared" si="95"/>
        <v>0</v>
      </c>
      <c r="P198" s="10">
        <f t="shared" si="96"/>
        <v>1.4587278852886333E-2</v>
      </c>
    </row>
    <row r="199" spans="2:16" s="9" customFormat="1" x14ac:dyDescent="0.2">
      <c r="B199" s="9">
        <f t="shared" si="84"/>
        <v>0.50000000000000022</v>
      </c>
      <c r="C199" s="10">
        <f t="shared" si="97"/>
        <v>1.2545033800746964E-2</v>
      </c>
      <c r="D199" s="10">
        <f t="shared" si="85"/>
        <v>-3.9920625852186933E-20</v>
      </c>
      <c r="E199" s="10">
        <f t="shared" si="86"/>
        <v>-1.3772957449217698E-52</v>
      </c>
      <c r="F199" s="10">
        <f t="shared" si="87"/>
        <v>9.3851214860486232E-102</v>
      </c>
      <c r="G199" s="10">
        <f t="shared" si="88"/>
        <v>-1.0671036219912656E-167</v>
      </c>
      <c r="H199" s="10">
        <f t="shared" si="89"/>
        <v>-1.0644833927976523E-249</v>
      </c>
      <c r="I199" s="10">
        <f t="shared" si="90"/>
        <v>0</v>
      </c>
      <c r="J199" s="10">
        <f t="shared" si="91"/>
        <v>0</v>
      </c>
      <c r="K199" s="10">
        <f t="shared" si="92"/>
        <v>0</v>
      </c>
      <c r="L199" s="10">
        <f t="shared" si="93"/>
        <v>0</v>
      </c>
      <c r="M199" s="10">
        <f t="shared" si="94"/>
        <v>0</v>
      </c>
      <c r="N199" s="10">
        <f t="shared" si="95"/>
        <v>0</v>
      </c>
      <c r="P199" s="10">
        <f t="shared" si="96"/>
        <v>1.2031201247469614E-2</v>
      </c>
    </row>
    <row r="200" spans="2:16" s="9" customFormat="1" x14ac:dyDescent="0.2">
      <c r="B200" s="9">
        <f t="shared" si="84"/>
        <v>0.52500000000000024</v>
      </c>
      <c r="C200" s="10">
        <f t="shared" si="97"/>
        <v>1.0346811618208763E-2</v>
      </c>
      <c r="D200" s="10">
        <f t="shared" si="85"/>
        <v>-4.9860789894207626E-21</v>
      </c>
      <c r="E200" s="10">
        <f t="shared" si="86"/>
        <v>-3.9578386692690352E-55</v>
      </c>
      <c r="F200" s="10">
        <f t="shared" si="87"/>
        <v>9.4131379398354545E-107</v>
      </c>
      <c r="G200" s="10">
        <f t="shared" si="88"/>
        <v>-5.6667174610916135E-176</v>
      </c>
      <c r="H200" s="10">
        <f t="shared" si="89"/>
        <v>-4.540001064628378E-262</v>
      </c>
      <c r="I200" s="10">
        <f t="shared" si="90"/>
        <v>0</v>
      </c>
      <c r="J200" s="10">
        <f t="shared" si="91"/>
        <v>0</v>
      </c>
      <c r="K200" s="10">
        <f t="shared" si="92"/>
        <v>0</v>
      </c>
      <c r="L200" s="10">
        <f t="shared" si="93"/>
        <v>0</v>
      </c>
      <c r="M200" s="10">
        <f t="shared" si="94"/>
        <v>0</v>
      </c>
      <c r="N200" s="10">
        <f t="shared" si="95"/>
        <v>0</v>
      </c>
      <c r="P200" s="10">
        <f t="shared" si="96"/>
        <v>9.9230161373430673E-3</v>
      </c>
    </row>
    <row r="201" spans="2:16" s="9" customFormat="1" x14ac:dyDescent="0.2">
      <c r="B201" s="9">
        <f t="shared" ref="B201:B214" si="98">B200+0.025</f>
        <v>0.55000000000000027</v>
      </c>
      <c r="C201" s="10">
        <f t="shared" si="97"/>
        <v>8.5337761829167354E-3</v>
      </c>
      <c r="D201" s="10">
        <f t="shared" ref="D201:D214" si="99">($F$15*COS($C$15*$C$154/$C$2)-$H$15)*EXP(-POWER($C$15/$C$2,2)*$G$10*B201)</f>
        <v>-6.2276036905822287E-22</v>
      </c>
      <c r="E201" s="10">
        <f t="shared" ref="E201:E214" si="100">($F$16*COS($C$16*$C$154/$C$2)-$H$16)*EXP(-POWER($C$16/$C$2,2)*$G$10*B201)</f>
        <v>-1.137336479090829E-57</v>
      </c>
      <c r="F201" s="10">
        <f t="shared" ref="F201:F214" si="101">($F$17*COS($C$17*$C$154/$C$2)-$H$17)*EXP(-POWER($C$17/$C$2,2)*$G$10*B201)</f>
        <v>9.441238028307402E-112</v>
      </c>
      <c r="G201" s="10">
        <f t="shared" ref="G201:G214" si="102">($F$18*COS($C$18*$C$154/$C$2)-$H$18)*EXP(-POWER($C$18/$C$2,2)*$G$10*B201)</f>
        <v>-3.0092379148634584E-184</v>
      </c>
      <c r="H201" s="10">
        <f t="shared" ref="H201:H214" si="103">($F$19*COS($C$19*$C$154/$C$2)-$H$19)*EXP(-POWER($C$19/$C$2,2)*$G$10*B201)</f>
        <v>-1.9363016657926258E-274</v>
      </c>
      <c r="I201" s="10">
        <f t="shared" ref="I201:I214" si="104">($F$20*COS($C$20*$C$154/$C$2)-$H$20)*EXP(-POWER($C$20/$C$2,2)*$G$10*B201)</f>
        <v>0</v>
      </c>
      <c r="J201" s="10">
        <f t="shared" ref="J201:J214" si="105">($F$21*COS($C$21*$C$154/$C$2)-$H$21)*EXP(-POWER($C$21/$C$2,2)*$G$10*B201)</f>
        <v>0</v>
      </c>
      <c r="K201" s="10">
        <f t="shared" ref="K201:K214" si="106">($F$22*COS($C$22*$C$154/$C$2)-$H$22)*EXP(-POWER($C$22/$C$2,2)*$G$10*B201)</f>
        <v>0</v>
      </c>
      <c r="L201" s="10">
        <f t="shared" ref="L201:L214" si="107">($F$23*COS($C$23*$C$154/$C$2)-$H$23)*EXP(-POWER($C$23/$C$2,2)*$G$10*B201)</f>
        <v>0</v>
      </c>
      <c r="M201" s="10">
        <f t="shared" ref="M201:M214" si="108">($F$24*COS($C$24*$C$154/$C$2)-$H$24)*EXP(-POWER($C$24/$C$2,2)*$G$10*B201)</f>
        <v>0</v>
      </c>
      <c r="N201" s="10">
        <f t="shared" ref="N201:N214" si="109">($F$25*COS($C$25*$C$154/$C$2)-$H$25)*EXP(-POWER($C$25/$C$2,2)*$G$10*B201)</f>
        <v>0</v>
      </c>
      <c r="P201" s="10">
        <f t="shared" ref="P201:P214" si="110">2*$C$10*$G$7*(1+$G$9)/3/$C$2*SUM(C201:N201)</f>
        <v>8.184240894705359E-3</v>
      </c>
    </row>
    <row r="202" spans="2:16" s="9" customFormat="1" x14ac:dyDescent="0.2">
      <c r="B202" s="9">
        <f t="shared" si="98"/>
        <v>0.57500000000000029</v>
      </c>
      <c r="C202" s="10">
        <f t="shared" si="97"/>
        <v>7.0384325749157147E-3</v>
      </c>
      <c r="D202" s="10">
        <f t="shared" si="99"/>
        <v>-7.7782658095151009E-23</v>
      </c>
      <c r="E202" s="10">
        <f t="shared" si="100"/>
        <v>-3.2682844723169129E-60</v>
      </c>
      <c r="F202" s="10">
        <f t="shared" si="101"/>
        <v>9.4694220011308987E-117</v>
      </c>
      <c r="G202" s="10">
        <f t="shared" si="102"/>
        <v>-1.5980173513903837E-192</v>
      </c>
      <c r="H202" s="10">
        <f t="shared" si="103"/>
        <v>-8.2582891227982449E-287</v>
      </c>
      <c r="I202" s="10">
        <f t="shared" si="104"/>
        <v>0</v>
      </c>
      <c r="J202" s="10">
        <f t="shared" si="105"/>
        <v>0</v>
      </c>
      <c r="K202" s="10">
        <f t="shared" si="106"/>
        <v>0</v>
      </c>
      <c r="L202" s="10">
        <f t="shared" si="107"/>
        <v>0</v>
      </c>
      <c r="M202" s="10">
        <f t="shared" si="108"/>
        <v>0</v>
      </c>
      <c r="N202" s="10">
        <f t="shared" si="109"/>
        <v>0</v>
      </c>
      <c r="P202" s="10">
        <f t="shared" si="110"/>
        <v>6.7501451267922927E-3</v>
      </c>
    </row>
    <row r="203" spans="2:16" s="9" customFormat="1" x14ac:dyDescent="0.2">
      <c r="B203" s="9">
        <f t="shared" si="98"/>
        <v>0.60000000000000031</v>
      </c>
      <c r="C203" s="10">
        <f t="shared" si="97"/>
        <v>5.8051127718588376E-3</v>
      </c>
      <c r="D203" s="10">
        <f t="shared" si="99"/>
        <v>-9.7150400072769668E-24</v>
      </c>
      <c r="E203" s="10">
        <f t="shared" si="100"/>
        <v>-9.3918410148302221E-63</v>
      </c>
      <c r="F203" s="10">
        <f t="shared" si="101"/>
        <v>9.4976901087174157E-122</v>
      </c>
      <c r="G203" s="10">
        <f t="shared" si="102"/>
        <v>-8.486066996336537E-201</v>
      </c>
      <c r="H203" s="10">
        <f t="shared" si="103"/>
        <v>-3.5221443249547907E-299</v>
      </c>
      <c r="I203" s="10">
        <f t="shared" si="104"/>
        <v>0</v>
      </c>
      <c r="J203" s="10">
        <f t="shared" si="105"/>
        <v>0</v>
      </c>
      <c r="K203" s="10">
        <f t="shared" si="106"/>
        <v>0</v>
      </c>
      <c r="L203" s="10">
        <f t="shared" si="107"/>
        <v>0</v>
      </c>
      <c r="M203" s="10">
        <f t="shared" si="108"/>
        <v>0</v>
      </c>
      <c r="N203" s="10">
        <f t="shared" si="109"/>
        <v>0</v>
      </c>
      <c r="P203" s="10">
        <f t="shared" si="110"/>
        <v>5.5673409200644184E-3</v>
      </c>
    </row>
    <row r="204" spans="2:16" s="9" customFormat="1" x14ac:dyDescent="0.2">
      <c r="B204" s="9">
        <f t="shared" si="98"/>
        <v>0.62500000000000033</v>
      </c>
      <c r="C204" s="10">
        <f t="shared" si="97"/>
        <v>4.787903263306051E-3</v>
      </c>
      <c r="D204" s="10">
        <f t="shared" si="99"/>
        <v>-1.2134067497093654E-24</v>
      </c>
      <c r="E204" s="10">
        <f t="shared" si="100"/>
        <v>-2.6988678126086353E-65</v>
      </c>
      <c r="F204" s="10">
        <f t="shared" si="101"/>
        <v>9.5260426022259465E-127</v>
      </c>
      <c r="G204" s="10">
        <f t="shared" si="102"/>
        <v>-4.5064174680994429E-209</v>
      </c>
      <c r="H204" s="10">
        <f t="shared" si="103"/>
        <v>0</v>
      </c>
      <c r="I204" s="10">
        <f t="shared" si="104"/>
        <v>0</v>
      </c>
      <c r="J204" s="10">
        <f t="shared" si="105"/>
        <v>0</v>
      </c>
      <c r="K204" s="10">
        <f t="shared" si="106"/>
        <v>0</v>
      </c>
      <c r="L204" s="10">
        <f t="shared" si="107"/>
        <v>0</v>
      </c>
      <c r="M204" s="10">
        <f t="shared" si="108"/>
        <v>0</v>
      </c>
      <c r="N204" s="10">
        <f t="shared" si="109"/>
        <v>0</v>
      </c>
      <c r="P204" s="10">
        <f t="shared" si="110"/>
        <v>4.5917953374363715E-3</v>
      </c>
    </row>
    <row r="205" spans="2:16" s="9" customFormat="1" x14ac:dyDescent="0.2">
      <c r="B205" s="9">
        <f t="shared" si="98"/>
        <v>0.65000000000000036</v>
      </c>
      <c r="C205" s="10">
        <f t="shared" si="97"/>
        <v>3.9489358018856028E-3</v>
      </c>
      <c r="D205" s="10">
        <f t="shared" si="99"/>
        <v>-1.5155428481379294E-25</v>
      </c>
      <c r="E205" s="10">
        <f t="shared" si="100"/>
        <v>-7.755548095877118E-68</v>
      </c>
      <c r="F205" s="10">
        <f t="shared" si="101"/>
        <v>9.5544797335652527E-132</v>
      </c>
      <c r="G205" s="10">
        <f t="shared" si="102"/>
        <v>-2.3930754265265147E-217</v>
      </c>
      <c r="H205" s="10">
        <f t="shared" si="103"/>
        <v>0</v>
      </c>
      <c r="I205" s="10">
        <f t="shared" si="104"/>
        <v>0</v>
      </c>
      <c r="J205" s="10">
        <f t="shared" si="105"/>
        <v>0</v>
      </c>
      <c r="K205" s="10">
        <f t="shared" si="106"/>
        <v>0</v>
      </c>
      <c r="L205" s="10">
        <f t="shared" si="107"/>
        <v>0</v>
      </c>
      <c r="M205" s="10">
        <f t="shared" si="108"/>
        <v>0</v>
      </c>
      <c r="N205" s="10">
        <f t="shared" si="109"/>
        <v>0</v>
      </c>
      <c r="P205" s="10">
        <f t="shared" si="110"/>
        <v>3.7871911786315467E-3</v>
      </c>
    </row>
    <row r="206" spans="2:16" s="9" customFormat="1" x14ac:dyDescent="0.2">
      <c r="B206" s="9">
        <f t="shared" si="98"/>
        <v>0.67500000000000038</v>
      </c>
      <c r="C206" s="10">
        <f t="shared" si="97"/>
        <v>3.2569776601221795E-3</v>
      </c>
      <c r="D206" s="10">
        <f t="shared" si="99"/>
        <v>-1.8929102916990992E-26</v>
      </c>
      <c r="E206" s="10">
        <f t="shared" si="100"/>
        <v>-2.2286577351607058E-70</v>
      </c>
      <c r="F206" s="10">
        <f t="shared" si="101"/>
        <v>9.5830017553960838E-137</v>
      </c>
      <c r="G206" s="10">
        <f t="shared" si="102"/>
        <v>-1.2708121334929578E-225</v>
      </c>
      <c r="H206" s="10">
        <f t="shared" si="103"/>
        <v>0</v>
      </c>
      <c r="I206" s="10">
        <f t="shared" si="104"/>
        <v>0</v>
      </c>
      <c r="J206" s="10">
        <f t="shared" si="105"/>
        <v>0</v>
      </c>
      <c r="K206" s="10">
        <f t="shared" si="106"/>
        <v>0</v>
      </c>
      <c r="L206" s="10">
        <f t="shared" si="107"/>
        <v>0</v>
      </c>
      <c r="M206" s="10">
        <f t="shared" si="108"/>
        <v>0</v>
      </c>
      <c r="N206" s="10">
        <f t="shared" si="109"/>
        <v>0</v>
      </c>
      <c r="P206" s="10">
        <f t="shared" si="110"/>
        <v>3.1235749787385534E-3</v>
      </c>
    </row>
    <row r="207" spans="2:16" s="9" customFormat="1" x14ac:dyDescent="0.2">
      <c r="B207" s="9">
        <f t="shared" si="98"/>
        <v>0.7000000000000004</v>
      </c>
      <c r="C207" s="10">
        <f t="shared" si="97"/>
        <v>2.6862689116064413E-3</v>
      </c>
      <c r="D207" s="10">
        <f t="shared" si="99"/>
        <v>-2.3642415500312502E-27</v>
      </c>
      <c r="E207" s="10">
        <f t="shared" si="100"/>
        <v>-6.40433820935503E-73</v>
      </c>
      <c r="F207" s="10">
        <f t="shared" si="101"/>
        <v>9.6116089211334381E-142</v>
      </c>
      <c r="G207" s="10">
        <f t="shared" si="102"/>
        <v>-6.7484854874670963E-234</v>
      </c>
      <c r="H207" s="10">
        <f t="shared" si="103"/>
        <v>0</v>
      </c>
      <c r="I207" s="10">
        <f t="shared" si="104"/>
        <v>0</v>
      </c>
      <c r="J207" s="10">
        <f t="shared" si="105"/>
        <v>0</v>
      </c>
      <c r="K207" s="10">
        <f t="shared" si="106"/>
        <v>0</v>
      </c>
      <c r="L207" s="10">
        <f t="shared" si="107"/>
        <v>0</v>
      </c>
      <c r="M207" s="10">
        <f t="shared" si="108"/>
        <v>0</v>
      </c>
      <c r="N207" s="10">
        <f t="shared" si="109"/>
        <v>0</v>
      </c>
      <c r="P207" s="10">
        <f t="shared" si="110"/>
        <v>2.5762419132289542E-3</v>
      </c>
    </row>
    <row r="208" spans="2:16" s="9" customFormat="1" x14ac:dyDescent="0.2">
      <c r="B208" s="9">
        <f t="shared" si="98"/>
        <v>0.72500000000000042</v>
      </c>
      <c r="C208" s="10">
        <f t="shared" si="97"/>
        <v>2.2155634512987595E-3</v>
      </c>
      <c r="D208" s="10">
        <f t="shared" si="99"/>
        <v>-2.9529334440232994E-28</v>
      </c>
      <c r="E208" s="10">
        <f t="shared" si="100"/>
        <v>-1.8403699793251208E-75</v>
      </c>
      <c r="F208" s="10">
        <f t="shared" si="101"/>
        <v>9.6403014849493576E-147</v>
      </c>
      <c r="G208" s="10">
        <f t="shared" si="102"/>
        <v>-3.5836970055815394E-242</v>
      </c>
      <c r="H208" s="10">
        <f t="shared" si="103"/>
        <v>0</v>
      </c>
      <c r="I208" s="10">
        <f t="shared" si="104"/>
        <v>0</v>
      </c>
      <c r="J208" s="10">
        <f t="shared" si="105"/>
        <v>0</v>
      </c>
      <c r="K208" s="10">
        <f t="shared" si="106"/>
        <v>0</v>
      </c>
      <c r="L208" s="10">
        <f t="shared" si="107"/>
        <v>0</v>
      </c>
      <c r="M208" s="10">
        <f t="shared" si="108"/>
        <v>0</v>
      </c>
      <c r="N208" s="10">
        <f t="shared" si="109"/>
        <v>0</v>
      </c>
      <c r="P208" s="10">
        <f t="shared" si="110"/>
        <v>2.1248160971496593E-3</v>
      </c>
    </row>
    <row r="209" spans="1:17" s="9" customFormat="1" x14ac:dyDescent="0.2">
      <c r="B209" s="9">
        <f t="shared" si="98"/>
        <v>0.75000000000000044</v>
      </c>
      <c r="C209" s="10">
        <f t="shared" si="97"/>
        <v>1.8273380544747322E-3</v>
      </c>
      <c r="D209" s="10">
        <f t="shared" si="99"/>
        <v>-3.6882085608875222E-29</v>
      </c>
      <c r="E209" s="10">
        <f t="shared" si="100"/>
        <v>-5.2885427816002882E-78</v>
      </c>
      <c r="F209" s="10">
        <f t="shared" si="101"/>
        <v>9.6690797017729874E-152</v>
      </c>
      <c r="G209" s="10">
        <f t="shared" si="102"/>
        <v>-1.9030765127472184E-250</v>
      </c>
      <c r="H209" s="10">
        <f t="shared" si="103"/>
        <v>0</v>
      </c>
      <c r="I209" s="10">
        <f t="shared" si="104"/>
        <v>0</v>
      </c>
      <c r="J209" s="10">
        <f t="shared" si="105"/>
        <v>0</v>
      </c>
      <c r="K209" s="10">
        <f t="shared" si="106"/>
        <v>0</v>
      </c>
      <c r="L209" s="10">
        <f t="shared" si="107"/>
        <v>0</v>
      </c>
      <c r="M209" s="10">
        <f t="shared" si="108"/>
        <v>0</v>
      </c>
      <c r="N209" s="10">
        <f t="shared" si="109"/>
        <v>0</v>
      </c>
      <c r="P209" s="10">
        <f t="shared" si="110"/>
        <v>1.7524920402554871E-3</v>
      </c>
    </row>
    <row r="210" spans="1:17" s="9" customFormat="1" x14ac:dyDescent="0.2">
      <c r="B210" s="9">
        <f t="shared" si="98"/>
        <v>0.77500000000000047</v>
      </c>
      <c r="C210" s="10">
        <f t="shared" si="97"/>
        <v>1.5071400294918596E-3</v>
      </c>
      <c r="D210" s="10">
        <f t="shared" si="99"/>
        <v>-4.6065658594967911E-30</v>
      </c>
      <c r="E210" s="10">
        <f t="shared" si="100"/>
        <v>-1.5197316336942243E-80</v>
      </c>
      <c r="F210" s="10">
        <f t="shared" si="101"/>
        <v>9.6979438272961374E-157</v>
      </c>
      <c r="G210" s="10">
        <f t="shared" si="102"/>
        <v>-1.0106044701126755E-258</v>
      </c>
      <c r="H210" s="10">
        <f t="shared" si="103"/>
        <v>0</v>
      </c>
      <c r="I210" s="10">
        <f t="shared" si="104"/>
        <v>0</v>
      </c>
      <c r="J210" s="10">
        <f t="shared" si="105"/>
        <v>0</v>
      </c>
      <c r="K210" s="10">
        <f t="shared" si="106"/>
        <v>0</v>
      </c>
      <c r="L210" s="10">
        <f t="shared" si="107"/>
        <v>0</v>
      </c>
      <c r="M210" s="10">
        <f t="shared" si="108"/>
        <v>0</v>
      </c>
      <c r="N210" s="10">
        <f t="shared" si="109"/>
        <v>0</v>
      </c>
      <c r="P210" s="10">
        <f t="shared" si="110"/>
        <v>1.4454090192928921E-3</v>
      </c>
    </row>
    <row r="211" spans="1:17" s="9" customFormat="1" x14ac:dyDescent="0.2">
      <c r="B211" s="9">
        <f t="shared" si="98"/>
        <v>0.80000000000000049</v>
      </c>
      <c r="C211" s="10">
        <f t="shared" si="97"/>
        <v>1.2430491790691995E-3</v>
      </c>
      <c r="D211" s="10">
        <f t="shared" si="99"/>
        <v>-5.753592473841857E-31</v>
      </c>
      <c r="E211" s="10">
        <f t="shared" si="100"/>
        <v>-4.3671467431187391E-83</v>
      </c>
      <c r="F211" s="10">
        <f t="shared" si="101"/>
        <v>9.7268941179733574E-162</v>
      </c>
      <c r="G211" s="10">
        <f t="shared" si="102"/>
        <v>-5.3666859328602387E-267</v>
      </c>
      <c r="H211" s="10">
        <f t="shared" si="103"/>
        <v>0</v>
      </c>
      <c r="I211" s="10">
        <f t="shared" si="104"/>
        <v>0</v>
      </c>
      <c r="J211" s="10">
        <f t="shared" si="105"/>
        <v>0</v>
      </c>
      <c r="K211" s="10">
        <f t="shared" si="106"/>
        <v>0</v>
      </c>
      <c r="L211" s="10">
        <f t="shared" si="107"/>
        <v>0</v>
      </c>
      <c r="M211" s="10">
        <f t="shared" si="108"/>
        <v>0</v>
      </c>
      <c r="N211" s="10">
        <f t="shared" si="109"/>
        <v>0</v>
      </c>
      <c r="P211" s="10">
        <f t="shared" si="110"/>
        <v>1.1921350768296017E-3</v>
      </c>
    </row>
    <row r="212" spans="1:17" s="9" customFormat="1" x14ac:dyDescent="0.2">
      <c r="B212" s="9">
        <f t="shared" si="98"/>
        <v>0.82500000000000051</v>
      </c>
      <c r="C212" s="10">
        <f t="shared" si="97"/>
        <v>1.0252340402010117E-3</v>
      </c>
      <c r="D212" s="10">
        <f t="shared" si="99"/>
        <v>-7.186226652291006E-32</v>
      </c>
      <c r="E212" s="10">
        <f t="shared" si="100"/>
        <v>-1.2549564839662976E-85</v>
      </c>
      <c r="F212" s="10">
        <f t="shared" si="101"/>
        <v>9.7559308310247629E-167</v>
      </c>
      <c r="G212" s="10">
        <f t="shared" si="102"/>
        <v>-2.8499100047270543E-275</v>
      </c>
      <c r="H212" s="10">
        <f t="shared" si="103"/>
        <v>0</v>
      </c>
      <c r="I212" s="10">
        <f t="shared" si="104"/>
        <v>0</v>
      </c>
      <c r="J212" s="10">
        <f t="shared" si="105"/>
        <v>0</v>
      </c>
      <c r="K212" s="10">
        <f t="shared" si="106"/>
        <v>0</v>
      </c>
      <c r="L212" s="10">
        <f t="shared" si="107"/>
        <v>0</v>
      </c>
      <c r="M212" s="10">
        <f t="shared" si="108"/>
        <v>0</v>
      </c>
      <c r="N212" s="10">
        <f t="shared" si="109"/>
        <v>0</v>
      </c>
      <c r="P212" s="10">
        <f t="shared" si="110"/>
        <v>9.8324143715581517E-4</v>
      </c>
    </row>
    <row r="213" spans="1:17" s="9" customFormat="1" x14ac:dyDescent="0.2">
      <c r="B213" s="9">
        <f t="shared" si="98"/>
        <v>0.85000000000000053</v>
      </c>
      <c r="C213" s="10">
        <f t="shared" si="97"/>
        <v>8.4558588259071291E-4</v>
      </c>
      <c r="D213" s="10">
        <f t="shared" si="99"/>
        <v>-8.9755841646557711E-33</v>
      </c>
      <c r="E213" s="10">
        <f t="shared" si="100"/>
        <v>-3.6062808723582007E-88</v>
      </c>
      <c r="F213" s="10">
        <f t="shared" si="101"/>
        <v>9.7850542244383317E-172</v>
      </c>
      <c r="G213" s="10">
        <f t="shared" si="102"/>
        <v>-1.5134083001416803E-283</v>
      </c>
      <c r="H213" s="10">
        <f t="shared" si="103"/>
        <v>0</v>
      </c>
      <c r="I213" s="10">
        <f t="shared" si="104"/>
        <v>0</v>
      </c>
      <c r="J213" s="10">
        <f t="shared" si="105"/>
        <v>0</v>
      </c>
      <c r="K213" s="10">
        <f t="shared" si="106"/>
        <v>0</v>
      </c>
      <c r="L213" s="10">
        <f t="shared" si="107"/>
        <v>0</v>
      </c>
      <c r="M213" s="10">
        <f t="shared" si="108"/>
        <v>0</v>
      </c>
      <c r="N213" s="10">
        <f t="shared" si="109"/>
        <v>0</v>
      </c>
      <c r="P213" s="10">
        <f t="shared" si="110"/>
        <v>8.1095149579129297E-4</v>
      </c>
    </row>
    <row r="214" spans="1:17" s="9" customFormat="1" x14ac:dyDescent="0.2">
      <c r="B214" s="9">
        <f t="shared" si="98"/>
        <v>0.87500000000000056</v>
      </c>
      <c r="C214" s="10">
        <f t="shared" si="97"/>
        <v>6.9741684025290986E-4</v>
      </c>
      <c r="D214" s="10">
        <f t="shared" si="99"/>
        <v>-1.1210488479532739E-33</v>
      </c>
      <c r="E214" s="10">
        <f t="shared" si="100"/>
        <v>-1.0363117682960143E-90</v>
      </c>
      <c r="F214" s="10">
        <f t="shared" si="101"/>
        <v>9.8142645569721736E-177</v>
      </c>
      <c r="G214" s="10">
        <f t="shared" si="102"/>
        <v>-8.0367614385663025E-292</v>
      </c>
      <c r="H214" s="10">
        <f t="shared" si="103"/>
        <v>0</v>
      </c>
      <c r="I214" s="10">
        <f t="shared" si="104"/>
        <v>0</v>
      </c>
      <c r="J214" s="10">
        <f t="shared" si="105"/>
        <v>0</v>
      </c>
      <c r="K214" s="10">
        <f t="shared" si="106"/>
        <v>0</v>
      </c>
      <c r="L214" s="10">
        <f t="shared" si="107"/>
        <v>0</v>
      </c>
      <c r="M214" s="10">
        <f t="shared" si="108"/>
        <v>0</v>
      </c>
      <c r="N214" s="10">
        <f t="shared" si="109"/>
        <v>0</v>
      </c>
      <c r="P214" s="10">
        <f t="shared" si="110"/>
        <v>6.6885131532746589E-4</v>
      </c>
    </row>
    <row r="217" spans="1:17" s="13" customFormat="1" x14ac:dyDescent="0.2">
      <c r="A217" s="13" t="s">
        <v>103</v>
      </c>
      <c r="C217" s="14">
        <v>0.8</v>
      </c>
      <c r="G217" s="14"/>
    </row>
    <row r="218" spans="1:17" s="13" customFormat="1" x14ac:dyDescent="0.2">
      <c r="B218" s="13" t="s">
        <v>36</v>
      </c>
      <c r="C218" s="14" t="s">
        <v>88</v>
      </c>
      <c r="D218" s="13" t="s">
        <v>89</v>
      </c>
      <c r="E218" s="13" t="s">
        <v>90</v>
      </c>
      <c r="F218" s="14" t="s">
        <v>91</v>
      </c>
      <c r="G218" s="14" t="s">
        <v>92</v>
      </c>
      <c r="H218" s="14" t="s">
        <v>93</v>
      </c>
      <c r="I218" s="14" t="s">
        <v>94</v>
      </c>
      <c r="J218" s="14" t="s">
        <v>95</v>
      </c>
      <c r="K218" s="14" t="s">
        <v>96</v>
      </c>
      <c r="L218" s="14" t="s">
        <v>97</v>
      </c>
      <c r="M218" s="14" t="s">
        <v>98</v>
      </c>
      <c r="N218" s="14" t="s">
        <v>99</v>
      </c>
      <c r="P218" s="14" t="s">
        <v>102</v>
      </c>
      <c r="Q218" s="14"/>
    </row>
    <row r="219" spans="1:17" s="13" customFormat="1" x14ac:dyDescent="0.2">
      <c r="B219" s="13">
        <v>0</v>
      </c>
      <c r="C219" s="14"/>
      <c r="G219" s="14"/>
    </row>
    <row r="220" spans="1:17" s="13" customFormat="1" x14ac:dyDescent="0.2">
      <c r="B220" s="13">
        <f>B219+0.002</f>
        <v>2E-3</v>
      </c>
      <c r="C220" s="14">
        <f t="shared" ref="C220:C251" si="111">($F$14*COS($C$14*$C$217/$C$2)-$H$14)*EXP(-POWER($C$14/$C$2,2)*$G$10*B220)</f>
        <v>0.20749737090169676</v>
      </c>
      <c r="D220" s="14">
        <f>($F$15*COS($C$15*$C$217/$C$2)-$H$15)*EXP(-POWER($C$15/$C$2,2)*$G$10*B220)</f>
        <v>0.14352545757120624</v>
      </c>
      <c r="E220" s="14">
        <f>($F$16*COS($C$16*$C$217/$C$2)-$H$16)*EXP(-POWER($C$16/$C$2,2)*$G$10*B220)</f>
        <v>7.8024647689668006E-2</v>
      </c>
      <c r="F220" s="14">
        <f>($F$17*COS($C$17*$C$217/$C$2)-$H$17)*EXP(-POWER($C$17/$C$2,2)*$G$10*B220)</f>
        <v>2.8344038352800156E-2</v>
      </c>
      <c r="G220" s="14">
        <f>($F$18*COS($C$18*$C$217/$C$2)-$H$18)*EXP(-POWER($C$18/$C$2,2)*$G$10*B220)</f>
        <v>4.3543742841329778E-3</v>
      </c>
      <c r="H220" s="14">
        <f>($F$19*COS($C$19*$C$217/$C$2)-$H$19)*EXP(-POWER($C$19/$C$2,2)*$G$10*B220)</f>
        <v>-1.9647684386287483E-3</v>
      </c>
      <c r="I220" s="14">
        <f>($F$20*COS($C$20*$C$217/$C$2)-$H$20)*EXP(-POWER($C$20/$C$2,2)*$G$10*B220)</f>
        <v>-1.674260846777608E-3</v>
      </c>
      <c r="J220" s="14">
        <f>($F$21*COS($C$21*$C$217/$C$2)-$H$21)*EXP(-POWER($C$21/$C$2,2)*$G$10*B220)</f>
        <v>-6.1751572921191363E-4</v>
      </c>
      <c r="K220" s="14">
        <f>($F$22*COS($C$22*$C$217/$C$2)-$H$22)*EXP(-POWER($C$22/$C$2,2)*$G$10*B220)</f>
        <v>-1.3131835358349363E-4</v>
      </c>
      <c r="L220" s="14">
        <f>($F$23*COS($C$23*$C$217/$C$2)-$H$23)*EXP(-POWER($C$23/$C$2,2)*$G$10*B220)</f>
        <v>-1.1545673010653638E-5</v>
      </c>
      <c r="M220" s="14">
        <f>($F$24*COS($C$24*$C$217/$C$2)-$H$24)*EXP(-POWER($C$24/$C$2,2)*$G$10*B220)</f>
        <v>2.2859005780868393E-6</v>
      </c>
      <c r="N220" s="14">
        <f>($F$25*COS($C$25*$C$217/$C$2)-$H$25)*EXP(-POWER($C$25/$C$2,2)*$G$10*B220)</f>
        <v>1.0405052932610347E-6</v>
      </c>
      <c r="P220" s="14">
        <f>2*$C$10*$G$7*(1+$G$9)/3/$C$2*SUM(C220:N220)</f>
        <v>0.43861719672087557</v>
      </c>
    </row>
    <row r="221" spans="1:17" s="13" customFormat="1" x14ac:dyDescent="0.2">
      <c r="B221" s="13">
        <f t="shared" ref="B221:B244" si="112">B220+0.002</f>
        <v>4.0000000000000001E-3</v>
      </c>
      <c r="C221" s="14">
        <f t="shared" si="111"/>
        <v>0.20432399660004261</v>
      </c>
      <c r="D221" s="14">
        <f t="shared" ref="D221:D245" si="113">($F$15*COS($C$15*$C$217/$C$2)-$H$15)*EXP(-POWER($C$15/$C$2,2)*$G$10*B221)</f>
        <v>0.12152171365239721</v>
      </c>
      <c r="E221" s="14">
        <f t="shared" ref="E221:E245" si="114">($F$16*COS($C$16*$C$217/$C$2)-$H$16)*EXP(-POWER($C$16/$C$2,2)*$G$10*B221)</f>
        <v>4.8854692811186387E-2</v>
      </c>
      <c r="F221" s="14">
        <f t="shared" ref="F221:F245" si="115">($F$17*COS($C$17*$C$217/$C$2)-$H$17)*EXP(-POWER($C$17/$C$2,2)*$G$10*B221)</f>
        <v>1.1286656007602713E-2</v>
      </c>
      <c r="G221" s="14">
        <f t="shared" ref="G221:G245" si="116">($F$18*COS($C$18*$C$217/$C$2)-$H$18)*EXP(-POWER($C$18/$C$2,2)*$G$10*B221)</f>
        <v>9.4827817174413258E-4</v>
      </c>
      <c r="H221" s="14">
        <f t="shared" ref="H221:H245" si="117">($F$19*COS($C$19*$C$217/$C$2)-$H$19)*EXP(-POWER($C$19/$C$2,2)*$G$10*B221)</f>
        <v>-2.0123556541687464E-4</v>
      </c>
      <c r="I221" s="14">
        <f t="shared" ref="I221:I245" si="118">($F$20*COS($C$20*$C$217/$C$2)-$H$20)*EXP(-POWER($C$20/$C$2,2)*$G$10*B221)</f>
        <v>-6.9354822601042703E-5</v>
      </c>
      <c r="J221" s="14">
        <f t="shared" ref="J221:J245" si="119">($F$21*COS($C$21*$C$217/$C$2)-$H$21)*EXP(-POWER($C$21/$C$2,2)*$G$10*B221)</f>
        <v>-8.896895954896829E-6</v>
      </c>
      <c r="K221" s="14">
        <f t="shared" ref="K221:K245" si="120">($F$22*COS($C$22*$C$217/$C$2)-$H$22)*EXP(-POWER($C$22/$C$2,2)*$G$10*B221)</f>
        <v>-5.6588685220083396E-7</v>
      </c>
      <c r="L221" s="14">
        <f t="shared" ref="L221:L245" si="121">($F$23*COS($C$23*$C$217/$C$2)-$H$23)*EXP(-POWER($C$23/$C$2,2)*$G$10*B221)</f>
        <v>-1.2797167328932737E-8</v>
      </c>
      <c r="M221" s="14">
        <f t="shared" ref="M221:M245" si="122">($F$24*COS($C$24*$C$217/$C$2)-$H$24)*EXP(-POWER($C$24/$C$2,2)*$G$10*B221)</f>
        <v>5.6042703901958195E-10</v>
      </c>
      <c r="N221" s="14">
        <f t="shared" ref="N221:N245" si="123">($F$25*COS($C$25*$C$217/$C$2)-$H$25)*EXP(-POWER($C$25/$C$2,2)*$G$10*B221)</f>
        <v>4.8523253117014457E-11</v>
      </c>
      <c r="P221" s="14">
        <f t="shared" ref="P221:P245" si="124">2*$C$10*$G$7*(1+$G$9)/3/$C$2*SUM(C221:N221)</f>
        <v>0.37081824276580777</v>
      </c>
    </row>
    <row r="222" spans="1:17" s="13" customFormat="1" x14ac:dyDescent="0.2">
      <c r="B222" s="13">
        <f t="shared" si="112"/>
        <v>6.0000000000000001E-3</v>
      </c>
      <c r="C222" s="14">
        <f t="shared" si="111"/>
        <v>0.20119915450105996</v>
      </c>
      <c r="D222" s="14">
        <f t="shared" si="113"/>
        <v>0.10289134164013181</v>
      </c>
      <c r="E222" s="14">
        <f t="shared" si="114"/>
        <v>3.0590090187506781E-2</v>
      </c>
      <c r="F222" s="14">
        <f t="shared" si="115"/>
        <v>4.4943702886772819E-3</v>
      </c>
      <c r="G222" s="14">
        <f t="shared" si="116"/>
        <v>2.0651221790536666E-4</v>
      </c>
      <c r="H222" s="14">
        <f t="shared" si="117"/>
        <v>-2.0610954447594853E-5</v>
      </c>
      <c r="I222" s="14">
        <f t="shared" si="118"/>
        <v>-2.8729641664140476E-6</v>
      </c>
      <c r="J222" s="14">
        <f t="shared" si="119"/>
        <v>-1.2818257720054911E-7</v>
      </c>
      <c r="K222" s="14">
        <f t="shared" si="120"/>
        <v>-2.4385618670596899E-9</v>
      </c>
      <c r="L222" s="14">
        <f t="shared" si="121"/>
        <v>-1.4184317492240488E-11</v>
      </c>
      <c r="M222" s="14">
        <f t="shared" si="122"/>
        <v>1.3739813055523208E-13</v>
      </c>
      <c r="N222" s="14">
        <f t="shared" si="123"/>
        <v>2.2628487411905583E-15</v>
      </c>
      <c r="P222" s="14">
        <f t="shared" si="124"/>
        <v>0.32545808202819587</v>
      </c>
    </row>
    <row r="223" spans="1:17" s="13" customFormat="1" x14ac:dyDescent="0.2">
      <c r="B223" s="13">
        <f t="shared" si="112"/>
        <v>8.0000000000000002E-3</v>
      </c>
      <c r="C223" s="14">
        <f t="shared" si="111"/>
        <v>0.19812210237440586</v>
      </c>
      <c r="D223" s="14">
        <f t="shared" si="113"/>
        <v>8.7117173271506795E-2</v>
      </c>
      <c r="E223" s="14">
        <f t="shared" si="114"/>
        <v>1.9153812332753768E-2</v>
      </c>
      <c r="F223" s="14">
        <f t="shared" si="115"/>
        <v>1.7896677526221046E-3</v>
      </c>
      <c r="G223" s="14">
        <f t="shared" si="116"/>
        <v>4.4973402757709885E-5</v>
      </c>
      <c r="H223" s="14">
        <f t="shared" si="117"/>
        <v>-2.1110157260760634E-6</v>
      </c>
      <c r="I223" s="14">
        <f t="shared" si="118"/>
        <v>-1.1901008166337744E-7</v>
      </c>
      <c r="J223" s="14">
        <f t="shared" si="119"/>
        <v>-1.8467983868836081E-9</v>
      </c>
      <c r="K223" s="14">
        <f t="shared" si="120"/>
        <v>-1.0508432836617985E-11</v>
      </c>
      <c r="L223" s="14">
        <f t="shared" si="121"/>
        <v>-1.5721827928732659E-14</v>
      </c>
      <c r="M223" s="14">
        <f t="shared" si="122"/>
        <v>3.3685466556179081E-17</v>
      </c>
      <c r="N223" s="14">
        <f t="shared" si="123"/>
        <v>1.0552640428207927E-19</v>
      </c>
      <c r="P223" s="14">
        <f t="shared" si="124"/>
        <v>0.29368279456631308</v>
      </c>
    </row>
    <row r="224" spans="1:17" s="13" customFormat="1" x14ac:dyDescent="0.2">
      <c r="B224" s="13">
        <f t="shared" si="112"/>
        <v>0.01</v>
      </c>
      <c r="C224" s="14">
        <f t="shared" si="111"/>
        <v>0.19509210934108456</v>
      </c>
      <c r="D224" s="14">
        <f t="shared" si="113"/>
        <v>7.3761326831193366E-2</v>
      </c>
      <c r="E224" s="14">
        <f t="shared" si="114"/>
        <v>1.1993051495748192E-2</v>
      </c>
      <c r="F224" s="14">
        <f t="shared" si="115"/>
        <v>7.1264948347593516E-4</v>
      </c>
      <c r="G224" s="14">
        <f t="shared" si="116"/>
        <v>9.7941273214838933E-6</v>
      </c>
      <c r="H224" s="14">
        <f t="shared" si="117"/>
        <v>-2.1621450899186615E-7</v>
      </c>
      <c r="I224" s="14">
        <f t="shared" si="118"/>
        <v>-4.9298907738212929E-9</v>
      </c>
      <c r="J224" s="14">
        <f t="shared" si="119"/>
        <v>-2.6607861663287578E-11</v>
      </c>
      <c r="K224" s="14">
        <f t="shared" si="120"/>
        <v>-4.5283723235965818E-14</v>
      </c>
      <c r="L224" s="14">
        <f t="shared" si="121"/>
        <v>-1.7425996954445966E-17</v>
      </c>
      <c r="M224" s="14">
        <f t="shared" si="122"/>
        <v>8.2585596508630662E-21</v>
      </c>
      <c r="N224" s="14">
        <f t="shared" si="123"/>
        <v>4.9211517314435435E-24</v>
      </c>
      <c r="P224" s="14">
        <f t="shared" si="124"/>
        <v>0.27003592577768204</v>
      </c>
    </row>
    <row r="225" spans="2:16" s="13" customFormat="1" x14ac:dyDescent="0.2">
      <c r="B225" s="13">
        <f t="shared" si="112"/>
        <v>1.2E-2</v>
      </c>
      <c r="C225" s="14">
        <f t="shared" si="111"/>
        <v>0.19210845569984494</v>
      </c>
      <c r="D225" s="14">
        <f t="shared" si="113"/>
        <v>6.2453051810366929E-2</v>
      </c>
      <c r="E225" s="14">
        <f t="shared" si="114"/>
        <v>7.5093815101084311E-3</v>
      </c>
      <c r="F225" s="14">
        <f t="shared" si="115"/>
        <v>2.8377853126895748E-4</v>
      </c>
      <c r="G225" s="14">
        <f t="shared" si="116"/>
        <v>2.132925776291023E-6</v>
      </c>
      <c r="H225" s="14">
        <f t="shared" si="117"/>
        <v>-2.2145128205884972E-8</v>
      </c>
      <c r="I225" s="14">
        <f t="shared" si="118"/>
        <v>-2.0421650588016726E-10</v>
      </c>
      <c r="J225" s="14">
        <f t="shared" si="119"/>
        <v>-3.8335440799649563E-13</v>
      </c>
      <c r="K225" s="14">
        <f t="shared" si="120"/>
        <v>-1.951400006065533E-16</v>
      </c>
      <c r="L225" s="14">
        <f t="shared" si="121"/>
        <v>-1.9314889542926051E-20</v>
      </c>
      <c r="M225" s="14">
        <f t="shared" si="122"/>
        <v>2.0247250366301672E-24</v>
      </c>
      <c r="N225" s="14">
        <f t="shared" si="123"/>
        <v>2.2949454715763965E-28</v>
      </c>
      <c r="P225" s="14">
        <f t="shared" si="124"/>
        <v>0.25161089610642523</v>
      </c>
    </row>
    <row r="226" spans="2:16" s="13" customFormat="1" x14ac:dyDescent="0.2">
      <c r="B226" s="13">
        <f t="shared" si="112"/>
        <v>1.4E-2</v>
      </c>
      <c r="C226" s="14">
        <f t="shared" si="111"/>
        <v>0.18917043275623299</v>
      </c>
      <c r="D226" s="14">
        <f t="shared" si="113"/>
        <v>5.2878437088782398E-2</v>
      </c>
      <c r="E226" s="14">
        <f t="shared" si="114"/>
        <v>4.7019568526283891E-3</v>
      </c>
      <c r="F226" s="14">
        <f t="shared" si="115"/>
        <v>1.1300121122151364E-4</v>
      </c>
      <c r="G226" s="14">
        <f t="shared" si="116"/>
        <v>4.6450002310950176E-7</v>
      </c>
      <c r="H226" s="14">
        <f t="shared" si="117"/>
        <v>-2.2681489116603725E-9</v>
      </c>
      <c r="I226" s="14">
        <f t="shared" si="118"/>
        <v>-8.4594939700009035E-12</v>
      </c>
      <c r="J226" s="14">
        <f t="shared" si="119"/>
        <v>-5.5232022772094383E-15</v>
      </c>
      <c r="K226" s="14">
        <f t="shared" si="120"/>
        <v>-8.4091185785009099E-19</v>
      </c>
      <c r="L226" s="14">
        <f t="shared" si="121"/>
        <v>-2.1408528822234901E-23</v>
      </c>
      <c r="M226" s="14">
        <f t="shared" si="122"/>
        <v>4.9639545480894863E-28</v>
      </c>
      <c r="N226" s="14">
        <f t="shared" si="123"/>
        <v>1.070232133640001E-32</v>
      </c>
      <c r="P226" s="14">
        <f t="shared" si="124"/>
        <v>0.23675296556142203</v>
      </c>
    </row>
    <row r="227" spans="2:16" s="13" customFormat="1" x14ac:dyDescent="0.2">
      <c r="B227" s="13">
        <f t="shared" si="112"/>
        <v>1.6E-2</v>
      </c>
      <c r="C227" s="14">
        <f t="shared" si="111"/>
        <v>0.18627734265425852</v>
      </c>
      <c r="D227" s="14">
        <f t="shared" si="113"/>
        <v>4.4771696945131091E-2</v>
      </c>
      <c r="E227" s="14">
        <f t="shared" si="114"/>
        <v>2.9441037473217735E-3</v>
      </c>
      <c r="F227" s="14">
        <f t="shared" si="115"/>
        <v>4.4997321257635142E-5</v>
      </c>
      <c r="G227" s="14">
        <f t="shared" si="116"/>
        <v>1.0115695251426708E-7</v>
      </c>
      <c r="H227" s="14">
        <f t="shared" si="117"/>
        <v>-2.3230840831614616E-10</v>
      </c>
      <c r="I227" s="14">
        <f t="shared" si="118"/>
        <v>-3.5042729734331227E-13</v>
      </c>
      <c r="J227" s="14">
        <f t="shared" si="119"/>
        <v>-7.9575877461282491E-17</v>
      </c>
      <c r="K227" s="14">
        <f t="shared" si="120"/>
        <v>-3.6237201520698844E-21</v>
      </c>
      <c r="L227" s="14">
        <f t="shared" si="121"/>
        <v>-2.3729108329295158E-26</v>
      </c>
      <c r="M227" s="14">
        <f t="shared" si="122"/>
        <v>1.21699708897309E-31</v>
      </c>
      <c r="N227" s="14">
        <f t="shared" si="123"/>
        <v>4.9909543998397179E-37</v>
      </c>
      <c r="P227" s="14">
        <f t="shared" si="124"/>
        <v>0.22445225966890317</v>
      </c>
    </row>
    <row r="228" spans="2:16" s="13" customFormat="1" x14ac:dyDescent="0.2">
      <c r="B228" s="13">
        <f t="shared" si="112"/>
        <v>1.8000000000000002E-2</v>
      </c>
      <c r="C228" s="14">
        <f t="shared" si="111"/>
        <v>0.18342849821063667</v>
      </c>
      <c r="D228" s="14">
        <f t="shared" si="113"/>
        <v>3.7907793000407988E-2</v>
      </c>
      <c r="E228" s="14">
        <f t="shared" si="114"/>
        <v>1.8434339460492593E-3</v>
      </c>
      <c r="F228" s="14">
        <f t="shared" si="115"/>
        <v>1.7918028474878312E-5</v>
      </c>
      <c r="G228" s="14">
        <f t="shared" si="116"/>
        <v>2.2029555506741911E-8</v>
      </c>
      <c r="H228" s="14">
        <f t="shared" si="117"/>
        <v>-2.379349799166186E-11</v>
      </c>
      <c r="I228" s="14">
        <f t="shared" si="118"/>
        <v>-1.4516150866565967E-14</v>
      </c>
      <c r="J228" s="14">
        <f t="shared" si="119"/>
        <v>-1.1464943624936986E-18</v>
      </c>
      <c r="K228" s="14">
        <f t="shared" si="120"/>
        <v>-1.5615605390664156E-23</v>
      </c>
      <c r="L228" s="14">
        <f t="shared" si="121"/>
        <v>-2.6301227271563644E-29</v>
      </c>
      <c r="M228" s="14">
        <f t="shared" si="122"/>
        <v>2.9836734003517415E-35</v>
      </c>
      <c r="N228" s="14">
        <f t="shared" si="123"/>
        <v>2.3274974688489121E-41</v>
      </c>
      <c r="P228" s="14">
        <f t="shared" si="124"/>
        <v>0.21405570288078282</v>
      </c>
    </row>
    <row r="229" spans="2:16" s="13" customFormat="1" x14ac:dyDescent="0.2">
      <c r="B229" s="13">
        <f t="shared" si="112"/>
        <v>2.0000000000000004E-2</v>
      </c>
      <c r="C229" s="14">
        <f t="shared" si="111"/>
        <v>0.18062322275156392</v>
      </c>
      <c r="D229" s="14">
        <f t="shared" si="113"/>
        <v>3.2096187283740085E-2</v>
      </c>
      <c r="E229" s="14">
        <f t="shared" si="114"/>
        <v>1.1542557617197087E-3</v>
      </c>
      <c r="F229" s="14">
        <f t="shared" si="115"/>
        <v>7.1349968276627989E-6</v>
      </c>
      <c r="G229" s="14">
        <f t="shared" si="116"/>
        <v>4.7975082657435447E-9</v>
      </c>
      <c r="H229" s="14">
        <f t="shared" si="117"/>
        <v>-2.4369782858172555E-12</v>
      </c>
      <c r="I229" s="14">
        <f t="shared" si="118"/>
        <v>-6.0131912547458566E-16</v>
      </c>
      <c r="J229" s="14">
        <f t="shared" si="119"/>
        <v>-1.651818823951247E-20</v>
      </c>
      <c r="K229" s="14">
        <f t="shared" si="120"/>
        <v>-6.7291932457216102E-26</v>
      </c>
      <c r="L229" s="14">
        <f t="shared" si="121"/>
        <v>-2.9152151289917257E-32</v>
      </c>
      <c r="M229" s="14">
        <f t="shared" si="122"/>
        <v>7.3149780230602016E-39</v>
      </c>
      <c r="N229" s="14">
        <f t="shared" si="123"/>
        <v>1.0854125350598559E-45</v>
      </c>
      <c r="P229" s="14">
        <f t="shared" si="124"/>
        <v>0.20512045291245271</v>
      </c>
    </row>
    <row r="230" spans="2:16" s="13" customFormat="1" x14ac:dyDescent="0.2">
      <c r="B230" s="13">
        <f t="shared" si="112"/>
        <v>2.2000000000000006E-2</v>
      </c>
      <c r="C230" s="14">
        <f t="shared" si="111"/>
        <v>0.17786084995199092</v>
      </c>
      <c r="D230" s="14">
        <f t="shared" si="113"/>
        <v>2.7175553009425559E-2</v>
      </c>
      <c r="E230" s="14">
        <f t="shared" si="114"/>
        <v>7.2273073104597331E-4</v>
      </c>
      <c r="F230" s="14">
        <f t="shared" si="115"/>
        <v>2.8411708242418034E-6</v>
      </c>
      <c r="G230" s="14">
        <f t="shared" si="116"/>
        <v>1.0447821134127637E-9</v>
      </c>
      <c r="H230" s="14">
        <f t="shared" si="117"/>
        <v>-2.4960025497831428E-13</v>
      </c>
      <c r="I230" s="14">
        <f t="shared" si="118"/>
        <v>-2.4909130112055698E-17</v>
      </c>
      <c r="J230" s="14">
        <f t="shared" si="119"/>
        <v>-2.3798681584661149E-22</v>
      </c>
      <c r="K230" s="14">
        <f t="shared" si="120"/>
        <v>-2.8997941869955956E-28</v>
      </c>
      <c r="L230" s="14">
        <f t="shared" si="121"/>
        <v>-3.2312101486954436E-35</v>
      </c>
      <c r="M230" s="14">
        <f t="shared" si="122"/>
        <v>1.7933901033386031E-42</v>
      </c>
      <c r="N230" s="14">
        <f t="shared" si="123"/>
        <v>5.0617471642093671E-50</v>
      </c>
      <c r="P230" s="14">
        <f t="shared" si="124"/>
        <v>0.19733416270879758</v>
      </c>
    </row>
    <row r="231" spans="2:16" s="13" customFormat="1" x14ac:dyDescent="0.2">
      <c r="B231" s="13">
        <f t="shared" si="112"/>
        <v>2.4000000000000007E-2</v>
      </c>
      <c r="C231" s="14">
        <f t="shared" si="111"/>
        <v>0.17514072367735295</v>
      </c>
      <c r="D231" s="14">
        <f t="shared" si="113"/>
        <v>2.3009296239439248E-2</v>
      </c>
      <c r="E231" s="14">
        <f t="shared" si="114"/>
        <v>4.5253376844315798E-4</v>
      </c>
      <c r="F231" s="14">
        <f t="shared" si="115"/>
        <v>1.1313602300741406E-6</v>
      </c>
      <c r="G231" s="14">
        <f t="shared" si="116"/>
        <v>2.2752845936745186E-10</v>
      </c>
      <c r="H231" s="14">
        <f t="shared" si="117"/>
        <v>-2.5564563971626329E-14</v>
      </c>
      <c r="I231" s="14">
        <f t="shared" si="118"/>
        <v>-1.0318393955116953E-18</v>
      </c>
      <c r="J231" s="14">
        <f t="shared" si="119"/>
        <v>-3.4288097275298413E-24</v>
      </c>
      <c r="K231" s="14">
        <f t="shared" si="120"/>
        <v>-1.2496009580761835E-30</v>
      </c>
      <c r="L231" s="14">
        <f t="shared" si="121"/>
        <v>-3.5814574784549509E-38</v>
      </c>
      <c r="M231" s="14">
        <f t="shared" si="122"/>
        <v>4.3967979843736244E-46</v>
      </c>
      <c r="N231" s="14">
        <f t="shared" si="123"/>
        <v>2.3605111906109534E-54</v>
      </c>
      <c r="P231" s="14">
        <f t="shared" si="124"/>
        <v>0.19046906879325631</v>
      </c>
    </row>
    <row r="232" spans="2:16" s="13" customFormat="1" x14ac:dyDescent="0.2">
      <c r="B232" s="13">
        <f t="shared" si="112"/>
        <v>2.6000000000000009E-2</v>
      </c>
      <c r="C232" s="14">
        <f t="shared" si="111"/>
        <v>0.17246219782772121</v>
      </c>
      <c r="D232" s="14">
        <f t="shared" si="113"/>
        <v>1.9481764115366725E-2</v>
      </c>
      <c r="E232" s="14">
        <f t="shared" si="114"/>
        <v>2.8335146519228182E-4</v>
      </c>
      <c r="F232" s="14">
        <f t="shared" si="115"/>
        <v>4.5051003595849962E-7</v>
      </c>
      <c r="G232" s="14">
        <f t="shared" si="116"/>
        <v>4.9550235553921167E-11</v>
      </c>
      <c r="H232" s="14">
        <f t="shared" si="117"/>
        <v>-2.6183744528472384E-15</v>
      </c>
      <c r="I232" s="14">
        <f t="shared" si="118"/>
        <v>-4.2743063821993664E-20</v>
      </c>
      <c r="J232" s="14">
        <f t="shared" si="119"/>
        <v>-4.9400787626742708E-26</v>
      </c>
      <c r="K232" s="14">
        <f t="shared" si="120"/>
        <v>-5.3848737314794082E-33</v>
      </c>
      <c r="L232" s="14">
        <f t="shared" si="121"/>
        <v>-3.9696699006592174E-41</v>
      </c>
      <c r="M232" s="14">
        <f t="shared" si="122"/>
        <v>1.077949102061148E-49</v>
      </c>
      <c r="N232" s="14">
        <f t="shared" si="123"/>
        <v>1.1008082585392819E-58</v>
      </c>
      <c r="P232" s="14">
        <f t="shared" si="124"/>
        <v>0.1843542991100392</v>
      </c>
    </row>
    <row r="233" spans="2:16" s="13" customFormat="1" x14ac:dyDescent="0.2">
      <c r="B233" s="13">
        <f t="shared" si="112"/>
        <v>2.8000000000000011E-2</v>
      </c>
      <c r="C233" s="14">
        <f t="shared" si="111"/>
        <v>0.16982463618433749</v>
      </c>
      <c r="D233" s="14">
        <f t="shared" si="113"/>
        <v>1.6495034402496809E-2</v>
      </c>
      <c r="E233" s="14">
        <f t="shared" si="114"/>
        <v>1.7741892080855363E-4</v>
      </c>
      <c r="F233" s="14">
        <f t="shared" si="115"/>
        <v>1.7939404895470639E-7</v>
      </c>
      <c r="G233" s="14">
        <f t="shared" si="116"/>
        <v>1.0790851615990396E-11</v>
      </c>
      <c r="H233" s="14">
        <f t="shared" si="117"/>
        <v>-2.6817921803525794E-16</v>
      </c>
      <c r="I233" s="14">
        <f t="shared" si="118"/>
        <v>-1.7705948356284954E-21</v>
      </c>
      <c r="J233" s="14">
        <f t="shared" si="119"/>
        <v>-7.1174489460535783E-28</v>
      </c>
      <c r="K233" s="14">
        <f t="shared" si="120"/>
        <v>-2.3204899865488675E-35</v>
      </c>
      <c r="L233" s="14">
        <f t="shared" si="121"/>
        <v>-4.3999626450955151E-44</v>
      </c>
      <c r="M233" s="14">
        <f t="shared" si="122"/>
        <v>2.6427738339676203E-53</v>
      </c>
      <c r="N233" s="14">
        <f t="shared" si="123"/>
        <v>5.1335440682858403E-63</v>
      </c>
      <c r="P233" s="14">
        <f t="shared" si="124"/>
        <v>0.17885851963634669</v>
      </c>
    </row>
    <row r="234" spans="2:16" s="13" customFormat="1" x14ac:dyDescent="0.2">
      <c r="B234" s="13">
        <f t="shared" si="112"/>
        <v>3.0000000000000013E-2</v>
      </c>
      <c r="C234" s="14">
        <f t="shared" si="111"/>
        <v>0.16722741225849577</v>
      </c>
      <c r="D234" s="14">
        <f t="shared" si="113"/>
        <v>1.3966197225688528E-2</v>
      </c>
      <c r="E234" s="14">
        <f t="shared" si="114"/>
        <v>1.1108985598331469E-4</v>
      </c>
      <c r="F234" s="14">
        <f t="shared" si="115"/>
        <v>7.1435089635446495E-8</v>
      </c>
      <c r="G234" s="14">
        <f t="shared" si="116"/>
        <v>2.3499883965558312E-12</v>
      </c>
      <c r="H234" s="14">
        <f t="shared" si="117"/>
        <v>-2.7467459021300791E-17</v>
      </c>
      <c r="I234" s="14">
        <f t="shared" si="118"/>
        <v>-7.334537563826071E-23</v>
      </c>
      <c r="J234" s="14">
        <f t="shared" si="119"/>
        <v>-1.0254508467038186E-29</v>
      </c>
      <c r="K234" s="14">
        <f t="shared" si="120"/>
        <v>-9.9996286750335512E-38</v>
      </c>
      <c r="L234" s="14">
        <f t="shared" si="121"/>
        <v>-4.8768970122732343E-47</v>
      </c>
      <c r="M234" s="14">
        <f t="shared" si="122"/>
        <v>6.4792053021329231E-57</v>
      </c>
      <c r="N234" s="14">
        <f t="shared" si="123"/>
        <v>2.3939931860614383E-67</v>
      </c>
      <c r="P234" s="14">
        <f t="shared" si="124"/>
        <v>0.17387870124525764</v>
      </c>
    </row>
    <row r="235" spans="2:16" s="13" customFormat="1" x14ac:dyDescent="0.2">
      <c r="B235" s="13">
        <f t="shared" si="112"/>
        <v>3.2000000000000015E-2</v>
      </c>
      <c r="C235" s="14">
        <f t="shared" si="111"/>
        <v>0.16466990914273513</v>
      </c>
      <c r="D235" s="14">
        <f t="shared" si="113"/>
        <v>1.1825053539585533E-2</v>
      </c>
      <c r="E235" s="14">
        <f t="shared" si="114"/>
        <v>6.9558286377529492E-5</v>
      </c>
      <c r="F235" s="14">
        <f t="shared" si="115"/>
        <v>2.8445603747494825E-8</v>
      </c>
      <c r="G235" s="14">
        <f t="shared" si="116"/>
        <v>5.1177105018881059E-13</v>
      </c>
      <c r="H235" s="14">
        <f t="shared" si="117"/>
        <v>-2.813272820370623E-18</v>
      </c>
      <c r="I235" s="14">
        <f t="shared" si="118"/>
        <v>-3.0382694105215941E-24</v>
      </c>
      <c r="J235" s="14">
        <f t="shared" si="119"/>
        <v>-1.4774246320216072E-31</v>
      </c>
      <c r="K235" s="14">
        <f t="shared" si="120"/>
        <v>-4.309114636054305E-40</v>
      </c>
      <c r="L235" s="14">
        <f t="shared" si="121"/>
        <v>-5.4055287253020041E-50</v>
      </c>
      <c r="M235" s="14">
        <f t="shared" si="122"/>
        <v>1.5884863399060625E-60</v>
      </c>
      <c r="N235" s="14">
        <f t="shared" si="123"/>
        <v>1.1164223582524584E-71</v>
      </c>
      <c r="P235" s="14">
        <f t="shared" si="124"/>
        <v>0.16933263480341773</v>
      </c>
    </row>
    <row r="236" spans="2:16" s="13" customFormat="1" x14ac:dyDescent="0.2">
      <c r="B236" s="13">
        <f t="shared" si="112"/>
        <v>3.4000000000000016E-2</v>
      </c>
      <c r="C236" s="14">
        <f t="shared" si="111"/>
        <v>0.1621515193643083</v>
      </c>
      <c r="D236" s="14">
        <f t="shared" si="113"/>
        <v>1.0012166444052967E-2</v>
      </c>
      <c r="E236" s="14">
        <f t="shared" si="114"/>
        <v>4.3553528456325589E-5</v>
      </c>
      <c r="F236" s="14">
        <f t="shared" si="115"/>
        <v>1.1327099562537481E-8</v>
      </c>
      <c r="G236" s="14">
        <f t="shared" si="116"/>
        <v>1.1145144724766113E-13</v>
      </c>
      <c r="H236" s="14">
        <f t="shared" si="117"/>
        <v>-2.8814110383120788E-19</v>
      </c>
      <c r="I236" s="14">
        <f t="shared" si="118"/>
        <v>-1.2585770991805828E-25</v>
      </c>
      <c r="J236" s="14">
        <f t="shared" si="119"/>
        <v>-2.128608650839265E-33</v>
      </c>
      <c r="K236" s="14">
        <f t="shared" si="120"/>
        <v>-1.8569158465871859E-42</v>
      </c>
      <c r="L236" s="14">
        <f t="shared" si="121"/>
        <v>-5.9914615228762267E-53</v>
      </c>
      <c r="M236" s="14">
        <f t="shared" si="122"/>
        <v>3.8944418866269069E-64</v>
      </c>
      <c r="N236" s="14">
        <f t="shared" si="123"/>
        <v>5.2063593550010774E-76</v>
      </c>
      <c r="P236" s="14">
        <f t="shared" si="124"/>
        <v>0.1651538068306368</v>
      </c>
    </row>
    <row r="237" spans="2:16" s="13" customFormat="1" x14ac:dyDescent="0.2">
      <c r="B237" s="13">
        <f t="shared" si="112"/>
        <v>3.6000000000000018E-2</v>
      </c>
      <c r="C237" s="14">
        <f t="shared" si="111"/>
        <v>0.15967164474089127</v>
      </c>
      <c r="D237" s="14">
        <f t="shared" si="113"/>
        <v>8.477211250489931E-3</v>
      </c>
      <c r="E237" s="14">
        <f t="shared" si="114"/>
        <v>2.7270796044348069E-5</v>
      </c>
      <c r="F237" s="14">
        <f t="shared" si="115"/>
        <v>4.5104749977731202E-9</v>
      </c>
      <c r="G237" s="14">
        <f t="shared" si="116"/>
        <v>2.4271449291661833E-14</v>
      </c>
      <c r="H237" s="14">
        <f t="shared" si="117"/>
        <v>-2.9511995820628979E-20</v>
      </c>
      <c r="I237" s="14">
        <f t="shared" si="118"/>
        <v>-5.21354791348107E-27</v>
      </c>
      <c r="J237" s="14">
        <f t="shared" si="119"/>
        <v>-3.0668060422330162E-35</v>
      </c>
      <c r="K237" s="14">
        <f t="shared" si="120"/>
        <v>-8.0019603852172823E-45</v>
      </c>
      <c r="L237" s="14">
        <f t="shared" si="121"/>
        <v>-6.6409065614762293E-56</v>
      </c>
      <c r="M237" s="14">
        <f t="shared" si="122"/>
        <v>9.547880411241712E-68</v>
      </c>
      <c r="N237" s="14">
        <f t="shared" si="123"/>
        <v>2.4279500972944901E-80</v>
      </c>
      <c r="P237" s="14">
        <f t="shared" si="124"/>
        <v>0.16128779824775999</v>
      </c>
    </row>
    <row r="238" spans="2:16" s="13" customFormat="1" x14ac:dyDescent="0.2">
      <c r="B238" s="13">
        <f t="shared" si="112"/>
        <v>3.800000000000002E-2</v>
      </c>
      <c r="C238" s="14">
        <f t="shared" si="111"/>
        <v>0.15722969623849969</v>
      </c>
      <c r="D238" s="14">
        <f t="shared" si="113"/>
        <v>7.1775784978203539E-3</v>
      </c>
      <c r="E238" s="14">
        <f t="shared" si="114"/>
        <v>1.7075455037774742E-5</v>
      </c>
      <c r="F238" s="14">
        <f t="shared" si="115"/>
        <v>1.796080681838642E-9</v>
      </c>
      <c r="G238" s="14">
        <f t="shared" si="116"/>
        <v>5.285738904840217E-15</v>
      </c>
      <c r="H238" s="14">
        <f t="shared" si="117"/>
        <v>-3.0226784229543064E-21</v>
      </c>
      <c r="I238" s="14">
        <f t="shared" si="118"/>
        <v>-2.1596676011234685E-28</v>
      </c>
      <c r="J238" s="14">
        <f t="shared" si="119"/>
        <v>-4.4185197203669299E-37</v>
      </c>
      <c r="K238" s="14">
        <f t="shared" si="120"/>
        <v>-3.4482645039767784E-47</v>
      </c>
      <c r="L238" s="14">
        <f t="shared" si="121"/>
        <v>-7.3607482564766362E-59</v>
      </c>
      <c r="M238" s="14">
        <f t="shared" si="122"/>
        <v>2.3408237432021706E-71</v>
      </c>
      <c r="N238" s="14">
        <f t="shared" si="123"/>
        <v>1.1322579316945626E-84</v>
      </c>
      <c r="P238" s="14">
        <f t="shared" si="124"/>
        <v>0.15768968821972626</v>
      </c>
    </row>
    <row r="239" spans="2:16" s="13" customFormat="1" x14ac:dyDescent="0.2">
      <c r="B239" s="13">
        <f t="shared" si="112"/>
        <v>4.0000000000000022E-2</v>
      </c>
      <c r="C239" s="14">
        <f t="shared" si="111"/>
        <v>0.15482509383157803</v>
      </c>
      <c r="D239" s="14">
        <f t="shared" si="113"/>
        <v>6.0771911387009101E-3</v>
      </c>
      <c r="E239" s="14">
        <f t="shared" si="114"/>
        <v>1.0691699804908905E-5</v>
      </c>
      <c r="F239" s="14">
        <f t="shared" si="115"/>
        <v>7.1520312545056149E-10</v>
      </c>
      <c r="G239" s="14">
        <f t="shared" si="116"/>
        <v>1.1511070243234126E-15</v>
      </c>
      <c r="H239" s="14">
        <f t="shared" si="117"/>
        <v>-3.0958885004337681E-22</v>
      </c>
      <c r="I239" s="14">
        <f t="shared" si="118"/>
        <v>-8.9462381946887077E-30</v>
      </c>
      <c r="J239" s="14">
        <f t="shared" si="119"/>
        <v>-6.3660095390499663E-39</v>
      </c>
      <c r="K239" s="14">
        <f t="shared" si="120"/>
        <v>-1.4859518814105593E-49</v>
      </c>
      <c r="L239" s="14">
        <f t="shared" si="121"/>
        <v>-8.1586172601079094E-62</v>
      </c>
      <c r="M239" s="14">
        <f t="shared" si="122"/>
        <v>5.7389237827982572E-75</v>
      </c>
      <c r="N239" s="14">
        <f t="shared" si="123"/>
        <v>5.280207469312545E-89</v>
      </c>
      <c r="P239" s="14">
        <f t="shared" si="124"/>
        <v>0.15432213615372284</v>
      </c>
    </row>
    <row r="240" spans="2:16" s="13" customFormat="1" x14ac:dyDescent="0.2">
      <c r="B240" s="13">
        <f t="shared" si="112"/>
        <v>4.2000000000000023E-2</v>
      </c>
      <c r="C240" s="14">
        <f t="shared" si="111"/>
        <v>0.15245726636522866</v>
      </c>
      <c r="D240" s="14">
        <f t="shared" si="113"/>
        <v>5.1455030617248224E-3</v>
      </c>
      <c r="E240" s="14">
        <f t="shared" si="114"/>
        <v>6.6945474931944307E-6</v>
      </c>
      <c r="F240" s="14">
        <f t="shared" si="115"/>
        <v>2.8479539690311387E-10</v>
      </c>
      <c r="G240" s="14">
        <f t="shared" si="116"/>
        <v>2.5068347213165302E-16</v>
      </c>
      <c r="H240" s="14">
        <f t="shared" si="117"/>
        <v>-3.1708717455131461E-23</v>
      </c>
      <c r="I240" s="14">
        <f t="shared" si="118"/>
        <v>-3.7059026025335093E-31</v>
      </c>
      <c r="J240" s="14">
        <f t="shared" si="119"/>
        <v>-9.171867506774225E-41</v>
      </c>
      <c r="K240" s="14">
        <f t="shared" si="120"/>
        <v>-6.4033747739509813E-52</v>
      </c>
      <c r="L240" s="14">
        <f t="shared" si="121"/>
        <v>-9.0429713498709403E-65</v>
      </c>
      <c r="M240" s="14">
        <f t="shared" si="122"/>
        <v>1.4069938533566841E-78</v>
      </c>
      <c r="N240" s="14">
        <f t="shared" si="123"/>
        <v>2.4623886606171145E-93</v>
      </c>
      <c r="P240" s="14">
        <f t="shared" si="124"/>
        <v>0.1511539317571155</v>
      </c>
    </row>
    <row r="241" spans="2:16" s="13" customFormat="1" x14ac:dyDescent="0.2">
      <c r="B241" s="13">
        <f t="shared" si="112"/>
        <v>4.4000000000000025E-2</v>
      </c>
      <c r="C241" s="14">
        <f t="shared" si="111"/>
        <v>0.15012565141954792</v>
      </c>
      <c r="D241" s="14">
        <f t="shared" si="113"/>
        <v>4.3566511491819207E-3</v>
      </c>
      <c r="E241" s="14">
        <f t="shared" si="114"/>
        <v>4.191753131532836E-6</v>
      </c>
      <c r="F241" s="14">
        <f t="shared" si="115"/>
        <v>1.134061292672704E-10</v>
      </c>
      <c r="G241" s="14">
        <f t="shared" si="116"/>
        <v>5.4592841388417241E-17</v>
      </c>
      <c r="H241" s="14">
        <f t="shared" si="117"/>
        <v>-3.2476711047845707E-24</v>
      </c>
      <c r="I241" s="14">
        <f t="shared" si="118"/>
        <v>-1.535138434791286E-32</v>
      </c>
      <c r="J241" s="14">
        <f t="shared" si="119"/>
        <v>-1.3214424679353558E-42</v>
      </c>
      <c r="K241" s="14">
        <f t="shared" si="120"/>
        <v>-2.7593900588994532E-54</v>
      </c>
      <c r="L241" s="14">
        <f t="shared" si="121"/>
        <v>-1.0023185084858982E-67</v>
      </c>
      <c r="M241" s="14">
        <f t="shared" si="122"/>
        <v>3.4494824784347231E-82</v>
      </c>
      <c r="N241" s="14">
        <f t="shared" si="123"/>
        <v>1.148318120296321E-97</v>
      </c>
      <c r="P241" s="14">
        <f t="shared" si="124"/>
        <v>0.14815887578207476</v>
      </c>
    </row>
    <row r="242" spans="2:16" s="13" customFormat="1" x14ac:dyDescent="0.2">
      <c r="B242" s="13">
        <f t="shared" si="112"/>
        <v>4.6000000000000027E-2</v>
      </c>
      <c r="C242" s="14">
        <f t="shared" si="111"/>
        <v>0.14782969517603686</v>
      </c>
      <c r="D242" s="14">
        <f t="shared" si="113"/>
        <v>3.6887373319929085E-3</v>
      </c>
      <c r="E242" s="14">
        <f t="shared" si="114"/>
        <v>2.6246425667421879E-6</v>
      </c>
      <c r="F242" s="14">
        <f t="shared" si="115"/>
        <v>4.5158560479683884E-11</v>
      </c>
      <c r="G242" s="14">
        <f t="shared" si="116"/>
        <v>1.1889010095151623E-17</v>
      </c>
      <c r="H242" s="14">
        <f t="shared" si="117"/>
        <v>-3.3263305650180887E-25</v>
      </c>
      <c r="I242" s="14">
        <f t="shared" si="118"/>
        <v>-6.3591795757459166E-34</v>
      </c>
      <c r="J242" s="14">
        <f t="shared" si="119"/>
        <v>-1.9038763858869039E-44</v>
      </c>
      <c r="K242" s="14">
        <f t="shared" si="120"/>
        <v>-1.1890969630776303E-56</v>
      </c>
      <c r="L242" s="14">
        <f t="shared" si="121"/>
        <v>-1.1109649180385091E-70</v>
      </c>
      <c r="M242" s="14">
        <f t="shared" si="122"/>
        <v>8.456987456370701E-86</v>
      </c>
      <c r="N242" s="14">
        <f t="shared" si="123"/>
        <v>5.3551030610675597E-102</v>
      </c>
      <c r="P242" s="14">
        <f t="shared" si="124"/>
        <v>0.14531490000791691</v>
      </c>
    </row>
    <row r="243" spans="2:16" s="13" customFormat="1" x14ac:dyDescent="0.2">
      <c r="B243" s="13">
        <f t="shared" si="112"/>
        <v>4.8000000000000029E-2</v>
      </c>
      <c r="C243" s="14">
        <f t="shared" si="111"/>
        <v>0.14556885228605518</v>
      </c>
      <c r="D243" s="14">
        <f t="shared" si="113"/>
        <v>3.1232207120813872E-3</v>
      </c>
      <c r="E243" s="14">
        <f t="shared" si="114"/>
        <v>1.6434051307396406E-6</v>
      </c>
      <c r="F243" s="14">
        <f t="shared" si="115"/>
        <v>1.7982234274050171E-11</v>
      </c>
      <c r="G243" s="14">
        <f t="shared" si="116"/>
        <v>2.5891409468312923E-18</v>
      </c>
      <c r="H243" s="14">
        <f t="shared" si="117"/>
        <v>-3.4068951783550455E-26</v>
      </c>
      <c r="I243" s="14">
        <f t="shared" si="118"/>
        <v>-2.6342357119136317E-35</v>
      </c>
      <c r="J243" s="14">
        <f t="shared" si="119"/>
        <v>-2.7430216454304984E-46</v>
      </c>
      <c r="K243" s="14">
        <f t="shared" si="120"/>
        <v>-5.1241453995974738E-59</v>
      </c>
      <c r="L243" s="14">
        <f t="shared" si="121"/>
        <v>-1.2313880654331706E-73</v>
      </c>
      <c r="M243" s="14">
        <f t="shared" si="122"/>
        <v>2.0733729562141573E-89</v>
      </c>
      <c r="N243" s="14">
        <f t="shared" si="123"/>
        <v>2.4973157078855371E-106</v>
      </c>
      <c r="P243" s="14">
        <f t="shared" si="124"/>
        <v>0.14260336439999952</v>
      </c>
    </row>
    <row r="244" spans="2:16" s="13" customFormat="1" x14ac:dyDescent="0.2">
      <c r="B244" s="13">
        <f t="shared" si="112"/>
        <v>5.0000000000000031E-2</v>
      </c>
      <c r="C244" s="14">
        <f t="shared" si="111"/>
        <v>0.14334258574128675</v>
      </c>
      <c r="D244" s="14">
        <f t="shared" si="113"/>
        <v>2.6444028778552569E-3</v>
      </c>
      <c r="E244" s="14">
        <f t="shared" si="114"/>
        <v>1.029008847895694E-6</v>
      </c>
      <c r="F244" s="14">
        <f t="shared" si="115"/>
        <v>7.1605637126608241E-12</v>
      </c>
      <c r="G244" s="14">
        <f t="shared" si="116"/>
        <v>5.638527336512409E-19</v>
      </c>
      <c r="H244" s="14">
        <f t="shared" si="117"/>
        <v>-3.4894110881116649E-27</v>
      </c>
      <c r="I244" s="14">
        <f t="shared" si="118"/>
        <v>-1.0912095976008145E-36</v>
      </c>
      <c r="J244" s="14">
        <f t="shared" si="119"/>
        <v>-3.9520253536812828E-48</v>
      </c>
      <c r="K244" s="14">
        <f t="shared" si="120"/>
        <v>-2.208134987432593E-61</v>
      </c>
      <c r="L244" s="14">
        <f t="shared" si="121"/>
        <v>-1.3648644912824215E-76</v>
      </c>
      <c r="M244" s="14">
        <f t="shared" si="122"/>
        <v>5.0832231190337928E-93</v>
      </c>
      <c r="N244" s="14">
        <f t="shared" si="123"/>
        <v>1.1646061100471852E-110</v>
      </c>
      <c r="P244" s="14">
        <f t="shared" si="124"/>
        <v>0.14000848844130312</v>
      </c>
    </row>
    <row r="245" spans="2:16" s="13" customFormat="1" x14ac:dyDescent="0.2">
      <c r="B245" s="13">
        <f>B244+0.025</f>
        <v>7.5000000000000039E-2</v>
      </c>
      <c r="C245" s="14">
        <f t="shared" si="111"/>
        <v>0.11822516822901841</v>
      </c>
      <c r="D245" s="14">
        <f t="shared" si="113"/>
        <v>3.3028544386198719E-4</v>
      </c>
      <c r="E245" s="14">
        <f t="shared" si="114"/>
        <v>2.9569909180637705E-9</v>
      </c>
      <c r="F245" s="14">
        <f t="shared" si="115"/>
        <v>7.1819394191597148E-17</v>
      </c>
      <c r="G245" s="14">
        <f t="shared" si="116"/>
        <v>2.994267909337083E-27</v>
      </c>
      <c r="H245" s="14">
        <f t="shared" si="117"/>
        <v>-1.4882270744795373E-39</v>
      </c>
      <c r="I245" s="14">
        <f t="shared" si="118"/>
        <v>-5.6699271259773488E-54</v>
      </c>
      <c r="J245" s="14">
        <f t="shared" si="119"/>
        <v>-3.7949041807075488E-71</v>
      </c>
      <c r="K245" s="14">
        <f t="shared" si="120"/>
        <v>-5.9439863224218978E-91</v>
      </c>
      <c r="L245" s="14">
        <f t="shared" si="121"/>
        <v>-1.5623271268972719E-113</v>
      </c>
      <c r="M245" s="14">
        <f t="shared" si="122"/>
        <v>3.7532799765570551E-138</v>
      </c>
      <c r="N245" s="14">
        <f t="shared" si="123"/>
        <v>8.4139370253995848E-165</v>
      </c>
      <c r="P245" s="14">
        <f t="shared" si="124"/>
        <v>0.11369953882585065</v>
      </c>
    </row>
    <row r="246" spans="2:16" s="13" customFormat="1" x14ac:dyDescent="0.2">
      <c r="B246" s="13">
        <f t="shared" ref="B246:B284" si="125">B245+0.025</f>
        <v>0.10000000000000003</v>
      </c>
      <c r="C246" s="14">
        <f t="shared" si="111"/>
        <v>9.7508987510568357E-2</v>
      </c>
      <c r="D246" s="14">
        <f t="shared" ref="D246:D284" si="126">($F$15*COS($C$15*$C$217/$C$2)-$H$15)*EXP(-POWER($C$15/$C$2,2)*$G$10*B246)</f>
        <v>4.1252592538239216E-5</v>
      </c>
      <c r="E246" s="14">
        <f t="shared" ref="E246:E284" si="127">($F$16*COS($C$16*$C$217/$C$2)-$H$16)*EXP(-POWER($C$16/$C$2,2)*$G$10*B246)</f>
        <v>8.4972984512159951E-12</v>
      </c>
      <c r="F246" s="14">
        <f t="shared" ref="F246:F284" si="128">($F$17*COS($C$17*$C$217/$C$2)-$H$17)*EXP(-POWER($C$17/$C$2,2)*$G$10*B246)</f>
        <v>7.2033789363929595E-22</v>
      </c>
      <c r="G246" s="14">
        <f t="shared" ref="G246:G284" si="129">($F$18*COS($C$18*$C$217/$C$2)-$H$18)*EXP(-POWER($C$18/$C$2,2)*$G$10*B246)</f>
        <v>1.5900677211989009E-35</v>
      </c>
      <c r="H246" s="14">
        <f t="shared" ref="H246:H284" si="130">($F$19*COS($C$19*$C$217/$C$2)-$H$19)*EXP(-POWER($C$19/$C$2,2)*$G$10*B246)</f>
        <v>-6.3472596644167861E-52</v>
      </c>
      <c r="I246" s="14">
        <f t="shared" ref="I246:I284" si="131">($F$20*COS($C$20*$C$217/$C$2)-$H$20)*EXP(-POWER($C$20/$C$2,2)*$G$10*B246)</f>
        <v>-2.9460952033941936E-71</v>
      </c>
      <c r="J246" s="14">
        <f t="shared" ref="J246:J284" si="132">($F$21*COS($C$21*$C$217/$C$2)-$H$21)*EXP(-POWER($C$21/$C$2,2)*$G$10*B246)</f>
        <v>-3.6440296941257078E-94</v>
      </c>
      <c r="K246" s="14">
        <f t="shared" ref="K246:K284" si="133">($F$22*COS($C$22*$C$217/$C$2)-$H$22)*EXP(-POWER($C$22/$C$2,2)*$G$10*B246)</f>
        <v>-1.6000368456739622E-120</v>
      </c>
      <c r="L246" s="14">
        <f t="shared" ref="L246:L284" si="134">($F$23*COS($C$23*$C$217/$C$2)-$H$23)*EXP(-POWER($C$23/$C$2,2)*$G$10*B246)</f>
        <v>-1.7883577945132078E-150</v>
      </c>
      <c r="M246" s="14">
        <f t="shared" ref="M246:M284" si="135">($F$24*COS($C$24*$C$217/$C$2)-$H$24)*EXP(-POWER($C$24/$C$2,2)*$G$10*B246)</f>
        <v>2.7712949545095272E-183</v>
      </c>
      <c r="N246" s="14">
        <f t="shared" ref="N246:N284" si="136">($F$25*COS($C$25*$C$217/$C$2)-$H$25)*EXP(-POWER($C$25/$C$2,2)*$G$10*B246)</f>
        <v>6.0788223294248156E-219</v>
      </c>
      <c r="P246" s="14">
        <f t="shared" ref="P246:P284" si="137">2*$C$10*$G$7*(1+$G$9)/3/$C$2*SUM(C246:N246)</f>
        <v>9.3554675831308415E-2</v>
      </c>
    </row>
    <row r="247" spans="2:16" s="13" customFormat="1" x14ac:dyDescent="0.2">
      <c r="B247" s="13">
        <f t="shared" si="125"/>
        <v>0.12500000000000003</v>
      </c>
      <c r="C247" s="14">
        <f t="shared" si="111"/>
        <v>8.0422830330999132E-2</v>
      </c>
      <c r="D247" s="14">
        <f t="shared" si="126"/>
        <v>5.1524413889613966E-6</v>
      </c>
      <c r="E247" s="14">
        <f t="shared" si="127"/>
        <v>2.4418093585595716E-14</v>
      </c>
      <c r="F247" s="14">
        <f t="shared" si="128"/>
        <v>7.2248824548481565E-27</v>
      </c>
      <c r="G247" s="14">
        <f t="shared" si="129"/>
        <v>8.443851500777772E-44</v>
      </c>
      <c r="H247" s="14">
        <f t="shared" si="130"/>
        <v>-2.7070939602158294E-64</v>
      </c>
      <c r="I247" s="14">
        <f t="shared" si="131"/>
        <v>-1.530791622999195E-88</v>
      </c>
      <c r="J247" s="14">
        <f t="shared" si="132"/>
        <v>-3.4991535436327409E-117</v>
      </c>
      <c r="K247" s="14">
        <f t="shared" si="133"/>
        <v>-4.3070723394116074E-150</v>
      </c>
      <c r="L247" s="14">
        <f t="shared" si="134"/>
        <v>-2.0470895922722185E-187</v>
      </c>
      <c r="M247" s="14">
        <f t="shared" si="135"/>
        <v>2.0462304365407403E-228</v>
      </c>
      <c r="N247" s="14">
        <f t="shared" si="136"/>
        <v>4.3917705589151303E-273</v>
      </c>
      <c r="P247" s="14">
        <f t="shared" si="137"/>
        <v>7.7133729731784215E-2</v>
      </c>
    </row>
    <row r="248" spans="2:16" s="13" customFormat="1" x14ac:dyDescent="0.2">
      <c r="B248" s="13">
        <f t="shared" si="125"/>
        <v>0.15000000000000002</v>
      </c>
      <c r="C248" s="14">
        <f t="shared" si="111"/>
        <v>6.633062042355499E-2</v>
      </c>
      <c r="D248" s="14">
        <f t="shared" si="126"/>
        <v>6.4353900284143383E-7</v>
      </c>
      <c r="E248" s="14">
        <f t="shared" si="127"/>
        <v>7.016857154988927E-17</v>
      </c>
      <c r="F248" s="14">
        <f t="shared" si="128"/>
        <v>7.2464501655817849E-32</v>
      </c>
      <c r="G248" s="14">
        <f t="shared" si="129"/>
        <v>4.483999468489765E-52</v>
      </c>
      <c r="H248" s="14">
        <f t="shared" si="130"/>
        <v>-1.1545703337962279E-76</v>
      </c>
      <c r="I248" s="14">
        <f t="shared" si="131"/>
        <v>-7.9539961585248023E-106</v>
      </c>
      <c r="J248" s="14">
        <f t="shared" si="132"/>
        <v>-3.3600372526204737E-140</v>
      </c>
      <c r="K248" s="14">
        <f t="shared" si="133"/>
        <v>-1.1594028091965335E-179</v>
      </c>
      <c r="L248" s="14">
        <f t="shared" si="134"/>
        <v>-2.3432535769108516E-224</v>
      </c>
      <c r="M248" s="14">
        <f t="shared" si="135"/>
        <v>1.5108673267032258E-273</v>
      </c>
      <c r="N248" s="14">
        <f t="shared" si="136"/>
        <v>0</v>
      </c>
      <c r="P248" s="14">
        <f t="shared" si="137"/>
        <v>6.3614399005050518E-2</v>
      </c>
    </row>
    <row r="249" spans="2:16" s="13" customFormat="1" x14ac:dyDescent="0.2">
      <c r="B249" s="13">
        <f t="shared" si="125"/>
        <v>0.17500000000000002</v>
      </c>
      <c r="C249" s="14">
        <f t="shared" si="111"/>
        <v>5.4707738930170904E-2</v>
      </c>
      <c r="D249" s="14">
        <f t="shared" si="126"/>
        <v>8.0377905717745166E-8</v>
      </c>
      <c r="E249" s="14">
        <f t="shared" si="127"/>
        <v>2.0163852743427811E-19</v>
      </c>
      <c r="F249" s="14">
        <f t="shared" si="128"/>
        <v>7.2680822602204566E-37</v>
      </c>
      <c r="G249" s="14">
        <f t="shared" si="129"/>
        <v>2.3811706342259538E-60</v>
      </c>
      <c r="H249" s="14">
        <f t="shared" si="130"/>
        <v>-4.9242201241365624E-89</v>
      </c>
      <c r="I249" s="14">
        <f t="shared" si="131"/>
        <v>-4.1328979032346573E-123</v>
      </c>
      <c r="J249" s="14">
        <f t="shared" si="132"/>
        <v>-3.2264518256253697E-163</v>
      </c>
      <c r="K249" s="14">
        <f t="shared" si="133"/>
        <v>-3.1209479851839406E-209</v>
      </c>
      <c r="L249" s="14">
        <f t="shared" si="134"/>
        <v>-2.6822652737980542E-261</v>
      </c>
      <c r="M249" s="14">
        <f t="shared" si="135"/>
        <v>0</v>
      </c>
      <c r="N249" s="14">
        <f t="shared" si="136"/>
        <v>0</v>
      </c>
      <c r="P249" s="14">
        <f t="shared" si="137"/>
        <v>5.2467039496257292E-2</v>
      </c>
    </row>
    <row r="250" spans="2:16" s="13" customFormat="1" x14ac:dyDescent="0.2">
      <c r="B250" s="13">
        <f t="shared" si="125"/>
        <v>0.2</v>
      </c>
      <c r="C250" s="14">
        <f t="shared" si="111"/>
        <v>4.5121494111472239E-2</v>
      </c>
      <c r="D250" s="14">
        <f t="shared" si="126"/>
        <v>1.003918596859716E-8</v>
      </c>
      <c r="E250" s="14">
        <f t="shared" si="127"/>
        <v>5.7943456518787132E-22</v>
      </c>
      <c r="F250" s="14">
        <f t="shared" si="128"/>
        <v>7.28977893096298E-42</v>
      </c>
      <c r="G250" s="14">
        <f t="shared" si="129"/>
        <v>1.2644902456265517E-68</v>
      </c>
      <c r="H250" s="14">
        <f t="shared" si="130"/>
        <v>-2.1001703509238426E-101</v>
      </c>
      <c r="I250" s="14">
        <f t="shared" si="131"/>
        <v>-2.1474545295392543E-140</v>
      </c>
      <c r="J250" s="14">
        <f t="shared" si="132"/>
        <v>-3.0981773713857435E-186</v>
      </c>
      <c r="K250" s="14">
        <f t="shared" si="133"/>
        <v>-8.4011494960705609E-239</v>
      </c>
      <c r="L250" s="14">
        <f t="shared" si="134"/>
        <v>-3.0703237028695994E-298</v>
      </c>
      <c r="M250" s="14">
        <f t="shared" si="135"/>
        <v>0</v>
      </c>
      <c r="N250" s="14">
        <f t="shared" si="136"/>
        <v>0</v>
      </c>
      <c r="P250" s="14">
        <f t="shared" si="137"/>
        <v>4.3273370614017856E-2</v>
      </c>
    </row>
    <row r="251" spans="2:16" s="13" customFormat="1" x14ac:dyDescent="0.2">
      <c r="B251" s="13">
        <f t="shared" si="125"/>
        <v>0.22500000000000001</v>
      </c>
      <c r="C251" s="14">
        <f t="shared" si="111"/>
        <v>3.721501328085073E-2</v>
      </c>
      <c r="D251" s="14">
        <f t="shared" si="126"/>
        <v>1.2538925219822885E-9</v>
      </c>
      <c r="E251" s="14">
        <f t="shared" si="127"/>
        <v>1.6650806748422111E-24</v>
      </c>
      <c r="F251" s="14">
        <f t="shared" si="128"/>
        <v>7.3115403705819699E-47</v>
      </c>
      <c r="G251" s="14">
        <f t="shared" si="129"/>
        <v>6.7149139095800595E-77</v>
      </c>
      <c r="H251" s="14">
        <f t="shared" si="130"/>
        <v>-8.9571858928081993E-114</v>
      </c>
      <c r="I251" s="14">
        <f t="shared" si="131"/>
        <v>-1.1158177783267694E-157</v>
      </c>
      <c r="J251" s="14">
        <f t="shared" si="132"/>
        <v>-2.9750027408841453E-209</v>
      </c>
      <c r="K251" s="14">
        <f t="shared" si="133"/>
        <v>-2.2614703349872991E-268</v>
      </c>
      <c r="L251" s="14">
        <f t="shared" si="134"/>
        <v>0</v>
      </c>
      <c r="M251" s="14">
        <f t="shared" si="135"/>
        <v>0</v>
      </c>
      <c r="N251" s="14">
        <f t="shared" si="136"/>
        <v>0</v>
      </c>
      <c r="P251" s="14">
        <f t="shared" si="137"/>
        <v>3.5690723230123393E-2</v>
      </c>
    </row>
    <row r="252" spans="2:16" s="13" customFormat="1" x14ac:dyDescent="0.2">
      <c r="B252" s="13">
        <f t="shared" si="125"/>
        <v>0.25</v>
      </c>
      <c r="C252" s="14">
        <f t="shared" ref="C252:C283" si="138">($F$14*COS($C$14*$C$217/$C$2)-$H$14)*EXP(-POWER($C$14/$C$2,2)*$G$10*B252)</f>
        <v>3.0693957298319325E-2</v>
      </c>
      <c r="D252" s="14">
        <f t="shared" si="126"/>
        <v>1.56610950489525E-10</v>
      </c>
      <c r="E252" s="14">
        <f t="shared" si="127"/>
        <v>4.7848261396592071E-27</v>
      </c>
      <c r="F252" s="14">
        <f t="shared" si="128"/>
        <v>7.3333667724251935E-52</v>
      </c>
      <c r="G252" s="14">
        <f t="shared" si="129"/>
        <v>3.5658692480248E-85</v>
      </c>
      <c r="H252" s="14">
        <f t="shared" si="130"/>
        <v>-3.8202224444805071E-126</v>
      </c>
      <c r="I252" s="14">
        <f t="shared" si="131"/>
        <v>-5.7977912794140438E-175</v>
      </c>
      <c r="J252" s="14">
        <f t="shared" si="132"/>
        <v>-2.856725179781908E-232</v>
      </c>
      <c r="K252" s="14">
        <f t="shared" si="133"/>
        <v>-6.087557516290142E-298</v>
      </c>
      <c r="L252" s="14">
        <f t="shared" si="134"/>
        <v>0</v>
      </c>
      <c r="M252" s="14">
        <f t="shared" si="135"/>
        <v>0</v>
      </c>
      <c r="N252" s="14">
        <f t="shared" si="136"/>
        <v>0</v>
      </c>
      <c r="P252" s="14">
        <f t="shared" si="137"/>
        <v>2.943676239433872E-2</v>
      </c>
    </row>
    <row r="253" spans="2:16" s="13" customFormat="1" x14ac:dyDescent="0.2">
      <c r="B253" s="13">
        <f t="shared" si="125"/>
        <v>0.27500000000000002</v>
      </c>
      <c r="C253" s="14">
        <f t="shared" si="138"/>
        <v>2.5315563036916188E-2</v>
      </c>
      <c r="D253" s="14">
        <f t="shared" si="126"/>
        <v>1.9560679550474913E-11</v>
      </c>
      <c r="E253" s="14">
        <f t="shared" si="127"/>
        <v>1.3749820974251251E-29</v>
      </c>
      <c r="F253" s="14">
        <f t="shared" si="128"/>
        <v>7.3552583304178093E-57</v>
      </c>
      <c r="G253" s="14">
        <f t="shared" si="129"/>
        <v>1.8936093098480482E-93</v>
      </c>
      <c r="H253" s="14">
        <f t="shared" si="130"/>
        <v>-1.6293174776053657E-138</v>
      </c>
      <c r="I253" s="14">
        <f t="shared" si="131"/>
        <v>-3.0125334416211091E-192</v>
      </c>
      <c r="J253" s="14">
        <f t="shared" si="132"/>
        <v>-2.7431499946699768E-255</v>
      </c>
      <c r="K253" s="14">
        <f t="shared" si="133"/>
        <v>0</v>
      </c>
      <c r="L253" s="14">
        <f t="shared" si="134"/>
        <v>0</v>
      </c>
      <c r="M253" s="14">
        <f t="shared" si="135"/>
        <v>0</v>
      </c>
      <c r="N253" s="14">
        <f t="shared" si="136"/>
        <v>0</v>
      </c>
      <c r="P253" s="14">
        <f t="shared" si="137"/>
        <v>2.4278661872345442E-2</v>
      </c>
    </row>
    <row r="254" spans="2:16" s="13" customFormat="1" x14ac:dyDescent="0.2">
      <c r="B254" s="13">
        <f t="shared" si="125"/>
        <v>0.30000000000000004</v>
      </c>
      <c r="C254" s="14">
        <f t="shared" si="138"/>
        <v>2.087960589920965E-2</v>
      </c>
      <c r="D254" s="14">
        <f t="shared" si="126"/>
        <v>2.4431253579676125E-12</v>
      </c>
      <c r="E254" s="14">
        <f t="shared" si="127"/>
        <v>3.9511901019130102E-32</v>
      </c>
      <c r="F254" s="14">
        <f t="shared" si="128"/>
        <v>7.3772152390640845E-62</v>
      </c>
      <c r="G254" s="14">
        <f t="shared" si="129"/>
        <v>1.0055770329574799E-101</v>
      </c>
      <c r="H254" s="14">
        <f t="shared" si="130"/>
        <v>-6.9490075026018745E-151</v>
      </c>
      <c r="I254" s="14">
        <f t="shared" si="131"/>
        <v>-1.5653129441049366E-209</v>
      </c>
      <c r="J254" s="14">
        <f t="shared" si="132"/>
        <v>-2.6340902325901609E-278</v>
      </c>
      <c r="K254" s="14">
        <f t="shared" si="133"/>
        <v>0</v>
      </c>
      <c r="L254" s="14">
        <f t="shared" si="134"/>
        <v>0</v>
      </c>
      <c r="M254" s="14">
        <f t="shared" si="135"/>
        <v>0</v>
      </c>
      <c r="N254" s="14">
        <f t="shared" si="136"/>
        <v>0</v>
      </c>
      <c r="P254" s="14">
        <f t="shared" si="137"/>
        <v>2.0024397268318343E-2</v>
      </c>
    </row>
    <row r="255" spans="2:16" s="13" customFormat="1" x14ac:dyDescent="0.2">
      <c r="B255" s="13">
        <f t="shared" si="125"/>
        <v>0.32500000000000007</v>
      </c>
      <c r="C255" s="14">
        <f t="shared" si="138"/>
        <v>1.7220945940273142E-2</v>
      </c>
      <c r="D255" s="14">
        <f t="shared" si="126"/>
        <v>3.0514591782673697E-13</v>
      </c>
      <c r="E255" s="14">
        <f t="shared" si="127"/>
        <v>1.1354259266859488E-34</v>
      </c>
      <c r="F255" s="14">
        <f t="shared" si="128"/>
        <v>7.3992376934485066E-67</v>
      </c>
      <c r="G255" s="14">
        <f t="shared" si="129"/>
        <v>5.3399883701075582E-110</v>
      </c>
      <c r="H255" s="14">
        <f t="shared" si="130"/>
        <v>-2.9637382483730443E-163</v>
      </c>
      <c r="I255" s="14">
        <f t="shared" si="131"/>
        <v>-8.1333690080597306E-227</v>
      </c>
      <c r="J255" s="14">
        <f t="shared" si="132"/>
        <v>-2.5293663732965635E-301</v>
      </c>
      <c r="K255" s="14">
        <f t="shared" si="133"/>
        <v>0</v>
      </c>
      <c r="L255" s="14">
        <f t="shared" si="134"/>
        <v>0</v>
      </c>
      <c r="M255" s="14">
        <f t="shared" si="135"/>
        <v>0</v>
      </c>
      <c r="N255" s="14">
        <f t="shared" si="136"/>
        <v>0</v>
      </c>
      <c r="P255" s="14">
        <f t="shared" si="137"/>
        <v>1.6515592510444706E-2</v>
      </c>
    </row>
    <row r="256" spans="2:16" s="13" customFormat="1" x14ac:dyDescent="0.2">
      <c r="B256" s="13">
        <f t="shared" si="125"/>
        <v>0.35000000000000009</v>
      </c>
      <c r="C256" s="14">
        <f t="shared" si="138"/>
        <v>1.4203380107334091E-2</v>
      </c>
      <c r="D256" s="14">
        <f t="shared" si="126"/>
        <v>3.8112670257649722E-14</v>
      </c>
      <c r="E256" s="14">
        <f t="shared" si="127"/>
        <v>3.2627942511965911E-37</v>
      </c>
      <c r="F256" s="14">
        <f t="shared" si="128"/>
        <v>7.4213258892382424E-72</v>
      </c>
      <c r="G256" s="14">
        <f t="shared" si="129"/>
        <v>2.8357326050911222E-118</v>
      </c>
      <c r="H256" s="14">
        <f t="shared" si="130"/>
        <v>-1.264028625898012E-175</v>
      </c>
      <c r="I256" s="14">
        <f t="shared" si="131"/>
        <v>-4.2261000696634848E-244</v>
      </c>
      <c r="J256" s="14">
        <f t="shared" si="132"/>
        <v>0</v>
      </c>
      <c r="K256" s="14">
        <f t="shared" si="133"/>
        <v>0</v>
      </c>
      <c r="L256" s="14">
        <f t="shared" si="134"/>
        <v>0</v>
      </c>
      <c r="M256" s="14">
        <f t="shared" si="135"/>
        <v>0</v>
      </c>
      <c r="N256" s="14">
        <f t="shared" si="136"/>
        <v>0</v>
      </c>
      <c r="P256" s="14">
        <f t="shared" si="137"/>
        <v>1.3621623279797514E-2</v>
      </c>
    </row>
    <row r="257" spans="2:16" s="13" customFormat="1" x14ac:dyDescent="0.2">
      <c r="B257" s="13">
        <f t="shared" si="125"/>
        <v>0.37500000000000011</v>
      </c>
      <c r="C257" s="14">
        <f t="shared" si="138"/>
        <v>1.1714571729862476E-2</v>
      </c>
      <c r="D257" s="14">
        <f t="shared" si="126"/>
        <v>4.7602656608144787E-15</v>
      </c>
      <c r="E257" s="14">
        <f t="shared" si="127"/>
        <v>9.3760641495250391E-40</v>
      </c>
      <c r="F257" s="14">
        <f t="shared" si="128"/>
        <v>7.4434800226844583E-77</v>
      </c>
      <c r="G257" s="14">
        <f t="shared" si="129"/>
        <v>1.5058795731825483E-126</v>
      </c>
      <c r="H257" s="14">
        <f t="shared" si="130"/>
        <v>-5.3910576211202459E-188</v>
      </c>
      <c r="I257" s="14">
        <f t="shared" si="131"/>
        <v>-2.1958823927832938E-261</v>
      </c>
      <c r="J257" s="14">
        <f t="shared" si="132"/>
        <v>0</v>
      </c>
      <c r="K257" s="14">
        <f t="shared" si="133"/>
        <v>0</v>
      </c>
      <c r="L257" s="14">
        <f t="shared" si="134"/>
        <v>0</v>
      </c>
      <c r="M257" s="14">
        <f t="shared" si="135"/>
        <v>0</v>
      </c>
      <c r="N257" s="14">
        <f t="shared" si="136"/>
        <v>0</v>
      </c>
      <c r="P257" s="14">
        <f t="shared" si="137"/>
        <v>1.123475410656598E-2</v>
      </c>
    </row>
    <row r="258" spans="2:16" s="13" customFormat="1" x14ac:dyDescent="0.2">
      <c r="B258" s="13">
        <f t="shared" si="125"/>
        <v>0.40000000000000013</v>
      </c>
      <c r="C258" s="14">
        <f t="shared" si="138"/>
        <v>9.6618684972904524E-3</v>
      </c>
      <c r="D258" s="14">
        <f t="shared" si="126"/>
        <v>5.945563249266533E-16</v>
      </c>
      <c r="E258" s="14">
        <f t="shared" si="127"/>
        <v>2.6943341249228258E-42</v>
      </c>
      <c r="F258" s="14">
        <f t="shared" si="128"/>
        <v>7.4657002906243817E-82</v>
      </c>
      <c r="G258" s="14">
        <f t="shared" si="129"/>
        <v>7.9967810958517929E-135</v>
      </c>
      <c r="H258" s="14">
        <f t="shared" si="130"/>
        <v>-2.2992756397103676E-200</v>
      </c>
      <c r="I258" s="14">
        <f t="shared" si="131"/>
        <v>-1.140980905196641E-278</v>
      </c>
      <c r="J258" s="14">
        <f t="shared" si="132"/>
        <v>0</v>
      </c>
      <c r="K258" s="14">
        <f t="shared" si="133"/>
        <v>0</v>
      </c>
      <c r="L258" s="14">
        <f t="shared" si="134"/>
        <v>0</v>
      </c>
      <c r="M258" s="14">
        <f t="shared" si="135"/>
        <v>0</v>
      </c>
      <c r="N258" s="14">
        <f t="shared" si="136"/>
        <v>0</v>
      </c>
      <c r="P258" s="14">
        <f t="shared" si="137"/>
        <v>9.2661276297696347E-3</v>
      </c>
    </row>
    <row r="259" spans="2:16" s="13" customFormat="1" x14ac:dyDescent="0.2">
      <c r="B259" s="13">
        <f t="shared" si="125"/>
        <v>0.42500000000000016</v>
      </c>
      <c r="C259" s="14">
        <f t="shared" si="138"/>
        <v>7.9688532377981888E-3</v>
      </c>
      <c r="D259" s="14">
        <f t="shared" si="126"/>
        <v>7.4259978055468963E-17</v>
      </c>
      <c r="E259" s="14">
        <f t="shared" si="127"/>
        <v>7.7425199539525213E-45</v>
      </c>
      <c r="F259" s="14">
        <f t="shared" si="128"/>
        <v>7.4879868904822032E-87</v>
      </c>
      <c r="G259" s="14">
        <f t="shared" si="129"/>
        <v>4.246588441320237E-143</v>
      </c>
      <c r="H259" s="14">
        <f t="shared" si="130"/>
        <v>-9.8063660953172426E-213</v>
      </c>
      <c r="I259" s="14">
        <f t="shared" si="131"/>
        <v>-5.9285389340597246E-296</v>
      </c>
      <c r="J259" s="14">
        <f t="shared" si="132"/>
        <v>0</v>
      </c>
      <c r="K259" s="14">
        <f t="shared" si="133"/>
        <v>0</v>
      </c>
      <c r="L259" s="14">
        <f t="shared" si="134"/>
        <v>0</v>
      </c>
      <c r="M259" s="14">
        <f t="shared" si="135"/>
        <v>0</v>
      </c>
      <c r="N259" s="14">
        <f t="shared" si="136"/>
        <v>0</v>
      </c>
      <c r="P259" s="14">
        <f t="shared" si="137"/>
        <v>7.6424566516346965E-3</v>
      </c>
    </row>
    <row r="260" spans="2:16" s="13" customFormat="1" x14ac:dyDescent="0.2">
      <c r="B260" s="13">
        <f t="shared" si="125"/>
        <v>0.45000000000000018</v>
      </c>
      <c r="C260" s="14">
        <f t="shared" si="138"/>
        <v>6.5724990920105301E-3</v>
      </c>
      <c r="D260" s="14">
        <f t="shared" si="126"/>
        <v>9.2750579038564044E-18</v>
      </c>
      <c r="E260" s="14">
        <f t="shared" si="127"/>
        <v>2.2249139289311108E-47</v>
      </c>
      <c r="F260" s="14">
        <f t="shared" si="128"/>
        <v>7.5103400202720983E-92</v>
      </c>
      <c r="G260" s="14">
        <f t="shared" si="129"/>
        <v>2.2550965411957125E-151</v>
      </c>
      <c r="H260" s="14">
        <f t="shared" si="130"/>
        <v>-4.1823961570567112E-225</v>
      </c>
      <c r="I260" s="14">
        <f t="shared" si="131"/>
        <v>0</v>
      </c>
      <c r="J260" s="14">
        <f t="shared" si="132"/>
        <v>0</v>
      </c>
      <c r="K260" s="14">
        <f t="shared" si="133"/>
        <v>0</v>
      </c>
      <c r="L260" s="14">
        <f t="shared" si="134"/>
        <v>0</v>
      </c>
      <c r="M260" s="14">
        <f t="shared" si="135"/>
        <v>0</v>
      </c>
      <c r="N260" s="14">
        <f t="shared" si="136"/>
        <v>0</v>
      </c>
      <c r="P260" s="14">
        <f t="shared" si="137"/>
        <v>6.303295832497619E-3</v>
      </c>
    </row>
    <row r="261" spans="2:16" s="13" customFormat="1" x14ac:dyDescent="0.2">
      <c r="B261" s="13">
        <f t="shared" si="125"/>
        <v>0.4750000000000002</v>
      </c>
      <c r="C261" s="14">
        <f t="shared" si="138"/>
        <v>5.4208231756084973E-3</v>
      </c>
      <c r="D261" s="14">
        <f t="shared" si="126"/>
        <v>1.1584530641206349E-18</v>
      </c>
      <c r="E261" s="14">
        <f t="shared" si="127"/>
        <v>6.3935798946500187E-50</v>
      </c>
      <c r="F261" s="14">
        <f t="shared" si="128"/>
        <v>7.5327598785991447E-97</v>
      </c>
      <c r="G261" s="14">
        <f t="shared" si="129"/>
        <v>1.1975402091312899E-159</v>
      </c>
      <c r="H261" s="14">
        <f t="shared" si="130"/>
        <v>-1.7837838649441994E-237</v>
      </c>
      <c r="I261" s="14">
        <f t="shared" si="131"/>
        <v>0</v>
      </c>
      <c r="J261" s="14">
        <f t="shared" si="132"/>
        <v>0</v>
      </c>
      <c r="K261" s="14">
        <f t="shared" si="133"/>
        <v>0</v>
      </c>
      <c r="L261" s="14">
        <f t="shared" si="134"/>
        <v>0</v>
      </c>
      <c r="M261" s="14">
        <f t="shared" si="135"/>
        <v>0</v>
      </c>
      <c r="N261" s="14">
        <f t="shared" si="136"/>
        <v>0</v>
      </c>
      <c r="P261" s="14">
        <f t="shared" si="137"/>
        <v>5.1987914571270302E-3</v>
      </c>
    </row>
    <row r="262" spans="2:16" s="13" customFormat="1" x14ac:dyDescent="0.2">
      <c r="B262" s="13">
        <f t="shared" si="125"/>
        <v>0.50000000000000022</v>
      </c>
      <c r="C262" s="14">
        <f t="shared" si="138"/>
        <v>4.4709513823949758E-3</v>
      </c>
      <c r="D262" s="14">
        <f t="shared" si="126"/>
        <v>1.4469057936689465E-19</v>
      </c>
      <c r="E262" s="14">
        <f t="shared" si="127"/>
        <v>1.8372784375039095E-52</v>
      </c>
      <c r="F262" s="14">
        <f t="shared" si="128"/>
        <v>7.5552466646612933E-102</v>
      </c>
      <c r="G262" s="14">
        <f t="shared" si="129"/>
        <v>6.3593842937018232E-168</v>
      </c>
      <c r="H262" s="14">
        <f t="shared" si="130"/>
        <v>-7.607803654531048E-250</v>
      </c>
      <c r="I262" s="14">
        <f t="shared" si="131"/>
        <v>0</v>
      </c>
      <c r="J262" s="14">
        <f t="shared" si="132"/>
        <v>0</v>
      </c>
      <c r="K262" s="14">
        <f t="shared" si="133"/>
        <v>0</v>
      </c>
      <c r="L262" s="14">
        <f t="shared" si="134"/>
        <v>0</v>
      </c>
      <c r="M262" s="14">
        <f t="shared" si="135"/>
        <v>0</v>
      </c>
      <c r="N262" s="14">
        <f t="shared" si="136"/>
        <v>0</v>
      </c>
      <c r="P262" s="14">
        <f t="shared" si="137"/>
        <v>4.2878255015975789E-3</v>
      </c>
    </row>
    <row r="263" spans="2:16" s="13" customFormat="1" x14ac:dyDescent="0.2">
      <c r="B263" s="13">
        <f t="shared" si="125"/>
        <v>0.52500000000000024</v>
      </c>
      <c r="C263" s="14">
        <f t="shared" si="138"/>
        <v>3.6875222851178303E-3</v>
      </c>
      <c r="D263" s="14">
        <f t="shared" si="126"/>
        <v>1.8071827341075334E-20</v>
      </c>
      <c r="E263" s="14">
        <f t="shared" si="127"/>
        <v>5.2796588336081691E-55</v>
      </c>
      <c r="F263" s="14">
        <f t="shared" si="128"/>
        <v>7.5778005782513582E-107</v>
      </c>
      <c r="G263" s="14">
        <f t="shared" si="129"/>
        <v>3.3770697874368983E-176</v>
      </c>
      <c r="H263" s="14">
        <f t="shared" si="130"/>
        <v>-3.244713531911364E-262</v>
      </c>
      <c r="I263" s="14">
        <f t="shared" si="131"/>
        <v>0</v>
      </c>
      <c r="J263" s="14">
        <f t="shared" si="132"/>
        <v>0</v>
      </c>
      <c r="K263" s="14">
        <f t="shared" si="133"/>
        <v>0</v>
      </c>
      <c r="L263" s="14">
        <f t="shared" si="134"/>
        <v>0</v>
      </c>
      <c r="M263" s="14">
        <f t="shared" si="135"/>
        <v>0</v>
      </c>
      <c r="N263" s="14">
        <f t="shared" si="136"/>
        <v>0</v>
      </c>
      <c r="P263" s="14">
        <f t="shared" si="137"/>
        <v>3.5364849088043121E-3</v>
      </c>
    </row>
    <row r="264" spans="2:16" x14ac:dyDescent="0.2">
      <c r="B264" s="13">
        <f t="shared" si="125"/>
        <v>0.55000000000000027</v>
      </c>
      <c r="C264" s="14">
        <f t="shared" si="138"/>
        <v>3.0413707151422027E-3</v>
      </c>
      <c r="D264" s="14">
        <f t="shared" si="126"/>
        <v>2.2571679847759481E-21</v>
      </c>
      <c r="E264" s="14">
        <f t="shared" si="127"/>
        <v>1.5171787155553039E-57</v>
      </c>
      <c r="F264" s="14">
        <f t="shared" si="128"/>
        <v>7.6004218197579238E-112</v>
      </c>
      <c r="G264" s="14">
        <f t="shared" si="129"/>
        <v>1.7933497682337862E-184</v>
      </c>
      <c r="H264" s="14">
        <f t="shared" si="130"/>
        <v>-1.3838640404314801E-274</v>
      </c>
      <c r="I264" s="14">
        <f t="shared" si="131"/>
        <v>0</v>
      </c>
      <c r="J264" s="14">
        <f t="shared" si="132"/>
        <v>0</v>
      </c>
      <c r="K264" s="14">
        <f t="shared" si="133"/>
        <v>0</v>
      </c>
      <c r="L264" s="14">
        <f t="shared" si="134"/>
        <v>0</v>
      </c>
      <c r="M264" s="14">
        <f t="shared" si="135"/>
        <v>0</v>
      </c>
      <c r="N264" s="14">
        <f t="shared" si="136"/>
        <v>0</v>
      </c>
      <c r="O264" s="13"/>
      <c r="P264" s="14">
        <f t="shared" si="137"/>
        <v>2.9167990874490648E-3</v>
      </c>
    </row>
    <row r="265" spans="2:16" x14ac:dyDescent="0.2">
      <c r="B265" s="13">
        <f t="shared" si="125"/>
        <v>0.57500000000000029</v>
      </c>
      <c r="C265" s="14">
        <f t="shared" si="138"/>
        <v>2.508442013830168E-3</v>
      </c>
      <c r="D265" s="14">
        <f t="shared" si="126"/>
        <v>2.8191987535856574E-22</v>
      </c>
      <c r="E265" s="14">
        <f t="shared" si="127"/>
        <v>4.3598106004152192E-60</v>
      </c>
      <c r="F265" s="14">
        <f t="shared" si="128"/>
        <v>7.6231105901684258E-117</v>
      </c>
      <c r="G265" s="14">
        <f t="shared" si="129"/>
        <v>9.5233548420831546E-193</v>
      </c>
      <c r="H265" s="14">
        <f t="shared" si="130"/>
        <v>-5.9021533444008705E-287</v>
      </c>
      <c r="I265" s="14">
        <f t="shared" si="131"/>
        <v>0</v>
      </c>
      <c r="J265" s="14">
        <f t="shared" si="132"/>
        <v>0</v>
      </c>
      <c r="K265" s="14">
        <f t="shared" si="133"/>
        <v>0</v>
      </c>
      <c r="L265" s="14">
        <f t="shared" si="134"/>
        <v>0</v>
      </c>
      <c r="M265" s="14">
        <f t="shared" si="135"/>
        <v>0</v>
      </c>
      <c r="N265" s="14">
        <f t="shared" si="136"/>
        <v>0</v>
      </c>
      <c r="O265" s="13"/>
      <c r="P265" s="14">
        <f t="shared" si="137"/>
        <v>2.4056986346423187E-3</v>
      </c>
    </row>
    <row r="266" spans="2:16" x14ac:dyDescent="0.2">
      <c r="B266" s="13">
        <f t="shared" si="125"/>
        <v>0.60000000000000031</v>
      </c>
      <c r="C266" s="14">
        <f t="shared" si="138"/>
        <v>2.0688965358352089E-3</v>
      </c>
      <c r="D266" s="14">
        <f t="shared" si="126"/>
        <v>3.5211741730458336E-23</v>
      </c>
      <c r="E266" s="14">
        <f t="shared" si="127"/>
        <v>1.2528483478319689E-62</v>
      </c>
      <c r="F266" s="14">
        <f t="shared" si="128"/>
        <v>7.6458670910700715E-122</v>
      </c>
      <c r="G266" s="14">
        <f t="shared" si="129"/>
        <v>5.0572559271329785E-201</v>
      </c>
      <c r="H266" s="14">
        <f t="shared" si="130"/>
        <v>-2.5172569763397387E-299</v>
      </c>
      <c r="I266" s="14">
        <f t="shared" si="131"/>
        <v>0</v>
      </c>
      <c r="J266" s="14">
        <f t="shared" si="132"/>
        <v>0</v>
      </c>
      <c r="K266" s="14">
        <f t="shared" si="133"/>
        <v>0</v>
      </c>
      <c r="L266" s="14">
        <f t="shared" si="134"/>
        <v>0</v>
      </c>
      <c r="M266" s="14">
        <f t="shared" si="135"/>
        <v>0</v>
      </c>
      <c r="N266" s="14">
        <f t="shared" si="136"/>
        <v>0</v>
      </c>
      <c r="O266" s="13"/>
      <c r="P266" s="14">
        <f t="shared" si="137"/>
        <v>1.9841565178839162E-3</v>
      </c>
    </row>
    <row r="267" spans="2:16" x14ac:dyDescent="0.2">
      <c r="B267" s="13">
        <f t="shared" si="125"/>
        <v>0.62500000000000033</v>
      </c>
      <c r="C267" s="14">
        <f t="shared" si="138"/>
        <v>1.7063710671371014E-3</v>
      </c>
      <c r="D267" s="14">
        <f t="shared" si="126"/>
        <v>4.3979402094852322E-24</v>
      </c>
      <c r="E267" s="14">
        <f t="shared" si="127"/>
        <v>3.6002228686627026E-65</v>
      </c>
      <c r="F267" s="14">
        <f t="shared" si="128"/>
        <v>7.6686915246518417E-127</v>
      </c>
      <c r="G267" s="14">
        <f t="shared" si="129"/>
        <v>2.6855911531832197E-209</v>
      </c>
      <c r="H267" s="14">
        <f t="shared" si="130"/>
        <v>0</v>
      </c>
      <c r="I267" s="14">
        <f t="shared" si="131"/>
        <v>0</v>
      </c>
      <c r="J267" s="14">
        <f t="shared" si="132"/>
        <v>0</v>
      </c>
      <c r="K267" s="14">
        <f t="shared" si="133"/>
        <v>0</v>
      </c>
      <c r="L267" s="14">
        <f t="shared" si="134"/>
        <v>0</v>
      </c>
      <c r="M267" s="14">
        <f t="shared" si="135"/>
        <v>0</v>
      </c>
      <c r="N267" s="14">
        <f t="shared" si="136"/>
        <v>0</v>
      </c>
      <c r="O267" s="13"/>
      <c r="P267" s="14">
        <f t="shared" si="137"/>
        <v>1.6364797447069102E-3</v>
      </c>
    </row>
    <row r="268" spans="2:16" x14ac:dyDescent="0.2">
      <c r="B268" s="13">
        <f t="shared" si="125"/>
        <v>0.65000000000000036</v>
      </c>
      <c r="C268" s="14">
        <f t="shared" si="138"/>
        <v>1.4073696621987734E-3</v>
      </c>
      <c r="D268" s="14">
        <f t="shared" si="126"/>
        <v>5.4930194121798256E-25</v>
      </c>
      <c r="E268" s="14">
        <f t="shared" si="127"/>
        <v>1.0345709220490534E-67</v>
      </c>
      <c r="F268" s="14">
        <f t="shared" si="128"/>
        <v>7.6915840937062977E-132</v>
      </c>
      <c r="G268" s="14">
        <f t="shared" si="129"/>
        <v>1.4261488732179632E-217</v>
      </c>
      <c r="H268" s="14">
        <f t="shared" si="130"/>
        <v>0</v>
      </c>
      <c r="I268" s="14">
        <f t="shared" si="131"/>
        <v>0</v>
      </c>
      <c r="J268" s="14">
        <f t="shared" si="132"/>
        <v>0</v>
      </c>
      <c r="K268" s="14">
        <f t="shared" si="133"/>
        <v>0</v>
      </c>
      <c r="L268" s="14">
        <f t="shared" si="134"/>
        <v>0</v>
      </c>
      <c r="M268" s="14">
        <f t="shared" si="135"/>
        <v>0</v>
      </c>
      <c r="N268" s="14">
        <f t="shared" si="136"/>
        <v>0</v>
      </c>
      <c r="O268" s="13"/>
      <c r="P268" s="14">
        <f t="shared" si="137"/>
        <v>1.3497251505602619E-3</v>
      </c>
    </row>
    <row r="269" spans="2:16" x14ac:dyDescent="0.2">
      <c r="B269" s="13">
        <f t="shared" si="125"/>
        <v>0.67500000000000038</v>
      </c>
      <c r="C269" s="14">
        <f t="shared" si="138"/>
        <v>1.1607612225872014E-3</v>
      </c>
      <c r="D269" s="14">
        <f t="shared" si="126"/>
        <v>6.8607713669022088E-26</v>
      </c>
      <c r="E269" s="14">
        <f t="shared" si="127"/>
        <v>2.9729742624156874E-70</v>
      </c>
      <c r="F269" s="14">
        <f t="shared" si="128"/>
        <v>7.71454500163137E-137</v>
      </c>
      <c r="G269" s="14">
        <f t="shared" si="129"/>
        <v>7.5733813993623279E-226</v>
      </c>
      <c r="H269" s="14">
        <f t="shared" si="130"/>
        <v>0</v>
      </c>
      <c r="I269" s="14">
        <f t="shared" si="131"/>
        <v>0</v>
      </c>
      <c r="J269" s="14">
        <f t="shared" si="132"/>
        <v>0</v>
      </c>
      <c r="K269" s="14">
        <f t="shared" si="133"/>
        <v>0</v>
      </c>
      <c r="L269" s="14">
        <f t="shared" si="134"/>
        <v>0</v>
      </c>
      <c r="M269" s="14">
        <f t="shared" si="135"/>
        <v>0</v>
      </c>
      <c r="N269" s="14">
        <f t="shared" si="136"/>
        <v>0</v>
      </c>
      <c r="O269" s="13"/>
      <c r="P269" s="14">
        <f t="shared" si="137"/>
        <v>1.1132175561275855E-3</v>
      </c>
    </row>
    <row r="270" spans="2:16" x14ac:dyDescent="0.2">
      <c r="B270" s="13">
        <f t="shared" si="125"/>
        <v>0.7000000000000004</v>
      </c>
      <c r="C270" s="14">
        <f t="shared" si="138"/>
        <v>9.5736511312678545E-4</v>
      </c>
      <c r="D270" s="14">
        <f t="shared" si="126"/>
        <v>8.5690910985196039E-27</v>
      </c>
      <c r="E270" s="14">
        <f t="shared" si="127"/>
        <v>8.5432286725018043E-73</v>
      </c>
      <c r="F270" s="14">
        <f t="shared" si="128"/>
        <v>7.7375744524321781E-142</v>
      </c>
      <c r="G270" s="14">
        <f t="shared" si="129"/>
        <v>4.0217474414705165E-234</v>
      </c>
      <c r="H270" s="14">
        <f t="shared" si="130"/>
        <v>0</v>
      </c>
      <c r="I270" s="14">
        <f t="shared" si="131"/>
        <v>0</v>
      </c>
      <c r="J270" s="14">
        <f t="shared" si="132"/>
        <v>0</v>
      </c>
      <c r="K270" s="14">
        <f t="shared" si="133"/>
        <v>0</v>
      </c>
      <c r="L270" s="14">
        <f t="shared" si="134"/>
        <v>0</v>
      </c>
      <c r="M270" s="14">
        <f t="shared" si="135"/>
        <v>0</v>
      </c>
      <c r="N270" s="14">
        <f t="shared" si="136"/>
        <v>0</v>
      </c>
      <c r="O270" s="13"/>
      <c r="P270" s="14">
        <f t="shared" si="137"/>
        <v>9.1815235624546844E-4</v>
      </c>
    </row>
    <row r="271" spans="2:16" x14ac:dyDescent="0.2">
      <c r="B271" s="13">
        <f t="shared" si="125"/>
        <v>0.72500000000000042</v>
      </c>
      <c r="C271" s="14">
        <f t="shared" si="138"/>
        <v>7.8960938907778478E-4</v>
      </c>
      <c r="D271" s="14">
        <f t="shared" si="126"/>
        <v>1.0702779370985351E-27</v>
      </c>
      <c r="E271" s="14">
        <f t="shared" si="127"/>
        <v>2.4550080057319979E-75</v>
      </c>
      <c r="F271" s="14">
        <f t="shared" si="128"/>
        <v>7.7606726507232772E-147</v>
      </c>
      <c r="G271" s="14">
        <f t="shared" si="129"/>
        <v>2.1356976005904732E-242</v>
      </c>
      <c r="H271" s="14">
        <f t="shared" si="130"/>
        <v>0</v>
      </c>
      <c r="I271" s="14">
        <f t="shared" si="131"/>
        <v>0</v>
      </c>
      <c r="J271" s="14">
        <f t="shared" si="132"/>
        <v>0</v>
      </c>
      <c r="K271" s="14">
        <f t="shared" si="133"/>
        <v>0</v>
      </c>
      <c r="L271" s="14">
        <f t="shared" si="134"/>
        <v>0</v>
      </c>
      <c r="M271" s="14">
        <f t="shared" si="135"/>
        <v>0</v>
      </c>
      <c r="N271" s="14">
        <f t="shared" si="136"/>
        <v>0</v>
      </c>
      <c r="O271" s="13"/>
      <c r="P271" s="14">
        <f t="shared" si="137"/>
        <v>7.5726774576890437E-4</v>
      </c>
    </row>
    <row r="272" spans="2:16" x14ac:dyDescent="0.2">
      <c r="B272" s="13">
        <f t="shared" si="125"/>
        <v>0.75000000000000044</v>
      </c>
      <c r="C272" s="14">
        <f t="shared" si="138"/>
        <v>6.5124891096509361E-4</v>
      </c>
      <c r="D272" s="14">
        <f t="shared" si="126"/>
        <v>1.3367752185967342E-28</v>
      </c>
      <c r="E272" s="14">
        <f t="shared" si="127"/>
        <v>7.0547851863167224E-78</v>
      </c>
      <c r="F272" s="14">
        <f t="shared" si="128"/>
        <v>7.7838398017287102E-152</v>
      </c>
      <c r="G272" s="14">
        <f t="shared" si="129"/>
        <v>1.1341349270555242E-250</v>
      </c>
      <c r="H272" s="14">
        <f t="shared" si="130"/>
        <v>0</v>
      </c>
      <c r="I272" s="14">
        <f t="shared" si="131"/>
        <v>0</v>
      </c>
      <c r="J272" s="14">
        <f t="shared" si="132"/>
        <v>0</v>
      </c>
      <c r="K272" s="14">
        <f t="shared" si="133"/>
        <v>0</v>
      </c>
      <c r="L272" s="14">
        <f t="shared" si="134"/>
        <v>0</v>
      </c>
      <c r="M272" s="14">
        <f t="shared" si="135"/>
        <v>0</v>
      </c>
      <c r="N272" s="14">
        <f t="shared" si="136"/>
        <v>0</v>
      </c>
      <c r="O272" s="13"/>
      <c r="P272" s="14">
        <f t="shared" si="137"/>
        <v>6.2457438014634347E-4</v>
      </c>
    </row>
    <row r="273" spans="2:16" x14ac:dyDescent="0.2">
      <c r="B273" s="13">
        <f t="shared" si="125"/>
        <v>0.77500000000000047</v>
      </c>
      <c r="C273" s="14">
        <f t="shared" si="138"/>
        <v>5.3713285315486485E-4</v>
      </c>
      <c r="D273" s="14">
        <f t="shared" si="126"/>
        <v>1.6696298439064526E-29</v>
      </c>
      <c r="E273" s="14">
        <f t="shared" si="127"/>
        <v>2.0272843880292267E-80</v>
      </c>
      <c r="F273" s="14">
        <f t="shared" si="128"/>
        <v>7.8070761112864844E-157</v>
      </c>
      <c r="G273" s="14">
        <f t="shared" si="129"/>
        <v>6.0226786433229871E-259</v>
      </c>
      <c r="H273" s="14">
        <f t="shared" si="130"/>
        <v>0</v>
      </c>
      <c r="I273" s="14">
        <f t="shared" si="131"/>
        <v>0</v>
      </c>
      <c r="J273" s="14">
        <f t="shared" si="132"/>
        <v>0</v>
      </c>
      <c r="K273" s="14">
        <f t="shared" si="133"/>
        <v>0</v>
      </c>
      <c r="L273" s="14">
        <f t="shared" si="134"/>
        <v>0</v>
      </c>
      <c r="M273" s="14">
        <f t="shared" si="135"/>
        <v>0</v>
      </c>
      <c r="N273" s="14">
        <f t="shared" si="136"/>
        <v>0</v>
      </c>
      <c r="O273" s="13"/>
      <c r="P273" s="14">
        <f t="shared" si="137"/>
        <v>5.1513240662204817E-4</v>
      </c>
    </row>
    <row r="274" spans="2:16" x14ac:dyDescent="0.2">
      <c r="B274" s="13">
        <f t="shared" si="125"/>
        <v>0.80000000000000049</v>
      </c>
      <c r="C274" s="14">
        <f t="shared" si="138"/>
        <v>4.4301295108614718E-4</v>
      </c>
      <c r="D274" s="14">
        <f t="shared" si="126"/>
        <v>2.0853646722965327E-30</v>
      </c>
      <c r="E274" s="14">
        <f t="shared" si="127"/>
        <v>5.8256656742980263E-83</v>
      </c>
      <c r="F274" s="14">
        <f t="shared" si="128"/>
        <v>7.8303817858486292E-162</v>
      </c>
      <c r="G274" s="14">
        <f t="shared" si="129"/>
        <v>3.1982665532496209E-267</v>
      </c>
      <c r="H274" s="14">
        <f t="shared" si="130"/>
        <v>0</v>
      </c>
      <c r="I274" s="14">
        <f t="shared" si="131"/>
        <v>0</v>
      </c>
      <c r="J274" s="14">
        <f t="shared" si="132"/>
        <v>0</v>
      </c>
      <c r="K274" s="14">
        <f t="shared" si="133"/>
        <v>0</v>
      </c>
      <c r="L274" s="14">
        <f t="shared" si="134"/>
        <v>0</v>
      </c>
      <c r="M274" s="14">
        <f t="shared" si="135"/>
        <v>0</v>
      </c>
      <c r="N274" s="14">
        <f t="shared" si="136"/>
        <v>0</v>
      </c>
      <c r="O274" s="13"/>
      <c r="P274" s="14">
        <f t="shared" si="137"/>
        <v>4.2486756547722402E-4</v>
      </c>
    </row>
    <row r="275" spans="2:16" x14ac:dyDescent="0.2">
      <c r="B275" s="13">
        <f t="shared" si="125"/>
        <v>0.82500000000000051</v>
      </c>
      <c r="C275" s="14">
        <f t="shared" si="138"/>
        <v>3.6538534866619246E-4</v>
      </c>
      <c r="D275" s="14">
        <f t="shared" si="126"/>
        <v>2.6046167252782292E-31</v>
      </c>
      <c r="E275" s="14">
        <f t="shared" si="127"/>
        <v>1.6740808911218723E-85</v>
      </c>
      <c r="F275" s="14">
        <f t="shared" si="128"/>
        <v>7.8537570324834742E-167</v>
      </c>
      <c r="G275" s="14">
        <f t="shared" si="129"/>
        <v>1.6983985949466923E-275</v>
      </c>
      <c r="H275" s="14">
        <f t="shared" si="130"/>
        <v>0</v>
      </c>
      <c r="I275" s="14">
        <f t="shared" si="131"/>
        <v>0</v>
      </c>
      <c r="J275" s="14">
        <f t="shared" si="132"/>
        <v>0</v>
      </c>
      <c r="K275" s="14">
        <f t="shared" si="133"/>
        <v>0</v>
      </c>
      <c r="L275" s="14">
        <f t="shared" si="134"/>
        <v>0</v>
      </c>
      <c r="M275" s="14">
        <f t="shared" si="135"/>
        <v>0</v>
      </c>
      <c r="N275" s="14">
        <f t="shared" si="136"/>
        <v>0</v>
      </c>
      <c r="O275" s="13"/>
      <c r="P275" s="14">
        <f t="shared" si="137"/>
        <v>3.5041951520434038E-4</v>
      </c>
    </row>
    <row r="276" spans="2:16" x14ac:dyDescent="0.2">
      <c r="B276" s="13">
        <f t="shared" si="125"/>
        <v>0.85000000000000053</v>
      </c>
      <c r="C276" s="14">
        <f t="shared" si="138"/>
        <v>3.0136015819084668E-4</v>
      </c>
      <c r="D276" s="14">
        <f t="shared" si="126"/>
        <v>3.2531616056044977E-32</v>
      </c>
      <c r="E276" s="14">
        <f t="shared" si="127"/>
        <v>4.8106894331128947E-88</v>
      </c>
      <c r="F276" s="14">
        <f t="shared" si="128"/>
        <v>7.8772020588774918E-172</v>
      </c>
      <c r="G276" s="14">
        <f t="shared" si="129"/>
        <v>9.0191287664449072E-284</v>
      </c>
      <c r="H276" s="14">
        <f t="shared" si="130"/>
        <v>0</v>
      </c>
      <c r="I276" s="14">
        <f t="shared" si="131"/>
        <v>0</v>
      </c>
      <c r="J276" s="14">
        <f t="shared" si="132"/>
        <v>0</v>
      </c>
      <c r="K276" s="14">
        <f t="shared" si="133"/>
        <v>0</v>
      </c>
      <c r="L276" s="14">
        <f t="shared" si="134"/>
        <v>0</v>
      </c>
      <c r="M276" s="14">
        <f t="shared" si="135"/>
        <v>0</v>
      </c>
      <c r="N276" s="14">
        <f t="shared" si="136"/>
        <v>0</v>
      </c>
      <c r="O276" s="13"/>
      <c r="P276" s="14">
        <f t="shared" si="137"/>
        <v>2.8901673512808467E-4</v>
      </c>
    </row>
    <row r="277" spans="2:16" x14ac:dyDescent="0.2">
      <c r="B277" s="13">
        <f t="shared" si="125"/>
        <v>0.87500000000000056</v>
      </c>
      <c r="C277" s="14">
        <f t="shared" si="138"/>
        <v>2.4855387682164891E-4</v>
      </c>
      <c r="D277" s="14">
        <f t="shared" si="126"/>
        <v>4.0631929947576977E-33</v>
      </c>
      <c r="E277" s="14">
        <f t="shared" si="127"/>
        <v>1.3824142515810656E-90</v>
      </c>
      <c r="F277" s="14">
        <f t="shared" si="128"/>
        <v>7.9007170733371374E-177</v>
      </c>
      <c r="G277" s="14">
        <f t="shared" si="129"/>
        <v>4.7894931112009055E-292</v>
      </c>
      <c r="H277" s="14">
        <f t="shared" si="130"/>
        <v>0</v>
      </c>
      <c r="I277" s="14">
        <f t="shared" si="131"/>
        <v>0</v>
      </c>
      <c r="J277" s="14">
        <f t="shared" si="132"/>
        <v>0</v>
      </c>
      <c r="K277" s="14">
        <f t="shared" si="133"/>
        <v>0</v>
      </c>
      <c r="L277" s="14">
        <f t="shared" si="134"/>
        <v>0</v>
      </c>
      <c r="M277" s="14">
        <f t="shared" si="135"/>
        <v>0</v>
      </c>
      <c r="N277" s="14">
        <f t="shared" si="136"/>
        <v>0</v>
      </c>
      <c r="O277" s="13"/>
      <c r="P277" s="14">
        <f t="shared" si="137"/>
        <v>2.3837334840038252E-4</v>
      </c>
    </row>
    <row r="278" spans="2:16" x14ac:dyDescent="0.2">
      <c r="B278" s="13">
        <f t="shared" si="125"/>
        <v>0.90000000000000058</v>
      </c>
      <c r="C278" s="14">
        <f t="shared" si="138"/>
        <v>2.0500065454554127E-4</v>
      </c>
      <c r="D278" s="14">
        <f t="shared" si="126"/>
        <v>5.0749207430106279E-34</v>
      </c>
      <c r="E278" s="14">
        <f t="shared" si="127"/>
        <v>3.9725473646669621E-93</v>
      </c>
      <c r="F278" s="14">
        <f t="shared" si="128"/>
        <v>7.9243022847907024E-182</v>
      </c>
      <c r="G278" s="14">
        <f t="shared" si="129"/>
        <v>2.5433991304775378E-300</v>
      </c>
      <c r="H278" s="14">
        <f t="shared" si="130"/>
        <v>0</v>
      </c>
      <c r="I278" s="14">
        <f t="shared" si="131"/>
        <v>0</v>
      </c>
      <c r="J278" s="14">
        <f t="shared" si="132"/>
        <v>0</v>
      </c>
      <c r="K278" s="14">
        <f t="shared" si="133"/>
        <v>0</v>
      </c>
      <c r="L278" s="14">
        <f t="shared" si="134"/>
        <v>0</v>
      </c>
      <c r="M278" s="14">
        <f t="shared" si="135"/>
        <v>0</v>
      </c>
      <c r="N278" s="14">
        <f t="shared" si="136"/>
        <v>0</v>
      </c>
      <c r="O278" s="13"/>
      <c r="P278" s="14">
        <f t="shared" si="137"/>
        <v>1.9660402433938022E-4</v>
      </c>
    </row>
    <row r="279" spans="2:16" x14ac:dyDescent="0.2">
      <c r="B279" s="13">
        <f t="shared" si="125"/>
        <v>0.9250000000000006</v>
      </c>
      <c r="C279" s="14">
        <f t="shared" si="138"/>
        <v>1.6907911033814128E-4</v>
      </c>
      <c r="D279" s="14">
        <f t="shared" si="126"/>
        <v>6.3385668810386877E-35</v>
      </c>
      <c r="E279" s="14">
        <f t="shared" si="127"/>
        <v>1.1415632142445012E-95</v>
      </c>
      <c r="F279" s="14">
        <f t="shared" si="128"/>
        <v>7.9479579027901738E-187</v>
      </c>
      <c r="G279" s="14">
        <f t="shared" si="129"/>
        <v>0</v>
      </c>
      <c r="H279" s="14">
        <f t="shared" si="130"/>
        <v>0</v>
      </c>
      <c r="I279" s="14">
        <f t="shared" si="131"/>
        <v>0</v>
      </c>
      <c r="J279" s="14">
        <f t="shared" si="132"/>
        <v>0</v>
      </c>
      <c r="K279" s="14">
        <f t="shared" si="133"/>
        <v>0</v>
      </c>
      <c r="L279" s="14">
        <f t="shared" si="134"/>
        <v>0</v>
      </c>
      <c r="M279" s="14">
        <f t="shared" si="135"/>
        <v>0</v>
      </c>
      <c r="N279" s="14">
        <f t="shared" si="136"/>
        <v>0</v>
      </c>
      <c r="O279" s="13"/>
      <c r="P279" s="14">
        <f t="shared" si="137"/>
        <v>1.6215379213248312E-4</v>
      </c>
    </row>
    <row r="280" spans="2:16" x14ac:dyDescent="0.2">
      <c r="B280" s="13">
        <f t="shared" si="125"/>
        <v>0.95000000000000062</v>
      </c>
      <c r="C280" s="14">
        <f t="shared" si="138"/>
        <v>1.3945197207351615E-4</v>
      </c>
      <c r="D280" s="14">
        <f t="shared" si="126"/>
        <v>7.9168586348336216E-36</v>
      </c>
      <c r="E280" s="14">
        <f t="shared" si="127"/>
        <v>3.2804305461704353E-98</v>
      </c>
      <c r="F280" s="14">
        <f t="shared" si="128"/>
        <v>7.9716841375130888E-192</v>
      </c>
      <c r="G280" s="14">
        <f t="shared" si="129"/>
        <v>0</v>
      </c>
      <c r="H280" s="14">
        <f t="shared" si="130"/>
        <v>0</v>
      </c>
      <c r="I280" s="14">
        <f t="shared" si="131"/>
        <v>0</v>
      </c>
      <c r="J280" s="14">
        <f t="shared" si="132"/>
        <v>0</v>
      </c>
      <c r="K280" s="14">
        <f t="shared" si="133"/>
        <v>0</v>
      </c>
      <c r="L280" s="14">
        <f t="shared" si="134"/>
        <v>0</v>
      </c>
      <c r="M280" s="14">
        <f t="shared" si="135"/>
        <v>0</v>
      </c>
      <c r="N280" s="14">
        <f t="shared" si="136"/>
        <v>0</v>
      </c>
      <c r="O280" s="13"/>
      <c r="P280" s="14">
        <f t="shared" si="137"/>
        <v>1.3374015303753794E-4</v>
      </c>
    </row>
    <row r="281" spans="2:16" x14ac:dyDescent="0.2">
      <c r="B281" s="13">
        <f t="shared" si="125"/>
        <v>0.97500000000000064</v>
      </c>
      <c r="C281" s="14">
        <f t="shared" si="138"/>
        <v>1.150162931204273E-4</v>
      </c>
      <c r="D281" s="14">
        <f t="shared" si="126"/>
        <v>9.8881421968477943E-37</v>
      </c>
      <c r="E281" s="14">
        <f t="shared" si="127"/>
        <v>9.4267443396640606E-101</v>
      </c>
      <c r="F281" s="14">
        <f t="shared" si="128"/>
        <v>7.9954811997648666E-197</v>
      </c>
      <c r="G281" s="14">
        <f t="shared" si="129"/>
        <v>0</v>
      </c>
      <c r="H281" s="14">
        <f t="shared" si="130"/>
        <v>0</v>
      </c>
      <c r="I281" s="14">
        <f t="shared" si="131"/>
        <v>0</v>
      </c>
      <c r="J281" s="14">
        <f t="shared" si="132"/>
        <v>0</v>
      </c>
      <c r="K281" s="14">
        <f t="shared" si="133"/>
        <v>0</v>
      </c>
      <c r="L281" s="14">
        <f t="shared" si="134"/>
        <v>0</v>
      </c>
      <c r="M281" s="14">
        <f t="shared" si="135"/>
        <v>0</v>
      </c>
      <c r="N281" s="14">
        <f t="shared" si="136"/>
        <v>0</v>
      </c>
      <c r="O281" s="13"/>
      <c r="P281" s="14">
        <f t="shared" si="137"/>
        <v>1.1030533605955064E-4</v>
      </c>
    </row>
    <row r="282" spans="2:16" x14ac:dyDescent="0.2">
      <c r="B282" s="13">
        <f t="shared" si="125"/>
        <v>1.0000000000000007</v>
      </c>
      <c r="C282" s="14">
        <f t="shared" si="138"/>
        <v>9.4862392309447841E-5</v>
      </c>
      <c r="D282" s="14">
        <f t="shared" si="126"/>
        <v>1.2350271820552314E-37</v>
      </c>
      <c r="E282" s="14">
        <f t="shared" si="127"/>
        <v>2.708897737497518E-103</v>
      </c>
      <c r="F282" s="14">
        <f t="shared" si="128"/>
        <v>8.0193493009788493E-202</v>
      </c>
      <c r="G282" s="14">
        <f t="shared" si="129"/>
        <v>0</v>
      </c>
      <c r="H282" s="14">
        <f t="shared" si="130"/>
        <v>0</v>
      </c>
      <c r="I282" s="14">
        <f t="shared" si="131"/>
        <v>0</v>
      </c>
      <c r="J282" s="14">
        <f t="shared" si="132"/>
        <v>0</v>
      </c>
      <c r="K282" s="14">
        <f t="shared" si="133"/>
        <v>0</v>
      </c>
      <c r="L282" s="14">
        <f t="shared" si="134"/>
        <v>0</v>
      </c>
      <c r="M282" s="14">
        <f t="shared" si="135"/>
        <v>0</v>
      </c>
      <c r="N282" s="14">
        <f t="shared" si="136"/>
        <v>0</v>
      </c>
      <c r="O282" s="13"/>
      <c r="P282" s="14">
        <f t="shared" si="137"/>
        <v>9.0976919697372544E-5</v>
      </c>
    </row>
    <row r="283" spans="2:16" x14ac:dyDescent="0.2">
      <c r="B283" s="13">
        <f t="shared" si="125"/>
        <v>1.0250000000000006</v>
      </c>
      <c r="C283" s="14">
        <f t="shared" si="138"/>
        <v>7.8239988705333826E-5</v>
      </c>
      <c r="D283" s="14">
        <f t="shared" si="126"/>
        <v>1.5425467292547125E-38</v>
      </c>
      <c r="E283" s="14">
        <f t="shared" si="127"/>
        <v>7.7843703911043795E-106</v>
      </c>
      <c r="F283" s="14">
        <f t="shared" si="128"/>
        <v>8.0432886532213818E-207</v>
      </c>
      <c r="G283" s="14">
        <f t="shared" si="129"/>
        <v>0</v>
      </c>
      <c r="H283" s="14">
        <f t="shared" si="130"/>
        <v>0</v>
      </c>
      <c r="I283" s="14">
        <f t="shared" si="131"/>
        <v>0</v>
      </c>
      <c r="J283" s="14">
        <f t="shared" si="132"/>
        <v>0</v>
      </c>
      <c r="K283" s="14">
        <f t="shared" si="133"/>
        <v>0</v>
      </c>
      <c r="L283" s="14">
        <f t="shared" si="134"/>
        <v>0</v>
      </c>
      <c r="M283" s="14">
        <f t="shared" si="135"/>
        <v>0</v>
      </c>
      <c r="N283" s="14">
        <f t="shared" si="136"/>
        <v>0</v>
      </c>
      <c r="O283" s="13"/>
      <c r="P283" s="14">
        <f t="shared" si="137"/>
        <v>7.5035353803317145E-5</v>
      </c>
    </row>
    <row r="284" spans="2:16" x14ac:dyDescent="0.2">
      <c r="B284" s="13">
        <f t="shared" si="125"/>
        <v>1.0500000000000005</v>
      </c>
      <c r="C284" s="14">
        <f t="shared" ref="C284" si="139">($F$14*COS($C$14*$C$217/$C$2)-$H$14)*EXP(-POWER($C$14/$C$2,2)*$G$10*B284)</f>
        <v>6.4530270464211066E-5</v>
      </c>
      <c r="D284" s="14">
        <f t="shared" si="126"/>
        <v>1.9266380906488958E-39</v>
      </c>
      <c r="E284" s="14">
        <f t="shared" si="127"/>
        <v>2.236940197007337E-108</v>
      </c>
      <c r="F284" s="14">
        <f t="shared" si="128"/>
        <v>8.067299469190493E-212</v>
      </c>
      <c r="G284" s="14">
        <f t="shared" si="129"/>
        <v>0</v>
      </c>
      <c r="H284" s="14">
        <f t="shared" si="130"/>
        <v>0</v>
      </c>
      <c r="I284" s="14">
        <f t="shared" si="131"/>
        <v>0</v>
      </c>
      <c r="J284" s="14">
        <f t="shared" si="132"/>
        <v>0</v>
      </c>
      <c r="K284" s="14">
        <f t="shared" si="133"/>
        <v>0</v>
      </c>
      <c r="L284" s="14">
        <f t="shared" si="134"/>
        <v>0</v>
      </c>
      <c r="M284" s="14">
        <f t="shared" si="135"/>
        <v>0</v>
      </c>
      <c r="N284" s="14">
        <f t="shared" si="136"/>
        <v>0</v>
      </c>
      <c r="O284" s="13"/>
      <c r="P284" s="14">
        <f t="shared" si="137"/>
        <v>6.1887172473169439E-5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2"/>
  <sheetViews>
    <sheetView workbookViewId="0">
      <selection sqref="A1:O32"/>
    </sheetView>
  </sheetViews>
  <sheetFormatPr baseColWidth="10" defaultColWidth="8.83203125" defaultRowHeight="15" x14ac:dyDescent="0.2"/>
  <cols>
    <col min="1" max="11" width="12" bestFit="1" customWidth="1"/>
    <col min="12" max="12" width="8.1640625" bestFit="1" customWidth="1"/>
    <col min="13" max="13" width="20.83203125" bestFit="1" customWidth="1"/>
    <col min="14" max="14" width="12" bestFit="1" customWidth="1"/>
    <col min="15" max="15" width="12.6640625" customWidth="1"/>
  </cols>
  <sheetData>
    <row r="1" spans="1:28" x14ac:dyDescent="0.2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104</v>
      </c>
      <c r="N1" t="s">
        <v>48</v>
      </c>
      <c r="O1" t="s">
        <v>49</v>
      </c>
    </row>
    <row r="2" spans="1:28" x14ac:dyDescent="0.2">
      <c r="A2">
        <v>1.3225000000000001E-3</v>
      </c>
      <c r="B2">
        <v>0.49309345106067998</v>
      </c>
      <c r="C2">
        <v>0.49309310836136999</v>
      </c>
      <c r="D2">
        <v>0.49309106716336998</v>
      </c>
      <c r="E2">
        <v>0.49308129733368</v>
      </c>
      <c r="F2">
        <v>0.49303488882441998</v>
      </c>
      <c r="G2">
        <v>0.49281510451490002</v>
      </c>
      <c r="H2">
        <v>0.49176777038038999</v>
      </c>
      <c r="I2">
        <v>0.48684561710021002</v>
      </c>
      <c r="J2">
        <v>0.46328670227924001</v>
      </c>
      <c r="K2">
        <v>0.35047539122739002</v>
      </c>
      <c r="L2" s="2">
        <v>1.1673175467155E-16</v>
      </c>
      <c r="M2">
        <v>0.99812336284250003</v>
      </c>
      <c r="N2">
        <v>0.24118001919082999</v>
      </c>
      <c r="O2">
        <v>-4.2423555603750003E-2</v>
      </c>
      <c r="AB2" s="2"/>
    </row>
    <row r="3" spans="1:28" x14ac:dyDescent="0.2">
      <c r="A3">
        <v>2.0113571875E-3</v>
      </c>
      <c r="B3">
        <v>0.49673876223945002</v>
      </c>
      <c r="C3">
        <v>0.49673811439070997</v>
      </c>
      <c r="D3">
        <v>0.49673425596170001</v>
      </c>
      <c r="E3">
        <v>0.49671578694129997</v>
      </c>
      <c r="F3">
        <v>0.49662806571098</v>
      </c>
      <c r="G3">
        <v>0.49621245507485001</v>
      </c>
      <c r="H3">
        <v>0.49424328034116</v>
      </c>
      <c r="I3">
        <v>0.48479500312475998</v>
      </c>
      <c r="J3">
        <v>0.44267380865938999</v>
      </c>
      <c r="K3">
        <v>0.30027117220166</v>
      </c>
      <c r="L3" s="2">
        <v>1.0001039070284E-16</v>
      </c>
      <c r="M3">
        <v>1.0016310344014001</v>
      </c>
      <c r="N3">
        <v>0.24043195635147999</v>
      </c>
      <c r="O3">
        <v>-4.2732206658276997E-2</v>
      </c>
      <c r="AB3" s="2"/>
    </row>
    <row r="4" spans="1:28" x14ac:dyDescent="0.2">
      <c r="A4">
        <v>3.0590228625390998E-3</v>
      </c>
      <c r="B4">
        <v>0.49884958021817</v>
      </c>
      <c r="C4">
        <v>0.49884776365182998</v>
      </c>
      <c r="D4">
        <v>0.49883694609265</v>
      </c>
      <c r="E4">
        <v>0.49878518671258998</v>
      </c>
      <c r="F4">
        <v>0.49854001676206999</v>
      </c>
      <c r="G4">
        <v>0.49739057102422002</v>
      </c>
      <c r="H4">
        <v>0.49224890039968</v>
      </c>
      <c r="I4">
        <v>0.47191776568139998</v>
      </c>
      <c r="J4">
        <v>0.40707390848566</v>
      </c>
      <c r="K4">
        <v>0.25317712038425999</v>
      </c>
      <c r="L4" s="2">
        <v>8.4324920507671001E-17</v>
      </c>
      <c r="M4">
        <v>1.0010612402095</v>
      </c>
      <c r="N4">
        <v>0.23826466329122001</v>
      </c>
      <c r="O4">
        <v>-4.2910949684844997E-2</v>
      </c>
      <c r="AB4" s="2"/>
    </row>
    <row r="5" spans="1:28" x14ac:dyDescent="0.2">
      <c r="A5">
        <v>4.6523913960641004E-3</v>
      </c>
      <c r="B5">
        <v>0.50205593859175002</v>
      </c>
      <c r="C5">
        <v>0.50204590396343995</v>
      </c>
      <c r="D5">
        <v>0.50198835118115004</v>
      </c>
      <c r="E5">
        <v>0.50173379397781004</v>
      </c>
      <c r="F5">
        <v>0.50068437287870005</v>
      </c>
      <c r="G5">
        <v>0.49674364527853998</v>
      </c>
      <c r="H5">
        <v>0.48374050659950002</v>
      </c>
      <c r="I5">
        <v>0.44739767492278998</v>
      </c>
      <c r="J5">
        <v>0.36419765671108001</v>
      </c>
      <c r="K5">
        <v>0.21274991073319</v>
      </c>
      <c r="L5" s="2">
        <v>7.0859954814879998E-17</v>
      </c>
      <c r="M5">
        <v>1.0014813557002</v>
      </c>
      <c r="N5">
        <v>0.23582628227970001</v>
      </c>
      <c r="O5">
        <v>-4.3182795485375999E-2</v>
      </c>
      <c r="AB5" s="2"/>
    </row>
    <row r="6" spans="1:28" x14ac:dyDescent="0.2">
      <c r="A6">
        <v>7.0757057644889997E-3</v>
      </c>
      <c r="B6">
        <v>0.50608537096551998</v>
      </c>
      <c r="C6">
        <v>0.50599779288394997</v>
      </c>
      <c r="D6">
        <v>0.50558845228397997</v>
      </c>
      <c r="E6">
        <v>0.50424012590159994</v>
      </c>
      <c r="F6">
        <v>0.50024247348906004</v>
      </c>
      <c r="G6">
        <v>0.48957108815944</v>
      </c>
      <c r="H6">
        <v>0.46430414523841002</v>
      </c>
      <c r="I6">
        <v>0.41205059080206002</v>
      </c>
      <c r="J6">
        <v>0.31899151334152998</v>
      </c>
      <c r="K6">
        <v>0.17819688693303001</v>
      </c>
      <c r="L6" s="2">
        <v>5.9351486036874001E-17</v>
      </c>
      <c r="M6">
        <v>1.0021469614611</v>
      </c>
      <c r="N6">
        <v>0.23279301296987001</v>
      </c>
      <c r="O6">
        <v>-4.3530496133756001E-2</v>
      </c>
      <c r="AB6" s="2"/>
    </row>
    <row r="7" spans="1:28" x14ac:dyDescent="0.2">
      <c r="A7">
        <v>1.0761264004567001E-2</v>
      </c>
      <c r="B7">
        <v>0.50999635347269001</v>
      </c>
      <c r="C7">
        <v>0.50948584046672996</v>
      </c>
      <c r="D7">
        <v>0.50754492857310995</v>
      </c>
      <c r="E7">
        <v>0.50277394869159997</v>
      </c>
      <c r="F7">
        <v>0.49232358309224999</v>
      </c>
      <c r="G7">
        <v>0.47137494330454999</v>
      </c>
      <c r="H7">
        <v>0.43306637668485998</v>
      </c>
      <c r="I7">
        <v>0.36958879135084</v>
      </c>
      <c r="J7">
        <v>0.2749385972374</v>
      </c>
      <c r="K7">
        <v>0.14885659258694001</v>
      </c>
      <c r="L7" s="2">
        <v>4.9579204937180003E-17</v>
      </c>
      <c r="M7">
        <v>1.0021861815151001</v>
      </c>
      <c r="N7">
        <v>0.22878366689140001</v>
      </c>
      <c r="O7">
        <v>-4.3934045411863999E-2</v>
      </c>
      <c r="AB7" s="2"/>
    </row>
    <row r="8" spans="1:28" x14ac:dyDescent="0.2">
      <c r="A8">
        <v>1.6366537392945999E-2</v>
      </c>
      <c r="B8">
        <v>0.51130515208778005</v>
      </c>
      <c r="C8">
        <v>0.50967072624238996</v>
      </c>
      <c r="D8">
        <v>0.50420145324020005</v>
      </c>
      <c r="E8">
        <v>0.49317845631044999</v>
      </c>
      <c r="F8">
        <v>0.47372924219259999</v>
      </c>
      <c r="G8">
        <v>0.44200379920137001</v>
      </c>
      <c r="H8">
        <v>0.39372100862768999</v>
      </c>
      <c r="I8">
        <v>0.32520266594306002</v>
      </c>
      <c r="J8">
        <v>0.23480500024182999</v>
      </c>
      <c r="K8">
        <v>0.12436259404544001</v>
      </c>
      <c r="L8" s="2">
        <v>4.1421064593406997E-17</v>
      </c>
      <c r="M8">
        <v>1.0028411270721</v>
      </c>
      <c r="N8">
        <v>0.22386881080641999</v>
      </c>
      <c r="O8">
        <v>-4.4469194057500001E-2</v>
      </c>
      <c r="AB8" s="2"/>
    </row>
    <row r="9" spans="1:28" x14ac:dyDescent="0.2">
      <c r="A9">
        <v>2.4891457557496999E-2</v>
      </c>
      <c r="B9">
        <v>0.50182339034656998</v>
      </c>
      <c r="C9">
        <v>0.49863390183383</v>
      </c>
      <c r="D9">
        <v>0.48864962550990998</v>
      </c>
      <c r="E9">
        <v>0.47067668011788</v>
      </c>
      <c r="F9">
        <v>0.44292632618713002</v>
      </c>
      <c r="G9">
        <v>0.40333832056566998</v>
      </c>
      <c r="H9">
        <v>0.35004499729979999</v>
      </c>
      <c r="I9">
        <v>0.28193940358462999</v>
      </c>
      <c r="J9">
        <v>0.19925336610774999</v>
      </c>
      <c r="K9">
        <v>0.10398846801268</v>
      </c>
      <c r="L9" s="2">
        <v>3.4635117444953001E-17</v>
      </c>
      <c r="M9">
        <v>1.0030567906354999</v>
      </c>
      <c r="N9">
        <v>0.21750961224349</v>
      </c>
      <c r="O9">
        <v>-4.5119491484684998E-2</v>
      </c>
      <c r="AB9" s="2"/>
    </row>
    <row r="10" spans="1:28" x14ac:dyDescent="0.2">
      <c r="A10">
        <v>3.7856795512758001E-2</v>
      </c>
      <c r="B10">
        <v>0.47281494696971998</v>
      </c>
      <c r="C10">
        <v>0.46850180335656999</v>
      </c>
      <c r="D10">
        <v>0.45540929223599003</v>
      </c>
      <c r="E10">
        <v>0.43310827839902999</v>
      </c>
      <c r="F10">
        <v>0.40101024945335001</v>
      </c>
      <c r="G10">
        <v>0.35854970005593001</v>
      </c>
      <c r="H10">
        <v>0.30540758719165001</v>
      </c>
      <c r="I10">
        <v>0.24174381583102</v>
      </c>
      <c r="J10">
        <v>0.16839735509932</v>
      </c>
      <c r="K10">
        <v>8.7006137113050996E-2</v>
      </c>
      <c r="L10" s="2">
        <v>2.8978865011981003E-17</v>
      </c>
      <c r="M10">
        <v>1.0040476611978</v>
      </c>
      <c r="N10">
        <v>0.20960602210634</v>
      </c>
      <c r="O10">
        <v>-4.5975908535887997E-2</v>
      </c>
      <c r="AB10" s="2"/>
    </row>
    <row r="11" spans="1:28" x14ac:dyDescent="0.2">
      <c r="A11">
        <v>5.7575453875465997E-2</v>
      </c>
      <c r="B11">
        <v>0.41898080233093998</v>
      </c>
      <c r="C11">
        <v>0.41448165502167</v>
      </c>
      <c r="D11">
        <v>0.40099257719935</v>
      </c>
      <c r="E11">
        <v>0.37853997843505999</v>
      </c>
      <c r="F11">
        <v>0.34720561735478001</v>
      </c>
      <c r="G11">
        <v>0.30718631629738002</v>
      </c>
      <c r="H11">
        <v>0.25886425464953</v>
      </c>
      <c r="I11">
        <v>0.20287583409875001</v>
      </c>
      <c r="J11">
        <v>0.1401653347415</v>
      </c>
      <c r="K11">
        <v>7.2009332023579994E-2</v>
      </c>
      <c r="L11" s="2">
        <v>2.3983925520136999E-17</v>
      </c>
      <c r="M11">
        <v>1.0050185386638</v>
      </c>
      <c r="N11">
        <v>0.19956594304552999</v>
      </c>
      <c r="O11">
        <v>-4.7044641606368003E-2</v>
      </c>
      <c r="AB11" s="2"/>
    </row>
    <row r="12" spans="1:28" x14ac:dyDescent="0.2">
      <c r="A12">
        <v>8.6143537750304006E-2</v>
      </c>
      <c r="B12">
        <v>0.34582023280170998</v>
      </c>
      <c r="C12">
        <v>0.34187786885858001</v>
      </c>
      <c r="D12">
        <v>0.33010662066114999</v>
      </c>
      <c r="E12">
        <v>0.31066714757889002</v>
      </c>
      <c r="F12">
        <v>0.28383151202862</v>
      </c>
      <c r="G12">
        <v>0.24999602725785999</v>
      </c>
      <c r="H12">
        <v>0.20969594663709001</v>
      </c>
      <c r="I12">
        <v>0.16361880938397999</v>
      </c>
      <c r="J12">
        <v>0.11261286500924</v>
      </c>
      <c r="K12">
        <v>5.7687082260106E-2</v>
      </c>
      <c r="L12" s="2">
        <v>1.9213658084585001E-17</v>
      </c>
      <c r="M12">
        <v>1.0059510346917</v>
      </c>
      <c r="N12">
        <v>0.1877189005314</v>
      </c>
      <c r="O12">
        <v>-4.8291512259641997E-2</v>
      </c>
      <c r="AB12" s="2"/>
    </row>
    <row r="13" spans="1:28" x14ac:dyDescent="0.2">
      <c r="A13">
        <v>0.11614353775029999</v>
      </c>
      <c r="B13">
        <v>0.28134696826846001</v>
      </c>
      <c r="C13">
        <v>0.27808016267263003</v>
      </c>
      <c r="D13">
        <v>0.26833678567239999</v>
      </c>
      <c r="E13">
        <v>0.25228164975909001</v>
      </c>
      <c r="F13">
        <v>0.23018739644722</v>
      </c>
      <c r="G13">
        <v>0.20243656798675</v>
      </c>
      <c r="H13">
        <v>0.16952350703928001</v>
      </c>
      <c r="I13">
        <v>0.13205496324013</v>
      </c>
      <c r="J13">
        <v>9.0748117579888002E-2</v>
      </c>
      <c r="K13">
        <v>4.6424700297200999E-2</v>
      </c>
      <c r="L13" s="2">
        <v>1.5462531354382999E-17</v>
      </c>
      <c r="M13">
        <v>1.0064809455707</v>
      </c>
      <c r="N13">
        <v>0.17765539544531</v>
      </c>
      <c r="O13">
        <v>-4.9333190160179001E-2</v>
      </c>
      <c r="AB13" s="2"/>
    </row>
    <row r="14" spans="1:28" x14ac:dyDescent="0.2">
      <c r="A14">
        <v>0.14614353775030001</v>
      </c>
      <c r="B14">
        <v>0.22852405479070001</v>
      </c>
      <c r="C14">
        <v>0.22584870550041999</v>
      </c>
      <c r="D14">
        <v>0.21787267772121999</v>
      </c>
      <c r="E14">
        <v>0.20474131942825999</v>
      </c>
      <c r="F14">
        <v>0.18669396265685001</v>
      </c>
      <c r="G14">
        <v>0.16406315076212</v>
      </c>
      <c r="H14">
        <v>0.13727313340610001</v>
      </c>
      <c r="I14">
        <v>0.10683708190111001</v>
      </c>
      <c r="J14">
        <v>7.3352376405069003E-2</v>
      </c>
      <c r="K14">
        <v>3.7493248417874998E-2</v>
      </c>
      <c r="L14" s="2">
        <v>1.2487760298455E-17</v>
      </c>
      <c r="M14">
        <v>1.0065792606677</v>
      </c>
      <c r="N14">
        <v>0.16945307249530001</v>
      </c>
      <c r="O14">
        <v>-5.0159976794986003E-2</v>
      </c>
      <c r="AB14" s="2"/>
    </row>
    <row r="15" spans="1:28" x14ac:dyDescent="0.2">
      <c r="A15">
        <v>0.17614353775030001</v>
      </c>
      <c r="B15">
        <v>0.18541762068486001</v>
      </c>
      <c r="C15">
        <v>0.18323562305697999</v>
      </c>
      <c r="D15">
        <v>0.17673194312054</v>
      </c>
      <c r="E15">
        <v>0.16603012899028999</v>
      </c>
      <c r="F15">
        <v>0.15133332213247999</v>
      </c>
      <c r="G15">
        <v>0.13292253529053999</v>
      </c>
      <c r="H15">
        <v>0.11115402651995999</v>
      </c>
      <c r="I15">
        <v>8.6455465250893995E-2</v>
      </c>
      <c r="J15">
        <v>5.9320536118704997E-2</v>
      </c>
      <c r="K15">
        <v>3.0301598463773002E-2</v>
      </c>
      <c r="L15" s="2">
        <v>1.0092459689228E-17</v>
      </c>
      <c r="M15">
        <v>1.0063663396575999</v>
      </c>
      <c r="N15">
        <v>0.16274683436389001</v>
      </c>
      <c r="O15">
        <v>-5.0816405874114998E-2</v>
      </c>
      <c r="AB15" s="2"/>
    </row>
    <row r="16" spans="1:28" x14ac:dyDescent="0.2">
      <c r="A16">
        <v>0.2061435377503</v>
      </c>
      <c r="B16">
        <v>0.15028198304147</v>
      </c>
      <c r="C16">
        <v>0.14850661599805001</v>
      </c>
      <c r="D16">
        <v>0.14321580873959999</v>
      </c>
      <c r="E16">
        <v>0.13451301635393001</v>
      </c>
      <c r="F16">
        <v>0.12256823268508001</v>
      </c>
      <c r="G16">
        <v>0.10761597623620001</v>
      </c>
      <c r="H16">
        <v>8.9952360344810994E-2</v>
      </c>
      <c r="I16">
        <v>6.9931076316047003E-2</v>
      </c>
      <c r="J16">
        <v>4.7958095357779E-2</v>
      </c>
      <c r="K16">
        <v>2.4484891216787E-2</v>
      </c>
      <c r="L16" s="2">
        <v>8.1551069952958994E-18</v>
      </c>
      <c r="M16">
        <v>1.0059526505248</v>
      </c>
      <c r="N16">
        <v>0.15726030962442999</v>
      </c>
      <c r="O16">
        <v>-5.1337479072543997E-2</v>
      </c>
      <c r="AB16" s="2"/>
    </row>
    <row r="17" spans="1:28" x14ac:dyDescent="0.2">
      <c r="A17">
        <v>0.2361435377503</v>
      </c>
      <c r="B17">
        <v>0.12164554343283</v>
      </c>
      <c r="C17">
        <v>0.12020383802336</v>
      </c>
      <c r="D17">
        <v>0.11590793127465999</v>
      </c>
      <c r="E17">
        <v>0.1088437129778</v>
      </c>
      <c r="F17">
        <v>9.9152274731180004E-2</v>
      </c>
      <c r="G17">
        <v>8.7027916252655005E-2</v>
      </c>
      <c r="H17">
        <v>7.2715311307185004E-2</v>
      </c>
      <c r="I17">
        <v>5.6505750858241E-2</v>
      </c>
      <c r="J17">
        <v>3.8732380223846001E-2</v>
      </c>
      <c r="K17">
        <v>1.9764367997844E-2</v>
      </c>
      <c r="L17" s="2">
        <v>6.5828569255114E-18</v>
      </c>
      <c r="M17">
        <v>1.0053651407635</v>
      </c>
      <c r="N17">
        <v>0.15276091556384999</v>
      </c>
      <c r="O17">
        <v>-5.1748251161182E-2</v>
      </c>
      <c r="AB17" s="2"/>
    </row>
    <row r="18" spans="1:28" x14ac:dyDescent="0.2">
      <c r="A18">
        <v>0.26614353775029997</v>
      </c>
      <c r="B18">
        <v>9.8362306650528003E-2</v>
      </c>
      <c r="C18">
        <v>9.7193537114885001E-2</v>
      </c>
      <c r="D18">
        <v>9.3711255694115994E-2</v>
      </c>
      <c r="E18">
        <v>8.7986290518506996E-2</v>
      </c>
      <c r="F18">
        <v>8.0134971790335005E-2</v>
      </c>
      <c r="G18">
        <v>7.0317289497916005E-2</v>
      </c>
      <c r="H18">
        <v>5.8734313165940001E-2</v>
      </c>
      <c r="I18">
        <v>4.5624848887339003E-2</v>
      </c>
      <c r="J18">
        <v>3.1261322149333998E-2</v>
      </c>
      <c r="K18">
        <v>1.5944908512554999E-2</v>
      </c>
      <c r="L18" s="2">
        <v>5.3107213668541999E-18</v>
      </c>
      <c r="M18">
        <v>1.0047535172477999</v>
      </c>
      <c r="N18">
        <v>0.14908929300879001</v>
      </c>
      <c r="O18">
        <v>-5.2074638515643E-2</v>
      </c>
      <c r="AB18" s="2"/>
    </row>
    <row r="19" spans="1:28" x14ac:dyDescent="0.2">
      <c r="A19">
        <v>0.2961435377503</v>
      </c>
      <c r="B19">
        <v>7.9457304333526005E-2</v>
      </c>
      <c r="C19">
        <v>7.8511194312981994E-2</v>
      </c>
      <c r="D19">
        <v>7.5692535982263998E-2</v>
      </c>
      <c r="E19">
        <v>7.1059434942553998E-2</v>
      </c>
      <c r="F19">
        <v>6.4707318538386002E-2</v>
      </c>
      <c r="G19">
        <v>5.6767304147810997E-2</v>
      </c>
      <c r="H19">
        <v>4.7403936031346003E-2</v>
      </c>
      <c r="I19">
        <v>3.6812298456207003E-2</v>
      </c>
      <c r="J19">
        <v>2.5214532878016001E-2</v>
      </c>
      <c r="K19">
        <v>1.2855825557709999E-2</v>
      </c>
      <c r="L19" s="2">
        <v>4.2818500604201002E-18</v>
      </c>
      <c r="M19">
        <v>1.0041577132256001</v>
      </c>
      <c r="N19">
        <v>0.14609776788909001</v>
      </c>
      <c r="O19">
        <v>-5.2334070759467E-2</v>
      </c>
      <c r="AB19" s="2"/>
    </row>
    <row r="20" spans="1:28" x14ac:dyDescent="0.2">
      <c r="A20">
        <v>0.32614353775030003</v>
      </c>
      <c r="B20">
        <v>6.4127182855741996E-2</v>
      </c>
      <c r="C20">
        <v>6.3362332831127993E-2</v>
      </c>
      <c r="D20">
        <v>6.1083833520938997E-2</v>
      </c>
      <c r="E20">
        <v>5.7339171535940002E-2</v>
      </c>
      <c r="F20">
        <v>5.2206330939606999E-2</v>
      </c>
      <c r="G20">
        <v>4.5792379936644999E-2</v>
      </c>
      <c r="H20">
        <v>3.8231516995043999E-2</v>
      </c>
      <c r="I20">
        <v>2.9682590526089001E-2</v>
      </c>
      <c r="J20">
        <v>2.032611899964E-2</v>
      </c>
      <c r="K20">
        <v>1.0360859062070999E-2</v>
      </c>
      <c r="L20" s="2">
        <v>3.4508592856821002E-18</v>
      </c>
      <c r="M20">
        <v>1.0035994225923</v>
      </c>
      <c r="N20">
        <v>0.14366402576424001</v>
      </c>
      <c r="O20">
        <v>-5.2540225596394E-2</v>
      </c>
      <c r="AB20" s="2"/>
    </row>
    <row r="21" spans="1:28" x14ac:dyDescent="0.2">
      <c r="A21">
        <v>0.3561435377503</v>
      </c>
      <c r="B21">
        <v>5.1711694598282003E-2</v>
      </c>
      <c r="C21">
        <v>5.1094090337710001E-2</v>
      </c>
      <c r="D21">
        <v>4.9254333530100003E-2</v>
      </c>
      <c r="E21">
        <v>4.6231100767231997E-2</v>
      </c>
      <c r="F21">
        <v>4.2087907141525001E-2</v>
      </c>
      <c r="G21">
        <v>3.6911905524164998E-2</v>
      </c>
      <c r="H21">
        <v>3.0812230330280001E-2</v>
      </c>
      <c r="I21">
        <v>2.3917901563531001E-2</v>
      </c>
      <c r="J21">
        <v>1.6375311297345999E-2</v>
      </c>
      <c r="K21">
        <v>8.3453209587731007E-3</v>
      </c>
      <c r="L21" s="2">
        <v>2.7795502428950001E-18</v>
      </c>
      <c r="M21">
        <v>1.0030898404063</v>
      </c>
      <c r="N21">
        <v>0.14168657482416999</v>
      </c>
      <c r="O21">
        <v>-5.2703998544670998E-2</v>
      </c>
      <c r="AB21" s="2"/>
    </row>
    <row r="22" spans="1:28" x14ac:dyDescent="0.2">
      <c r="A22">
        <v>0.38614353775030003</v>
      </c>
      <c r="B22">
        <v>4.1668332657475E-2</v>
      </c>
      <c r="C22">
        <v>4.1170121022145997E-2</v>
      </c>
      <c r="D22">
        <v>3.9686080687572997E-2</v>
      </c>
      <c r="E22">
        <v>3.7247629662827998E-2</v>
      </c>
      <c r="F22">
        <v>3.3906363682406002E-2</v>
      </c>
      <c r="G22">
        <v>2.9733050345852E-2</v>
      </c>
      <c r="H22">
        <v>2.4816243482791999E-2</v>
      </c>
      <c r="I22">
        <v>1.9260532650676E-2</v>
      </c>
      <c r="J22">
        <v>1.3184444652136E-2</v>
      </c>
      <c r="K22">
        <v>6.7180109876807999E-3</v>
      </c>
      <c r="L22" s="2">
        <v>2.2375471434623998E-18</v>
      </c>
      <c r="M22">
        <v>1.0026338263775001</v>
      </c>
      <c r="N22">
        <v>0.14008186962773</v>
      </c>
      <c r="O22">
        <v>-5.2834068129056999E-2</v>
      </c>
      <c r="AB22" s="2"/>
    </row>
    <row r="23" spans="1:28" x14ac:dyDescent="0.2">
      <c r="A23">
        <v>0.4161435377503</v>
      </c>
      <c r="B23">
        <v>3.3552694009620999E-2</v>
      </c>
      <c r="C23">
        <v>3.3151157885952999E-2</v>
      </c>
      <c r="D23">
        <v>3.1955130203335E-2</v>
      </c>
      <c r="E23">
        <v>2.9990077818535001E-2</v>
      </c>
      <c r="F23">
        <v>2.7297822134487001E-2</v>
      </c>
      <c r="G23">
        <v>2.3935701145258E-2</v>
      </c>
      <c r="H23">
        <v>1.9975415775418E-2</v>
      </c>
      <c r="I23">
        <v>1.5501574684160999E-2</v>
      </c>
      <c r="J23">
        <v>1.0609954034252999E-2</v>
      </c>
      <c r="K23">
        <v>5.4054881547128996E-3</v>
      </c>
      <c r="L23" s="2">
        <v>1.8003892226102E-18</v>
      </c>
      <c r="M23">
        <v>1.0022321367983</v>
      </c>
      <c r="N23">
        <v>0.13878131962528001</v>
      </c>
      <c r="O23">
        <v>-5.2937343824022001E-2</v>
      </c>
      <c r="AB23" s="2"/>
    </row>
    <row r="24" spans="1:28" x14ac:dyDescent="0.2">
      <c r="A24">
        <v>0.44614353775030002</v>
      </c>
      <c r="B24">
        <v>2.7001125126673998E-2</v>
      </c>
      <c r="C24">
        <v>2.6677754693386999E-2</v>
      </c>
      <c r="D24">
        <v>2.5714581346330999E-2</v>
      </c>
      <c r="E24">
        <v>2.4132210094069E-2</v>
      </c>
      <c r="F24">
        <v>2.1964477739837E-2</v>
      </c>
      <c r="G24">
        <v>1.9257760521103999E-2</v>
      </c>
      <c r="H24">
        <v>1.6070021225158E-2</v>
      </c>
      <c r="I24">
        <v>1.2469608474908E-2</v>
      </c>
      <c r="J24">
        <v>8.5338232644485996E-3</v>
      </c>
      <c r="K24">
        <v>4.3472689402047999E-3</v>
      </c>
      <c r="L24" s="2">
        <v>1.4479314214959E-18</v>
      </c>
      <c r="M24">
        <v>1.0018823900599001</v>
      </c>
      <c r="N24">
        <v>0.13772835232736</v>
      </c>
      <c r="O24">
        <v>-5.3019324104591002E-2</v>
      </c>
      <c r="AB24" s="2"/>
    </row>
    <row r="25" spans="1:28" x14ac:dyDescent="0.2">
      <c r="A25">
        <v>0.47614353775029999</v>
      </c>
      <c r="B25">
        <v>2.1712846653597E-2</v>
      </c>
      <c r="C25">
        <v>2.1452606098510001E-2</v>
      </c>
      <c r="D25">
        <v>2.0677488415338001E-2</v>
      </c>
      <c r="E25">
        <v>1.9404146263404001E-2</v>
      </c>
      <c r="F25">
        <v>1.7659927601463999E-2</v>
      </c>
      <c r="G25">
        <v>1.5482310069915E-2</v>
      </c>
      <c r="H25">
        <v>1.2918123817307999E-2</v>
      </c>
      <c r="I25">
        <v>1.0022575248157001E-2</v>
      </c>
      <c r="J25">
        <v>6.8580876067656001E-3</v>
      </c>
      <c r="K25">
        <v>3.4929783887363E-3</v>
      </c>
      <c r="L25" s="2">
        <v>1.1633955095078999E-18</v>
      </c>
      <c r="M25">
        <v>1.0015711941976</v>
      </c>
      <c r="N25">
        <v>0.13687461789708999</v>
      </c>
      <c r="O25">
        <v>-5.3083951156798002E-2</v>
      </c>
      <c r="AB25" s="2"/>
    </row>
    <row r="26" spans="1:28" x14ac:dyDescent="0.2">
      <c r="A26">
        <v>0.50614353775029997</v>
      </c>
      <c r="B26">
        <v>1.7451506237948999E-2</v>
      </c>
      <c r="C26">
        <v>1.7242201210683001E-2</v>
      </c>
      <c r="D26">
        <v>1.6618807144719999E-2</v>
      </c>
      <c r="E26">
        <v>1.559476457049E-2</v>
      </c>
      <c r="F26">
        <v>1.4192147039663001E-2</v>
      </c>
      <c r="G26">
        <v>1.2441200529218001E-2</v>
      </c>
      <c r="H26">
        <v>1.0379712014894E-2</v>
      </c>
      <c r="I26">
        <v>8.0522196225754003E-3</v>
      </c>
      <c r="J26">
        <v>5.5090810464108004E-3</v>
      </c>
      <c r="K26">
        <v>2.8054225898829E-3</v>
      </c>
      <c r="L26" s="2">
        <v>9.3439342592744003E-19</v>
      </c>
      <c r="M26">
        <v>1.0013071707306</v>
      </c>
      <c r="N26">
        <v>0.13618509417738001</v>
      </c>
      <c r="O26">
        <v>-5.3135301964303001E-2</v>
      </c>
      <c r="AB26" s="2"/>
    </row>
    <row r="27" spans="1:28" x14ac:dyDescent="0.2">
      <c r="A27">
        <v>0.53614353775029999</v>
      </c>
      <c r="B27">
        <v>1.4020225458077001E-2</v>
      </c>
      <c r="C27">
        <v>1.3851976398338999E-2</v>
      </c>
      <c r="D27">
        <v>1.3350872916939E-2</v>
      </c>
      <c r="E27">
        <v>1.2527751283402E-2</v>
      </c>
      <c r="F27">
        <v>1.1400408684768E-2</v>
      </c>
      <c r="G27">
        <v>9.9932295382064995E-3</v>
      </c>
      <c r="H27">
        <v>8.3366742486969993E-3</v>
      </c>
      <c r="I27">
        <v>6.4666420831855998E-3</v>
      </c>
      <c r="J27">
        <v>4.4237243870870998E-3</v>
      </c>
      <c r="K27">
        <v>2.2523706910896999E-3</v>
      </c>
      <c r="L27" s="2">
        <v>7.5019014037159999E-19</v>
      </c>
      <c r="M27">
        <v>1.0010848522203999</v>
      </c>
      <c r="N27">
        <v>0.13562871060712001</v>
      </c>
      <c r="O27">
        <v>-5.3176119087317002E-2</v>
      </c>
      <c r="AB27" s="2"/>
    </row>
    <row r="28" spans="1:28" x14ac:dyDescent="0.2">
      <c r="A28">
        <v>0.56614353775030002</v>
      </c>
      <c r="B28">
        <v>1.1258976774868999E-2</v>
      </c>
      <c r="C28">
        <v>1.1123799328088E-2</v>
      </c>
      <c r="D28">
        <v>1.0721201871802E-2</v>
      </c>
      <c r="E28">
        <v>1.0059915153792001E-2</v>
      </c>
      <c r="F28">
        <v>9.1542784227498994E-3</v>
      </c>
      <c r="G28">
        <v>8.0239359880161006E-3</v>
      </c>
      <c r="H28">
        <v>6.6934217519950996E-3</v>
      </c>
      <c r="I28">
        <v>5.1916406942302002E-3</v>
      </c>
      <c r="J28">
        <v>3.551259233488E-3</v>
      </c>
      <c r="K28">
        <v>1.8080198861306E-3</v>
      </c>
      <c r="L28" s="2">
        <v>6.0219159196871998E-19</v>
      </c>
      <c r="M28">
        <v>1.0008984318623999</v>
      </c>
      <c r="N28">
        <v>0.13518009130554001</v>
      </c>
      <c r="O28">
        <v>-5.3208552993605003E-2</v>
      </c>
      <c r="AB28" s="2"/>
    </row>
    <row r="29" spans="1:28" x14ac:dyDescent="0.2">
      <c r="A29">
        <v>0.59614353775030005</v>
      </c>
      <c r="B29">
        <v>9.0381680470254001E-3</v>
      </c>
      <c r="C29">
        <v>8.9296102716681994E-3</v>
      </c>
      <c r="D29">
        <v>8.6062989454810997E-3</v>
      </c>
      <c r="E29">
        <v>8.0752621649922002E-3</v>
      </c>
      <c r="F29">
        <v>7.3480427853761998E-3</v>
      </c>
      <c r="G29">
        <v>6.4404525838256997E-3</v>
      </c>
      <c r="H29">
        <v>5.3722354888961999E-3</v>
      </c>
      <c r="I29">
        <v>4.1666467620252003E-3</v>
      </c>
      <c r="J29">
        <v>2.8499566695048E-3</v>
      </c>
      <c r="K29">
        <v>1.4508883832905E-3</v>
      </c>
      <c r="L29" s="2">
        <v>4.8324290678710003E-19</v>
      </c>
      <c r="M29">
        <v>1.0007426262018</v>
      </c>
      <c r="N29">
        <v>0.13481855363411999</v>
      </c>
      <c r="O29">
        <v>-5.3234319716706002E-2</v>
      </c>
      <c r="AB29" s="2"/>
    </row>
    <row r="30" spans="1:28" x14ac:dyDescent="0.2">
      <c r="A30">
        <v>0.62614353775029996</v>
      </c>
      <c r="B30">
        <v>7.2528730149952004E-3</v>
      </c>
      <c r="C30">
        <v>7.1657270784414003E-3</v>
      </c>
      <c r="D30">
        <v>6.9061889896413998E-3</v>
      </c>
      <c r="E30">
        <v>6.4799123699706002E-3</v>
      </c>
      <c r="F30">
        <v>5.8961827064899002E-3</v>
      </c>
      <c r="G30">
        <v>5.1677186299606001E-3</v>
      </c>
      <c r="H30">
        <v>4.3103995385048001E-3</v>
      </c>
      <c r="I30">
        <v>3.3429248101442999E-3</v>
      </c>
      <c r="J30">
        <v>2.2864106151118998E-3</v>
      </c>
      <c r="K30">
        <v>1.1639300658786E-3</v>
      </c>
      <c r="L30" s="2">
        <v>3.8766658745757001E-19</v>
      </c>
      <c r="M30">
        <v>1.0006127581827999</v>
      </c>
      <c r="N30">
        <v>0.13452733437584999</v>
      </c>
      <c r="O30">
        <v>-5.3254783774602001E-2</v>
      </c>
      <c r="AB30" s="2"/>
    </row>
    <row r="31" spans="1:28" x14ac:dyDescent="0.2">
      <c r="A31">
        <v>0.65614353775029999</v>
      </c>
      <c r="B31">
        <v>5.8183448803608004E-3</v>
      </c>
      <c r="C31">
        <v>5.7484150686104999E-3</v>
      </c>
      <c r="D31">
        <v>5.5401527094025996E-3</v>
      </c>
      <c r="E31">
        <v>5.1981029853205999E-3</v>
      </c>
      <c r="F31">
        <v>4.7297305655656999E-3</v>
      </c>
      <c r="G31">
        <v>4.1452586477510999E-3</v>
      </c>
      <c r="H31">
        <v>3.4574481974060001E-3</v>
      </c>
      <c r="I31">
        <v>2.6813215473090002E-3</v>
      </c>
      <c r="J31">
        <v>1.8338352084370001E-3</v>
      </c>
      <c r="K31">
        <v>9.3350681285960999E-4</v>
      </c>
      <c r="L31" s="2">
        <v>3.1092022718435998E-19</v>
      </c>
      <c r="M31">
        <v>1.0005048190121999</v>
      </c>
      <c r="N31">
        <v>0.13429288919533999</v>
      </c>
      <c r="O31">
        <v>-5.3271032347942997E-2</v>
      </c>
      <c r="AB31" s="2"/>
    </row>
    <row r="32" spans="1:28" x14ac:dyDescent="0.2">
      <c r="A32">
        <v>0.68614353775030001</v>
      </c>
      <c r="B32">
        <v>4.6661402191319999E-3</v>
      </c>
      <c r="C32">
        <v>4.6100446263751E-3</v>
      </c>
      <c r="D32">
        <v>4.4429846580142001E-3</v>
      </c>
      <c r="E32">
        <v>4.1686121398141996E-3</v>
      </c>
      <c r="F32">
        <v>3.7929243246704E-3</v>
      </c>
      <c r="G32">
        <v>3.3241337619825E-3</v>
      </c>
      <c r="H32">
        <v>2.7724897226430998E-3</v>
      </c>
      <c r="I32">
        <v>2.1500544796043998E-3</v>
      </c>
      <c r="J32">
        <v>1.4704383486722999E-3</v>
      </c>
      <c r="K32">
        <v>7.4849769473623999E-4</v>
      </c>
      <c r="L32" s="2">
        <v>2.4929981237251002E-19</v>
      </c>
      <c r="M32">
        <v>1.0004152923367999</v>
      </c>
      <c r="N32">
        <v>0.13410422364169</v>
      </c>
      <c r="O32">
        <v>-5.3283930458283002E-2</v>
      </c>
      <c r="AB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489D-054B-6F4F-8115-E15160065D9B}">
  <dimension ref="A1:O33"/>
  <sheetViews>
    <sheetView workbookViewId="0">
      <selection sqref="A1:O32"/>
    </sheetView>
  </sheetViews>
  <sheetFormatPr baseColWidth="10" defaultRowHeight="15" x14ac:dyDescent="0.2"/>
  <sheetData>
    <row r="1" spans="1:15" x14ac:dyDescent="0.2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104</v>
      </c>
      <c r="N1" t="s">
        <v>48</v>
      </c>
      <c r="O1" t="s">
        <v>49</v>
      </c>
    </row>
    <row r="2" spans="1:15" x14ac:dyDescent="0.2">
      <c r="A2">
        <v>1.3225000000000001E-3</v>
      </c>
      <c r="B2">
        <v>0.49309345106067998</v>
      </c>
      <c r="C2">
        <v>0.49309310836136999</v>
      </c>
      <c r="D2">
        <v>0.49309106716336998</v>
      </c>
      <c r="E2">
        <v>0.49308129733368</v>
      </c>
      <c r="F2">
        <v>0.49303488882441998</v>
      </c>
      <c r="G2">
        <v>0.49281510451490002</v>
      </c>
      <c r="H2">
        <v>0.49176777038038999</v>
      </c>
      <c r="I2">
        <v>0.48684561710021002</v>
      </c>
      <c r="J2">
        <v>0.46328670227924001</v>
      </c>
      <c r="K2">
        <v>0.35047539122739002</v>
      </c>
      <c r="L2" s="2">
        <v>1.1673175467155E-16</v>
      </c>
      <c r="M2">
        <v>0.99812336284250003</v>
      </c>
      <c r="N2">
        <v>0.24118001919082999</v>
      </c>
      <c r="O2">
        <v>-4.2423555603750003E-2</v>
      </c>
    </row>
    <row r="3" spans="1:15" x14ac:dyDescent="0.2">
      <c r="A3">
        <v>2.0113571875E-3</v>
      </c>
      <c r="B3">
        <v>0.49673876223945002</v>
      </c>
      <c r="C3">
        <v>0.49673811439070997</v>
      </c>
      <c r="D3">
        <v>0.49673425596170001</v>
      </c>
      <c r="E3">
        <v>0.49671578694129997</v>
      </c>
      <c r="F3">
        <v>0.49662806571098</v>
      </c>
      <c r="G3">
        <v>0.49621245507485001</v>
      </c>
      <c r="H3">
        <v>0.49424328034116</v>
      </c>
      <c r="I3">
        <v>0.48479500312475998</v>
      </c>
      <c r="J3">
        <v>0.44267380865938999</v>
      </c>
      <c r="K3">
        <v>0.30027117220166</v>
      </c>
      <c r="L3" s="2">
        <v>1.0001039070284E-16</v>
      </c>
      <c r="M3">
        <v>1.0016310344014001</v>
      </c>
      <c r="N3">
        <v>0.24043195635147999</v>
      </c>
      <c r="O3">
        <v>-4.2732206658276997E-2</v>
      </c>
    </row>
    <row r="4" spans="1:15" x14ac:dyDescent="0.2">
      <c r="A4">
        <v>3.0590228625390998E-3</v>
      </c>
      <c r="B4">
        <v>0.49884958021817</v>
      </c>
      <c r="C4">
        <v>0.49884776365182998</v>
      </c>
      <c r="D4">
        <v>0.49883694609265</v>
      </c>
      <c r="E4">
        <v>0.49878518671258998</v>
      </c>
      <c r="F4">
        <v>0.49854001676206999</v>
      </c>
      <c r="G4">
        <v>0.49739057102422002</v>
      </c>
      <c r="H4">
        <v>0.49224890039968</v>
      </c>
      <c r="I4">
        <v>0.47191776568139998</v>
      </c>
      <c r="J4">
        <v>0.40707390848566</v>
      </c>
      <c r="K4">
        <v>0.25317712038425999</v>
      </c>
      <c r="L4" s="2">
        <v>8.4324920507671001E-17</v>
      </c>
      <c r="M4">
        <v>1.0010612402095</v>
      </c>
      <c r="N4">
        <v>0.23826466329122001</v>
      </c>
      <c r="O4">
        <v>-4.2910949684844997E-2</v>
      </c>
    </row>
    <row r="5" spans="1:15" x14ac:dyDescent="0.2">
      <c r="A5">
        <v>4.6523913960641004E-3</v>
      </c>
      <c r="B5">
        <v>0.50205593859175002</v>
      </c>
      <c r="C5">
        <v>0.50204590396343995</v>
      </c>
      <c r="D5">
        <v>0.50198835118115004</v>
      </c>
      <c r="E5">
        <v>0.50173379397781004</v>
      </c>
      <c r="F5">
        <v>0.50068437287870005</v>
      </c>
      <c r="G5">
        <v>0.49674364527853998</v>
      </c>
      <c r="H5">
        <v>0.48374050659950002</v>
      </c>
      <c r="I5">
        <v>0.44739767492278998</v>
      </c>
      <c r="J5">
        <v>0.36419765671108001</v>
      </c>
      <c r="K5">
        <v>0.21274991073319</v>
      </c>
      <c r="L5" s="2">
        <v>7.0859954814879998E-17</v>
      </c>
      <c r="M5">
        <v>1.0014813557002</v>
      </c>
      <c r="N5">
        <v>0.23582628227970001</v>
      </c>
      <c r="O5">
        <v>-4.3182795485375999E-2</v>
      </c>
    </row>
    <row r="6" spans="1:15" x14ac:dyDescent="0.2">
      <c r="A6">
        <v>7.0757057644889997E-3</v>
      </c>
      <c r="B6">
        <v>0.50608537096551998</v>
      </c>
      <c r="C6">
        <v>0.50599779288394997</v>
      </c>
      <c r="D6">
        <v>0.50558845228397997</v>
      </c>
      <c r="E6">
        <v>0.50424012590159994</v>
      </c>
      <c r="F6">
        <v>0.50024247348906004</v>
      </c>
      <c r="G6">
        <v>0.48957108815944</v>
      </c>
      <c r="H6">
        <v>0.46430414523841002</v>
      </c>
      <c r="I6">
        <v>0.41205059080206002</v>
      </c>
      <c r="J6">
        <v>0.31899151334152998</v>
      </c>
      <c r="K6">
        <v>0.17819688693303001</v>
      </c>
      <c r="L6" s="2">
        <v>5.9351486036874001E-17</v>
      </c>
      <c r="M6">
        <v>1.0021469614611</v>
      </c>
      <c r="N6">
        <v>0.23279301296987001</v>
      </c>
      <c r="O6">
        <v>-4.3530496133756001E-2</v>
      </c>
    </row>
    <row r="7" spans="1:15" x14ac:dyDescent="0.2">
      <c r="A7">
        <v>1.0761264004567001E-2</v>
      </c>
      <c r="B7">
        <v>0.50999635347269001</v>
      </c>
      <c r="C7">
        <v>0.50948584046672996</v>
      </c>
      <c r="D7">
        <v>0.50754492857310995</v>
      </c>
      <c r="E7">
        <v>0.50277394869159997</v>
      </c>
      <c r="F7">
        <v>0.49232358309224999</v>
      </c>
      <c r="G7">
        <v>0.47137494330454999</v>
      </c>
      <c r="H7">
        <v>0.43306637668485998</v>
      </c>
      <c r="I7">
        <v>0.36958879135084</v>
      </c>
      <c r="J7">
        <v>0.2749385972374</v>
      </c>
      <c r="K7">
        <v>0.14885659258694001</v>
      </c>
      <c r="L7" s="2">
        <v>4.9579204937180003E-17</v>
      </c>
      <c r="M7">
        <v>1.0021861815151001</v>
      </c>
      <c r="N7">
        <v>0.22878366689140001</v>
      </c>
      <c r="O7">
        <v>-4.3934045411863999E-2</v>
      </c>
    </row>
    <row r="8" spans="1:15" x14ac:dyDescent="0.2">
      <c r="A8">
        <v>1.6366537392945999E-2</v>
      </c>
      <c r="B8">
        <v>0.51130515208778005</v>
      </c>
      <c r="C8">
        <v>0.50967072624238996</v>
      </c>
      <c r="D8">
        <v>0.50420145324020005</v>
      </c>
      <c r="E8">
        <v>0.49317845631044999</v>
      </c>
      <c r="F8">
        <v>0.47372924219259999</v>
      </c>
      <c r="G8">
        <v>0.44200379920137001</v>
      </c>
      <c r="H8">
        <v>0.39372100862768999</v>
      </c>
      <c r="I8">
        <v>0.32520266594306002</v>
      </c>
      <c r="J8">
        <v>0.23480500024182999</v>
      </c>
      <c r="K8">
        <v>0.12436259404544001</v>
      </c>
      <c r="L8" s="2">
        <v>4.1421064593406997E-17</v>
      </c>
      <c r="M8">
        <v>1.0028411270721</v>
      </c>
      <c r="N8">
        <v>0.22386881080641999</v>
      </c>
      <c r="O8">
        <v>-4.4469194057500001E-2</v>
      </c>
    </row>
    <row r="9" spans="1:15" x14ac:dyDescent="0.2">
      <c r="A9">
        <v>2.4891457557496999E-2</v>
      </c>
      <c r="B9">
        <v>0.50182339034656998</v>
      </c>
      <c r="C9">
        <v>0.49863390183383</v>
      </c>
      <c r="D9">
        <v>0.48864962550990998</v>
      </c>
      <c r="E9">
        <v>0.47067668011788</v>
      </c>
      <c r="F9">
        <v>0.44292632618713002</v>
      </c>
      <c r="G9">
        <v>0.40333832056566998</v>
      </c>
      <c r="H9">
        <v>0.35004499729979999</v>
      </c>
      <c r="I9">
        <v>0.28193940358462999</v>
      </c>
      <c r="J9">
        <v>0.19925336610774999</v>
      </c>
      <c r="K9">
        <v>0.10398846801268</v>
      </c>
      <c r="L9" s="2">
        <v>3.4635117444953001E-17</v>
      </c>
      <c r="M9">
        <v>1.0030567906354999</v>
      </c>
      <c r="N9">
        <v>0.21750961224349</v>
      </c>
      <c r="O9">
        <v>-4.5119491484684998E-2</v>
      </c>
    </row>
    <row r="10" spans="1:15" x14ac:dyDescent="0.2">
      <c r="A10">
        <v>3.7856795512758001E-2</v>
      </c>
      <c r="B10">
        <v>0.47281494696971998</v>
      </c>
      <c r="C10">
        <v>0.46850180335656999</v>
      </c>
      <c r="D10">
        <v>0.45540929223599003</v>
      </c>
      <c r="E10">
        <v>0.43310827839902999</v>
      </c>
      <c r="F10">
        <v>0.40101024945335001</v>
      </c>
      <c r="G10">
        <v>0.35854970005593001</v>
      </c>
      <c r="H10">
        <v>0.30540758719165001</v>
      </c>
      <c r="I10">
        <v>0.24174381583102</v>
      </c>
      <c r="J10">
        <v>0.16839735509932</v>
      </c>
      <c r="K10">
        <v>8.7006137113050996E-2</v>
      </c>
      <c r="L10" s="2">
        <v>2.8978865011981003E-17</v>
      </c>
      <c r="M10">
        <v>1.0040476611978</v>
      </c>
      <c r="N10">
        <v>0.20960602210634</v>
      </c>
      <c r="O10">
        <v>-4.5975908535887997E-2</v>
      </c>
    </row>
    <row r="11" spans="1:15" x14ac:dyDescent="0.2">
      <c r="A11">
        <v>5.7575453875465997E-2</v>
      </c>
      <c r="B11">
        <v>0.41898080233093998</v>
      </c>
      <c r="C11">
        <v>0.41448165502167</v>
      </c>
      <c r="D11">
        <v>0.40099257719935</v>
      </c>
      <c r="E11">
        <v>0.37853997843505999</v>
      </c>
      <c r="F11">
        <v>0.34720561735478001</v>
      </c>
      <c r="G11">
        <v>0.30718631629738002</v>
      </c>
      <c r="H11">
        <v>0.25886425464953</v>
      </c>
      <c r="I11">
        <v>0.20287583409875001</v>
      </c>
      <c r="J11">
        <v>0.1401653347415</v>
      </c>
      <c r="K11">
        <v>7.2009332023579994E-2</v>
      </c>
      <c r="L11" s="2">
        <v>2.3983925520136999E-17</v>
      </c>
      <c r="M11">
        <v>1.0050185386638</v>
      </c>
      <c r="N11">
        <v>0.19956594304552999</v>
      </c>
      <c r="O11">
        <v>-4.7044641606368003E-2</v>
      </c>
    </row>
    <row r="12" spans="1:15" x14ac:dyDescent="0.2">
      <c r="A12">
        <v>8.6143537750304006E-2</v>
      </c>
      <c r="B12">
        <v>0.34582023280170998</v>
      </c>
      <c r="C12">
        <v>0.34187786885858001</v>
      </c>
      <c r="D12">
        <v>0.33010662066114999</v>
      </c>
      <c r="E12">
        <v>0.31066714757889002</v>
      </c>
      <c r="F12">
        <v>0.28383151202862</v>
      </c>
      <c r="G12">
        <v>0.24999602725785999</v>
      </c>
      <c r="H12">
        <v>0.20969594663709001</v>
      </c>
      <c r="I12">
        <v>0.16361880938397999</v>
      </c>
      <c r="J12">
        <v>0.11261286500924</v>
      </c>
      <c r="K12">
        <v>5.7687082260106E-2</v>
      </c>
      <c r="L12" s="2">
        <v>1.9213658084585001E-17</v>
      </c>
      <c r="M12">
        <v>1.0059510346917</v>
      </c>
      <c r="N12">
        <v>0.1877189005314</v>
      </c>
      <c r="O12">
        <v>-4.8291512259641997E-2</v>
      </c>
    </row>
    <row r="13" spans="1:15" x14ac:dyDescent="0.2">
      <c r="A13">
        <v>0.11614353775029999</v>
      </c>
      <c r="B13">
        <v>0.28134696826846001</v>
      </c>
      <c r="C13">
        <v>0.27808016267263003</v>
      </c>
      <c r="D13">
        <v>0.26833678567239999</v>
      </c>
      <c r="E13">
        <v>0.25228164975909001</v>
      </c>
      <c r="F13">
        <v>0.23018739644722</v>
      </c>
      <c r="G13">
        <v>0.20243656798675</v>
      </c>
      <c r="H13">
        <v>0.16952350703928001</v>
      </c>
      <c r="I13">
        <v>0.13205496324013</v>
      </c>
      <c r="J13">
        <v>9.0748117579888002E-2</v>
      </c>
      <c r="K13">
        <v>4.6424700297200999E-2</v>
      </c>
      <c r="L13" s="2">
        <v>1.5462531354382999E-17</v>
      </c>
      <c r="M13">
        <v>1.0064809455707</v>
      </c>
      <c r="N13">
        <v>0.17765539544531</v>
      </c>
      <c r="O13">
        <v>-4.9333190160179001E-2</v>
      </c>
    </row>
    <row r="14" spans="1:15" x14ac:dyDescent="0.2">
      <c r="A14">
        <v>0.14614353775030001</v>
      </c>
      <c r="B14">
        <v>0.22852405479070001</v>
      </c>
      <c r="C14">
        <v>0.22584870550041999</v>
      </c>
      <c r="D14">
        <v>0.21787267772121999</v>
      </c>
      <c r="E14">
        <v>0.20474131942825999</v>
      </c>
      <c r="F14">
        <v>0.18669396265685001</v>
      </c>
      <c r="G14">
        <v>0.16406315076212</v>
      </c>
      <c r="H14">
        <v>0.13727313340610001</v>
      </c>
      <c r="I14">
        <v>0.10683708190111001</v>
      </c>
      <c r="J14">
        <v>7.3352376405069003E-2</v>
      </c>
      <c r="K14">
        <v>3.7493248417874998E-2</v>
      </c>
      <c r="L14" s="2">
        <v>1.2487760298455E-17</v>
      </c>
      <c r="M14">
        <v>1.0065792606677</v>
      </c>
      <c r="N14">
        <v>0.16945307249530001</v>
      </c>
      <c r="O14">
        <v>-5.0159976794986003E-2</v>
      </c>
    </row>
    <row r="15" spans="1:15" x14ac:dyDescent="0.2">
      <c r="A15">
        <v>0.17614353775030001</v>
      </c>
      <c r="B15">
        <v>0.18541762068486001</v>
      </c>
      <c r="C15">
        <v>0.18323562305697999</v>
      </c>
      <c r="D15">
        <v>0.17673194312054</v>
      </c>
      <c r="E15">
        <v>0.16603012899028999</v>
      </c>
      <c r="F15">
        <v>0.15133332213247999</v>
      </c>
      <c r="G15">
        <v>0.13292253529053999</v>
      </c>
      <c r="H15">
        <v>0.11115402651995999</v>
      </c>
      <c r="I15">
        <v>8.6455465250893995E-2</v>
      </c>
      <c r="J15">
        <v>5.9320536118704997E-2</v>
      </c>
      <c r="K15">
        <v>3.0301598463773002E-2</v>
      </c>
      <c r="L15" s="2">
        <v>1.0092459689228E-17</v>
      </c>
      <c r="M15">
        <v>1.0063663396575999</v>
      </c>
      <c r="N15">
        <v>0.16274683436389001</v>
      </c>
      <c r="O15">
        <v>-5.0816405874114998E-2</v>
      </c>
    </row>
    <row r="16" spans="1:15" x14ac:dyDescent="0.2">
      <c r="A16">
        <v>0.2061435377503</v>
      </c>
      <c r="B16">
        <v>0.15028198304147</v>
      </c>
      <c r="C16">
        <v>0.14850661599805001</v>
      </c>
      <c r="D16">
        <v>0.14321580873959999</v>
      </c>
      <c r="E16">
        <v>0.13451301635393001</v>
      </c>
      <c r="F16">
        <v>0.12256823268508001</v>
      </c>
      <c r="G16">
        <v>0.10761597623620001</v>
      </c>
      <c r="H16">
        <v>8.9952360344810994E-2</v>
      </c>
      <c r="I16">
        <v>6.9931076316047003E-2</v>
      </c>
      <c r="J16">
        <v>4.7958095357779E-2</v>
      </c>
      <c r="K16">
        <v>2.4484891216787E-2</v>
      </c>
      <c r="L16" s="2">
        <v>8.1551069952958994E-18</v>
      </c>
      <c r="M16">
        <v>1.0059526505248</v>
      </c>
      <c r="N16">
        <v>0.15726030962442999</v>
      </c>
      <c r="O16">
        <v>-5.1337479072543997E-2</v>
      </c>
    </row>
    <row r="17" spans="1:15" x14ac:dyDescent="0.2">
      <c r="A17">
        <v>0.2361435377503</v>
      </c>
      <c r="B17">
        <v>0.12164554343283</v>
      </c>
      <c r="C17">
        <v>0.12020383802336</v>
      </c>
      <c r="D17">
        <v>0.11590793127465999</v>
      </c>
      <c r="E17">
        <v>0.1088437129778</v>
      </c>
      <c r="F17">
        <v>9.9152274731180004E-2</v>
      </c>
      <c r="G17">
        <v>8.7027916252655005E-2</v>
      </c>
      <c r="H17">
        <v>7.2715311307185004E-2</v>
      </c>
      <c r="I17">
        <v>5.6505750858241E-2</v>
      </c>
      <c r="J17">
        <v>3.8732380223846001E-2</v>
      </c>
      <c r="K17">
        <v>1.9764367997844E-2</v>
      </c>
      <c r="L17" s="2">
        <v>6.5828569255114E-18</v>
      </c>
      <c r="M17">
        <v>1.0053651407635</v>
      </c>
      <c r="N17">
        <v>0.15276091556384999</v>
      </c>
      <c r="O17">
        <v>-5.1748251161182E-2</v>
      </c>
    </row>
    <row r="18" spans="1:15" x14ac:dyDescent="0.2">
      <c r="A18">
        <v>0.26614353775029997</v>
      </c>
      <c r="B18">
        <v>9.8362306650528003E-2</v>
      </c>
      <c r="C18">
        <v>9.7193537114885001E-2</v>
      </c>
      <c r="D18">
        <v>9.3711255694115994E-2</v>
      </c>
      <c r="E18">
        <v>8.7986290518506996E-2</v>
      </c>
      <c r="F18">
        <v>8.0134971790335005E-2</v>
      </c>
      <c r="G18">
        <v>7.0317289497916005E-2</v>
      </c>
      <c r="H18">
        <v>5.8734313165940001E-2</v>
      </c>
      <c r="I18">
        <v>4.5624848887339003E-2</v>
      </c>
      <c r="J18">
        <v>3.1261322149333998E-2</v>
      </c>
      <c r="K18">
        <v>1.5944908512554999E-2</v>
      </c>
      <c r="L18" s="2">
        <v>5.3107213668541999E-18</v>
      </c>
      <c r="M18">
        <v>1.0047535172477999</v>
      </c>
      <c r="N18">
        <v>0.14908929300879001</v>
      </c>
      <c r="O18">
        <v>-5.2074638515643E-2</v>
      </c>
    </row>
    <row r="19" spans="1:15" x14ac:dyDescent="0.2">
      <c r="A19">
        <v>0.2961435377503</v>
      </c>
      <c r="B19">
        <v>7.9457304333526005E-2</v>
      </c>
      <c r="C19">
        <v>7.8511194312981994E-2</v>
      </c>
      <c r="D19">
        <v>7.5692535982263998E-2</v>
      </c>
      <c r="E19">
        <v>7.1059434942553998E-2</v>
      </c>
      <c r="F19">
        <v>6.4707318538386002E-2</v>
      </c>
      <c r="G19">
        <v>5.6767304147810997E-2</v>
      </c>
      <c r="H19">
        <v>4.7403936031346003E-2</v>
      </c>
      <c r="I19">
        <v>3.6812298456207003E-2</v>
      </c>
      <c r="J19">
        <v>2.5214532878016001E-2</v>
      </c>
      <c r="K19">
        <v>1.2855825557709999E-2</v>
      </c>
      <c r="L19" s="2">
        <v>4.2818500604201002E-18</v>
      </c>
      <c r="M19">
        <v>1.0041577132256001</v>
      </c>
      <c r="N19">
        <v>0.14609776788909001</v>
      </c>
      <c r="O19">
        <v>-5.2334070759467E-2</v>
      </c>
    </row>
    <row r="20" spans="1:15" x14ac:dyDescent="0.2">
      <c r="A20">
        <v>0.32614353775030003</v>
      </c>
      <c r="B20">
        <v>6.4127182855741996E-2</v>
      </c>
      <c r="C20">
        <v>6.3362332831127993E-2</v>
      </c>
      <c r="D20">
        <v>6.1083833520938997E-2</v>
      </c>
      <c r="E20">
        <v>5.7339171535940002E-2</v>
      </c>
      <c r="F20">
        <v>5.2206330939606999E-2</v>
      </c>
      <c r="G20">
        <v>4.5792379936644999E-2</v>
      </c>
      <c r="H20">
        <v>3.8231516995043999E-2</v>
      </c>
      <c r="I20">
        <v>2.9682590526089001E-2</v>
      </c>
      <c r="J20">
        <v>2.032611899964E-2</v>
      </c>
      <c r="K20">
        <v>1.0360859062070999E-2</v>
      </c>
      <c r="L20" s="2">
        <v>3.4508592856821002E-18</v>
      </c>
      <c r="M20">
        <v>1.0035994225923</v>
      </c>
      <c r="N20">
        <v>0.14366402576424001</v>
      </c>
      <c r="O20">
        <v>-5.2540225596394E-2</v>
      </c>
    </row>
    <row r="21" spans="1:15" x14ac:dyDescent="0.2">
      <c r="A21">
        <v>0.3561435377503</v>
      </c>
      <c r="B21">
        <v>5.1711694598282003E-2</v>
      </c>
      <c r="C21">
        <v>5.1094090337710001E-2</v>
      </c>
      <c r="D21">
        <v>4.9254333530100003E-2</v>
      </c>
      <c r="E21">
        <v>4.6231100767231997E-2</v>
      </c>
      <c r="F21">
        <v>4.2087907141525001E-2</v>
      </c>
      <c r="G21">
        <v>3.6911905524164998E-2</v>
      </c>
      <c r="H21">
        <v>3.0812230330280001E-2</v>
      </c>
      <c r="I21">
        <v>2.3917901563531001E-2</v>
      </c>
      <c r="J21">
        <v>1.6375311297345999E-2</v>
      </c>
      <c r="K21">
        <v>8.3453209587731007E-3</v>
      </c>
      <c r="L21" s="2">
        <v>2.7795502428950001E-18</v>
      </c>
      <c r="M21">
        <v>1.0030898404063</v>
      </c>
      <c r="N21">
        <v>0.14168657482416999</v>
      </c>
      <c r="O21">
        <v>-5.2703998544670998E-2</v>
      </c>
    </row>
    <row r="22" spans="1:15" x14ac:dyDescent="0.2">
      <c r="A22">
        <v>0.38614353775030003</v>
      </c>
      <c r="B22">
        <v>4.1668332657475E-2</v>
      </c>
      <c r="C22">
        <v>4.1170121022145997E-2</v>
      </c>
      <c r="D22">
        <v>3.9686080687572997E-2</v>
      </c>
      <c r="E22">
        <v>3.7247629662827998E-2</v>
      </c>
      <c r="F22">
        <v>3.3906363682406002E-2</v>
      </c>
      <c r="G22">
        <v>2.9733050345852E-2</v>
      </c>
      <c r="H22">
        <v>2.4816243482791999E-2</v>
      </c>
      <c r="I22">
        <v>1.9260532650676E-2</v>
      </c>
      <c r="J22">
        <v>1.3184444652136E-2</v>
      </c>
      <c r="K22">
        <v>6.7180109876807999E-3</v>
      </c>
      <c r="L22" s="2">
        <v>2.2375471434623998E-18</v>
      </c>
      <c r="M22">
        <v>1.0026338263775001</v>
      </c>
      <c r="N22">
        <v>0.14008186962773</v>
      </c>
      <c r="O22">
        <v>-5.2834068129056999E-2</v>
      </c>
    </row>
    <row r="23" spans="1:15" x14ac:dyDescent="0.2">
      <c r="A23">
        <v>0.4161435377503</v>
      </c>
      <c r="B23">
        <v>3.3552694009620999E-2</v>
      </c>
      <c r="C23">
        <v>3.3151157885952999E-2</v>
      </c>
      <c r="D23">
        <v>3.1955130203335E-2</v>
      </c>
      <c r="E23">
        <v>2.9990077818535001E-2</v>
      </c>
      <c r="F23">
        <v>2.7297822134487001E-2</v>
      </c>
      <c r="G23">
        <v>2.3935701145258E-2</v>
      </c>
      <c r="H23">
        <v>1.9975415775418E-2</v>
      </c>
      <c r="I23">
        <v>1.5501574684160999E-2</v>
      </c>
      <c r="J23">
        <v>1.0609954034252999E-2</v>
      </c>
      <c r="K23">
        <v>5.4054881547128996E-3</v>
      </c>
      <c r="L23" s="2">
        <v>1.8003892226102E-18</v>
      </c>
      <c r="M23">
        <v>1.0022321367983</v>
      </c>
      <c r="N23">
        <v>0.13878131962528001</v>
      </c>
      <c r="O23">
        <v>-5.2937343824022001E-2</v>
      </c>
    </row>
    <row r="24" spans="1:15" x14ac:dyDescent="0.2">
      <c r="A24">
        <v>0.44614353775030002</v>
      </c>
      <c r="B24">
        <v>2.7001125126673998E-2</v>
      </c>
      <c r="C24">
        <v>2.6677754693386999E-2</v>
      </c>
      <c r="D24">
        <v>2.5714581346330999E-2</v>
      </c>
      <c r="E24">
        <v>2.4132210094069E-2</v>
      </c>
      <c r="F24">
        <v>2.1964477739837E-2</v>
      </c>
      <c r="G24">
        <v>1.9257760521103999E-2</v>
      </c>
      <c r="H24">
        <v>1.6070021225158E-2</v>
      </c>
      <c r="I24">
        <v>1.2469608474908E-2</v>
      </c>
      <c r="J24">
        <v>8.5338232644485996E-3</v>
      </c>
      <c r="K24">
        <v>4.3472689402047999E-3</v>
      </c>
      <c r="L24" s="2">
        <v>1.4479314214959E-18</v>
      </c>
      <c r="M24">
        <v>1.0018823900599001</v>
      </c>
      <c r="N24">
        <v>0.13772835232736</v>
      </c>
      <c r="O24">
        <v>-5.3019324104591002E-2</v>
      </c>
    </row>
    <row r="25" spans="1:15" x14ac:dyDescent="0.2">
      <c r="A25">
        <v>0.47614353775029999</v>
      </c>
      <c r="B25">
        <v>2.1712846653597E-2</v>
      </c>
      <c r="C25">
        <v>2.1452606098510001E-2</v>
      </c>
      <c r="D25">
        <v>2.0677488415338001E-2</v>
      </c>
      <c r="E25">
        <v>1.9404146263404001E-2</v>
      </c>
      <c r="F25">
        <v>1.7659927601463999E-2</v>
      </c>
      <c r="G25">
        <v>1.5482310069915E-2</v>
      </c>
      <c r="H25">
        <v>1.2918123817307999E-2</v>
      </c>
      <c r="I25">
        <v>1.0022575248157001E-2</v>
      </c>
      <c r="J25">
        <v>6.8580876067656001E-3</v>
      </c>
      <c r="K25">
        <v>3.4929783887363E-3</v>
      </c>
      <c r="L25" s="2">
        <v>1.1633955095078999E-18</v>
      </c>
      <c r="M25">
        <v>1.0015711941976</v>
      </c>
      <c r="N25">
        <v>0.13687461789708999</v>
      </c>
      <c r="O25">
        <v>-5.3083951156798002E-2</v>
      </c>
    </row>
    <row r="26" spans="1:15" x14ac:dyDescent="0.2">
      <c r="A26">
        <v>0.50614353775029997</v>
      </c>
      <c r="B26">
        <v>1.7451506237948999E-2</v>
      </c>
      <c r="C26">
        <v>1.7242201210683001E-2</v>
      </c>
      <c r="D26">
        <v>1.6618807144719999E-2</v>
      </c>
      <c r="E26">
        <v>1.559476457049E-2</v>
      </c>
      <c r="F26">
        <v>1.4192147039663001E-2</v>
      </c>
      <c r="G26">
        <v>1.2441200529218001E-2</v>
      </c>
      <c r="H26">
        <v>1.0379712014894E-2</v>
      </c>
      <c r="I26">
        <v>8.0522196225754003E-3</v>
      </c>
      <c r="J26">
        <v>5.5090810464108004E-3</v>
      </c>
      <c r="K26">
        <v>2.8054225898829E-3</v>
      </c>
      <c r="L26" s="2">
        <v>9.3439342592744003E-19</v>
      </c>
      <c r="M26">
        <v>1.0013071707306</v>
      </c>
      <c r="N26">
        <v>0.13618509417738001</v>
      </c>
      <c r="O26">
        <v>-5.3135301964303001E-2</v>
      </c>
    </row>
    <row r="27" spans="1:15" x14ac:dyDescent="0.2">
      <c r="A27">
        <v>0.53614353775029999</v>
      </c>
      <c r="B27">
        <v>1.4020225458077001E-2</v>
      </c>
      <c r="C27">
        <v>1.3851976398338999E-2</v>
      </c>
      <c r="D27">
        <v>1.3350872916939E-2</v>
      </c>
      <c r="E27">
        <v>1.2527751283402E-2</v>
      </c>
      <c r="F27">
        <v>1.1400408684768E-2</v>
      </c>
      <c r="G27">
        <v>9.9932295382064995E-3</v>
      </c>
      <c r="H27">
        <v>8.3366742486969993E-3</v>
      </c>
      <c r="I27">
        <v>6.4666420831855998E-3</v>
      </c>
      <c r="J27">
        <v>4.4237243870870998E-3</v>
      </c>
      <c r="K27">
        <v>2.2523706910896999E-3</v>
      </c>
      <c r="L27" s="2">
        <v>7.5019014037159999E-19</v>
      </c>
      <c r="M27">
        <v>1.0010848522203999</v>
      </c>
      <c r="N27">
        <v>0.13562871060712001</v>
      </c>
      <c r="O27">
        <v>-5.3176119087317002E-2</v>
      </c>
    </row>
    <row r="28" spans="1:15" x14ac:dyDescent="0.2">
      <c r="A28">
        <v>0.56614353775030002</v>
      </c>
      <c r="B28">
        <v>1.1258976774868999E-2</v>
      </c>
      <c r="C28">
        <v>1.1123799328088E-2</v>
      </c>
      <c r="D28">
        <v>1.0721201871802E-2</v>
      </c>
      <c r="E28">
        <v>1.0059915153792001E-2</v>
      </c>
      <c r="F28">
        <v>9.1542784227498994E-3</v>
      </c>
      <c r="G28">
        <v>8.0239359880161006E-3</v>
      </c>
      <c r="H28">
        <v>6.6934217519950996E-3</v>
      </c>
      <c r="I28">
        <v>5.1916406942302002E-3</v>
      </c>
      <c r="J28">
        <v>3.551259233488E-3</v>
      </c>
      <c r="K28">
        <v>1.8080198861306E-3</v>
      </c>
      <c r="L28" s="2">
        <v>6.0219159196871998E-19</v>
      </c>
      <c r="M28">
        <v>1.0008984318623999</v>
      </c>
      <c r="N28">
        <v>0.13518009130554001</v>
      </c>
      <c r="O28">
        <v>-5.3208552993605003E-2</v>
      </c>
    </row>
    <row r="29" spans="1:15" x14ac:dyDescent="0.2">
      <c r="A29">
        <v>0.59614353775030005</v>
      </c>
      <c r="B29">
        <v>9.0381680470254001E-3</v>
      </c>
      <c r="C29">
        <v>8.9296102716681994E-3</v>
      </c>
      <c r="D29">
        <v>8.6062989454810997E-3</v>
      </c>
      <c r="E29">
        <v>8.0752621649922002E-3</v>
      </c>
      <c r="F29">
        <v>7.3480427853761998E-3</v>
      </c>
      <c r="G29">
        <v>6.4404525838256997E-3</v>
      </c>
      <c r="H29">
        <v>5.3722354888961999E-3</v>
      </c>
      <c r="I29">
        <v>4.1666467620252003E-3</v>
      </c>
      <c r="J29">
        <v>2.8499566695048E-3</v>
      </c>
      <c r="K29">
        <v>1.4508883832905E-3</v>
      </c>
      <c r="L29" s="2">
        <v>4.8324290678710003E-19</v>
      </c>
      <c r="M29">
        <v>1.0007426262018</v>
      </c>
      <c r="N29">
        <v>0.13481855363411999</v>
      </c>
      <c r="O29">
        <v>-5.3234319716706002E-2</v>
      </c>
    </row>
    <row r="30" spans="1:15" x14ac:dyDescent="0.2">
      <c r="A30">
        <v>0.62614353775029996</v>
      </c>
      <c r="B30">
        <v>7.2528730149952004E-3</v>
      </c>
      <c r="C30">
        <v>7.1657270784414003E-3</v>
      </c>
      <c r="D30">
        <v>6.9061889896413998E-3</v>
      </c>
      <c r="E30">
        <v>6.4799123699706002E-3</v>
      </c>
      <c r="F30">
        <v>5.8961827064899002E-3</v>
      </c>
      <c r="G30">
        <v>5.1677186299606001E-3</v>
      </c>
      <c r="H30">
        <v>4.3103995385048001E-3</v>
      </c>
      <c r="I30">
        <v>3.3429248101442999E-3</v>
      </c>
      <c r="J30">
        <v>2.2864106151118998E-3</v>
      </c>
      <c r="K30">
        <v>1.1639300658786E-3</v>
      </c>
      <c r="L30" s="2">
        <v>3.8766658745757001E-19</v>
      </c>
      <c r="M30">
        <v>1.0006127581827999</v>
      </c>
      <c r="N30">
        <v>0.13452733437584999</v>
      </c>
      <c r="O30">
        <v>-5.3254783774602001E-2</v>
      </c>
    </row>
    <row r="31" spans="1:15" x14ac:dyDescent="0.2">
      <c r="A31">
        <v>0.65614353775029999</v>
      </c>
      <c r="B31">
        <v>5.8183448803608004E-3</v>
      </c>
      <c r="C31">
        <v>5.7484150686104999E-3</v>
      </c>
      <c r="D31">
        <v>5.5401527094025996E-3</v>
      </c>
      <c r="E31">
        <v>5.1981029853205999E-3</v>
      </c>
      <c r="F31">
        <v>4.7297305655656999E-3</v>
      </c>
      <c r="G31">
        <v>4.1452586477510999E-3</v>
      </c>
      <c r="H31">
        <v>3.4574481974060001E-3</v>
      </c>
      <c r="I31">
        <v>2.6813215473090002E-3</v>
      </c>
      <c r="J31">
        <v>1.8338352084370001E-3</v>
      </c>
      <c r="K31">
        <v>9.3350681285960999E-4</v>
      </c>
      <c r="L31" s="2">
        <v>3.1092022718435998E-19</v>
      </c>
      <c r="M31">
        <v>1.0005048190121999</v>
      </c>
      <c r="N31">
        <v>0.13429288919533999</v>
      </c>
      <c r="O31">
        <v>-5.3271032347942997E-2</v>
      </c>
    </row>
    <row r="32" spans="1:15" x14ac:dyDescent="0.2">
      <c r="A32">
        <v>0.68614353775030001</v>
      </c>
      <c r="B32">
        <v>4.6661402191319999E-3</v>
      </c>
      <c r="C32">
        <v>4.6100446263751E-3</v>
      </c>
      <c r="D32">
        <v>4.4429846580142001E-3</v>
      </c>
      <c r="E32">
        <v>4.1686121398141996E-3</v>
      </c>
      <c r="F32">
        <v>3.7929243246704E-3</v>
      </c>
      <c r="G32">
        <v>3.3241337619825E-3</v>
      </c>
      <c r="H32">
        <v>2.7724897226430998E-3</v>
      </c>
      <c r="I32">
        <v>2.1500544796043998E-3</v>
      </c>
      <c r="J32">
        <v>1.4704383486722999E-3</v>
      </c>
      <c r="K32">
        <v>7.4849769473623999E-4</v>
      </c>
      <c r="L32" s="2">
        <v>2.4929981237251002E-19</v>
      </c>
      <c r="M32">
        <v>1.0004152923367999</v>
      </c>
      <c r="N32">
        <v>0.13410422364169</v>
      </c>
      <c r="O32">
        <v>-5.3283930458283002E-2</v>
      </c>
    </row>
    <row r="33" spans="2:15" x14ac:dyDescent="0.2">
      <c r="B33">
        <v>4.2079421423045996E-3</v>
      </c>
      <c r="C33">
        <v>4.1573472652731E-3</v>
      </c>
      <c r="D33">
        <v>4.0066694548964001E-3</v>
      </c>
      <c r="E33">
        <v>3.7592035726458002E-3</v>
      </c>
      <c r="F33">
        <v>3.4203609165167001E-3</v>
      </c>
      <c r="G33">
        <v>2.9975523478341002E-3</v>
      </c>
      <c r="H33">
        <v>2.5000282684803001E-3</v>
      </c>
      <c r="I33">
        <v>1.9386780656212999E-3</v>
      </c>
      <c r="J33">
        <v>1.3257914003198001E-3</v>
      </c>
      <c r="K33">
        <v>6.7479005142453996E-4</v>
      </c>
      <c r="L33" s="2">
        <v>2.2475023556384998E-19</v>
      </c>
      <c r="M33">
        <v>1.0003774415922999</v>
      </c>
      <c r="N33">
        <v>0.13402947485708</v>
      </c>
      <c r="O33">
        <v>-5.3288898000000001E-2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74E1-8BAD-7847-88CF-983BCF12A20A}">
  <dimension ref="A1:AB33"/>
  <sheetViews>
    <sheetView topLeftCell="L1" workbookViewId="0">
      <selection activeCell="Z2" sqref="Z2:AB32"/>
    </sheetView>
  </sheetViews>
  <sheetFormatPr baseColWidth="10" defaultRowHeight="15" x14ac:dyDescent="0.2"/>
  <sheetData>
    <row r="1" spans="1:28" x14ac:dyDescent="0.2">
      <c r="A1" t="s">
        <v>36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117</v>
      </c>
      <c r="Z1" t="s">
        <v>104</v>
      </c>
      <c r="AA1" t="s">
        <v>48</v>
      </c>
      <c r="AB1" t="s">
        <v>49</v>
      </c>
    </row>
    <row r="2" spans="1:28" x14ac:dyDescent="0.2">
      <c r="A2">
        <v>1.3225000000000001E-3</v>
      </c>
      <c r="B2">
        <v>1.7249999999999999E-4</v>
      </c>
      <c r="C2">
        <v>127</v>
      </c>
      <c r="D2">
        <v>3</v>
      </c>
      <c r="E2">
        <v>3</v>
      </c>
      <c r="F2">
        <v>14584</v>
      </c>
      <c r="G2">
        <v>6646</v>
      </c>
      <c r="H2">
        <v>7938</v>
      </c>
      <c r="I2">
        <v>2000</v>
      </c>
      <c r="J2">
        <v>1</v>
      </c>
      <c r="K2">
        <v>2646</v>
      </c>
      <c r="L2">
        <v>1</v>
      </c>
      <c r="M2">
        <v>6</v>
      </c>
      <c r="N2">
        <v>0.49329750268106998</v>
      </c>
      <c r="O2">
        <v>0.49329730055734999</v>
      </c>
      <c r="P2">
        <v>0.493292786388</v>
      </c>
      <c r="Q2">
        <v>0.49326833127780001</v>
      </c>
      <c r="R2">
        <v>0.49318057612917998</v>
      </c>
      <c r="S2">
        <v>0.49289467590702002</v>
      </c>
      <c r="T2">
        <v>0.4918340032156</v>
      </c>
      <c r="U2">
        <v>0.48695381907402002</v>
      </c>
      <c r="V2">
        <v>0.46231315786062999</v>
      </c>
      <c r="W2">
        <v>0.34841898323088</v>
      </c>
      <c r="X2" s="2">
        <v>1.1604683321982001E-16</v>
      </c>
      <c r="Y2">
        <v>11.854108527999999</v>
      </c>
      <c r="Z2">
        <v>0.99721967169888004</v>
      </c>
      <c r="AA2">
        <v>0.24057755842841999</v>
      </c>
      <c r="AB2">
        <v>-4.2423555603750003E-2</v>
      </c>
    </row>
    <row r="3" spans="1:28" x14ac:dyDescent="0.2">
      <c r="A3">
        <v>2.0113571875E-3</v>
      </c>
      <c r="B3">
        <v>2.623509375E-4</v>
      </c>
      <c r="C3">
        <v>131</v>
      </c>
      <c r="D3">
        <v>3</v>
      </c>
      <c r="E3">
        <v>3</v>
      </c>
      <c r="F3">
        <v>14584</v>
      </c>
      <c r="G3">
        <v>6646</v>
      </c>
      <c r="H3">
        <v>7938</v>
      </c>
      <c r="I3">
        <v>2000</v>
      </c>
      <c r="J3">
        <v>1</v>
      </c>
      <c r="K3">
        <v>2646</v>
      </c>
      <c r="L3">
        <v>1</v>
      </c>
      <c r="M3">
        <v>6</v>
      </c>
      <c r="N3">
        <v>0.49767058472512998</v>
      </c>
      <c r="O3">
        <v>0.49766366882705998</v>
      </c>
      <c r="P3">
        <v>0.49763693932275999</v>
      </c>
      <c r="Q3">
        <v>0.49756494361752002</v>
      </c>
      <c r="R3">
        <v>0.49736034608280999</v>
      </c>
      <c r="S3">
        <v>0.49667962611820998</v>
      </c>
      <c r="T3">
        <v>0.49404137005898002</v>
      </c>
      <c r="U3">
        <v>0.48306835110157997</v>
      </c>
      <c r="V3">
        <v>0.43941532847074</v>
      </c>
      <c r="W3">
        <v>0.2975439141731</v>
      </c>
      <c r="X3" s="2">
        <v>9.9102031305618998E-17</v>
      </c>
      <c r="Y3">
        <v>23.445581022999999</v>
      </c>
      <c r="Z3">
        <v>1.0017568420583001</v>
      </c>
      <c r="AA3">
        <v>0.24051582812278</v>
      </c>
      <c r="AB3">
        <v>-4.2732206658276997E-2</v>
      </c>
    </row>
    <row r="4" spans="1:28" x14ac:dyDescent="0.2">
      <c r="A4">
        <v>3.0590228625390998E-3</v>
      </c>
      <c r="B4">
        <v>3.9900298207030997E-4</v>
      </c>
      <c r="C4">
        <v>136</v>
      </c>
      <c r="D4">
        <v>3</v>
      </c>
      <c r="E4">
        <v>3</v>
      </c>
      <c r="F4">
        <v>14584</v>
      </c>
      <c r="G4">
        <v>6646</v>
      </c>
      <c r="H4">
        <v>7938</v>
      </c>
      <c r="I4">
        <v>2000</v>
      </c>
      <c r="J4">
        <v>1</v>
      </c>
      <c r="K4">
        <v>2646</v>
      </c>
      <c r="L4">
        <v>1</v>
      </c>
      <c r="M4">
        <v>6</v>
      </c>
      <c r="N4">
        <v>0.49885113679824</v>
      </c>
      <c r="O4">
        <v>0.49884531190283998</v>
      </c>
      <c r="P4">
        <v>0.49881695671557003</v>
      </c>
      <c r="Q4">
        <v>0.49871089472761998</v>
      </c>
      <c r="R4">
        <v>0.49830272314835</v>
      </c>
      <c r="S4">
        <v>0.49669092746248</v>
      </c>
      <c r="T4">
        <v>0.49050155232492998</v>
      </c>
      <c r="U4">
        <v>0.46875553208262</v>
      </c>
      <c r="V4">
        <v>0.40352707364932999</v>
      </c>
      <c r="W4">
        <v>0.25101554447657998</v>
      </c>
      <c r="X4" s="2">
        <v>8.3604971105017002E-17</v>
      </c>
      <c r="Y4">
        <v>35.259764001000001</v>
      </c>
      <c r="Z4">
        <v>1.0006887013564001</v>
      </c>
      <c r="AA4">
        <v>0.23801630405582</v>
      </c>
      <c r="AB4">
        <v>-4.2910949684844997E-2</v>
      </c>
    </row>
    <row r="5" spans="1:28" x14ac:dyDescent="0.2">
      <c r="A5">
        <v>4.6523913960641004E-3</v>
      </c>
      <c r="B5">
        <v>6.0683366035618996E-4</v>
      </c>
      <c r="C5">
        <v>136</v>
      </c>
      <c r="D5">
        <v>3</v>
      </c>
      <c r="E5">
        <v>3</v>
      </c>
      <c r="F5">
        <v>14584</v>
      </c>
      <c r="G5">
        <v>6646</v>
      </c>
      <c r="H5">
        <v>7938</v>
      </c>
      <c r="I5">
        <v>2000</v>
      </c>
      <c r="J5">
        <v>1</v>
      </c>
      <c r="K5">
        <v>2646</v>
      </c>
      <c r="L5">
        <v>1</v>
      </c>
      <c r="M5">
        <v>6</v>
      </c>
      <c r="N5">
        <v>0.50299780271232997</v>
      </c>
      <c r="O5">
        <v>0.50296218644261004</v>
      </c>
      <c r="P5">
        <v>0.50280365576193997</v>
      </c>
      <c r="Q5">
        <v>0.50228753989917996</v>
      </c>
      <c r="R5">
        <v>0.50065262692066004</v>
      </c>
      <c r="S5">
        <v>0.49563277673553002</v>
      </c>
      <c r="T5">
        <v>0.48119410654893002</v>
      </c>
      <c r="U5">
        <v>0.44386308071686997</v>
      </c>
      <c r="V5">
        <v>0.36105656860363</v>
      </c>
      <c r="W5">
        <v>0.21110950963402</v>
      </c>
      <c r="X5" s="2">
        <v>7.0313591493906002E-17</v>
      </c>
      <c r="Y5">
        <v>46.909099773999998</v>
      </c>
      <c r="Z5">
        <v>1.0025598174292001</v>
      </c>
      <c r="AA5">
        <v>0.23654525676572999</v>
      </c>
      <c r="AB5">
        <v>-4.3182795485375999E-2</v>
      </c>
    </row>
    <row r="6" spans="1:28" x14ac:dyDescent="0.2">
      <c r="A6">
        <v>7.0757057644889997E-3</v>
      </c>
      <c r="B6">
        <v>9.2291814319422005E-4</v>
      </c>
      <c r="C6">
        <v>137</v>
      </c>
      <c r="D6">
        <v>3</v>
      </c>
      <c r="E6">
        <v>3</v>
      </c>
      <c r="F6">
        <v>14584</v>
      </c>
      <c r="G6">
        <v>6646</v>
      </c>
      <c r="H6">
        <v>7938</v>
      </c>
      <c r="I6">
        <v>2000</v>
      </c>
      <c r="J6">
        <v>1</v>
      </c>
      <c r="K6">
        <v>2646</v>
      </c>
      <c r="L6">
        <v>1</v>
      </c>
      <c r="M6">
        <v>6</v>
      </c>
      <c r="N6">
        <v>0.50613754614962003</v>
      </c>
      <c r="O6">
        <v>0.50596629936198001</v>
      </c>
      <c r="P6">
        <v>0.50526810133648004</v>
      </c>
      <c r="Q6">
        <v>0.50333170814921002</v>
      </c>
      <c r="R6">
        <v>0.49837927575218</v>
      </c>
      <c r="S6">
        <v>0.48651702687831999</v>
      </c>
      <c r="T6">
        <v>0.46030085341207</v>
      </c>
      <c r="U6">
        <v>0.40797878042343</v>
      </c>
      <c r="V6">
        <v>0.31592595110343002</v>
      </c>
      <c r="W6">
        <v>0.17667459414780001</v>
      </c>
      <c r="X6" s="2">
        <v>5.8844460686759004E-17</v>
      </c>
      <c r="Y6">
        <v>58.653949562999998</v>
      </c>
      <c r="Z6">
        <v>1.0030731248083999</v>
      </c>
      <c r="AA6">
        <v>0.2334104552014</v>
      </c>
      <c r="AB6">
        <v>-4.3530496133756001E-2</v>
      </c>
    </row>
    <row r="7" spans="1:28" x14ac:dyDescent="0.2">
      <c r="A7">
        <v>1.0761264004567001E-2</v>
      </c>
      <c r="B7">
        <v>1.4036431310305E-3</v>
      </c>
      <c r="C7">
        <v>142</v>
      </c>
      <c r="D7">
        <v>3</v>
      </c>
      <c r="E7">
        <v>3</v>
      </c>
      <c r="F7">
        <v>14584</v>
      </c>
      <c r="G7">
        <v>6646</v>
      </c>
      <c r="H7">
        <v>7938</v>
      </c>
      <c r="I7">
        <v>2000</v>
      </c>
      <c r="J7">
        <v>1</v>
      </c>
      <c r="K7">
        <v>2646</v>
      </c>
      <c r="L7">
        <v>1</v>
      </c>
      <c r="M7">
        <v>6</v>
      </c>
      <c r="N7">
        <v>0.51021683185458</v>
      </c>
      <c r="O7">
        <v>0.50951582551708996</v>
      </c>
      <c r="P7">
        <v>0.50700889184207998</v>
      </c>
      <c r="Q7">
        <v>0.50134499402571997</v>
      </c>
      <c r="R7">
        <v>0.48984128224996998</v>
      </c>
      <c r="S7">
        <v>0.46800596601467997</v>
      </c>
      <c r="T7">
        <v>0.42937097335131003</v>
      </c>
      <c r="U7">
        <v>0.36633589393705002</v>
      </c>
      <c r="V7">
        <v>0.27271147783826999</v>
      </c>
      <c r="W7">
        <v>0.14779535281691</v>
      </c>
      <c r="X7" s="2">
        <v>4.9225741088977999E-17</v>
      </c>
      <c r="Y7">
        <v>71.983173682</v>
      </c>
      <c r="Z7">
        <v>1.0029548026227999</v>
      </c>
      <c r="AA7">
        <v>0.22929608096321999</v>
      </c>
      <c r="AB7">
        <v>-4.3934045411863999E-2</v>
      </c>
    </row>
    <row r="8" spans="1:28" x14ac:dyDescent="0.2">
      <c r="A8">
        <v>1.6366537392945999E-2</v>
      </c>
      <c r="B8">
        <v>2.134765746906E-3</v>
      </c>
      <c r="C8">
        <v>143</v>
      </c>
      <c r="D8">
        <v>3</v>
      </c>
      <c r="E8">
        <v>3</v>
      </c>
      <c r="F8">
        <v>14584</v>
      </c>
      <c r="G8">
        <v>6646</v>
      </c>
      <c r="H8">
        <v>7938</v>
      </c>
      <c r="I8">
        <v>2000</v>
      </c>
      <c r="J8">
        <v>1</v>
      </c>
      <c r="K8">
        <v>2646</v>
      </c>
      <c r="L8">
        <v>1</v>
      </c>
      <c r="M8">
        <v>6</v>
      </c>
      <c r="N8">
        <v>0.51042135748104001</v>
      </c>
      <c r="O8">
        <v>0.50877204549071997</v>
      </c>
      <c r="P8">
        <v>0.50329788604709003</v>
      </c>
      <c r="Q8">
        <v>0.49238468158525001</v>
      </c>
      <c r="R8">
        <v>0.47327968443841001</v>
      </c>
      <c r="S8">
        <v>0.44217879685484002</v>
      </c>
      <c r="T8">
        <v>0.39467659734214</v>
      </c>
      <c r="U8">
        <v>0.32677837642808999</v>
      </c>
      <c r="V8">
        <v>0.23646820481538</v>
      </c>
      <c r="W8">
        <v>0.12542239214897</v>
      </c>
      <c r="X8" s="2">
        <v>4.1774048270206998E-17</v>
      </c>
      <c r="Y8">
        <v>85.663223193999997</v>
      </c>
      <c r="Z8">
        <v>1.0024374169743</v>
      </c>
      <c r="AA8">
        <v>0.22359967074119999</v>
      </c>
      <c r="AB8">
        <v>-4.4469194057500001E-2</v>
      </c>
    </row>
    <row r="9" spans="1:28" x14ac:dyDescent="0.2">
      <c r="A9">
        <v>2.4891457557496999E-2</v>
      </c>
      <c r="B9">
        <v>3.2467118553256998E-3</v>
      </c>
      <c r="C9">
        <v>143</v>
      </c>
      <c r="D9">
        <v>3</v>
      </c>
      <c r="E9">
        <v>3</v>
      </c>
      <c r="F9">
        <v>14584</v>
      </c>
      <c r="G9">
        <v>6646</v>
      </c>
      <c r="H9">
        <v>7938</v>
      </c>
      <c r="I9">
        <v>2000</v>
      </c>
      <c r="J9">
        <v>1</v>
      </c>
      <c r="K9">
        <v>2646</v>
      </c>
      <c r="L9">
        <v>1</v>
      </c>
      <c r="M9">
        <v>6</v>
      </c>
      <c r="N9">
        <v>0.50011388747871999</v>
      </c>
      <c r="O9">
        <v>0.49690294346851999</v>
      </c>
      <c r="P9">
        <v>0.48686933781198999</v>
      </c>
      <c r="Q9">
        <v>0.46885853622814999</v>
      </c>
      <c r="R9">
        <v>0.44113016029180002</v>
      </c>
      <c r="S9">
        <v>0.40166164896522</v>
      </c>
      <c r="T9">
        <v>0.34859642535065999</v>
      </c>
      <c r="U9">
        <v>0.28080815910111001</v>
      </c>
      <c r="V9">
        <v>0.19849018947302999</v>
      </c>
      <c r="W9">
        <v>0.10360758895639</v>
      </c>
      <c r="X9" s="2">
        <v>3.4508259235584999E-17</v>
      </c>
      <c r="Y9">
        <v>97.343001459999996</v>
      </c>
      <c r="Z9">
        <v>1.0027943249647999</v>
      </c>
      <c r="AA9">
        <v>0.21733463512966</v>
      </c>
      <c r="AB9">
        <v>-4.5119491484684998E-2</v>
      </c>
    </row>
    <row r="10" spans="1:28" x14ac:dyDescent="0.2">
      <c r="A10">
        <v>3.7856795512758001E-2</v>
      </c>
      <c r="B10">
        <v>4.9378428929684999E-3</v>
      </c>
      <c r="C10">
        <v>143</v>
      </c>
      <c r="D10">
        <v>3</v>
      </c>
      <c r="E10">
        <v>3</v>
      </c>
      <c r="F10">
        <v>14584</v>
      </c>
      <c r="G10">
        <v>6646</v>
      </c>
      <c r="H10">
        <v>7938</v>
      </c>
      <c r="I10">
        <v>2000</v>
      </c>
      <c r="J10">
        <v>1</v>
      </c>
      <c r="K10">
        <v>2646</v>
      </c>
      <c r="L10">
        <v>1</v>
      </c>
      <c r="M10">
        <v>6</v>
      </c>
      <c r="N10">
        <v>0.47117916012477001</v>
      </c>
      <c r="O10">
        <v>0.46685282113870002</v>
      </c>
      <c r="P10">
        <v>0.45372764162005003</v>
      </c>
      <c r="Q10">
        <v>0.43139380776182001</v>
      </c>
      <c r="R10">
        <v>0.39929072296786</v>
      </c>
      <c r="S10">
        <v>0.35688381060985003</v>
      </c>
      <c r="T10">
        <v>0.30388146814222</v>
      </c>
      <c r="U10">
        <v>0.24046110460423001</v>
      </c>
      <c r="V10">
        <v>0.16746389570209</v>
      </c>
      <c r="W10">
        <v>8.6511582578502999E-2</v>
      </c>
      <c r="X10" s="2">
        <v>2.8814145262623997E-17</v>
      </c>
      <c r="Y10">
        <v>109.011670933</v>
      </c>
      <c r="Z10">
        <v>1.0038072068602</v>
      </c>
      <c r="AA10">
        <v>0.20944571921457</v>
      </c>
      <c r="AB10">
        <v>-4.5975908535887997E-2</v>
      </c>
    </row>
    <row r="11" spans="1:28" x14ac:dyDescent="0.2">
      <c r="A11">
        <v>5.7575453875465997E-2</v>
      </c>
      <c r="B11">
        <v>7.5098418098434004E-3</v>
      </c>
      <c r="C11">
        <v>143</v>
      </c>
      <c r="D11">
        <v>3</v>
      </c>
      <c r="E11">
        <v>3</v>
      </c>
      <c r="F11">
        <v>14584</v>
      </c>
      <c r="G11">
        <v>6646</v>
      </c>
      <c r="H11">
        <v>7938</v>
      </c>
      <c r="I11">
        <v>2000</v>
      </c>
      <c r="J11">
        <v>1</v>
      </c>
      <c r="K11">
        <v>2646</v>
      </c>
      <c r="L11">
        <v>1</v>
      </c>
      <c r="M11">
        <v>6</v>
      </c>
      <c r="N11">
        <v>0.41721312119053999</v>
      </c>
      <c r="O11">
        <v>0.41271269281679002</v>
      </c>
      <c r="P11">
        <v>0.39922425850331</v>
      </c>
      <c r="Q11">
        <v>0.37678682018294002</v>
      </c>
      <c r="R11">
        <v>0.34550040439604002</v>
      </c>
      <c r="S11">
        <v>0.30558208402765002</v>
      </c>
      <c r="T11">
        <v>0.25743178303014003</v>
      </c>
      <c r="U11">
        <v>0.20169652480094</v>
      </c>
      <c r="V11">
        <v>0.13932021416394</v>
      </c>
      <c r="W11">
        <v>7.1565948114992006E-2</v>
      </c>
      <c r="X11" s="2">
        <v>2.3836249012918E-17</v>
      </c>
      <c r="Y11">
        <v>120.72138481499999</v>
      </c>
      <c r="Z11">
        <v>1.0052821918249999</v>
      </c>
      <c r="AA11">
        <v>0.19974171181962999</v>
      </c>
      <c r="AB11">
        <v>-4.7044641606368003E-2</v>
      </c>
    </row>
    <row r="12" spans="1:28" x14ac:dyDescent="0.2">
      <c r="A12">
        <v>8.6143537750304006E-2</v>
      </c>
      <c r="B12">
        <v>0.01</v>
      </c>
      <c r="C12">
        <v>143</v>
      </c>
      <c r="D12">
        <v>3</v>
      </c>
      <c r="E12">
        <v>3</v>
      </c>
      <c r="F12">
        <v>14584</v>
      </c>
      <c r="G12">
        <v>6646</v>
      </c>
      <c r="H12">
        <v>7938</v>
      </c>
      <c r="I12">
        <v>2000</v>
      </c>
      <c r="J12">
        <v>1</v>
      </c>
      <c r="K12">
        <v>2646</v>
      </c>
      <c r="L12">
        <v>1</v>
      </c>
      <c r="M12">
        <v>6</v>
      </c>
      <c r="N12">
        <v>0.34219901915914003</v>
      </c>
      <c r="O12">
        <v>0.33828649813646</v>
      </c>
      <c r="P12">
        <v>0.32660694577251997</v>
      </c>
      <c r="Q12">
        <v>0.30732705360828</v>
      </c>
      <c r="R12">
        <v>0.28072711271665002</v>
      </c>
      <c r="S12">
        <v>0.24721134949359999</v>
      </c>
      <c r="T12">
        <v>0.20731971030547</v>
      </c>
      <c r="U12">
        <v>0.16173846582241999</v>
      </c>
      <c r="V12">
        <v>0.11130670010682001</v>
      </c>
      <c r="W12">
        <v>5.7015838772460997E-2</v>
      </c>
      <c r="X12" s="2">
        <v>1.899008909205E-17</v>
      </c>
      <c r="Y12">
        <v>132.33226639399999</v>
      </c>
      <c r="Z12">
        <v>1.0072953477774</v>
      </c>
      <c r="AA12">
        <v>0.18861510925514</v>
      </c>
      <c r="AB12">
        <v>-4.8291512259641997E-2</v>
      </c>
    </row>
    <row r="13" spans="1:28" x14ac:dyDescent="0.2">
      <c r="A13">
        <v>0.11614353775029999</v>
      </c>
      <c r="B13">
        <v>0.01</v>
      </c>
      <c r="C13">
        <v>143</v>
      </c>
      <c r="D13">
        <v>3</v>
      </c>
      <c r="E13">
        <v>3</v>
      </c>
      <c r="F13">
        <v>14584</v>
      </c>
      <c r="G13">
        <v>6646</v>
      </c>
      <c r="H13">
        <v>7938</v>
      </c>
      <c r="I13">
        <v>2000</v>
      </c>
      <c r="J13">
        <v>1</v>
      </c>
      <c r="K13">
        <v>2646</v>
      </c>
      <c r="L13">
        <v>1</v>
      </c>
      <c r="M13">
        <v>6</v>
      </c>
      <c r="N13">
        <v>0.27851008866003002</v>
      </c>
      <c r="O13">
        <v>0.27527561279600998</v>
      </c>
      <c r="P13">
        <v>0.26562869624898</v>
      </c>
      <c r="Q13">
        <v>0.24973269845533999</v>
      </c>
      <c r="R13">
        <v>0.22785791184949</v>
      </c>
      <c r="S13">
        <v>0.20038363690151001</v>
      </c>
      <c r="T13">
        <v>0.16780007607184</v>
      </c>
      <c r="U13">
        <v>0.13070887525253999</v>
      </c>
      <c r="V13">
        <v>8.9820910931032005E-2</v>
      </c>
      <c r="W13">
        <v>4.5949829402703E-2</v>
      </c>
      <c r="X13" s="2">
        <v>1.5304367574144001E-17</v>
      </c>
      <c r="Y13">
        <v>143.95035246800001</v>
      </c>
      <c r="Z13">
        <v>1.0065130725714</v>
      </c>
      <c r="AA13">
        <v>0.1776768134458</v>
      </c>
      <c r="AB13">
        <v>-4.9333190160179001E-2</v>
      </c>
    </row>
    <row r="14" spans="1:28" x14ac:dyDescent="0.2">
      <c r="A14">
        <v>0.14614353775030001</v>
      </c>
      <c r="B14">
        <v>0.01</v>
      </c>
      <c r="C14">
        <v>144</v>
      </c>
      <c r="D14">
        <v>3</v>
      </c>
      <c r="E14">
        <v>3</v>
      </c>
      <c r="F14">
        <v>14584</v>
      </c>
      <c r="G14">
        <v>6646</v>
      </c>
      <c r="H14">
        <v>7938</v>
      </c>
      <c r="I14">
        <v>2000</v>
      </c>
      <c r="J14">
        <v>1</v>
      </c>
      <c r="K14">
        <v>2646</v>
      </c>
      <c r="L14">
        <v>1</v>
      </c>
      <c r="M14">
        <v>6</v>
      </c>
      <c r="N14">
        <v>0.22533038457175</v>
      </c>
      <c r="O14">
        <v>0.22269188516554</v>
      </c>
      <c r="P14">
        <v>0.21482586843578</v>
      </c>
      <c r="Q14">
        <v>0.20187614675825</v>
      </c>
      <c r="R14">
        <v>0.18407942017571</v>
      </c>
      <c r="S14">
        <v>0.16176430882067999</v>
      </c>
      <c r="T14">
        <v>0.13534960887868</v>
      </c>
      <c r="U14">
        <v>0.10534126645937</v>
      </c>
      <c r="V14">
        <v>7.2327479822379998E-2</v>
      </c>
      <c r="W14">
        <v>3.6971292272698998E-2</v>
      </c>
      <c r="X14" s="2">
        <v>1.2313913979388999E-17</v>
      </c>
      <c r="Y14">
        <v>155.69009135100001</v>
      </c>
      <c r="Z14">
        <v>1.0062696291815001</v>
      </c>
      <c r="AA14">
        <v>0.16924665150446</v>
      </c>
      <c r="AB14">
        <v>-5.0159976794986003E-2</v>
      </c>
    </row>
    <row r="15" spans="1:28" x14ac:dyDescent="0.2">
      <c r="A15">
        <v>0.17614353775030001</v>
      </c>
      <c r="B15">
        <v>0.01</v>
      </c>
      <c r="C15">
        <v>151</v>
      </c>
      <c r="D15">
        <v>3</v>
      </c>
      <c r="E15">
        <v>3</v>
      </c>
      <c r="F15">
        <v>14584</v>
      </c>
      <c r="G15">
        <v>6646</v>
      </c>
      <c r="H15">
        <v>7938</v>
      </c>
      <c r="I15">
        <v>2000</v>
      </c>
      <c r="J15">
        <v>1</v>
      </c>
      <c r="K15">
        <v>2646</v>
      </c>
      <c r="L15">
        <v>1</v>
      </c>
      <c r="M15">
        <v>6</v>
      </c>
      <c r="N15">
        <v>0.18079103259046</v>
      </c>
      <c r="O15">
        <v>0.17866385335613</v>
      </c>
      <c r="P15">
        <v>0.17232360985878001</v>
      </c>
      <c r="Q15">
        <v>0.16189089996882</v>
      </c>
      <c r="R15">
        <v>0.14756389787821</v>
      </c>
      <c r="S15">
        <v>0.12961646918357</v>
      </c>
      <c r="T15">
        <v>0.10839538522663</v>
      </c>
      <c r="U15">
        <v>8.4316400536511002E-2</v>
      </c>
      <c r="V15">
        <v>5.7858917886461997E-2</v>
      </c>
      <c r="W15">
        <v>2.9558941755649999E-2</v>
      </c>
      <c r="X15" s="2">
        <v>9.8451053162031002E-18</v>
      </c>
      <c r="Y15">
        <v>167.33456715</v>
      </c>
      <c r="Z15">
        <v>1.0063734269903</v>
      </c>
      <c r="AA15">
        <v>0.16275155925236001</v>
      </c>
      <c r="AB15">
        <v>-5.0816405874114998E-2</v>
      </c>
    </row>
    <row r="16" spans="1:28" x14ac:dyDescent="0.2">
      <c r="A16">
        <v>0.2061435377503</v>
      </c>
      <c r="B16">
        <v>0.01</v>
      </c>
      <c r="C16">
        <v>143</v>
      </c>
      <c r="D16">
        <v>3</v>
      </c>
      <c r="E16">
        <v>3</v>
      </c>
      <c r="F16">
        <v>14584</v>
      </c>
      <c r="G16">
        <v>6646</v>
      </c>
      <c r="H16">
        <v>7938</v>
      </c>
      <c r="I16">
        <v>2000</v>
      </c>
      <c r="J16">
        <v>1</v>
      </c>
      <c r="K16">
        <v>2646</v>
      </c>
      <c r="L16">
        <v>1</v>
      </c>
      <c r="M16">
        <v>6</v>
      </c>
      <c r="N16">
        <v>0.14456711337193001</v>
      </c>
      <c r="O16">
        <v>0.14286049413429999</v>
      </c>
      <c r="P16">
        <v>0.13777445176358999</v>
      </c>
      <c r="Q16">
        <v>0.12940814967349001</v>
      </c>
      <c r="R16">
        <v>0.11792449043516</v>
      </c>
      <c r="S16">
        <v>0.10354808941238999</v>
      </c>
      <c r="T16">
        <v>8.6562369181226007E-2</v>
      </c>
      <c r="U16">
        <v>6.7305644227129993E-2</v>
      </c>
      <c r="V16">
        <v>4.6166045266672E-2</v>
      </c>
      <c r="W16">
        <v>2.357512574798E-2</v>
      </c>
      <c r="X16" s="2">
        <v>7.8520942241522006E-18</v>
      </c>
      <c r="Y16">
        <v>178.976389775</v>
      </c>
      <c r="Z16">
        <v>1.0059508571064999</v>
      </c>
      <c r="AA16">
        <v>0.15725911401219</v>
      </c>
      <c r="AB16">
        <v>-5.1337479072543997E-2</v>
      </c>
    </row>
    <row r="17" spans="1:28" x14ac:dyDescent="0.2">
      <c r="A17">
        <v>0.2361435377503</v>
      </c>
      <c r="B17">
        <v>0.01</v>
      </c>
      <c r="C17">
        <v>143</v>
      </c>
      <c r="D17">
        <v>3</v>
      </c>
      <c r="E17">
        <v>3</v>
      </c>
      <c r="F17">
        <v>14584</v>
      </c>
      <c r="G17">
        <v>6646</v>
      </c>
      <c r="H17">
        <v>7938</v>
      </c>
      <c r="I17">
        <v>2000</v>
      </c>
      <c r="J17">
        <v>1</v>
      </c>
      <c r="K17">
        <v>2646</v>
      </c>
      <c r="L17">
        <v>1</v>
      </c>
      <c r="M17">
        <v>6</v>
      </c>
      <c r="N17">
        <v>0.11548350550068</v>
      </c>
      <c r="O17">
        <v>0.11411636916447</v>
      </c>
      <c r="P17">
        <v>0.11004248996719999</v>
      </c>
      <c r="Q17">
        <v>0.10334286304769</v>
      </c>
      <c r="R17">
        <v>9.4150533226142002E-2</v>
      </c>
      <c r="S17">
        <v>8.2648668245509996E-2</v>
      </c>
      <c r="T17">
        <v>6.9067840924766005E-2</v>
      </c>
      <c r="U17">
        <v>5.3682461453399999E-2</v>
      </c>
      <c r="V17">
        <v>3.6806300674507998E-2</v>
      </c>
      <c r="W17">
        <v>1.8787061651082002E-2</v>
      </c>
      <c r="X17" s="2">
        <v>6.2573485230251997E-18</v>
      </c>
      <c r="Y17">
        <v>190.706392577</v>
      </c>
      <c r="Z17">
        <v>1.0051597453509</v>
      </c>
      <c r="AA17">
        <v>0.15262398528880999</v>
      </c>
      <c r="AB17">
        <v>-5.1748251161182E-2</v>
      </c>
    </row>
    <row r="18" spans="1:28" x14ac:dyDescent="0.2">
      <c r="A18">
        <v>0.26614353775029997</v>
      </c>
      <c r="B18">
        <v>0.01</v>
      </c>
      <c r="C18">
        <v>143</v>
      </c>
      <c r="D18">
        <v>3</v>
      </c>
      <c r="E18">
        <v>3</v>
      </c>
      <c r="F18">
        <v>14584</v>
      </c>
      <c r="G18">
        <v>6646</v>
      </c>
      <c r="H18">
        <v>7938</v>
      </c>
      <c r="I18">
        <v>2000</v>
      </c>
      <c r="J18">
        <v>1</v>
      </c>
      <c r="K18">
        <v>2646</v>
      </c>
      <c r="L18">
        <v>1</v>
      </c>
      <c r="M18">
        <v>6</v>
      </c>
      <c r="N18">
        <v>9.2182050784912997E-2</v>
      </c>
      <c r="O18">
        <v>9.1088348733949998E-2</v>
      </c>
      <c r="P18">
        <v>8.7829537715219994E-2</v>
      </c>
      <c r="Q18">
        <v>8.2471379556210006E-2</v>
      </c>
      <c r="R18">
        <v>7.5121891251064998E-2</v>
      </c>
      <c r="S18">
        <v>6.5929614037922996E-2</v>
      </c>
      <c r="T18">
        <v>5.5081200590854001E-2</v>
      </c>
      <c r="U18">
        <v>4.2798308350360997E-2</v>
      </c>
      <c r="V18">
        <v>2.9333798776588E-2</v>
      </c>
      <c r="W18">
        <v>1.4967269704871E-2</v>
      </c>
      <c r="X18" s="2">
        <v>4.9851022326365997E-18</v>
      </c>
      <c r="Y18">
        <v>202.17162060499999</v>
      </c>
      <c r="Z18">
        <v>1.0045888014705</v>
      </c>
      <c r="AA18">
        <v>0.14897948249059001</v>
      </c>
      <c r="AB18">
        <v>-5.2074638515643E-2</v>
      </c>
    </row>
    <row r="19" spans="1:28" x14ac:dyDescent="0.2">
      <c r="A19">
        <v>0.2961435377503</v>
      </c>
      <c r="B19">
        <v>0.01</v>
      </c>
      <c r="C19">
        <v>143</v>
      </c>
      <c r="D19">
        <v>3</v>
      </c>
      <c r="E19">
        <v>3</v>
      </c>
      <c r="F19">
        <v>14584</v>
      </c>
      <c r="G19">
        <v>6646</v>
      </c>
      <c r="H19">
        <v>7938</v>
      </c>
      <c r="I19">
        <v>2000</v>
      </c>
      <c r="J19">
        <v>1</v>
      </c>
      <c r="K19">
        <v>2646</v>
      </c>
      <c r="L19">
        <v>1</v>
      </c>
      <c r="M19">
        <v>6</v>
      </c>
      <c r="N19">
        <v>7.2996830416532002E-2</v>
      </c>
      <c r="O19">
        <v>7.2129459448145999E-2</v>
      </c>
      <c r="P19">
        <v>6.9545164508269003E-2</v>
      </c>
      <c r="Q19">
        <v>6.5296611167538002E-2</v>
      </c>
      <c r="R19">
        <v>5.9470310476616002E-2</v>
      </c>
      <c r="S19">
        <v>5.2185139784020999E-2</v>
      </c>
      <c r="T19">
        <v>4.3590298334216002E-2</v>
      </c>
      <c r="U19">
        <v>3.3862711210784997E-2</v>
      </c>
      <c r="V19">
        <v>2.3203911353326001E-2</v>
      </c>
      <c r="W19">
        <v>1.1836458229081999E-2</v>
      </c>
      <c r="X19" s="2">
        <v>3.9423325367823004E-18</v>
      </c>
      <c r="Y19">
        <v>213.11524701100001</v>
      </c>
      <c r="Z19">
        <v>1.0042207508884999</v>
      </c>
      <c r="AA19">
        <v>0.14613979299763</v>
      </c>
      <c r="AB19">
        <v>-5.2334070759467E-2</v>
      </c>
    </row>
    <row r="20" spans="1:28" x14ac:dyDescent="0.2">
      <c r="A20">
        <v>0.32614353775030003</v>
      </c>
      <c r="B20">
        <v>0.01</v>
      </c>
      <c r="C20">
        <v>143</v>
      </c>
      <c r="D20">
        <v>3</v>
      </c>
      <c r="E20">
        <v>3</v>
      </c>
      <c r="F20">
        <v>14584</v>
      </c>
      <c r="G20">
        <v>6646</v>
      </c>
      <c r="H20">
        <v>7938</v>
      </c>
      <c r="I20">
        <v>2000</v>
      </c>
      <c r="J20">
        <v>1</v>
      </c>
      <c r="K20">
        <v>2646</v>
      </c>
      <c r="L20">
        <v>1</v>
      </c>
      <c r="M20">
        <v>6</v>
      </c>
      <c r="N20">
        <v>5.5195749429236003E-2</v>
      </c>
      <c r="O20">
        <v>5.4540901089858998E-2</v>
      </c>
      <c r="P20">
        <v>5.2589619241647997E-2</v>
      </c>
      <c r="Q20">
        <v>4.9381206059074E-2</v>
      </c>
      <c r="R20">
        <v>4.4980317076706001E-2</v>
      </c>
      <c r="S20">
        <v>3.9475922351061003E-2</v>
      </c>
      <c r="T20">
        <v>3.2979856497678997E-2</v>
      </c>
      <c r="U20">
        <v>2.5624954416098002E-2</v>
      </c>
      <c r="V20">
        <v>1.7562774586582001E-2</v>
      </c>
      <c r="W20">
        <v>8.9609220717866006E-3</v>
      </c>
      <c r="X20" s="2">
        <v>2.9845866017908001E-18</v>
      </c>
      <c r="Y20">
        <v>224.00449963200001</v>
      </c>
      <c r="Z20">
        <v>1.0036507101504999</v>
      </c>
      <c r="AA20">
        <v>0.14369821746974001</v>
      </c>
      <c r="AB20">
        <v>-5.2540225596394E-2</v>
      </c>
    </row>
    <row r="21" spans="1:28" x14ac:dyDescent="0.2">
      <c r="A21">
        <v>0.3561435377503</v>
      </c>
      <c r="B21">
        <v>0.01</v>
      </c>
      <c r="C21">
        <v>151</v>
      </c>
      <c r="D21">
        <v>3</v>
      </c>
      <c r="E21">
        <v>3</v>
      </c>
      <c r="F21">
        <v>14584</v>
      </c>
      <c r="G21">
        <v>6646</v>
      </c>
      <c r="H21">
        <v>7938</v>
      </c>
      <c r="I21">
        <v>2000</v>
      </c>
      <c r="J21">
        <v>1</v>
      </c>
      <c r="K21">
        <v>2646</v>
      </c>
      <c r="L21">
        <v>1</v>
      </c>
      <c r="M21">
        <v>6</v>
      </c>
      <c r="N21">
        <v>4.3058340681371002E-2</v>
      </c>
      <c r="O21">
        <v>4.2547305954775003E-2</v>
      </c>
      <c r="P21">
        <v>4.1024572348084001E-2</v>
      </c>
      <c r="Q21">
        <v>3.8520912306806002E-2</v>
      </c>
      <c r="R21">
        <v>3.5086954123914001E-2</v>
      </c>
      <c r="S21">
        <v>3.0792334679408999E-2</v>
      </c>
      <c r="T21">
        <v>2.5724515634981002E-2</v>
      </c>
      <c r="U21">
        <v>1.9987262289121999E-2</v>
      </c>
      <c r="V21">
        <v>1.3698790053921999E-2</v>
      </c>
      <c r="W21">
        <v>6.9895945772474001E-3</v>
      </c>
      <c r="X21" s="2">
        <v>2.3280026497365998E-18</v>
      </c>
      <c r="Y21">
        <v>235.052317539</v>
      </c>
      <c r="Z21">
        <v>1.0031372493268</v>
      </c>
      <c r="AA21">
        <v>0.14171818077116999</v>
      </c>
      <c r="AB21">
        <v>-5.2703998544670998E-2</v>
      </c>
    </row>
    <row r="22" spans="1:28" x14ac:dyDescent="0.2">
      <c r="A22">
        <v>0.38614353775030003</v>
      </c>
      <c r="B22">
        <v>0.01</v>
      </c>
      <c r="C22">
        <v>151</v>
      </c>
      <c r="D22">
        <v>3</v>
      </c>
      <c r="E22">
        <v>3</v>
      </c>
      <c r="F22">
        <v>14584</v>
      </c>
      <c r="G22">
        <v>6646</v>
      </c>
      <c r="H22">
        <v>7938</v>
      </c>
      <c r="I22">
        <v>2000</v>
      </c>
      <c r="J22">
        <v>1</v>
      </c>
      <c r="K22">
        <v>2646</v>
      </c>
      <c r="L22">
        <v>1</v>
      </c>
      <c r="M22">
        <v>6</v>
      </c>
      <c r="N22">
        <v>3.5386425606717002E-2</v>
      </c>
      <c r="O22">
        <v>3.4965231779143E-2</v>
      </c>
      <c r="P22">
        <v>3.3710378190138002E-2</v>
      </c>
      <c r="Q22">
        <v>3.1647769096051E-2</v>
      </c>
      <c r="R22">
        <v>2.8819968985893001E-2</v>
      </c>
      <c r="S22">
        <v>2.5285392417436998E-2</v>
      </c>
      <c r="T22">
        <v>2.1117186319113999E-2</v>
      </c>
      <c r="U22">
        <v>1.6401817549349999E-2</v>
      </c>
      <c r="V22">
        <v>1.1237383820269E-2</v>
      </c>
      <c r="W22">
        <v>5.7316725817886998E-3</v>
      </c>
      <c r="X22" s="2">
        <v>1.9090304609743998E-18</v>
      </c>
      <c r="Y22">
        <v>245.94866481299999</v>
      </c>
      <c r="Z22">
        <v>1.0024898782664</v>
      </c>
      <c r="AA22">
        <v>0.13998590422037999</v>
      </c>
      <c r="AB22">
        <v>-5.2834068129056999E-2</v>
      </c>
    </row>
    <row r="23" spans="1:28" x14ac:dyDescent="0.2">
      <c r="A23">
        <v>0.4161435377503</v>
      </c>
      <c r="B23">
        <v>0.01</v>
      </c>
      <c r="C23">
        <v>144</v>
      </c>
      <c r="D23">
        <v>3</v>
      </c>
      <c r="E23">
        <v>3</v>
      </c>
      <c r="F23">
        <v>14584</v>
      </c>
      <c r="G23">
        <v>6646</v>
      </c>
      <c r="H23">
        <v>7938</v>
      </c>
      <c r="I23">
        <v>2000</v>
      </c>
      <c r="J23">
        <v>1</v>
      </c>
      <c r="K23">
        <v>2646</v>
      </c>
      <c r="L23">
        <v>1</v>
      </c>
      <c r="M23">
        <v>6</v>
      </c>
      <c r="N23">
        <v>2.8733792684736002E-2</v>
      </c>
      <c r="O23">
        <v>2.8391431737384999E-2</v>
      </c>
      <c r="P23">
        <v>2.7371483135159001E-2</v>
      </c>
      <c r="Q23">
        <v>2.5695135844476E-2</v>
      </c>
      <c r="R23">
        <v>2.3397205877553999E-2</v>
      </c>
      <c r="S23">
        <v>2.0525458477669001E-2</v>
      </c>
      <c r="T23">
        <v>1.7139673842844001E-2</v>
      </c>
      <c r="U23">
        <v>1.3310468076606E-2</v>
      </c>
      <c r="V23">
        <v>9.1178847743085996E-3</v>
      </c>
      <c r="W23">
        <v>4.6497765794382999E-3</v>
      </c>
      <c r="X23" s="2">
        <v>1.5486867053565E-18</v>
      </c>
      <c r="Y23">
        <v>256.135848533</v>
      </c>
      <c r="Z23">
        <v>1.0021082748903001</v>
      </c>
      <c r="AA23">
        <v>0.13869874501998</v>
      </c>
      <c r="AB23">
        <v>-5.2937343824022001E-2</v>
      </c>
    </row>
    <row r="24" spans="1:28" x14ac:dyDescent="0.2">
      <c r="A24">
        <v>0.44614353775030002</v>
      </c>
      <c r="B24">
        <v>0.01</v>
      </c>
      <c r="C24">
        <v>151</v>
      </c>
      <c r="D24">
        <v>3</v>
      </c>
      <c r="E24">
        <v>3</v>
      </c>
      <c r="F24">
        <v>14584</v>
      </c>
      <c r="G24">
        <v>6646</v>
      </c>
      <c r="H24">
        <v>7938</v>
      </c>
      <c r="I24">
        <v>2000</v>
      </c>
      <c r="J24">
        <v>1</v>
      </c>
      <c r="K24">
        <v>2646</v>
      </c>
      <c r="L24">
        <v>1</v>
      </c>
      <c r="M24">
        <v>6</v>
      </c>
      <c r="N24">
        <v>2.3356675024312001E-2</v>
      </c>
      <c r="O24">
        <v>2.3078074455465E-2</v>
      </c>
      <c r="P24">
        <v>2.2248115884283E-2</v>
      </c>
      <c r="Q24">
        <v>2.0884162373962002E-2</v>
      </c>
      <c r="R24">
        <v>1.9014739901263001E-2</v>
      </c>
      <c r="S24">
        <v>1.6678967323301999E-2</v>
      </c>
      <c r="T24">
        <v>1.3925771619352E-2</v>
      </c>
      <c r="U24">
        <v>1.0812899189736999E-2</v>
      </c>
      <c r="V24">
        <v>7.4057365365343001E-3</v>
      </c>
      <c r="W24">
        <v>3.7759556112535002E-3</v>
      </c>
      <c r="X24" s="2">
        <v>1.2576458578729E-18</v>
      </c>
      <c r="Y24">
        <v>266.26743684100001</v>
      </c>
      <c r="Z24">
        <v>1.0017763554559</v>
      </c>
      <c r="AA24">
        <v>0.13765766259136</v>
      </c>
      <c r="AB24">
        <v>-5.3019324104591002E-2</v>
      </c>
    </row>
    <row r="25" spans="1:28" x14ac:dyDescent="0.2">
      <c r="A25">
        <v>0.47614353775029999</v>
      </c>
      <c r="B25">
        <v>0.01</v>
      </c>
      <c r="C25">
        <v>143</v>
      </c>
      <c r="D25">
        <v>3</v>
      </c>
      <c r="E25">
        <v>3</v>
      </c>
      <c r="F25">
        <v>14584</v>
      </c>
      <c r="G25">
        <v>6646</v>
      </c>
      <c r="H25">
        <v>7938</v>
      </c>
      <c r="I25">
        <v>2000</v>
      </c>
      <c r="J25">
        <v>1</v>
      </c>
      <c r="K25">
        <v>2646</v>
      </c>
      <c r="L25">
        <v>1</v>
      </c>
      <c r="M25">
        <v>6</v>
      </c>
      <c r="N25">
        <v>1.8955310861571002E-2</v>
      </c>
      <c r="O25">
        <v>1.8728951161541E-2</v>
      </c>
      <c r="P25">
        <v>1.8054646694778999E-2</v>
      </c>
      <c r="Q25">
        <v>1.6946592251674001E-2</v>
      </c>
      <c r="R25">
        <v>1.5428109688305E-2</v>
      </c>
      <c r="S25">
        <v>1.3531177485183E-2</v>
      </c>
      <c r="T25">
        <v>1.1295784058262001E-2</v>
      </c>
      <c r="U25">
        <v>8.7691149148222004E-3</v>
      </c>
      <c r="V25">
        <v>6.0045859985288002E-3</v>
      </c>
      <c r="W25">
        <v>3.0607371500899999E-3</v>
      </c>
      <c r="X25" s="2">
        <v>1.0194302569067001E-18</v>
      </c>
      <c r="Y25">
        <v>276.517309797</v>
      </c>
      <c r="Z25">
        <v>1.0016401340098999</v>
      </c>
      <c r="AA25">
        <v>0.13692057777193001</v>
      </c>
      <c r="AB25">
        <v>-5.3083951156798002E-2</v>
      </c>
    </row>
    <row r="26" spans="1:28" x14ac:dyDescent="0.2">
      <c r="A26">
        <v>0.50614353775029997</v>
      </c>
      <c r="B26">
        <v>0.01</v>
      </c>
      <c r="C26">
        <v>143</v>
      </c>
      <c r="D26">
        <v>3</v>
      </c>
      <c r="E26">
        <v>3</v>
      </c>
      <c r="F26">
        <v>14584</v>
      </c>
      <c r="G26">
        <v>6646</v>
      </c>
      <c r="H26">
        <v>7938</v>
      </c>
      <c r="I26">
        <v>2000</v>
      </c>
      <c r="J26">
        <v>1</v>
      </c>
      <c r="K26">
        <v>2646</v>
      </c>
      <c r="L26">
        <v>1</v>
      </c>
      <c r="M26">
        <v>6</v>
      </c>
      <c r="N26">
        <v>1.5372672748318999E-2</v>
      </c>
      <c r="O26">
        <v>1.5188913095221E-2</v>
      </c>
      <c r="P26">
        <v>1.4641529255396E-2</v>
      </c>
      <c r="Q26">
        <v>1.3742105692575E-2</v>
      </c>
      <c r="R26">
        <v>1.2509676063083E-2</v>
      </c>
      <c r="S26">
        <v>1.0970336259856E-2</v>
      </c>
      <c r="T26">
        <v>9.1567135156967999E-3</v>
      </c>
      <c r="U26">
        <v>7.1073013185238999E-3</v>
      </c>
      <c r="V26">
        <v>4.8656725068884996E-3</v>
      </c>
      <c r="W26">
        <v>2.4795853944152E-3</v>
      </c>
      <c r="X26" s="2">
        <v>8.2586783892120996E-19</v>
      </c>
      <c r="Y26">
        <v>286.64055947600002</v>
      </c>
      <c r="Z26">
        <v>1.0013746931456999</v>
      </c>
      <c r="AA26">
        <v>0.13623010912076</v>
      </c>
      <c r="AB26">
        <v>-5.3135301964303001E-2</v>
      </c>
    </row>
    <row r="27" spans="1:28" x14ac:dyDescent="0.2">
      <c r="A27">
        <v>0.53614353775029999</v>
      </c>
      <c r="B27">
        <v>0.01</v>
      </c>
      <c r="C27">
        <v>143</v>
      </c>
      <c r="D27">
        <v>3</v>
      </c>
      <c r="E27">
        <v>3</v>
      </c>
      <c r="F27">
        <v>14584</v>
      </c>
      <c r="G27">
        <v>6646</v>
      </c>
      <c r="H27">
        <v>7938</v>
      </c>
      <c r="I27">
        <v>2000</v>
      </c>
      <c r="J27">
        <v>1</v>
      </c>
      <c r="K27">
        <v>2646</v>
      </c>
      <c r="L27">
        <v>1</v>
      </c>
      <c r="M27">
        <v>6</v>
      </c>
      <c r="N27">
        <v>1.2457655928896E-2</v>
      </c>
      <c r="O27">
        <v>1.2308608539045999E-2</v>
      </c>
      <c r="P27">
        <v>1.1864639409977999E-2</v>
      </c>
      <c r="Q27">
        <v>1.1135188421428001E-2</v>
      </c>
      <c r="R27">
        <v>1.0135766062197E-2</v>
      </c>
      <c r="S27">
        <v>8.8876363070948001E-3</v>
      </c>
      <c r="T27">
        <v>7.4173822905267998E-3</v>
      </c>
      <c r="U27">
        <v>5.7563638290168999E-3</v>
      </c>
      <c r="V27">
        <v>3.9400785561152004E-3</v>
      </c>
      <c r="W27">
        <v>2.0074413488658E-3</v>
      </c>
      <c r="X27" s="2">
        <v>6.6861228182861E-19</v>
      </c>
      <c r="Y27">
        <v>298.77240677999998</v>
      </c>
      <c r="Z27">
        <v>1.0009535215518</v>
      </c>
      <c r="AA27">
        <v>0.135541156828</v>
      </c>
      <c r="AB27">
        <v>-5.3176119087317002E-2</v>
      </c>
    </row>
    <row r="28" spans="1:28" x14ac:dyDescent="0.2">
      <c r="A28">
        <v>0.56614353775030002</v>
      </c>
      <c r="B28">
        <v>0.01</v>
      </c>
      <c r="C28">
        <v>144</v>
      </c>
      <c r="D28">
        <v>3</v>
      </c>
      <c r="E28">
        <v>3</v>
      </c>
      <c r="F28">
        <v>14584</v>
      </c>
      <c r="G28">
        <v>6646</v>
      </c>
      <c r="H28">
        <v>7938</v>
      </c>
      <c r="I28">
        <v>2000</v>
      </c>
      <c r="J28">
        <v>1</v>
      </c>
      <c r="K28">
        <v>2646</v>
      </c>
      <c r="L28">
        <v>1</v>
      </c>
      <c r="M28">
        <v>6</v>
      </c>
      <c r="N28">
        <v>1.0090227675322E-2</v>
      </c>
      <c r="O28">
        <v>9.9694266487357994E-3</v>
      </c>
      <c r="P28">
        <v>9.6096046616864998E-3</v>
      </c>
      <c r="Q28">
        <v>9.0184422141908992E-3</v>
      </c>
      <c r="R28">
        <v>8.2085583565881994E-3</v>
      </c>
      <c r="S28">
        <v>7.1972498309945E-3</v>
      </c>
      <c r="T28">
        <v>6.0061336781103997E-3</v>
      </c>
      <c r="U28">
        <v>4.6607006678567996E-3</v>
      </c>
      <c r="V28">
        <v>3.1897890195600998E-3</v>
      </c>
      <c r="W28">
        <v>1.6249900757241999E-3</v>
      </c>
      <c r="X28" s="2">
        <v>5.4123041905692E-19</v>
      </c>
      <c r="Y28">
        <v>311.19596907099998</v>
      </c>
      <c r="Z28">
        <v>1.0009617357986</v>
      </c>
      <c r="AA28">
        <v>0.13522229392971</v>
      </c>
      <c r="AB28">
        <v>-5.3208552993605003E-2</v>
      </c>
    </row>
    <row r="29" spans="1:28" x14ac:dyDescent="0.2">
      <c r="A29">
        <v>0.59614353775030005</v>
      </c>
      <c r="B29">
        <v>0.01</v>
      </c>
      <c r="C29">
        <v>143</v>
      </c>
      <c r="D29">
        <v>3</v>
      </c>
      <c r="E29">
        <v>3</v>
      </c>
      <c r="F29">
        <v>14584</v>
      </c>
      <c r="G29">
        <v>6646</v>
      </c>
      <c r="H29">
        <v>7938</v>
      </c>
      <c r="I29">
        <v>2000</v>
      </c>
      <c r="J29">
        <v>1</v>
      </c>
      <c r="K29">
        <v>2646</v>
      </c>
      <c r="L29">
        <v>1</v>
      </c>
      <c r="M29">
        <v>6</v>
      </c>
      <c r="N29">
        <v>8.1672575293647003E-3</v>
      </c>
      <c r="O29">
        <v>8.0694222169392996E-3</v>
      </c>
      <c r="P29">
        <v>7.7780135671033004E-3</v>
      </c>
      <c r="Q29">
        <v>7.2992734764621998E-3</v>
      </c>
      <c r="R29">
        <v>6.6434567540028999E-3</v>
      </c>
      <c r="S29">
        <v>5.8246169530209004E-3</v>
      </c>
      <c r="T29">
        <v>4.8603128535843997E-3</v>
      </c>
      <c r="U29">
        <v>3.7712415683882998E-3</v>
      </c>
      <c r="V29">
        <v>2.5808058807878002E-3</v>
      </c>
      <c r="W29">
        <v>1.3146250524459001E-3</v>
      </c>
      <c r="X29" s="2">
        <v>4.3785810059236002E-19</v>
      </c>
      <c r="Y29">
        <v>321.48717157599998</v>
      </c>
      <c r="Z29">
        <v>1.0006072445809</v>
      </c>
      <c r="AA29">
        <v>0.13472829922021001</v>
      </c>
      <c r="AB29">
        <v>-5.3234319716706002E-2</v>
      </c>
    </row>
    <row r="30" spans="1:28" x14ac:dyDescent="0.2">
      <c r="A30">
        <v>0.62614353775029996</v>
      </c>
      <c r="B30">
        <v>0.01</v>
      </c>
      <c r="C30">
        <v>143</v>
      </c>
      <c r="D30">
        <v>3</v>
      </c>
      <c r="E30">
        <v>3</v>
      </c>
      <c r="F30">
        <v>14584</v>
      </c>
      <c r="G30">
        <v>6646</v>
      </c>
      <c r="H30">
        <v>7938</v>
      </c>
      <c r="I30">
        <v>2000</v>
      </c>
      <c r="J30">
        <v>1</v>
      </c>
      <c r="K30">
        <v>2646</v>
      </c>
      <c r="L30">
        <v>1</v>
      </c>
      <c r="M30">
        <v>6</v>
      </c>
      <c r="N30">
        <v>6.6067916361584001E-3</v>
      </c>
      <c r="O30">
        <v>6.5276074193405002E-3</v>
      </c>
      <c r="P30">
        <v>6.2917573126157998E-3</v>
      </c>
      <c r="Q30">
        <v>5.9043090628980999E-3</v>
      </c>
      <c r="R30">
        <v>5.3735880331929001E-3</v>
      </c>
      <c r="S30">
        <v>4.7110018483863996E-3</v>
      </c>
      <c r="T30">
        <v>3.9307999994259001E-3</v>
      </c>
      <c r="U30">
        <v>3.0497732288372998E-3</v>
      </c>
      <c r="V30">
        <v>2.0868987761720999E-3</v>
      </c>
      <c r="W30">
        <v>1.0629387483558001E-3</v>
      </c>
      <c r="X30" s="2">
        <v>3.5402972165724001E-19</v>
      </c>
      <c r="Y30">
        <v>331.65695034599997</v>
      </c>
      <c r="Z30">
        <v>1.0004903070663</v>
      </c>
      <c r="AA30">
        <v>0.13444570029816</v>
      </c>
      <c r="AB30">
        <v>-5.3254783774602001E-2</v>
      </c>
    </row>
    <row r="31" spans="1:28" x14ac:dyDescent="0.2">
      <c r="A31">
        <v>0.65614353775029999</v>
      </c>
      <c r="B31">
        <v>0.01</v>
      </c>
      <c r="C31">
        <v>143</v>
      </c>
      <c r="D31">
        <v>3</v>
      </c>
      <c r="E31">
        <v>3</v>
      </c>
      <c r="F31">
        <v>14584</v>
      </c>
      <c r="G31">
        <v>6646</v>
      </c>
      <c r="H31">
        <v>7938</v>
      </c>
      <c r="I31">
        <v>2000</v>
      </c>
      <c r="J31">
        <v>1</v>
      </c>
      <c r="K31">
        <v>2646</v>
      </c>
      <c r="L31">
        <v>1</v>
      </c>
      <c r="M31">
        <v>6</v>
      </c>
      <c r="N31">
        <v>5.3409886819933E-3</v>
      </c>
      <c r="O31">
        <v>5.2769424228398002E-3</v>
      </c>
      <c r="P31">
        <v>5.0861848129388001E-3</v>
      </c>
      <c r="Q31">
        <v>4.7728274170140998E-3</v>
      </c>
      <c r="R31">
        <v>4.3436243826856001E-3</v>
      </c>
      <c r="S31">
        <v>3.8078290177562999E-3</v>
      </c>
      <c r="T31">
        <v>3.1769970364675E-3</v>
      </c>
      <c r="U31">
        <v>2.4647402756358999E-3</v>
      </c>
      <c r="V31">
        <v>1.6864356055226E-3</v>
      </c>
      <c r="W31">
        <v>8.5889457297133999E-4</v>
      </c>
      <c r="X31" s="2">
        <v>2.8606935919150998E-19</v>
      </c>
      <c r="Y31">
        <v>341.79523195299998</v>
      </c>
      <c r="Z31">
        <v>1.0003979088382999</v>
      </c>
      <c r="AA31">
        <v>0.13422161574609001</v>
      </c>
      <c r="AB31">
        <v>-5.3271032347942997E-2</v>
      </c>
    </row>
    <row r="32" spans="1:28" x14ac:dyDescent="0.2">
      <c r="A32">
        <v>0.68614353775030001</v>
      </c>
      <c r="B32">
        <v>0.01</v>
      </c>
      <c r="C32">
        <v>143</v>
      </c>
      <c r="D32">
        <v>3</v>
      </c>
      <c r="E32">
        <v>3</v>
      </c>
      <c r="F32">
        <v>14584</v>
      </c>
      <c r="G32">
        <v>6646</v>
      </c>
      <c r="H32">
        <v>7938</v>
      </c>
      <c r="I32">
        <v>2000</v>
      </c>
      <c r="J32">
        <v>1</v>
      </c>
      <c r="K32">
        <v>2646</v>
      </c>
      <c r="L32">
        <v>1</v>
      </c>
      <c r="M32">
        <v>6</v>
      </c>
      <c r="N32">
        <v>4.3154989039797002E-3</v>
      </c>
      <c r="O32">
        <v>4.2637256278968E-3</v>
      </c>
      <c r="P32">
        <v>4.1095252823859004E-3</v>
      </c>
      <c r="Q32">
        <v>3.8562306922241998E-3</v>
      </c>
      <c r="R32">
        <v>3.5093164705093998E-3</v>
      </c>
      <c r="S32">
        <v>3.0762819696629998E-3</v>
      </c>
      <c r="T32">
        <v>2.5664906368209998E-3</v>
      </c>
      <c r="U32">
        <v>1.9909687836056999E-3</v>
      </c>
      <c r="V32">
        <v>1.3621674362737E-3</v>
      </c>
      <c r="W32">
        <v>6.9369141254795996E-4</v>
      </c>
      <c r="X32" s="2">
        <v>2.3104565345864999E-19</v>
      </c>
      <c r="Y32">
        <v>352.00329344800002</v>
      </c>
      <c r="Z32">
        <v>1.0004202386725001</v>
      </c>
      <c r="AA32">
        <v>0.13410752119882</v>
      </c>
      <c r="AB32">
        <v>-5.3283930458283002E-2</v>
      </c>
    </row>
    <row r="33" spans="1:28" x14ac:dyDescent="0.2">
      <c r="A33">
        <v>0.7</v>
      </c>
      <c r="B33">
        <v>1.9282311248478999E-3</v>
      </c>
      <c r="C33">
        <v>142</v>
      </c>
      <c r="D33">
        <v>3</v>
      </c>
      <c r="E33">
        <v>3</v>
      </c>
      <c r="F33">
        <v>14584</v>
      </c>
      <c r="G33">
        <v>6646</v>
      </c>
      <c r="H33">
        <v>7938</v>
      </c>
      <c r="I33">
        <v>2000</v>
      </c>
      <c r="J33">
        <v>1</v>
      </c>
      <c r="K33">
        <v>2646</v>
      </c>
      <c r="L33">
        <v>1</v>
      </c>
      <c r="M33">
        <v>6</v>
      </c>
      <c r="N33">
        <v>3.6760515456505998E-3</v>
      </c>
      <c r="O33">
        <v>3.6322172800338998E-3</v>
      </c>
      <c r="P33">
        <v>3.5016304020248998E-3</v>
      </c>
      <c r="Q33">
        <v>3.2870193450879001E-3</v>
      </c>
      <c r="R33">
        <v>2.9928689150205E-3</v>
      </c>
      <c r="S33">
        <v>2.6253283078296998E-3</v>
      </c>
      <c r="T33">
        <v>2.1920849946809999E-3</v>
      </c>
      <c r="U33">
        <v>1.7022068064294E-3</v>
      </c>
      <c r="V33">
        <v>1.1659544354489001E-3</v>
      </c>
      <c r="W33">
        <v>5.9456484643243001E-4</v>
      </c>
      <c r="X33" s="2">
        <v>1.6620662829718999E-19</v>
      </c>
      <c r="Y33">
        <v>360.82740428400001</v>
      </c>
      <c r="Z33">
        <v>1.0002117439917999</v>
      </c>
      <c r="AA33">
        <v>0.13396077742376999</v>
      </c>
      <c r="AB33">
        <v>-5.3288898000000001E-2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Analytical-Expected</vt:lpstr>
      <vt:lpstr>Moose-Fully Coupled</vt:lpstr>
      <vt:lpstr>Moose-Uncoupled</vt:lpstr>
      <vt:lpstr>Sheet1</vt:lpstr>
      <vt:lpstr>total_force</vt:lpstr>
      <vt:lpstr>Porepressure Comparison</vt:lpstr>
      <vt:lpstr>Displacement X Comparison</vt:lpstr>
      <vt:lpstr>Displacement Y Comparison</vt:lpstr>
      <vt:lpstr>'Moose-Fully Coupled'!mandel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Microsoft Office User</cp:lastModifiedBy>
  <dcterms:created xsi:type="dcterms:W3CDTF">2015-04-21T01:49:59Z</dcterms:created>
  <dcterms:modified xsi:type="dcterms:W3CDTF">2021-07-27T07:02:41Z</dcterms:modified>
</cp:coreProperties>
</file>