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xps\Desktop\MOOCs\Modeling Risk and Realities\Week -1-\"/>
    </mc:Choice>
  </mc:AlternateContent>
  <xr:revisionPtr revIDLastSave="0" documentId="13_ncr:1_{47235DC6-A634-4C9C-A243-4B32E55E8DBD}" xr6:coauthVersionLast="47" xr6:coauthVersionMax="47" xr10:uidLastSave="{00000000-0000-0000-0000-000000000000}"/>
  <bookViews>
    <workbookView xWindow="60" yWindow="55" windowWidth="19140" windowHeight="11345" activeTab="1" xr2:uid="{00000000-000D-0000-FFFF-FFFF00000000}"/>
  </bookViews>
  <sheets>
    <sheet name="Solver_Hudson-Readers" sheetId="1" r:id="rId1"/>
    <sheet name="Epsilon Delta Capital" sheetId="3" r:id="rId2"/>
    <sheet name="Epsilon Delta Capital Rubish" sheetId="2" r:id="rId3"/>
  </sheets>
  <definedNames>
    <definedName name="solver_adj" localSheetId="1" hidden="1">'Epsilon Delta Capital'!$D$23:$G$23</definedName>
    <definedName name="solver_adj" localSheetId="2" hidden="1">'Epsilon Delta Capital Rubish'!$D$21:$G$21</definedName>
    <definedName name="solver_adj" localSheetId="0" hidden="1">'Solver_Hudson-Readers'!$B$12:$C$13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'Epsilon Delta Capital'!$D$23:$G$23</definedName>
    <definedName name="solver_lhs1" localSheetId="2" hidden="1">'Epsilon Delta Capital Rubish'!$D$21:$G$21</definedName>
    <definedName name="solver_lhs1" localSheetId="0" hidden="1">'Solver_Hudson-Readers'!$E$20</definedName>
    <definedName name="solver_lhs2" localSheetId="1" hidden="1">'Epsilon Delta Capital'!$D$24:$G$24</definedName>
    <definedName name="solver_lhs2" localSheetId="2" hidden="1">'Epsilon Delta Capital Rubish'!$D$23:$G$23</definedName>
    <definedName name="solver_lhs2" localSheetId="0" hidden="1">'Solver_Hudson-Readers'!$E$21:$E$23</definedName>
    <definedName name="solver_lhs3" localSheetId="1" hidden="1">'Epsilon Delta Capital'!$D$27</definedName>
    <definedName name="solver_lhs3" localSheetId="2" hidden="1">'Epsilon Delta Capital Rubish'!$E$25</definedName>
    <definedName name="solver_lhs4" localSheetId="1" hidden="1">'Epsilon Delta Capital'!$D$28</definedName>
    <definedName name="solver_lhs4" localSheetId="2" hidden="1">'Epsilon Delta Capital Rubish'!$E$26</definedName>
    <definedName name="solver_lhs5" localSheetId="1" hidden="1">'Epsilon Delta Capital'!$M$22</definedName>
    <definedName name="solver_lhs5" localSheetId="2" hidden="1">'Epsilon Delta Capital Rubish'!$L$21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5</definedName>
    <definedName name="solver_num" localSheetId="2" hidden="1">5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'Epsilon Delta Capital'!$N$10</definedName>
    <definedName name="solver_opt" localSheetId="2" hidden="1">'Epsilon Delta Capital Rubish'!$K$9</definedName>
    <definedName name="solver_opt" localSheetId="0" hidden="1">'Solver_Hudson-Readers'!$O$11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3</definedName>
    <definedName name="solver_rel1" localSheetId="2" hidden="1">3</definedName>
    <definedName name="solver_rel1" localSheetId="0" hidden="1">1</definedName>
    <definedName name="solver_rel2" localSheetId="1" hidden="1">1</definedName>
    <definedName name="solver_rel2" localSheetId="2" hidden="1">1</definedName>
    <definedName name="solver_rel2" localSheetId="0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el5" localSheetId="1" hidden="1">2</definedName>
    <definedName name="solver_rel5" localSheetId="2" hidden="1">2</definedName>
    <definedName name="solver_rhs1" localSheetId="1" hidden="1">'Epsilon Delta Capital'!$D$14</definedName>
    <definedName name="solver_rhs1" localSheetId="2" hidden="1">'Epsilon Delta Capital Rubish'!$F$16</definedName>
    <definedName name="solver_rhs1" localSheetId="0" hidden="1">'Solver_Hudson-Readers'!$G$20</definedName>
    <definedName name="solver_rhs2" localSheetId="1" hidden="1">'Epsilon Delta Capital'!$D$15</definedName>
    <definedName name="solver_rhs2" localSheetId="2" hidden="1">'Epsilon Delta Capital Rubish'!$F$17</definedName>
    <definedName name="solver_rhs2" localSheetId="0" hidden="1">'Solver_Hudson-Readers'!$G$21:$G$23</definedName>
    <definedName name="solver_rhs3" localSheetId="1" hidden="1">'Epsilon Delta Capital'!$F$27</definedName>
    <definedName name="solver_rhs3" localSheetId="2" hidden="1">'Epsilon Delta Capital Rubish'!$G$25</definedName>
    <definedName name="solver_rhs4" localSheetId="1" hidden="1">'Epsilon Delta Capital'!$F$28</definedName>
    <definedName name="solver_rhs4" localSheetId="2" hidden="1">'Epsilon Delta Capital Rubish'!$G$26</definedName>
    <definedName name="solver_rhs5" localSheetId="1" hidden="1">'Epsilon Delta Capital'!$O$22</definedName>
    <definedName name="solver_rhs5" localSheetId="2" hidden="1">'Epsilon Delta Capital Rubish'!$O$21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D28" i="3" l="1"/>
  <c r="N10" i="3"/>
  <c r="E24" i="3"/>
  <c r="F24" i="3"/>
  <c r="G24" i="3"/>
  <c r="D24" i="3"/>
  <c r="M22" i="3"/>
  <c r="E26" i="2"/>
  <c r="E23" i="2"/>
  <c r="F23" i="2"/>
  <c r="G23" i="2"/>
  <c r="D23" i="2"/>
  <c r="L21" i="2"/>
  <c r="K9" i="2"/>
  <c r="E23" i="1"/>
  <c r="G23" i="1"/>
  <c r="E22" i="1"/>
  <c r="E21" i="1"/>
  <c r="E20" i="1"/>
  <c r="D27" i="3" l="1"/>
  <c r="E25" i="2"/>
</calcChain>
</file>

<file path=xl/sharedStrings.xml><?xml version="1.0" encoding="utf-8"?>
<sst xmlns="http://schemas.openxmlformats.org/spreadsheetml/2006/main" count="76" uniqueCount="54">
  <si>
    <t>Models with little to NO Risk</t>
  </si>
  <si>
    <t>Optimizing with "Solver" and Alternative Data Inputs</t>
  </si>
  <si>
    <t>India</t>
  </si>
  <si>
    <t>China</t>
  </si>
  <si>
    <t>Standard</t>
  </si>
  <si>
    <t>Enhanced</t>
  </si>
  <si>
    <t>standard</t>
  </si>
  <si>
    <t>Net Sales Increase (in $ per $ spent on advertising)</t>
  </si>
  <si>
    <t>Spending Amounts (in $ millions)</t>
  </si>
  <si>
    <t>Product</t>
  </si>
  <si>
    <t>Constraints</t>
  </si>
  <si>
    <t>Total Spending Budget</t>
  </si>
  <si>
    <t>Sales Increase in India</t>
  </si>
  <si>
    <t>Sales Increase in China</t>
  </si>
  <si>
    <t>Sales Increase for Enhanced Version</t>
  </si>
  <si>
    <t>Total Net Sales Increase  "Obj. Function"($ Millions)</t>
  </si>
  <si>
    <t>&lt;=</t>
  </si>
  <si>
    <t>&gt;=</t>
  </si>
  <si>
    <t>Optimization Problem:</t>
  </si>
  <si>
    <r>
      <t xml:space="preserve">Combining the Decision Variables, Objective Function and 
Constraints together, we can express our model as:
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0.05*Asi + 0.04*Asc + 0.02*Aei + 0.03*Aec
subject to:
Asi + Asc + Aei + Aec &lt;= 195 (Advertising Budget)
0.05*Asi + 0.02*Aei  &gt;= 3 (Net sales in India)
0.04*Asc + 0.03*Aec &gt;= 4 (Net sales in China)
0.02*Aei + 0.03*Aec &gt;= 0.8* (0.05*Asi + 0.04*Asc )
(Standard vs. Enhanced Net sales Increase)
Asi + Asc + Aei + Aec &gt;= 0
</t>
    </r>
  </si>
  <si>
    <t>Hudson Readers</t>
  </si>
  <si>
    <t>Epsilon Delta Capital</t>
  </si>
  <si>
    <t>Product Group</t>
  </si>
  <si>
    <t>Expected Return, %</t>
  </si>
  <si>
    <t>Quality Score</t>
  </si>
  <si>
    <t>Govt
Bonds</t>
  </si>
  <si>
    <t>Muni.
Bonds</t>
  </si>
  <si>
    <t>Corp.
Bonds</t>
  </si>
  <si>
    <t>Consumer Loans</t>
  </si>
  <si>
    <t>Minimum Quality Score</t>
  </si>
  <si>
    <t>Minimum Investment Amount ($ millions)</t>
  </si>
  <si>
    <t>Maximum Investment Fraction</t>
  </si>
  <si>
    <t>Maximum Fraction of Government Bonds</t>
  </si>
  <si>
    <t>Investment Fraction, %</t>
  </si>
  <si>
    <t>Total Invested</t>
  </si>
  <si>
    <t>Risk Score Requirement</t>
  </si>
  <si>
    <t>Fraction Allocated to Government Bonds</t>
  </si>
  <si>
    <t>Investment Amount ($ mil.)</t>
  </si>
  <si>
    <t>Total Expected (Obj. Fct)
Return (in $ millions)</t>
  </si>
  <si>
    <t>=</t>
  </si>
  <si>
    <t xml:space="preserve">&gt;= </t>
  </si>
  <si>
    <t>Group of Financial Products</t>
  </si>
  <si>
    <t>Expected Annual Return, %</t>
  </si>
  <si>
    <t>Consume
r Loans</t>
  </si>
  <si>
    <t>Input Data</t>
  </si>
  <si>
    <t>Objective Function:</t>
  </si>
  <si>
    <t>The Objective is to Maximize th expected
annual return from its investment.</t>
  </si>
  <si>
    <t>Minimum Investment amount</t>
  </si>
  <si>
    <t>Max. Fraction of Gvnt Bonds</t>
  </si>
  <si>
    <t>Solution</t>
  </si>
  <si>
    <t>Investment amount ($ mil.)</t>
  </si>
  <si>
    <t>Risk Score Requirements</t>
  </si>
  <si>
    <t>Fraction alloca. to Govt Bonds</t>
  </si>
  <si>
    <t>Epsilon Data Capital - Investment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</si>
</sst>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3"/>
      <color theme="1"/>
      <name val="Calibri"/>
      <family val="2"/>
      <scheme val="minor"/>
    </font>
    <font>
      <sz val="2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/>
    <xf numFmtId="0" fontId="2" fillId="4" borderId="0" xfId="0" applyFont="1" applyFill="1"/>
    <xf numFmtId="0" fontId="2" fillId="6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2" fontId="0" fillId="5" borderId="4" xfId="0" applyNumberFormat="1" applyFill="1" applyBorder="1" applyAlignment="1">
      <alignment horizontal="center" vertical="center"/>
    </xf>
    <xf numFmtId="0" fontId="7" fillId="0" borderId="1" xfId="0" applyFont="1" applyBorder="1"/>
    <xf numFmtId="164" fontId="0" fillId="5" borderId="2" xfId="0" applyNumberFormat="1" applyFill="1" applyBorder="1" applyAlignment="1">
      <alignment horizontal="center" vertical="center"/>
    </xf>
    <xf numFmtId="164" fontId="0" fillId="5" borderId="6" xfId="0" quotePrefix="1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0" xfId="0" quotePrefix="1" applyNumberFormat="1" applyFill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9" xfId="0" quotePrefix="1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5" fontId="2" fillId="5" borderId="0" xfId="0" applyNumberFormat="1" applyFont="1" applyFill="1"/>
    <xf numFmtId="44" fontId="2" fillId="5" borderId="0" xfId="1" applyFont="1" applyFill="1"/>
    <xf numFmtId="44" fontId="6" fillId="5" borderId="2" xfId="1" applyFont="1" applyFill="1" applyBorder="1"/>
    <xf numFmtId="44" fontId="6" fillId="5" borderId="3" xfId="1" applyFont="1" applyFill="1" applyBorder="1"/>
    <xf numFmtId="44" fontId="6" fillId="5" borderId="4" xfId="1" applyFont="1" applyFill="1" applyBorder="1"/>
    <xf numFmtId="44" fontId="6" fillId="5" borderId="5" xfId="1" applyFont="1" applyFill="1" applyBorder="1"/>
    <xf numFmtId="0" fontId="2" fillId="4" borderId="7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6" fillId="5" borderId="10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6" fillId="5" borderId="11" xfId="0" applyFont="1" applyFill="1" applyBorder="1"/>
    <xf numFmtId="0" fontId="6" fillId="5" borderId="12" xfId="0" applyFont="1" applyFill="1" applyBorder="1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17" xfId="0" quotePrefix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7" fillId="5" borderId="1" xfId="0" applyNumberFormat="1" applyFont="1" applyFill="1" applyBorder="1"/>
    <xf numFmtId="2" fontId="6" fillId="0" borderId="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top"/>
    </xf>
    <xf numFmtId="0" fontId="2" fillId="6" borderId="6" xfId="0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/>
    </xf>
    <xf numFmtId="0" fontId="2" fillId="6" borderId="9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2" fillId="6" borderId="12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6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2" fillId="6" borderId="7" xfId="0" applyFont="1" applyFill="1" applyBorder="1" applyAlignment="1">
      <alignment horizontal="left" vertical="top"/>
    </xf>
    <xf numFmtId="0" fontId="2" fillId="6" borderId="8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/>
    </xf>
    <xf numFmtId="0" fontId="2" fillId="6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2" fillId="4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4" borderId="2" xfId="0" applyFont="1" applyFill="1" applyBorder="1" applyAlignment="1">
      <alignment horizontal="left" vertical="top"/>
    </xf>
    <xf numFmtId="0" fontId="2" fillId="4" borderId="6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opLeftCell="A4" workbookViewId="0">
      <selection activeCell="K20" sqref="K20"/>
    </sheetView>
  </sheetViews>
  <sheetFormatPr defaultRowHeight="14.75" x14ac:dyDescent="0.75"/>
  <sheetData>
    <row r="1" spans="1:26" x14ac:dyDescent="0.75">
      <c r="D1" s="71" t="s">
        <v>0</v>
      </c>
      <c r="E1" s="72"/>
      <c r="F1" s="72"/>
      <c r="G1" s="72"/>
      <c r="H1" s="72"/>
      <c r="I1" s="72"/>
      <c r="J1" s="72"/>
      <c r="K1" s="72"/>
      <c r="L1" s="72"/>
    </row>
    <row r="2" spans="1:26" x14ac:dyDescent="0.75">
      <c r="D2" s="72"/>
      <c r="E2" s="72"/>
      <c r="F2" s="72"/>
      <c r="G2" s="72"/>
      <c r="H2" s="72"/>
      <c r="I2" s="72"/>
      <c r="J2" s="72"/>
      <c r="K2" s="72"/>
      <c r="L2" s="72"/>
    </row>
    <row r="4" spans="1:26" x14ac:dyDescent="0.75">
      <c r="E4" s="73" t="s">
        <v>1</v>
      </c>
      <c r="F4" s="73"/>
      <c r="G4" s="73"/>
      <c r="H4" s="73"/>
      <c r="I4" s="73"/>
      <c r="J4" s="73"/>
      <c r="K4" s="73"/>
    </row>
    <row r="5" spans="1:26" x14ac:dyDescent="0.75">
      <c r="E5" s="73"/>
      <c r="F5" s="73"/>
      <c r="G5" s="73"/>
      <c r="H5" s="73"/>
      <c r="I5" s="73"/>
      <c r="J5" s="73"/>
      <c r="K5" s="73"/>
    </row>
    <row r="6" spans="1:26" x14ac:dyDescent="0.75">
      <c r="G6" s="68" t="s">
        <v>20</v>
      </c>
      <c r="H6" s="69"/>
      <c r="I6" s="69"/>
    </row>
    <row r="9" spans="1:26" x14ac:dyDescent="0.75">
      <c r="O9" s="63" t="s">
        <v>15</v>
      </c>
      <c r="P9" s="63"/>
      <c r="Q9" s="63"/>
      <c r="U9" s="64" t="s">
        <v>18</v>
      </c>
      <c r="V9" s="65"/>
      <c r="W9" s="65"/>
    </row>
    <row r="10" spans="1:26" ht="15.5" thickBot="1" x14ac:dyDescent="0.9">
      <c r="A10" s="64" t="s">
        <v>8</v>
      </c>
      <c r="B10" s="64"/>
      <c r="C10" s="64"/>
      <c r="D10" s="64"/>
      <c r="G10" s="4" t="s">
        <v>7</v>
      </c>
      <c r="H10" s="5"/>
      <c r="I10" s="5"/>
      <c r="J10" s="5"/>
      <c r="K10" s="5"/>
      <c r="L10" s="1"/>
      <c r="O10" s="63"/>
      <c r="P10" s="63"/>
      <c r="Q10" s="63"/>
      <c r="R10" s="7"/>
      <c r="S10" s="7"/>
      <c r="T10" s="7"/>
    </row>
    <row r="11" spans="1:26" ht="15.5" thickBot="1" x14ac:dyDescent="0.9">
      <c r="A11" s="3" t="s">
        <v>9</v>
      </c>
      <c r="B11" s="3" t="s">
        <v>2</v>
      </c>
      <c r="C11" s="3" t="s">
        <v>3</v>
      </c>
      <c r="G11" s="3" t="s">
        <v>9</v>
      </c>
      <c r="H11" s="3" t="s">
        <v>2</v>
      </c>
      <c r="I11" s="3" t="s">
        <v>3</v>
      </c>
      <c r="O11" s="9">
        <f>SUMPRODUCT(B12:C13,H12:I13)</f>
        <v>7.3828125286909687</v>
      </c>
      <c r="U11" s="66" t="s">
        <v>19</v>
      </c>
      <c r="V11" s="67"/>
      <c r="W11" s="67"/>
      <c r="X11" s="67"/>
      <c r="Y11" s="67"/>
      <c r="Z11" s="67"/>
    </row>
    <row r="12" spans="1:26" x14ac:dyDescent="0.75">
      <c r="A12" s="3" t="s">
        <v>4</v>
      </c>
      <c r="B12" s="21">
        <v>67.656250573819378</v>
      </c>
      <c r="C12" s="22">
        <v>17.968748410660833</v>
      </c>
      <c r="G12" s="3" t="s">
        <v>6</v>
      </c>
      <c r="H12" s="19">
        <v>0.05</v>
      </c>
      <c r="I12" s="20">
        <v>0.04</v>
      </c>
      <c r="U12" s="67"/>
      <c r="V12" s="67"/>
      <c r="W12" s="67"/>
      <c r="X12" s="67"/>
      <c r="Y12" s="67"/>
      <c r="Z12" s="67"/>
    </row>
    <row r="13" spans="1:26" ht="15.5" thickBot="1" x14ac:dyDescent="0.9">
      <c r="A13" s="3" t="s">
        <v>5</v>
      </c>
      <c r="B13" s="23">
        <v>0</v>
      </c>
      <c r="C13" s="24">
        <v>109.37500211911888</v>
      </c>
      <c r="G13" s="3" t="s">
        <v>5</v>
      </c>
      <c r="H13" s="20">
        <v>0.02</v>
      </c>
      <c r="I13" s="20">
        <v>0.03</v>
      </c>
      <c r="U13" s="67"/>
      <c r="V13" s="67"/>
      <c r="W13" s="67"/>
      <c r="X13" s="67"/>
      <c r="Y13" s="67"/>
      <c r="Z13" s="67"/>
    </row>
    <row r="14" spans="1:26" x14ac:dyDescent="0.75">
      <c r="U14" s="67"/>
      <c r="V14" s="67"/>
      <c r="W14" s="67"/>
      <c r="X14" s="67"/>
      <c r="Y14" s="67"/>
      <c r="Z14" s="67"/>
    </row>
    <row r="15" spans="1:26" x14ac:dyDescent="0.75">
      <c r="U15" s="67"/>
      <c r="V15" s="67"/>
      <c r="W15" s="67"/>
      <c r="X15" s="67"/>
      <c r="Y15" s="67"/>
      <c r="Z15" s="67"/>
    </row>
    <row r="16" spans="1:26" x14ac:dyDescent="0.75">
      <c r="U16" s="67"/>
      <c r="V16" s="67"/>
      <c r="W16" s="67"/>
      <c r="X16" s="67"/>
      <c r="Y16" s="67"/>
      <c r="Z16" s="67"/>
    </row>
    <row r="17" spans="1:26" x14ac:dyDescent="0.75">
      <c r="U17" s="67"/>
      <c r="V17" s="67"/>
      <c r="W17" s="67"/>
      <c r="X17" s="67"/>
      <c r="Y17" s="67"/>
      <c r="Z17" s="67"/>
    </row>
    <row r="18" spans="1:26" x14ac:dyDescent="0.75">
      <c r="U18" s="67"/>
      <c r="V18" s="67"/>
      <c r="W18" s="67"/>
      <c r="X18" s="67"/>
      <c r="Y18" s="67"/>
      <c r="Z18" s="67"/>
    </row>
    <row r="19" spans="1:26" ht="15.5" thickBot="1" x14ac:dyDescent="0.9">
      <c r="A19" s="64" t="s">
        <v>10</v>
      </c>
      <c r="B19" s="64"/>
      <c r="U19" s="67"/>
      <c r="V19" s="67"/>
      <c r="W19" s="67"/>
      <c r="X19" s="67"/>
      <c r="Y19" s="67"/>
      <c r="Z19" s="67"/>
    </row>
    <row r="20" spans="1:26" x14ac:dyDescent="0.75">
      <c r="A20" s="70" t="s">
        <v>11</v>
      </c>
      <c r="B20" s="70"/>
      <c r="C20" s="70"/>
      <c r="D20" s="3"/>
      <c r="E20" s="10">
        <f>SUM(B12:C13)</f>
        <v>195.00000110359909</v>
      </c>
      <c r="F20" s="11" t="s">
        <v>16</v>
      </c>
      <c r="G20" s="12">
        <v>195</v>
      </c>
      <c r="U20" s="67"/>
      <c r="V20" s="67"/>
      <c r="W20" s="67"/>
      <c r="X20" s="67"/>
      <c r="Y20" s="67"/>
      <c r="Z20" s="67"/>
    </row>
    <row r="21" spans="1:26" x14ac:dyDescent="0.75">
      <c r="A21" s="70" t="s">
        <v>12</v>
      </c>
      <c r="B21" s="70"/>
      <c r="C21" s="70"/>
      <c r="D21" s="3"/>
      <c r="E21" s="13">
        <f>SUMPRODUCT(B12:B13,H12:H13)</f>
        <v>3.3828125286909692</v>
      </c>
      <c r="F21" s="14" t="s">
        <v>17</v>
      </c>
      <c r="G21" s="15">
        <v>3</v>
      </c>
      <c r="U21" s="67"/>
      <c r="V21" s="67"/>
      <c r="W21" s="67"/>
      <c r="X21" s="67"/>
      <c r="Y21" s="67"/>
      <c r="Z21" s="67"/>
    </row>
    <row r="22" spans="1:26" x14ac:dyDescent="0.75">
      <c r="A22" s="70" t="s">
        <v>13</v>
      </c>
      <c r="B22" s="70"/>
      <c r="C22" s="70"/>
      <c r="D22" s="3"/>
      <c r="E22" s="13">
        <f>SUMPRODUCT(C12:C13,I12:I13)</f>
        <v>3.9999999999999991</v>
      </c>
      <c r="F22" s="14" t="s">
        <v>17</v>
      </c>
      <c r="G22" s="15">
        <v>4</v>
      </c>
      <c r="U22" s="67"/>
      <c r="V22" s="67"/>
      <c r="W22" s="67"/>
      <c r="X22" s="67"/>
      <c r="Y22" s="67"/>
      <c r="Z22" s="67"/>
    </row>
    <row r="23" spans="1:26" ht="15.5" thickBot="1" x14ac:dyDescent="0.9">
      <c r="A23" s="70" t="s">
        <v>14</v>
      </c>
      <c r="B23" s="70"/>
      <c r="C23" s="70"/>
      <c r="D23" s="70"/>
      <c r="E23" s="16">
        <f>SUMPRODUCT(B13:C13,H13:I13)</f>
        <v>3.281250063573566</v>
      </c>
      <c r="F23" s="17" t="s">
        <v>17</v>
      </c>
      <c r="G23" s="18">
        <f>0.8*SUMPRODUCT(B12:C12,H12:I12)</f>
        <v>3.2812499720939226</v>
      </c>
      <c r="U23" s="67"/>
      <c r="V23" s="67"/>
      <c r="W23" s="67"/>
      <c r="X23" s="67"/>
      <c r="Y23" s="67"/>
      <c r="Z23" s="67"/>
    </row>
    <row r="24" spans="1:26" x14ac:dyDescent="0.75">
      <c r="U24" s="67"/>
      <c r="V24" s="67"/>
      <c r="W24" s="67"/>
      <c r="X24" s="67"/>
      <c r="Y24" s="67"/>
      <c r="Z24" s="67"/>
    </row>
    <row r="25" spans="1:26" x14ac:dyDescent="0.75">
      <c r="U25" s="67"/>
      <c r="V25" s="67"/>
      <c r="W25" s="67"/>
      <c r="X25" s="67"/>
      <c r="Y25" s="67"/>
      <c r="Z25" s="67"/>
    </row>
  </sheetData>
  <mergeCells count="12">
    <mergeCell ref="D1:L2"/>
    <mergeCell ref="E4:K5"/>
    <mergeCell ref="A10:D10"/>
    <mergeCell ref="O9:Q10"/>
    <mergeCell ref="U9:W9"/>
    <mergeCell ref="U11:Z25"/>
    <mergeCell ref="G6:I6"/>
    <mergeCell ref="A19:B19"/>
    <mergeCell ref="A20:C20"/>
    <mergeCell ref="A21:C21"/>
    <mergeCell ref="A22:C22"/>
    <mergeCell ref="A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FA4F-B0B3-41B2-BD41-AC836B23829B}">
  <dimension ref="A2:Q28"/>
  <sheetViews>
    <sheetView tabSelected="1" topLeftCell="A17" workbookViewId="0">
      <selection activeCell="G24" sqref="G24"/>
    </sheetView>
  </sheetViews>
  <sheetFormatPr defaultRowHeight="14.75" x14ac:dyDescent="0.75"/>
  <sheetData>
    <row r="2" spans="1:17" x14ac:dyDescent="0.75">
      <c r="D2" s="74" t="s">
        <v>53</v>
      </c>
      <c r="E2" s="75"/>
      <c r="F2" s="75"/>
      <c r="G2" s="75"/>
      <c r="H2" s="75"/>
      <c r="I2" s="75"/>
      <c r="J2" s="75"/>
      <c r="K2" s="75"/>
      <c r="L2" s="75"/>
    </row>
    <row r="3" spans="1:17" x14ac:dyDescent="0.75">
      <c r="D3" s="75"/>
      <c r="E3" s="75"/>
      <c r="F3" s="75"/>
      <c r="G3" s="75"/>
      <c r="H3" s="75"/>
      <c r="I3" s="75"/>
      <c r="J3" s="75"/>
      <c r="K3" s="75"/>
      <c r="L3" s="75"/>
    </row>
    <row r="6" spans="1:17" x14ac:dyDescent="0.75">
      <c r="A6" s="93" t="s">
        <v>44</v>
      </c>
      <c r="B6" s="93"/>
    </row>
    <row r="7" spans="1:17" ht="15.5" thickBot="1" x14ac:dyDescent="0.9"/>
    <row r="8" spans="1:17" ht="15.5" customHeight="1" x14ac:dyDescent="0.75">
      <c r="A8" s="79" t="s">
        <v>41</v>
      </c>
      <c r="B8" s="80"/>
      <c r="C8" s="98"/>
      <c r="D8" s="76" t="s">
        <v>25</v>
      </c>
      <c r="E8" s="76" t="s">
        <v>26</v>
      </c>
      <c r="F8" s="76" t="s">
        <v>27</v>
      </c>
      <c r="G8" s="77" t="s">
        <v>43</v>
      </c>
      <c r="L8" s="64" t="s">
        <v>45</v>
      </c>
      <c r="M8" s="64"/>
      <c r="N8" s="94" t="s">
        <v>46</v>
      </c>
      <c r="O8" s="95"/>
      <c r="P8" s="95"/>
      <c r="Q8" s="95"/>
    </row>
    <row r="9" spans="1:17" ht="15.5" thickBot="1" x14ac:dyDescent="0.9">
      <c r="A9" s="81"/>
      <c r="B9" s="82"/>
      <c r="C9" s="86"/>
      <c r="D9" s="91"/>
      <c r="E9" s="99"/>
      <c r="F9" s="91"/>
      <c r="G9" s="92"/>
      <c r="N9" s="95"/>
      <c r="O9" s="95"/>
      <c r="P9" s="95"/>
      <c r="Q9" s="95"/>
    </row>
    <row r="10" spans="1:17" ht="15.5" thickBot="1" x14ac:dyDescent="0.9">
      <c r="A10" s="96" t="s">
        <v>42</v>
      </c>
      <c r="B10" s="64"/>
      <c r="C10" s="97"/>
      <c r="D10" s="49">
        <v>1.5</v>
      </c>
      <c r="E10" s="49">
        <v>3</v>
      </c>
      <c r="F10" s="49">
        <v>4.5</v>
      </c>
      <c r="G10" s="50">
        <v>8</v>
      </c>
      <c r="N10" s="59">
        <f>SUMPRODUCT(D23:G23,D10:G10)/100</f>
        <v>6.2281250000022919</v>
      </c>
    </row>
    <row r="11" spans="1:17" ht="15.5" thickBot="1" x14ac:dyDescent="0.9">
      <c r="A11" s="81" t="s">
        <v>24</v>
      </c>
      <c r="B11" s="82"/>
      <c r="C11" s="86"/>
      <c r="D11" s="27">
        <v>5</v>
      </c>
      <c r="E11" s="27">
        <v>3</v>
      </c>
      <c r="F11" s="27">
        <v>2</v>
      </c>
      <c r="G11" s="28">
        <v>1</v>
      </c>
    </row>
    <row r="12" spans="1:17" ht="15.5" thickBot="1" x14ac:dyDescent="0.9"/>
    <row r="13" spans="1:17" ht="15.5" thickBot="1" x14ac:dyDescent="0.9">
      <c r="A13" s="83" t="s">
        <v>29</v>
      </c>
      <c r="B13" s="84"/>
      <c r="C13" s="85"/>
      <c r="D13" s="52">
        <v>2.5</v>
      </c>
    </row>
    <row r="14" spans="1:17" ht="15.5" thickBot="1" x14ac:dyDescent="0.9">
      <c r="A14" s="83" t="s">
        <v>47</v>
      </c>
      <c r="B14" s="84"/>
      <c r="C14" s="85"/>
      <c r="D14" s="52">
        <v>20</v>
      </c>
    </row>
    <row r="15" spans="1:17" ht="15.5" thickBot="1" x14ac:dyDescent="0.9">
      <c r="A15" s="83" t="s">
        <v>31</v>
      </c>
      <c r="B15" s="84"/>
      <c r="C15" s="85"/>
      <c r="D15" s="52">
        <v>0.5</v>
      </c>
    </row>
    <row r="16" spans="1:17" ht="15.5" thickBot="1" x14ac:dyDescent="0.9">
      <c r="A16" s="81" t="s">
        <v>48</v>
      </c>
      <c r="B16" s="82"/>
      <c r="C16" s="86"/>
      <c r="D16" s="51">
        <v>0.25</v>
      </c>
    </row>
    <row r="19" spans="1:15" x14ac:dyDescent="0.75">
      <c r="A19" s="87" t="s">
        <v>49</v>
      </c>
      <c r="B19" s="87"/>
    </row>
    <row r="20" spans="1:15" ht="15.5" thickBot="1" x14ac:dyDescent="0.9"/>
    <row r="21" spans="1:15" ht="15.5" thickBot="1" x14ac:dyDescent="0.9">
      <c r="D21" s="88" t="s">
        <v>25</v>
      </c>
      <c r="E21" s="76" t="s">
        <v>26</v>
      </c>
      <c r="F21" s="76" t="s">
        <v>27</v>
      </c>
      <c r="G21" s="77" t="s">
        <v>43</v>
      </c>
      <c r="L21" s="64" t="s">
        <v>34</v>
      </c>
      <c r="M21" s="64"/>
    </row>
    <row r="22" spans="1:15" ht="15.5" thickBot="1" x14ac:dyDescent="0.9">
      <c r="D22" s="89"/>
      <c r="E22" s="90"/>
      <c r="F22" s="68"/>
      <c r="G22" s="78"/>
      <c r="M22" s="56">
        <f>SUM(D23:G23)</f>
        <v>125.00000000002689</v>
      </c>
      <c r="N22" s="57" t="s">
        <v>39</v>
      </c>
      <c r="O22" s="58">
        <v>125</v>
      </c>
    </row>
    <row r="23" spans="1:15" ht="15.5" thickBot="1" x14ac:dyDescent="0.9">
      <c r="A23" s="79" t="s">
        <v>50</v>
      </c>
      <c r="B23" s="80"/>
      <c r="C23" s="80"/>
      <c r="D23" s="60">
        <v>31.874999999997826</v>
      </c>
      <c r="E23" s="60">
        <v>20</v>
      </c>
      <c r="F23" s="60">
        <v>20</v>
      </c>
      <c r="G23" s="61">
        <v>53.125000000029054</v>
      </c>
    </row>
    <row r="24" spans="1:15" ht="15.5" thickBot="1" x14ac:dyDescent="0.9">
      <c r="A24" s="81" t="s">
        <v>33</v>
      </c>
      <c r="B24" s="82"/>
      <c r="C24" s="82"/>
      <c r="D24" s="8">
        <f>D23/$O$22</f>
        <v>0.25499999999998263</v>
      </c>
      <c r="E24" s="8">
        <f t="shared" ref="E24:G24" si="0">E23/$O$22</f>
        <v>0.16</v>
      </c>
      <c r="F24" s="8">
        <f t="shared" si="0"/>
        <v>0.16</v>
      </c>
      <c r="G24" s="62">
        <f t="shared" si="0"/>
        <v>0.42500000000023241</v>
      </c>
    </row>
    <row r="26" spans="1:15" ht="15.5" thickBot="1" x14ac:dyDescent="0.9"/>
    <row r="27" spans="1:15" ht="15.5" thickBot="1" x14ac:dyDescent="0.9">
      <c r="A27" s="64" t="s">
        <v>51</v>
      </c>
      <c r="B27" s="64"/>
      <c r="C27" s="64"/>
      <c r="D27" s="53">
        <f>SUMPRODUCT(D11:G11,D24:G24)</f>
        <v>2.5000000000001457</v>
      </c>
      <c r="E27" s="54" t="s">
        <v>17</v>
      </c>
      <c r="F27" s="29">
        <v>2.5</v>
      </c>
    </row>
    <row r="28" spans="1:15" ht="15.5" thickBot="1" x14ac:dyDescent="0.9">
      <c r="A28" s="64" t="s">
        <v>52</v>
      </c>
      <c r="B28" s="64"/>
      <c r="C28" s="64"/>
      <c r="D28" s="8">
        <f>D23/SUM(D23:F23)</f>
        <v>0.44347826086954839</v>
      </c>
      <c r="E28" s="55" t="s">
        <v>17</v>
      </c>
      <c r="F28" s="28">
        <v>0.25</v>
      </c>
    </row>
  </sheetData>
  <mergeCells count="25">
    <mergeCell ref="N8:Q9"/>
    <mergeCell ref="A13:C13"/>
    <mergeCell ref="A10:C10"/>
    <mergeCell ref="A11:C11"/>
    <mergeCell ref="A8:C9"/>
    <mergeCell ref="D8:D9"/>
    <mergeCell ref="E8:E9"/>
    <mergeCell ref="A24:C24"/>
    <mergeCell ref="A27:C27"/>
    <mergeCell ref="A28:C28"/>
    <mergeCell ref="A14:C14"/>
    <mergeCell ref="A15:C15"/>
    <mergeCell ref="A16:C16"/>
    <mergeCell ref="A19:B19"/>
    <mergeCell ref="L21:M21"/>
    <mergeCell ref="D2:L3"/>
    <mergeCell ref="F21:F22"/>
    <mergeCell ref="G21:G22"/>
    <mergeCell ref="A23:C23"/>
    <mergeCell ref="D21:D22"/>
    <mergeCell ref="E21:E22"/>
    <mergeCell ref="F8:F9"/>
    <mergeCell ref="G8:G9"/>
    <mergeCell ref="A6:B6"/>
    <mergeCell ref="L8:M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80E0-6308-43AC-8037-1E1F39F29102}">
  <dimension ref="A3:O26"/>
  <sheetViews>
    <sheetView workbookViewId="0">
      <selection activeCell="J24" sqref="J24"/>
    </sheetView>
  </sheetViews>
  <sheetFormatPr defaultRowHeight="14.75" x14ac:dyDescent="0.75"/>
  <sheetData>
    <row r="3" spans="1:13" x14ac:dyDescent="0.75">
      <c r="D3" s="74" t="s">
        <v>21</v>
      </c>
      <c r="E3" s="104"/>
      <c r="F3" s="104"/>
      <c r="G3" s="104"/>
      <c r="H3" s="104"/>
      <c r="I3" s="104"/>
      <c r="J3" s="104"/>
      <c r="K3" s="104"/>
      <c r="L3" s="104"/>
    </row>
    <row r="4" spans="1:13" x14ac:dyDescent="0.75">
      <c r="D4" s="104"/>
      <c r="E4" s="104"/>
      <c r="F4" s="104"/>
      <c r="G4" s="104"/>
      <c r="H4" s="104"/>
      <c r="I4" s="104"/>
      <c r="J4" s="104"/>
      <c r="K4" s="104"/>
      <c r="L4" s="104"/>
    </row>
    <row r="6" spans="1:13" ht="15.5" thickBot="1" x14ac:dyDescent="0.9"/>
    <row r="7" spans="1:13" x14ac:dyDescent="0.75">
      <c r="A7" s="112" t="s">
        <v>22</v>
      </c>
      <c r="B7" s="113"/>
      <c r="C7" s="114"/>
      <c r="D7" s="108" t="s">
        <v>25</v>
      </c>
      <c r="E7" s="109" t="s">
        <v>26</v>
      </c>
      <c r="F7" s="109" t="s">
        <v>27</v>
      </c>
      <c r="G7" s="110" t="s">
        <v>28</v>
      </c>
      <c r="K7" s="111" t="s">
        <v>38</v>
      </c>
      <c r="L7" s="70"/>
      <c r="M7" s="70"/>
    </row>
    <row r="8" spans="1:13" ht="15.5" thickBot="1" x14ac:dyDescent="0.9">
      <c r="A8" s="105"/>
      <c r="B8" s="106"/>
      <c r="C8" s="107"/>
      <c r="D8" s="105"/>
      <c r="E8" s="106"/>
      <c r="F8" s="106"/>
      <c r="G8" s="107"/>
      <c r="K8" s="70"/>
      <c r="L8" s="70"/>
      <c r="M8" s="70"/>
    </row>
    <row r="9" spans="1:13" ht="15.5" thickBot="1" x14ac:dyDescent="0.9">
      <c r="A9" s="25" t="s">
        <v>23</v>
      </c>
      <c r="B9" s="6"/>
      <c r="C9" s="26"/>
      <c r="D9" s="35">
        <v>1.5</v>
      </c>
      <c r="E9" s="36">
        <v>3</v>
      </c>
      <c r="F9" s="36">
        <v>4.5</v>
      </c>
      <c r="G9" s="37">
        <v>8</v>
      </c>
      <c r="K9" s="100">
        <f>SUMPRODUCT(D21:G21,D9:G9)/100</f>
        <v>6.2281249999999986</v>
      </c>
      <c r="L9" s="101"/>
    </row>
    <row r="10" spans="1:13" ht="15.5" thickBot="1" x14ac:dyDescent="0.9">
      <c r="A10" s="105" t="s">
        <v>24</v>
      </c>
      <c r="B10" s="106"/>
      <c r="C10" s="107"/>
      <c r="D10" s="38">
        <v>5</v>
      </c>
      <c r="E10" s="39">
        <v>3</v>
      </c>
      <c r="F10" s="39">
        <v>2</v>
      </c>
      <c r="G10" s="40">
        <v>1</v>
      </c>
    </row>
    <row r="14" spans="1:13" ht="15.5" thickBot="1" x14ac:dyDescent="0.9"/>
    <row r="15" spans="1:13" x14ac:dyDescent="0.75">
      <c r="A15" s="70" t="s">
        <v>29</v>
      </c>
      <c r="B15" s="70"/>
      <c r="C15" s="70"/>
      <c r="D15" s="70"/>
      <c r="E15" s="70"/>
      <c r="F15" s="41">
        <v>2.5</v>
      </c>
    </row>
    <row r="16" spans="1:13" x14ac:dyDescent="0.75">
      <c r="A16" s="70" t="s">
        <v>30</v>
      </c>
      <c r="B16" s="102"/>
      <c r="C16" s="102"/>
      <c r="D16" s="102"/>
      <c r="E16" s="102"/>
      <c r="F16" s="42">
        <v>20</v>
      </c>
    </row>
    <row r="17" spans="1:15" x14ac:dyDescent="0.75">
      <c r="A17" s="70" t="s">
        <v>31</v>
      </c>
      <c r="B17" s="102"/>
      <c r="C17" s="102"/>
      <c r="D17" s="102"/>
      <c r="E17" s="102"/>
      <c r="F17" s="42">
        <v>0.5</v>
      </c>
    </row>
    <row r="18" spans="1:15" ht="15.5" thickBot="1" x14ac:dyDescent="0.9">
      <c r="A18" s="70" t="s">
        <v>32</v>
      </c>
      <c r="B18" s="70"/>
      <c r="C18" s="70"/>
      <c r="D18" s="70"/>
      <c r="E18" s="70"/>
      <c r="F18" s="43">
        <v>0.25</v>
      </c>
    </row>
    <row r="20" spans="1:15" ht="15.5" thickBot="1" x14ac:dyDescent="0.9">
      <c r="L20" s="70" t="s">
        <v>34</v>
      </c>
      <c r="M20" s="102"/>
    </row>
    <row r="21" spans="1:15" ht="15.5" thickBot="1" x14ac:dyDescent="0.9">
      <c r="A21" s="103" t="s">
        <v>37</v>
      </c>
      <c r="B21" s="103"/>
      <c r="C21" s="103"/>
      <c r="D21" s="44">
        <v>31.874999999999996</v>
      </c>
      <c r="E21" s="45">
        <v>20</v>
      </c>
      <c r="F21" s="46">
        <v>20</v>
      </c>
      <c r="G21" s="47">
        <v>53.124999999999986</v>
      </c>
      <c r="L21">
        <f>SUM(D21:G21)</f>
        <v>124.99999999999999</v>
      </c>
      <c r="N21" s="31" t="s">
        <v>39</v>
      </c>
      <c r="O21" s="2">
        <v>125</v>
      </c>
    </row>
    <row r="22" spans="1:15" ht="15.5" thickBot="1" x14ac:dyDescent="0.9"/>
    <row r="23" spans="1:15" ht="15.5" thickBot="1" x14ac:dyDescent="0.9">
      <c r="A23" s="103" t="s">
        <v>33</v>
      </c>
      <c r="B23" s="103"/>
      <c r="C23" s="103"/>
      <c r="D23" s="32">
        <f>D21/$O$21</f>
        <v>0.25499999999999995</v>
      </c>
      <c r="E23" s="33">
        <f>E21/$O$21</f>
        <v>0.16</v>
      </c>
      <c r="F23" s="33">
        <f>F21/$O$21</f>
        <v>0.16</v>
      </c>
      <c r="G23" s="34">
        <f>G21/$O$21</f>
        <v>0.42499999999999988</v>
      </c>
    </row>
    <row r="25" spans="1:15" x14ac:dyDescent="0.75">
      <c r="A25" s="103" t="s">
        <v>35</v>
      </c>
      <c r="B25" s="103"/>
      <c r="C25" s="103"/>
      <c r="D25" s="7"/>
      <c r="E25" s="30">
        <f>SUMPRODUCT(D10:G10,D23:G23)</f>
        <v>2.4999999999999996</v>
      </c>
      <c r="F25" s="48" t="s">
        <v>40</v>
      </c>
      <c r="G25" s="2">
        <v>2.5</v>
      </c>
    </row>
    <row r="26" spans="1:15" x14ac:dyDescent="0.75">
      <c r="A26" s="103" t="s">
        <v>36</v>
      </c>
      <c r="B26" s="103"/>
      <c r="C26" s="103"/>
      <c r="D26" s="103"/>
      <c r="E26" s="30">
        <f>D21/SUM(D21:F21)</f>
        <v>0.44347826086956516</v>
      </c>
      <c r="F26" s="48" t="s">
        <v>17</v>
      </c>
      <c r="G26" s="2">
        <v>0.25</v>
      </c>
    </row>
  </sheetData>
  <mergeCells count="18">
    <mergeCell ref="D3:L4"/>
    <mergeCell ref="A10:C10"/>
    <mergeCell ref="D7:D8"/>
    <mergeCell ref="E7:E8"/>
    <mergeCell ref="F7:F8"/>
    <mergeCell ref="G7:G8"/>
    <mergeCell ref="K7:M8"/>
    <mergeCell ref="A7:C8"/>
    <mergeCell ref="A26:D26"/>
    <mergeCell ref="A15:E15"/>
    <mergeCell ref="A16:E16"/>
    <mergeCell ref="A17:E17"/>
    <mergeCell ref="A18:E18"/>
    <mergeCell ref="K9:L9"/>
    <mergeCell ref="L20:M20"/>
    <mergeCell ref="A21:C21"/>
    <mergeCell ref="A23:C23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Solver_Hudson-Readers</vt:lpstr>
      <vt:lpstr>Epsilon Delta Capital</vt:lpstr>
      <vt:lpstr>Epsilon Delta Capital Rubish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2015-06-05T18:19:34Z</dcterms:created>
  <dcterms:modified xsi:type="dcterms:W3CDTF">2023-07-17T13:12:49Z</dcterms:modified>
</cp:coreProperties>
</file>