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xps\Desktop\MOOCs\Modeling Risk and Realities\Week -2-\"/>
    </mc:Choice>
  </mc:AlternateContent>
  <xr:revisionPtr revIDLastSave="0" documentId="13_ncr:1_{F352E671-5C12-490B-B552-A58B85A0CCF4}" xr6:coauthVersionLast="47" xr6:coauthVersionMax="47" xr10:uidLastSave="{00000000-0000-0000-0000-000000000000}"/>
  <bookViews>
    <workbookView xWindow="-90" yWindow="-90" windowWidth="19380" windowHeight="11580" firstSheet="1" activeTab="2" xr2:uid="{00000000-000D-0000-FFFF-FFFF00000000}"/>
  </bookViews>
  <sheets>
    <sheet name="Models with High Risk - 1 Prodc" sheetId="1" r:id="rId1"/>
    <sheet name="Scenarios" sheetId="2" r:id="rId2"/>
    <sheet name="Senarios_Analysis_2 Prod" sheetId="3" r:id="rId3"/>
  </sheets>
  <definedNames>
    <definedName name="solver_adj" localSheetId="1" hidden="1">Scenarios!$H$47:$I$47</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Scenarios!$J$43</definedName>
    <definedName name="solver_lhs2" localSheetId="1" hidden="1">Scenarios!$K$47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Scenarios!$J$41</definedName>
    <definedName name="solver_pre" localSheetId="1" hidden="1">0.000001</definedName>
    <definedName name="solver_rbv" localSheetId="1" hidden="1">1</definedName>
    <definedName name="solver_rel1" localSheetId="1" hidden="1">1</definedName>
    <definedName name="solver_rel2" localSheetId="1" hidden="1">2</definedName>
    <definedName name="solver_rhs1" localSheetId="1" hidden="1">Scenarios!$L$43</definedName>
    <definedName name="solver_rhs2" localSheetId="1" hidden="1">Scenarios!$M$47</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C4" i="3"/>
  <c r="A4" i="3"/>
  <c r="L13" i="2" l="1"/>
  <c r="L14" i="2"/>
  <c r="L15" i="2"/>
  <c r="L16" i="2"/>
  <c r="L17" i="2"/>
  <c r="L18" i="2"/>
  <c r="L19" i="2"/>
  <c r="L20" i="2"/>
  <c r="L21" i="2"/>
  <c r="L22" i="2"/>
  <c r="L23" i="2"/>
  <c r="L24" i="2"/>
  <c r="L25" i="2"/>
  <c r="L26" i="2"/>
  <c r="L27" i="2"/>
  <c r="L28" i="2"/>
  <c r="L29" i="2"/>
  <c r="L30" i="2"/>
  <c r="L31" i="2"/>
  <c r="L12" i="2"/>
  <c r="K47" i="2"/>
  <c r="J34" i="2"/>
  <c r="J33" i="2"/>
  <c r="C35" i="2"/>
  <c r="B35" i="2"/>
  <c r="B34" i="2"/>
  <c r="C34" i="2"/>
  <c r="J13" i="2"/>
  <c r="J14" i="2"/>
  <c r="J15" i="2"/>
  <c r="J16" i="2"/>
  <c r="J17" i="2"/>
  <c r="J18" i="2"/>
  <c r="J19" i="2"/>
  <c r="J20" i="2"/>
  <c r="J21" i="2"/>
  <c r="J22" i="2"/>
  <c r="J23" i="2"/>
  <c r="J24" i="2"/>
  <c r="J25" i="2"/>
  <c r="J26" i="2"/>
  <c r="J27" i="2"/>
  <c r="J28" i="2"/>
  <c r="J29" i="2"/>
  <c r="J30" i="2"/>
  <c r="J31" i="2"/>
  <c r="J12" i="2"/>
  <c r="I13" i="2"/>
  <c r="I14" i="2"/>
  <c r="I15" i="2"/>
  <c r="I16" i="2"/>
  <c r="I17" i="2"/>
  <c r="I18" i="2"/>
  <c r="I19" i="2"/>
  <c r="I20" i="2"/>
  <c r="I21" i="2"/>
  <c r="I22" i="2"/>
  <c r="I23" i="2"/>
  <c r="I24" i="2"/>
  <c r="I25" i="2"/>
  <c r="I26" i="2"/>
  <c r="I27" i="2"/>
  <c r="I28" i="2"/>
  <c r="I29" i="2"/>
  <c r="I30" i="2"/>
  <c r="I31" i="2"/>
  <c r="I12" i="2"/>
  <c r="H13" i="2"/>
  <c r="H14" i="2"/>
  <c r="H15" i="2"/>
  <c r="H16" i="2"/>
  <c r="H17" i="2"/>
  <c r="H18" i="2"/>
  <c r="H19" i="2"/>
  <c r="H20" i="2"/>
  <c r="H21" i="2"/>
  <c r="H22" i="2"/>
  <c r="H23" i="2"/>
  <c r="H24" i="2"/>
  <c r="H25" i="2"/>
  <c r="H26" i="2"/>
  <c r="H27" i="2"/>
  <c r="H28" i="2"/>
  <c r="H29" i="2"/>
  <c r="H30" i="2"/>
  <c r="H31" i="2"/>
  <c r="H12" i="2"/>
  <c r="C33" i="2"/>
  <c r="B33" i="2"/>
  <c r="J41" i="2" l="1"/>
  <c r="M25" i="2" l="1"/>
  <c r="B4" i="3"/>
  <c r="M19" i="2"/>
  <c r="M21" i="2"/>
  <c r="M15" i="2"/>
  <c r="M12" i="2"/>
  <c r="M17" i="2"/>
  <c r="M20" i="2"/>
  <c r="M29" i="2"/>
  <c r="M30" i="2"/>
  <c r="M24" i="2"/>
  <c r="M18" i="2"/>
  <c r="M26" i="2"/>
  <c r="M23" i="2"/>
  <c r="M27" i="2"/>
  <c r="M14" i="2"/>
  <c r="M31" i="2"/>
  <c r="M28" i="2"/>
  <c r="M22" i="2"/>
  <c r="M16" i="2"/>
  <c r="M13" i="2"/>
  <c r="C75" i="1"/>
  <c r="C76" i="1"/>
  <c r="C77" i="1"/>
  <c r="C78" i="1"/>
  <c r="C79" i="1"/>
  <c r="C80" i="1"/>
  <c r="C81" i="1"/>
  <c r="C82" i="1"/>
  <c r="C83" i="1"/>
  <c r="C84" i="1"/>
  <c r="C85" i="1"/>
  <c r="C86" i="1"/>
  <c r="C87" i="1"/>
  <c r="C88" i="1"/>
  <c r="C89" i="1"/>
  <c r="C90" i="1"/>
  <c r="C91" i="1"/>
  <c r="C92" i="1"/>
  <c r="C9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137" i="1"/>
  <c r="C118" i="1"/>
  <c r="B75" i="1"/>
  <c r="B76" i="1"/>
  <c r="B77" i="1"/>
  <c r="B78" i="1"/>
  <c r="B79" i="1"/>
  <c r="B80" i="1"/>
  <c r="B81" i="1"/>
  <c r="B82" i="1"/>
  <c r="B83" i="1"/>
  <c r="B84" i="1"/>
  <c r="B85" i="1"/>
  <c r="B86" i="1"/>
  <c r="B87" i="1"/>
  <c r="B88" i="1"/>
  <c r="B89" i="1"/>
  <c r="B90" i="1"/>
  <c r="B91" i="1"/>
  <c r="B92" i="1"/>
  <c r="B93" i="1"/>
  <c r="B74" i="1"/>
  <c r="A88" i="1"/>
  <c r="A89" i="1"/>
  <c r="A90" i="1"/>
  <c r="A91" i="1"/>
  <c r="A92" i="1"/>
  <c r="A93" i="1"/>
  <c r="A75" i="1"/>
  <c r="A76" i="1"/>
  <c r="A77" i="1"/>
  <c r="A78" i="1"/>
  <c r="A79" i="1"/>
  <c r="A80" i="1"/>
  <c r="A81" i="1"/>
  <c r="A82" i="1"/>
  <c r="A83" i="1"/>
  <c r="A84" i="1"/>
  <c r="A85" i="1"/>
  <c r="A86" i="1"/>
  <c r="A87" i="1"/>
  <c r="A74" i="1"/>
  <c r="C13" i="1"/>
  <c r="J42" i="2" l="1"/>
  <c r="J43" i="2" s="1"/>
  <c r="L73" i="1"/>
  <c r="C74" i="1" l="1"/>
  <c r="L74" i="1" l="1"/>
  <c r="L75" i="1" s="1"/>
</calcChain>
</file>

<file path=xl/sharedStrings.xml><?xml version="1.0" encoding="utf-8"?>
<sst xmlns="http://schemas.openxmlformats.org/spreadsheetml/2006/main" count="65" uniqueCount="61">
  <si>
    <t>Risk and Reward
Modeling High-Uncertainty settings</t>
  </si>
  <si>
    <t>Modeling with High-Risk</t>
  </si>
  <si>
    <t xml:space="preserve">what </t>
  </si>
  <si>
    <r>
      <t xml:space="preserve">Consider a set of daily closing prices for a Hypothetical "Stock A" for a period of 40 consecutive trading days.
</t>
    </r>
    <r>
      <rPr>
        <b/>
        <sz val="11"/>
        <color theme="1"/>
        <rFont val="Calibri"/>
        <family val="2"/>
        <scheme val="minor"/>
      </rPr>
      <t>Closing price</t>
    </r>
    <r>
      <rPr>
        <sz val="11"/>
        <color theme="1"/>
        <rFont val="Calibri"/>
        <family val="2"/>
        <scheme val="minor"/>
      </rPr>
      <t>: is the last price at which a stock was traded on a particular day.
"Analysis of Randomness is often focused on '</t>
    </r>
    <r>
      <rPr>
        <b/>
        <sz val="11"/>
        <color theme="1"/>
        <rFont val="Calibri"/>
        <family val="2"/>
        <scheme val="minor"/>
      </rPr>
      <t>Stock Returns</t>
    </r>
    <r>
      <rPr>
        <sz val="11"/>
        <color theme="1"/>
        <rFont val="Calibri"/>
        <family val="2"/>
        <scheme val="minor"/>
      </rPr>
      <t>' "
The "</t>
    </r>
    <r>
      <rPr>
        <b/>
        <sz val="11"/>
        <color theme="1"/>
        <rFont val="Calibri"/>
        <family val="2"/>
        <scheme val="minor"/>
      </rPr>
      <t xml:space="preserve">Return" </t>
    </r>
    <r>
      <rPr>
        <sz val="11"/>
        <color theme="1"/>
        <rFont val="Calibri"/>
        <family val="2"/>
        <scheme val="minor"/>
      </rPr>
      <t>on a particular trading day is the "</t>
    </r>
    <r>
      <rPr>
        <b/>
        <sz val="11"/>
        <color theme="1"/>
        <rFont val="Calibri"/>
        <family val="2"/>
        <scheme val="minor"/>
      </rPr>
      <t>relative/percentage change between the closing-price on that trading day and the closing-price on the previous trading day".</t>
    </r>
    <r>
      <rPr>
        <sz val="11"/>
        <color theme="1"/>
        <rFont val="Calibri"/>
        <family val="2"/>
        <scheme val="minor"/>
      </rPr>
      <t xml:space="preserve">
</t>
    </r>
    <r>
      <rPr>
        <b/>
        <sz val="11"/>
        <color theme="1"/>
        <rFont val="Calibri"/>
        <family val="2"/>
        <scheme val="minor"/>
      </rPr>
      <t xml:space="preserve">Investing in Stock A: "Modeling the Future Value"
</t>
    </r>
    <r>
      <rPr>
        <sz val="11"/>
        <color theme="1"/>
        <rFont val="Calibri"/>
        <family val="2"/>
        <scheme val="minor"/>
      </rPr>
      <t xml:space="preserve">Consider an investor that purchases a number of shares of stock A at the closing price on day 40.
</t>
    </r>
    <r>
      <rPr>
        <b/>
        <sz val="11"/>
        <color rgb="FFFF0000"/>
        <rFont val="Calibri"/>
        <family val="2"/>
        <scheme val="minor"/>
      </rPr>
      <t>Questions:</t>
    </r>
    <r>
      <rPr>
        <b/>
        <sz val="11"/>
        <color theme="1"/>
        <rFont val="Calibri"/>
        <family val="2"/>
        <scheme val="minor"/>
      </rPr>
      <t xml:space="preserve">
- What value will this investment have at the closing of trading on the next day?</t>
    </r>
    <r>
      <rPr>
        <sz val="11"/>
        <color theme="1"/>
        <rFont val="Calibri"/>
        <family val="2"/>
        <scheme val="minor"/>
      </rPr>
      <t xml:space="preserve">
This value depends on the </t>
    </r>
    <r>
      <rPr>
        <b/>
        <sz val="11"/>
        <color theme="1"/>
        <rFont val="Calibri"/>
        <family val="2"/>
        <scheme val="minor"/>
      </rPr>
      <t xml:space="preserve">"Return" </t>
    </r>
    <r>
      <rPr>
        <sz val="11"/>
        <color theme="1"/>
        <rFont val="Calibri"/>
        <family val="2"/>
        <scheme val="minor"/>
      </rPr>
      <t>on stock A, on the next day, "</t>
    </r>
    <r>
      <rPr>
        <b/>
        <sz val="11"/>
        <color theme="1"/>
        <rFont val="Calibri"/>
        <family val="2"/>
        <scheme val="minor"/>
      </rPr>
      <t>R"
=&gt; How do we model the value of "R"?</t>
    </r>
  </si>
  <si>
    <t>Trading Day</t>
  </si>
  <si>
    <t>Closing Price for Stock A (in $)</t>
  </si>
  <si>
    <t>Return "R" on Stock A</t>
  </si>
  <si>
    <t>Stock A</t>
  </si>
  <si>
    <t>Scenarion Approach to Modeling Future Realizations of a Random Quantity</t>
  </si>
  <si>
    <r>
      <t xml:space="preserve">We are going to base our </t>
    </r>
    <r>
      <rPr>
        <b/>
        <sz val="11"/>
        <color theme="1"/>
        <rFont val="Calibri"/>
        <family val="2"/>
        <scheme val="minor"/>
      </rPr>
      <t>Analysis of the</t>
    </r>
    <r>
      <rPr>
        <sz val="11"/>
        <color theme="1"/>
        <rFont val="Calibri"/>
        <family val="2"/>
        <scheme val="minor"/>
      </rPr>
      <t xml:space="preserve"> </t>
    </r>
    <r>
      <rPr>
        <b/>
        <sz val="11"/>
        <color theme="1"/>
        <rFont val="Calibri"/>
        <family val="2"/>
        <scheme val="minor"/>
      </rPr>
      <t xml:space="preserve">future price </t>
    </r>
    <r>
      <rPr>
        <sz val="11"/>
        <color theme="1"/>
        <rFont val="Calibri"/>
        <family val="2"/>
        <scheme val="minor"/>
      </rPr>
      <t>of stock A on the following "</t>
    </r>
    <r>
      <rPr>
        <b/>
        <sz val="11"/>
        <color theme="1"/>
        <rFont val="Calibri"/>
        <family val="2"/>
        <scheme val="minor"/>
      </rPr>
      <t xml:space="preserve">Modeling Assumption":
</t>
    </r>
    <r>
      <rPr>
        <sz val="11"/>
        <color theme="1"/>
        <rFont val="Calibri"/>
        <family val="2"/>
        <scheme val="minor"/>
      </rPr>
      <t xml:space="preserve">- The </t>
    </r>
    <r>
      <rPr>
        <b/>
        <sz val="11"/>
        <color theme="1"/>
        <rFont val="Calibri"/>
        <family val="2"/>
        <scheme val="minor"/>
      </rPr>
      <t xml:space="preserve">"daily Return" </t>
    </r>
    <r>
      <rPr>
        <sz val="11"/>
        <color theme="1"/>
        <rFont val="Calibri"/>
        <family val="2"/>
        <scheme val="minor"/>
      </rPr>
      <t xml:space="preserve">on stock A is a </t>
    </r>
    <r>
      <rPr>
        <b/>
        <sz val="11"/>
        <color theme="1"/>
        <rFont val="Calibri"/>
        <family val="2"/>
        <scheme val="minor"/>
      </rPr>
      <t xml:space="preserve">random value </t>
    </r>
    <r>
      <rPr>
        <sz val="11"/>
        <color theme="1"/>
        <rFont val="Calibri"/>
        <family val="2"/>
        <scheme val="minor"/>
      </rPr>
      <t xml:space="preserve">that can take each of </t>
    </r>
    <r>
      <rPr>
        <b/>
        <sz val="11"/>
        <color theme="1"/>
        <rFont val="Calibri"/>
        <family val="2"/>
        <scheme val="minor"/>
      </rPr>
      <t xml:space="preserve">20 values </t>
    </r>
    <r>
      <rPr>
        <sz val="11"/>
        <color theme="1"/>
        <rFont val="Calibri"/>
        <family val="2"/>
        <scheme val="minor"/>
      </rPr>
      <t xml:space="preserve">observed in the past 20 trading days,  with </t>
    </r>
    <r>
      <rPr>
        <b/>
        <sz val="11"/>
        <color theme="1"/>
        <rFont val="Calibri"/>
        <family val="2"/>
        <scheme val="minor"/>
      </rPr>
      <t xml:space="preserve">equal probability (1/20).
- Scenario: </t>
    </r>
    <r>
      <rPr>
        <sz val="11"/>
        <color theme="1"/>
        <rFont val="Calibri"/>
        <family val="2"/>
        <scheme val="minor"/>
      </rPr>
      <t xml:space="preserve">is used to describe each of the past realizations of the random quantity - and </t>
    </r>
    <r>
      <rPr>
        <b/>
        <sz val="11"/>
        <color theme="1"/>
        <rFont val="Calibri"/>
        <family val="2"/>
        <scheme val="minor"/>
      </rPr>
      <t>modeling the future</t>
    </r>
    <r>
      <rPr>
        <sz val="11"/>
        <color theme="1"/>
        <rFont val="Calibri"/>
        <family val="2"/>
        <scheme val="minor"/>
      </rPr>
      <t xml:space="preserve"> using a number of scenarios is called "</t>
    </r>
    <r>
      <rPr>
        <b/>
        <sz val="11"/>
        <color theme="1"/>
        <rFont val="Calibri"/>
        <family val="2"/>
        <scheme val="minor"/>
      </rPr>
      <t xml:space="preserve">scenario-Approach".
- </t>
    </r>
    <r>
      <rPr>
        <sz val="11"/>
        <color theme="1"/>
        <rFont val="Calibri"/>
        <family val="2"/>
        <scheme val="minor"/>
      </rPr>
      <t>We have choosen the number of scenario to consider 20 arbitrarily. In general, one should try to vary the number of used scenarios to test the robustness of model predictions.
- This choice of "</t>
    </r>
    <r>
      <rPr>
        <b/>
        <sz val="11"/>
        <color theme="1"/>
        <rFont val="Calibri"/>
        <family val="2"/>
        <scheme val="minor"/>
      </rPr>
      <t>Scenario-Approach</t>
    </r>
    <r>
      <rPr>
        <sz val="11"/>
        <color theme="1"/>
        <rFont val="Calibri"/>
        <family val="2"/>
        <scheme val="minor"/>
      </rPr>
      <t xml:space="preserve">", however, underlines two implicit assumptions:
1. Historical return values observed beyond the last 20 days are NOT likely to be relevant for predicting tomorrow's return.
2. Each of the values observed in the past 20 days is equally likely to be observed tomorrow.
=&gt; </t>
    </r>
    <r>
      <rPr>
        <b/>
        <sz val="11"/>
        <color theme="1"/>
        <rFont val="Calibri"/>
        <family val="2"/>
        <scheme val="minor"/>
      </rPr>
      <t>Expected Value "R"</t>
    </r>
    <r>
      <rPr>
        <sz val="11"/>
        <color theme="1"/>
        <rFont val="Calibri"/>
        <family val="2"/>
        <scheme val="minor"/>
      </rPr>
      <t xml:space="preserve">: it's also known the </t>
    </r>
    <r>
      <rPr>
        <b/>
        <sz val="11"/>
        <color theme="1"/>
        <rFont val="Calibri"/>
        <family val="2"/>
        <scheme val="minor"/>
      </rPr>
      <t xml:space="preserve">"Mean" </t>
    </r>
    <r>
      <rPr>
        <sz val="11"/>
        <color theme="1"/>
        <rFont val="Calibri"/>
        <family val="2"/>
        <scheme val="minor"/>
      </rPr>
      <t>or the</t>
    </r>
    <r>
      <rPr>
        <b/>
        <sz val="11"/>
        <color theme="1"/>
        <rFont val="Calibri"/>
        <family val="2"/>
        <scheme val="minor"/>
      </rPr>
      <t xml:space="preserve"> "Average" </t>
    </r>
    <r>
      <rPr>
        <sz val="11"/>
        <color theme="1"/>
        <rFont val="Calibri"/>
        <family val="2"/>
        <scheme val="minor"/>
      </rPr>
      <t>tells us what we will get if we average the values of the infinite number of independent "</t>
    </r>
    <r>
      <rPr>
        <b/>
        <sz val="11"/>
        <color theme="1"/>
        <rFont val="Calibri"/>
        <family val="2"/>
        <scheme val="minor"/>
      </rPr>
      <t xml:space="preserve">random draws" </t>
    </r>
    <r>
      <rPr>
        <sz val="11"/>
        <color theme="1"/>
        <rFont val="Calibri"/>
        <family val="2"/>
        <scheme val="minor"/>
      </rPr>
      <t>from a distribution.</t>
    </r>
  </si>
  <si>
    <t>E[R] = p1*R1 + p2*R2 + … +p20*R20</t>
  </si>
  <si>
    <t>p: Probability
R: Return</t>
  </si>
  <si>
    <t>Last 20 Scenarios for the Return on Stock A (observed on trading days 21 -40)</t>
  </si>
  <si>
    <t>Squared Deviation of R from the Expected Value</t>
  </si>
  <si>
    <t>Scenario for R</t>
  </si>
  <si>
    <t xml:space="preserve">Probability of Scenario </t>
  </si>
  <si>
    <t>Variance of 'R'</t>
  </si>
  <si>
    <t>Expected of 'R'</t>
  </si>
  <si>
    <t>Std of 'R'</t>
  </si>
  <si>
    <t>Parameters summarizing the Properties of a distribution: Variance and Standard Deviation</t>
  </si>
  <si>
    <r>
      <t xml:space="preserve">While, on average, </t>
    </r>
    <r>
      <rPr>
        <b/>
        <sz val="11"/>
        <color theme="1"/>
        <rFont val="Calibri"/>
        <family val="2"/>
        <scheme val="minor"/>
      </rPr>
      <t>R '</t>
    </r>
    <r>
      <rPr>
        <sz val="11"/>
        <color theme="1"/>
        <rFont val="Calibri"/>
        <family val="2"/>
        <scheme val="minor"/>
      </rPr>
      <t xml:space="preserve">s value is </t>
    </r>
    <r>
      <rPr>
        <b/>
        <sz val="11"/>
        <color theme="1"/>
        <rFont val="Calibri"/>
        <family val="2"/>
        <scheme val="minor"/>
      </rPr>
      <t xml:space="preserve">"0.003467", </t>
    </r>
    <r>
      <rPr>
        <sz val="11"/>
        <color theme="1"/>
        <rFont val="Calibri"/>
        <family val="2"/>
        <scheme val="minor"/>
      </rPr>
      <t xml:space="preserve"> on any particular "</t>
    </r>
    <r>
      <rPr>
        <b/>
        <sz val="11"/>
        <color theme="1"/>
        <rFont val="Calibri"/>
        <family val="2"/>
        <scheme val="minor"/>
      </rPr>
      <t xml:space="preserve">random draw", the actual value of "R" </t>
    </r>
    <r>
      <rPr>
        <sz val="11"/>
        <color theme="1"/>
        <rFont val="Calibri"/>
        <family val="2"/>
        <scheme val="minor"/>
      </rPr>
      <t xml:space="preserve">can be as low as </t>
    </r>
    <r>
      <rPr>
        <sz val="11"/>
        <color rgb="FFFF0000"/>
        <rFont val="Calibri"/>
        <family val="2"/>
        <scheme val="minor"/>
      </rPr>
      <t>-0.023447</t>
    </r>
    <r>
      <rPr>
        <sz val="11"/>
        <color theme="1"/>
        <rFont val="Calibri"/>
        <family val="2"/>
        <scheme val="minor"/>
      </rPr>
      <t xml:space="preserve"> or as high as</t>
    </r>
    <r>
      <rPr>
        <sz val="11"/>
        <color rgb="FF00B050"/>
        <rFont val="Calibri"/>
        <family val="2"/>
        <scheme val="minor"/>
      </rPr>
      <t xml:space="preserve"> 0.03562.
</t>
    </r>
    <r>
      <rPr>
        <b/>
        <sz val="11"/>
        <color theme="1"/>
        <rFont val="Calibri"/>
        <family val="2"/>
        <scheme val="minor"/>
      </rPr>
      <t xml:space="preserve">-0.023447 &lt; R=0.003467 &lt; 0.03562.
</t>
    </r>
    <r>
      <rPr>
        <b/>
        <sz val="11"/>
        <color rgb="FFFF0000"/>
        <rFont val="Calibri"/>
        <family val="2"/>
        <scheme val="minor"/>
      </rPr>
      <t>Note:</t>
    </r>
    <r>
      <rPr>
        <b/>
        <sz val="11"/>
        <color theme="1"/>
        <rFont val="Calibri"/>
        <family val="2"/>
        <scheme val="minor"/>
      </rPr>
      <t xml:space="preserve">
Variance: 
</t>
    </r>
    <r>
      <rPr>
        <sz val="11"/>
        <color theme="1"/>
        <rFont val="Calibri"/>
        <family val="2"/>
        <scheme val="minor"/>
      </rPr>
      <t xml:space="preserve">- A </t>
    </r>
    <r>
      <rPr>
        <b/>
        <sz val="11"/>
        <color theme="1"/>
        <rFont val="Calibri"/>
        <family val="2"/>
        <scheme val="minor"/>
      </rPr>
      <t>"Higher"</t>
    </r>
    <r>
      <rPr>
        <sz val="11"/>
        <color theme="1"/>
        <rFont val="Calibri"/>
        <family val="2"/>
        <scheme val="minor"/>
      </rPr>
      <t xml:space="preserve"> variance indicates a greater spread of data points from the Mean.
- A "</t>
    </r>
    <r>
      <rPr>
        <b/>
        <sz val="11"/>
        <color theme="1"/>
        <rFont val="Calibri"/>
        <family val="2"/>
        <scheme val="minor"/>
      </rPr>
      <t>Lower"</t>
    </r>
    <r>
      <rPr>
        <sz val="11"/>
        <color theme="1"/>
        <rFont val="Calibri"/>
        <family val="2"/>
        <scheme val="minor"/>
      </rPr>
      <t xml:space="preserve"> variance indicates that the data points are closer to the Mean.
</t>
    </r>
    <r>
      <rPr>
        <b/>
        <sz val="11"/>
        <color theme="1"/>
        <rFont val="Calibri"/>
        <family val="2"/>
        <scheme val="minor"/>
      </rPr>
      <t xml:space="preserve">Std:
- </t>
    </r>
    <r>
      <rPr>
        <sz val="11"/>
        <color theme="1"/>
        <rFont val="Calibri"/>
        <family val="2"/>
        <scheme val="minor"/>
      </rPr>
      <t xml:space="preserve">A </t>
    </r>
    <r>
      <rPr>
        <b/>
        <sz val="11"/>
        <color theme="1"/>
        <rFont val="Calibri"/>
        <family val="2"/>
        <scheme val="minor"/>
      </rPr>
      <t xml:space="preserve">"Larger" </t>
    </r>
    <r>
      <rPr>
        <sz val="11"/>
        <color theme="1"/>
        <rFont val="Calibri"/>
        <family val="2"/>
        <scheme val="minor"/>
      </rPr>
      <t xml:space="preserve">Std signifies a greater spread of data points from the Mean.
- A </t>
    </r>
    <r>
      <rPr>
        <b/>
        <sz val="11"/>
        <color theme="1"/>
        <rFont val="Calibri"/>
        <family val="2"/>
        <scheme val="minor"/>
      </rPr>
      <t xml:space="preserve">"Smaller" </t>
    </r>
    <r>
      <rPr>
        <sz val="11"/>
        <color theme="1"/>
        <rFont val="Calibri"/>
        <family val="2"/>
        <scheme val="minor"/>
      </rPr>
      <t>Std indicates that the data points are clostured closely around the Mean.</t>
    </r>
  </si>
  <si>
    <t>Measures of Risk</t>
  </si>
  <si>
    <r>
      <rPr>
        <b/>
        <sz val="11"/>
        <color theme="1"/>
        <rFont val="Calibri"/>
        <family val="2"/>
        <scheme val="minor"/>
      </rPr>
      <t>Loss probability</t>
    </r>
    <r>
      <rPr>
        <sz val="11"/>
        <color theme="1"/>
        <rFont val="Calibri"/>
        <family val="2"/>
        <scheme val="minor"/>
      </rPr>
      <t xml:space="preserve">, refers to the likelihood or chance of experiencing a loss in a given situation or context. It is a concept commonly used in risk management, insurance, finance, and various other fields </t>
    </r>
    <r>
      <rPr>
        <b/>
        <sz val="11"/>
        <color rgb="FFFF0000"/>
        <rFont val="Calibri"/>
        <family val="2"/>
        <scheme val="minor"/>
      </rPr>
      <t>where the potential for negative outcomes exists</t>
    </r>
    <r>
      <rPr>
        <sz val="11"/>
        <color theme="1"/>
        <rFont val="Calibri"/>
        <family val="2"/>
        <scheme val="minor"/>
      </rPr>
      <t xml:space="preserve">.
The loss probability is typically represented as a numerical value between 0 and 1, where 0 indicates no probability of loss (impossible event), and 1 indicates certainty of loss (the event is guaranteed to occur). In practice, loss probability is usually expressed as a percentage, ranging from 0% to 100%.
In more complex scenarios, loss probability may involve multiple factors and variables. For instance, in insurance, actuaries calculate loss probabilities based on historical data, statistical models, and risk assessment to determine appropriate insurance premiums.
In financial markets, </t>
    </r>
    <r>
      <rPr>
        <b/>
        <sz val="11"/>
        <color rgb="FFFF0000"/>
        <rFont val="Calibri"/>
        <family val="2"/>
        <scheme val="minor"/>
      </rPr>
      <t>investors and analysts use loss probabilities to evaluate the risk associated with different investment opportunities.</t>
    </r>
  </si>
  <si>
    <r>
      <t xml:space="preserve">In the distribution of </t>
    </r>
    <r>
      <rPr>
        <b/>
        <sz val="11"/>
        <color theme="1"/>
        <rFont val="Calibri"/>
        <family val="2"/>
        <scheme val="minor"/>
      </rPr>
      <t>"R"</t>
    </r>
    <r>
      <rPr>
        <sz val="11"/>
        <color theme="1"/>
        <rFont val="Calibri"/>
        <family val="2"/>
        <scheme val="minor"/>
      </rPr>
      <t xml:space="preserve"> we use, the </t>
    </r>
    <r>
      <rPr>
        <b/>
        <sz val="11"/>
        <color theme="1"/>
        <rFont val="Calibri"/>
        <family val="2"/>
        <scheme val="minor"/>
      </rPr>
      <t xml:space="preserve">NEGATIVE RETURNS </t>
    </r>
    <r>
      <rPr>
        <sz val="11"/>
        <color theme="1"/>
        <rFont val="Calibri"/>
        <family val="2"/>
        <scheme val="minor"/>
      </rPr>
      <t xml:space="preserve">occur in </t>
    </r>
    <r>
      <rPr>
        <b/>
        <sz val="11"/>
        <color theme="1"/>
        <rFont val="Calibri"/>
        <family val="2"/>
        <scheme val="minor"/>
      </rPr>
      <t>9 scenarios</t>
    </r>
    <r>
      <rPr>
        <sz val="11"/>
        <color theme="1"/>
        <rFont val="Calibri"/>
        <family val="2"/>
        <scheme val="minor"/>
      </rPr>
      <t xml:space="preserve"> of of 20, with the total
Probability of Loss being:</t>
    </r>
  </si>
  <si>
    <t>Loss Probability</t>
  </si>
  <si>
    <t>The probability of substandard return refers to the likelihood that an investment or financial asset will generate returns below a certain predefined standard or expectation. It represents the probability that the actual returns will fall short of the anticipated or desired level.
When assessing the probability of substandard returns, various factors come into play, including market conditions, asset performance, economic indicators, and risk factors.</t>
  </si>
  <si>
    <r>
      <t xml:space="preserve">Others would like to know the likelihood of generating a return that is below some </t>
    </r>
    <r>
      <rPr>
        <b/>
        <sz val="11"/>
        <color theme="1"/>
        <rFont val="Calibri"/>
        <family val="2"/>
        <scheme val="minor"/>
      </rPr>
      <t>threshold they consider
acceptable</t>
    </r>
    <r>
      <rPr>
        <sz val="11"/>
        <color theme="1"/>
        <rFont val="Calibri"/>
        <family val="2"/>
        <scheme val="minor"/>
      </rPr>
      <t>, for example, a threshold of 1.5%.
In the distribution of '</t>
    </r>
    <r>
      <rPr>
        <b/>
        <sz val="11"/>
        <color theme="1"/>
        <rFont val="Calibri"/>
        <family val="2"/>
        <scheme val="minor"/>
      </rPr>
      <t xml:space="preserve">R' </t>
    </r>
    <r>
      <rPr>
        <sz val="11"/>
        <color theme="1"/>
        <rFont val="Calibri"/>
        <family val="2"/>
        <scheme val="minor"/>
      </rPr>
      <t xml:space="preserve">we use, the return </t>
    </r>
    <r>
      <rPr>
        <b/>
        <sz val="11"/>
        <color theme="1"/>
        <rFont val="Calibri"/>
        <family val="2"/>
        <scheme val="minor"/>
      </rPr>
      <t>below 1.5%</t>
    </r>
    <r>
      <rPr>
        <sz val="11"/>
        <color theme="1"/>
        <rFont val="Calibri"/>
        <family val="2"/>
        <scheme val="minor"/>
      </rPr>
      <t xml:space="preserve"> occur in </t>
    </r>
    <r>
      <rPr>
        <b/>
        <sz val="11"/>
        <color theme="1"/>
        <rFont val="Calibri"/>
        <family val="2"/>
        <scheme val="minor"/>
      </rPr>
      <t>14 scenarios</t>
    </r>
    <r>
      <rPr>
        <sz val="11"/>
        <color theme="1"/>
        <rFont val="Calibri"/>
        <family val="2"/>
        <scheme val="minor"/>
      </rPr>
      <t xml:space="preserve"> out of 20 ith the total Probability being:</t>
    </r>
  </si>
  <si>
    <t>Proba. Of Substandar</t>
  </si>
  <si>
    <t>Method -2- Prob. of "Substandard" return</t>
  </si>
  <si>
    <t>Method -1- Loss Probability</t>
  </si>
  <si>
    <t>Portfolio of Two Stocks</t>
  </si>
  <si>
    <r>
      <t xml:space="preserve">An investor considers putting </t>
    </r>
    <r>
      <rPr>
        <b/>
        <sz val="11"/>
        <color theme="1"/>
        <rFont val="Calibri"/>
        <family val="2"/>
        <scheme val="minor"/>
      </rPr>
      <t>$100,000</t>
    </r>
    <r>
      <rPr>
        <sz val="11"/>
        <color theme="1"/>
        <rFont val="Calibri"/>
        <family val="2"/>
        <scheme val="minor"/>
      </rPr>
      <t xml:space="preserve"> in </t>
    </r>
    <r>
      <rPr>
        <b/>
        <sz val="11"/>
        <color theme="1"/>
        <rFont val="Calibri"/>
        <family val="2"/>
        <scheme val="minor"/>
      </rPr>
      <t>two stocks: stock A and stock B</t>
    </r>
    <r>
      <rPr>
        <sz val="11"/>
        <color theme="1"/>
        <rFont val="Calibri"/>
        <family val="2"/>
        <scheme val="minor"/>
      </rPr>
      <t xml:space="preserve"> </t>
    </r>
    <r>
      <rPr>
        <b/>
        <sz val="11"/>
        <color theme="1"/>
        <rFont val="Calibri"/>
        <family val="2"/>
        <scheme val="minor"/>
      </rPr>
      <t>“today"</t>
    </r>
  </si>
  <si>
    <t>Scenario</t>
  </si>
  <si>
    <t>Return on Stock A</t>
  </si>
  <si>
    <t>Return on Stock B</t>
  </si>
  <si>
    <t>Probability</t>
  </si>
  <si>
    <t>Expected R</t>
  </si>
  <si>
    <t>Variance R</t>
  </si>
  <si>
    <t>St. Dev. R</t>
  </si>
  <si>
    <t>Squared Deviations A</t>
  </si>
  <si>
    <t>Squared Deviations B</t>
  </si>
  <si>
    <t>Product of RA and RB</t>
  </si>
  <si>
    <t>Expected Product of RA and RB</t>
  </si>
  <si>
    <t>Correlation between RA and RB</t>
  </si>
  <si>
    <t>Portfolio Profit ($)</t>
  </si>
  <si>
    <t>Square Deviation of Port. Profit</t>
  </si>
  <si>
    <t>Invested in Stock A ($)</t>
  </si>
  <si>
    <t>Invested in Stock B ($)</t>
  </si>
  <si>
    <t>Total Investment</t>
  </si>
  <si>
    <t xml:space="preserve">= </t>
  </si>
  <si>
    <t>Expected Portfolio Profit ($)</t>
  </si>
  <si>
    <t>Variance of Port. Profit ($ squared)</t>
  </si>
  <si>
    <t>&lt;=</t>
  </si>
  <si>
    <t>Optimal Expected Profit</t>
  </si>
  <si>
    <t>Investment in A ($)</t>
  </si>
  <si>
    <t>Investment in B (in $)</t>
  </si>
  <si>
    <t>Maximum Allowable Std</t>
  </si>
  <si>
    <t>Std Of Port. Profit ($)</t>
  </si>
  <si>
    <t>Stocks A and B</t>
  </si>
  <si>
    <t>Portfolio Profit, $</t>
  </si>
  <si>
    <t>&lt;= (limit of Risk, is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</si>
</sst>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000000000000000"/>
    <numFmt numFmtId="167" formatCode="0.00000000000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17"/>
      <color theme="1"/>
      <name val="Calibri"/>
      <family val="2"/>
      <scheme val="minor"/>
    </font>
    <font>
      <b/>
      <sz val="15"/>
      <color theme="1"/>
      <name val="Calibri"/>
      <family val="2"/>
      <scheme val="minor"/>
    </font>
    <font>
      <b/>
      <sz val="11"/>
      <color rgb="FFFF0000"/>
      <name val="Calibri"/>
      <family val="2"/>
      <scheme val="minor"/>
    </font>
    <font>
      <b/>
      <sz val="11"/>
      <color rgb="FF00B050"/>
      <name val="Calibri"/>
      <family val="2"/>
      <scheme val="minor"/>
    </font>
    <font>
      <sz val="11"/>
      <color rgb="FF00B050"/>
      <name val="Calibri"/>
      <family val="2"/>
      <scheme val="minor"/>
    </font>
    <font>
      <b/>
      <sz val="19"/>
      <color theme="1"/>
      <name val="Calibri"/>
      <family val="2"/>
      <scheme val="minor"/>
    </font>
    <font>
      <b/>
      <sz val="11"/>
      <name val="Calibri"/>
      <family val="2"/>
      <scheme val="minor"/>
    </font>
    <font>
      <b/>
      <sz val="11"/>
      <color theme="4"/>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5">
    <xf numFmtId="0" fontId="0" fillId="0" borderId="0" xfId="0"/>
    <xf numFmtId="1" fontId="0" fillId="0" borderId="0" xfId="0" applyNumberFormat="1"/>
    <xf numFmtId="2" fontId="0" fillId="0" borderId="0" xfId="0" applyNumberFormat="1"/>
    <xf numFmtId="0" fontId="2" fillId="2" borderId="0" xfId="0" applyFont="1" applyFill="1"/>
    <xf numFmtId="0" fontId="2" fillId="3" borderId="0" xfId="0" applyFont="1" applyFill="1"/>
    <xf numFmtId="0" fontId="0" fillId="3" borderId="0" xfId="0" applyFill="1"/>
    <xf numFmtId="0" fontId="2" fillId="0" borderId="0" xfId="0" applyFont="1" applyAlignment="1">
      <alignment vertical="center"/>
    </xf>
    <xf numFmtId="0" fontId="2" fillId="2" borderId="0" xfId="0" applyFont="1" applyFill="1" applyAlignment="1">
      <alignment horizontal="left" vertical="center"/>
    </xf>
    <xf numFmtId="0" fontId="2" fillId="0" borderId="0" xfId="0" applyFont="1"/>
    <xf numFmtId="0" fontId="0" fillId="2" borderId="0" xfId="0" applyFill="1" applyAlignment="1">
      <alignment horizontal="left" vertical="center"/>
    </xf>
    <xf numFmtId="0" fontId="5" fillId="0" borderId="0" xfId="0" applyFont="1"/>
    <xf numFmtId="0" fontId="6" fillId="0" borderId="0" xfId="0" applyFont="1"/>
    <xf numFmtId="0" fontId="0" fillId="3" borderId="1" xfId="0" applyFill="1" applyBorder="1"/>
    <xf numFmtId="0" fontId="0" fillId="0" borderId="0" xfId="0"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center" wrapText="1"/>
    </xf>
    <xf numFmtId="0" fontId="4"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2" borderId="0" xfId="0" applyFont="1" applyFill="1" applyAlignment="1">
      <alignment horizontal="left" vertical="center"/>
    </xf>
    <xf numFmtId="0" fontId="2" fillId="0" borderId="0" xfId="0" applyFont="1" applyAlignment="1">
      <alignment horizontal="left" vertical="center"/>
    </xf>
    <xf numFmtId="0" fontId="0" fillId="2" borderId="0" xfId="0" applyFill="1" applyAlignment="1">
      <alignment horizontal="left" vertical="center"/>
    </xf>
    <xf numFmtId="0" fontId="0" fillId="0" borderId="0" xfId="0" applyAlignment="1">
      <alignment horizontal="left" vertical="center" wrapText="1"/>
    </xf>
    <xf numFmtId="0" fontId="0" fillId="4" borderId="0" xfId="0" applyFill="1" applyAlignment="1">
      <alignment horizontal="left" vertical="center" wrapText="1"/>
    </xf>
    <xf numFmtId="0" fontId="2" fillId="3" borderId="0" xfId="0" applyFont="1" applyFill="1" applyAlignment="1">
      <alignment horizontal="center" vertical="center"/>
    </xf>
    <xf numFmtId="0" fontId="2" fillId="3" borderId="0" xfId="0" applyFont="1" applyFill="1" applyAlignment="1">
      <alignment horizontal="left" vertical="top" wrapText="1"/>
    </xf>
    <xf numFmtId="0" fontId="0" fillId="3" borderId="0" xfId="0" applyFill="1" applyAlignment="1">
      <alignment horizontal="left" vertical="top"/>
    </xf>
    <xf numFmtId="0" fontId="2" fillId="4" borderId="2" xfId="0" applyFont="1" applyFill="1" applyBorder="1" applyAlignment="1">
      <alignment horizontal="left" vertical="center"/>
    </xf>
    <xf numFmtId="0" fontId="0" fillId="4" borderId="3" xfId="0" applyFill="1" applyBorder="1" applyAlignment="1">
      <alignment horizontal="left" vertical="center"/>
    </xf>
    <xf numFmtId="0" fontId="0" fillId="4" borderId="0" xfId="0" applyFill="1" applyAlignment="1">
      <alignment horizontal="left" vertical="top" wrapText="1"/>
    </xf>
    <xf numFmtId="0" fontId="0" fillId="3" borderId="0" xfId="0" applyFill="1" applyAlignment="1">
      <alignment horizontal="left" vertical="top" wrapText="1"/>
    </xf>
    <xf numFmtId="0" fontId="8" fillId="2" borderId="0" xfId="0" applyFont="1" applyFill="1" applyAlignment="1">
      <alignment horizontal="left" vertical="center"/>
    </xf>
    <xf numFmtId="0" fontId="0" fillId="0" borderId="0" xfId="0" applyAlignment="1">
      <alignment horizontal="center" vertical="center"/>
    </xf>
    <xf numFmtId="0" fontId="3" fillId="2" borderId="0" xfId="0" applyFont="1" applyFill="1" applyAlignment="1">
      <alignment horizontal="center" vertical="center"/>
    </xf>
    <xf numFmtId="0" fontId="0" fillId="0" borderId="5" xfId="0" applyBorder="1" applyAlignment="1">
      <alignment horizontal="left"/>
    </xf>
    <xf numFmtId="2" fontId="0" fillId="0" borderId="6" xfId="0" applyNumberFormat="1" applyBorder="1" applyAlignment="1">
      <alignment horizontal="left"/>
    </xf>
    <xf numFmtId="0" fontId="0" fillId="0" borderId="7" xfId="0" applyBorder="1" applyAlignment="1">
      <alignment horizontal="left"/>
    </xf>
    <xf numFmtId="164" fontId="0" fillId="0" borderId="8" xfId="0" applyNumberFormat="1" applyBorder="1" applyAlignment="1">
      <alignment horizontal="left"/>
    </xf>
    <xf numFmtId="165" fontId="0" fillId="0" borderId="8" xfId="0" applyNumberFormat="1" applyBorder="1" applyAlignment="1">
      <alignment horizontal="left"/>
    </xf>
    <xf numFmtId="2" fontId="0" fillId="0" borderId="9" xfId="0" applyNumberFormat="1" applyBorder="1" applyAlignment="1">
      <alignment horizontal="left"/>
    </xf>
    <xf numFmtId="0" fontId="2" fillId="2" borderId="2" xfId="0" applyFont="1" applyFill="1" applyBorder="1" applyAlignment="1">
      <alignment horizontal="left"/>
    </xf>
    <xf numFmtId="0" fontId="2" fillId="2" borderId="4" xfId="0" applyFont="1" applyFill="1" applyBorder="1" applyAlignment="1">
      <alignment horizontal="left"/>
    </xf>
    <xf numFmtId="0" fontId="2" fillId="2" borderId="3" xfId="0" applyFont="1" applyFill="1" applyBorder="1" applyAlignment="1">
      <alignment horizontal="left"/>
    </xf>
    <xf numFmtId="164" fontId="0" fillId="0" borderId="0" xfId="0" applyNumberFormat="1" applyBorder="1" applyAlignment="1">
      <alignment horizontal="left"/>
    </xf>
    <xf numFmtId="165" fontId="0" fillId="0" borderId="0" xfId="0" applyNumberFormat="1" applyBorder="1" applyAlignment="1">
      <alignment horizontal="left"/>
    </xf>
    <xf numFmtId="0" fontId="0" fillId="0" borderId="11" xfId="0" applyBorder="1"/>
    <xf numFmtId="0" fontId="0" fillId="0" borderId="12" xfId="0" applyBorder="1"/>
    <xf numFmtId="0" fontId="0" fillId="0" borderId="0" xfId="0" applyBorder="1"/>
    <xf numFmtId="0" fontId="0" fillId="0" borderId="6" xfId="0" applyBorder="1"/>
    <xf numFmtId="0" fontId="2" fillId="2" borderId="13" xfId="0" applyFont="1" applyFill="1" applyBorder="1" applyAlignment="1">
      <alignment horizontal="left"/>
    </xf>
    <xf numFmtId="0" fontId="2" fillId="2" borderId="14" xfId="0" applyFont="1" applyFill="1" applyBorder="1" applyAlignment="1">
      <alignment horizontal="left"/>
    </xf>
    <xf numFmtId="0" fontId="2" fillId="2" borderId="15" xfId="0" applyFont="1" applyFill="1" applyBorder="1" applyAlignment="1">
      <alignment horizontal="left"/>
    </xf>
    <xf numFmtId="0" fontId="0" fillId="3" borderId="11" xfId="0" applyFill="1" applyBorder="1"/>
    <xf numFmtId="0" fontId="0" fillId="3" borderId="12" xfId="0" applyFill="1" applyBorder="1"/>
    <xf numFmtId="0" fontId="0" fillId="3" borderId="0" xfId="0" applyFill="1" applyBorder="1"/>
    <xf numFmtId="0" fontId="0" fillId="3" borderId="6" xfId="0" applyFill="1" applyBorder="1"/>
    <xf numFmtId="0" fontId="0" fillId="3" borderId="8" xfId="0" applyFill="1" applyBorder="1"/>
    <xf numFmtId="0" fontId="0" fillId="3" borderId="9" xfId="0" applyFill="1" applyBorder="1"/>
    <xf numFmtId="0" fontId="0" fillId="0" borderId="5" xfId="0" applyBorder="1"/>
    <xf numFmtId="0" fontId="0" fillId="0" borderId="7" xfId="0" applyBorder="1"/>
    <xf numFmtId="0" fontId="9" fillId="2" borderId="2" xfId="0" applyFont="1" applyFill="1" applyBorder="1"/>
    <xf numFmtId="0" fontId="9" fillId="2" borderId="4" xfId="0" applyFont="1" applyFill="1" applyBorder="1"/>
    <xf numFmtId="0" fontId="2" fillId="2" borderId="3" xfId="0" applyFont="1" applyFill="1" applyBorder="1"/>
    <xf numFmtId="166" fontId="0" fillId="3" borderId="5" xfId="0" applyNumberFormat="1" applyFill="1" applyBorder="1"/>
    <xf numFmtId="167" fontId="0" fillId="3" borderId="0" xfId="0" applyNumberFormat="1" applyFill="1" applyBorder="1"/>
    <xf numFmtId="166" fontId="0" fillId="3" borderId="7" xfId="0" applyNumberFormat="1" applyFill="1" applyBorder="1"/>
    <xf numFmtId="167" fontId="0" fillId="3" borderId="8" xfId="0" applyNumberFormat="1" applyFill="1" applyBorder="1"/>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2" xfId="0" applyFont="1" applyFill="1" applyBorder="1" applyAlignment="1">
      <alignment horizontal="left" vertical="top"/>
    </xf>
    <xf numFmtId="0" fontId="2" fillId="2" borderId="9" xfId="0" applyFont="1" applyFill="1" applyBorder="1" applyAlignment="1">
      <alignment horizontal="left" vertical="top"/>
    </xf>
    <xf numFmtId="0" fontId="0" fillId="0" borderId="0" xfId="0" quotePrefix="1"/>
    <xf numFmtId="0" fontId="0" fillId="0" borderId="0" xfId="0" quotePrefix="1" applyAlignment="1">
      <alignment horizontal="center" vertical="center"/>
    </xf>
    <xf numFmtId="0" fontId="9" fillId="2" borderId="10" xfId="0" applyFont="1" applyFill="1" applyBorder="1" applyAlignment="1">
      <alignment horizontal="left" vertical="top"/>
    </xf>
    <xf numFmtId="0" fontId="9" fillId="2" borderId="12"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9" xfId="0" applyFill="1" applyBorder="1" applyAlignment="1">
      <alignment horizontal="left" vertical="top"/>
    </xf>
    <xf numFmtId="0" fontId="2" fillId="0" borderId="7" xfId="0" applyFont="1" applyBorder="1"/>
    <xf numFmtId="0" fontId="2" fillId="0" borderId="8" xfId="0" quotePrefix="1" applyFont="1" applyBorder="1" applyAlignment="1">
      <alignment horizontal="center" vertical="center"/>
    </xf>
    <xf numFmtId="0" fontId="2" fillId="0" borderId="9" xfId="0" applyFont="1" applyBorder="1"/>
    <xf numFmtId="0" fontId="2" fillId="2" borderId="2" xfId="0" applyFont="1" applyFill="1" applyBorder="1"/>
    <xf numFmtId="0" fontId="2" fillId="2" borderId="4" xfId="0" applyFont="1" applyFill="1" applyBorder="1"/>
    <xf numFmtId="0" fontId="2" fillId="0" borderId="8" xfId="0" applyFont="1" applyBorder="1"/>
    <xf numFmtId="0" fontId="2" fillId="2" borderId="1" xfId="0" applyFont="1" applyFill="1" applyBorder="1"/>
    <xf numFmtId="0" fontId="10" fillId="3" borderId="7" xfId="0" applyFont="1" applyFill="1" applyBorder="1"/>
    <xf numFmtId="0" fontId="10" fillId="3" borderId="9" xfId="0" applyFont="1" applyFill="1" applyBorder="1"/>
    <xf numFmtId="0" fontId="5" fillId="3" borderId="10" xfId="0" applyFont="1" applyFill="1" applyBorder="1"/>
    <xf numFmtId="0" fontId="2" fillId="3" borderId="5" xfId="0" applyFont="1" applyFill="1" applyBorder="1"/>
    <xf numFmtId="0" fontId="2" fillId="3" borderId="7" xfId="0" applyFont="1" applyFill="1" applyBorder="1"/>
    <xf numFmtId="0" fontId="11" fillId="4" borderId="0" xfId="0" applyFont="1" applyFill="1" applyAlignment="1">
      <alignment horizontal="left" vertical="center"/>
    </xf>
    <xf numFmtId="0" fontId="2" fillId="4" borderId="0" xfId="0" applyFont="1" applyFill="1" applyAlignment="1">
      <alignment horizontal="center" vertical="center"/>
    </xf>
    <xf numFmtId="0" fontId="0" fillId="4" borderId="0" xfId="0" applyFill="1" applyAlignment="1">
      <alignment horizontal="center" vertical="center"/>
    </xf>
    <xf numFmtId="0" fontId="10" fillId="3" borderId="15" xfId="0" applyFont="1" applyFill="1" applyBorder="1"/>
    <xf numFmtId="0" fontId="2" fillId="0" borderId="0" xfId="0" quotePrefix="1" applyFont="1"/>
    <xf numFmtId="0" fontId="2" fillId="3" borderId="0" xfId="0" applyFont="1" applyFill="1" applyBorder="1"/>
    <xf numFmtId="0" fontId="2" fillId="3" borderId="6" xfId="0" applyFont="1" applyFill="1" applyBorder="1"/>
    <xf numFmtId="0" fontId="2" fillId="3" borderId="8" xfId="0" applyFont="1" applyFill="1" applyBorder="1"/>
    <xf numFmtId="0" fontId="2" fillId="3" borderId="9" xfId="0" applyFont="1" applyFill="1" applyBorder="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4655336832895885"/>
          <c:y val="0.17171296296296298"/>
          <c:w val="0.80466885389326337"/>
          <c:h val="0.70696741032370958"/>
        </c:manualLayout>
      </c:layout>
      <c:scatterChart>
        <c:scatterStyle val="smoothMarker"/>
        <c:varyColors val="0"/>
        <c:ser>
          <c:idx val="0"/>
          <c:order val="0"/>
          <c:tx>
            <c:strRef>
              <c:f>'Models with High Risk - 1 Prodc'!$C$11</c:f>
              <c:strCache>
                <c:ptCount val="1"/>
                <c:pt idx="0">
                  <c:v>Return "R" on Stock A</c:v>
                </c:pt>
              </c:strCache>
            </c:strRef>
          </c:tx>
          <c:spPr>
            <a:ln w="9525" cap="rnd">
              <a:solidFill>
                <a:schemeClr val="accent1"/>
              </a:solidFill>
              <a:round/>
            </a:ln>
            <a:effectLst/>
          </c:spPr>
          <c:marker>
            <c:symbol val="none"/>
          </c:marker>
          <c:xVal>
            <c:numRef>
              <c:f>'Models with High Risk - 1 Prodc'!$A$12:$A$51</c:f>
              <c:numCache>
                <c:formatCode>0</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xVal>
          <c:yVal>
            <c:numRef>
              <c:f>'Models with High Risk - 1 Prodc'!$C$12:$C$51</c:f>
              <c:numCache>
                <c:formatCode>General</c:formatCode>
                <c:ptCount val="40"/>
                <c:pt idx="1">
                  <c:v>3.2690695725062918E-2</c:v>
                </c:pt>
                <c:pt idx="2">
                  <c:v>-2.1915584415584475E-2</c:v>
                </c:pt>
                <c:pt idx="3">
                  <c:v>2.0470262793914302E-2</c:v>
                </c:pt>
                <c:pt idx="4">
                  <c:v>-2.7107617240444564E-2</c:v>
                </c:pt>
                <c:pt idx="5">
                  <c:v>8.163833937029813E-2</c:v>
                </c:pt>
                <c:pt idx="6">
                  <c:v>-5.4095826893354165E-3</c:v>
                </c:pt>
                <c:pt idx="7">
                  <c:v>7.7700077700080649E-4</c:v>
                </c:pt>
                <c:pt idx="8">
                  <c:v>-2.5879917184265008E-2</c:v>
                </c:pt>
                <c:pt idx="9">
                  <c:v>6.3761955366631769E-3</c:v>
                </c:pt>
                <c:pt idx="10">
                  <c:v>2.3231256599788686E-2</c:v>
                </c:pt>
                <c:pt idx="11">
                  <c:v>2.5025799793601623E-2</c:v>
                </c:pt>
                <c:pt idx="12">
                  <c:v>2.21495091870124E-2</c:v>
                </c:pt>
                <c:pt idx="13">
                  <c:v>1.8222112780103474E-2</c:v>
                </c:pt>
                <c:pt idx="14">
                  <c:v>-4.9093107617896037E-2</c:v>
                </c:pt>
                <c:pt idx="15">
                  <c:v>2.1871820956256345E-2</c:v>
                </c:pt>
                <c:pt idx="16">
                  <c:v>2.737680438028856E-3</c:v>
                </c:pt>
                <c:pt idx="17">
                  <c:v>-1.7870439314966464E-2</c:v>
                </c:pt>
                <c:pt idx="18">
                  <c:v>2.1228203184230385E-2</c:v>
                </c:pt>
                <c:pt idx="19">
                  <c:v>1.2373174956693888E-2</c:v>
                </c:pt>
                <c:pt idx="20">
                  <c:v>-2.4443901246634105E-4</c:v>
                </c:pt>
                <c:pt idx="21">
                  <c:v>1.7603911980440069E-2</c:v>
                </c:pt>
                <c:pt idx="22">
                  <c:v>-2.1143680922633242E-2</c:v>
                </c:pt>
                <c:pt idx="23">
                  <c:v>-1.1782032400589199E-2</c:v>
                </c:pt>
                <c:pt idx="24">
                  <c:v>-1.5151515151515138E-2</c:v>
                </c:pt>
                <c:pt idx="25">
                  <c:v>-3.530895334174037E-3</c:v>
                </c:pt>
                <c:pt idx="26">
                  <c:v>-1.7717033662363851E-2</c:v>
                </c:pt>
                <c:pt idx="27">
                  <c:v>-2.3447565060551498E-2</c:v>
                </c:pt>
                <c:pt idx="28">
                  <c:v>3.5620052770448586E-2</c:v>
                </c:pt>
                <c:pt idx="29">
                  <c:v>3.1082802547770672E-2</c:v>
                </c:pt>
                <c:pt idx="30">
                  <c:v>1.5567086730911851E-2</c:v>
                </c:pt>
                <c:pt idx="31">
                  <c:v>7.2992700729929767E-4</c:v>
                </c:pt>
                <c:pt idx="32">
                  <c:v>-2.1881838074398387E-2</c:v>
                </c:pt>
                <c:pt idx="33">
                  <c:v>2.0631369624658349E-2</c:v>
                </c:pt>
                <c:pt idx="34">
                  <c:v>3.0443253774963465E-2</c:v>
                </c:pt>
                <c:pt idx="35">
                  <c:v>1.276294020326162E-2</c:v>
                </c:pt>
                <c:pt idx="36">
                  <c:v>1.2135355892648681E-2</c:v>
                </c:pt>
                <c:pt idx="37">
                  <c:v>1.3834447774960174E-3</c:v>
                </c:pt>
                <c:pt idx="38">
                  <c:v>-5.0656228413538769E-3</c:v>
                </c:pt>
                <c:pt idx="39">
                  <c:v>1.1339967600092617E-2</c:v>
                </c:pt>
              </c:numCache>
            </c:numRef>
          </c:yVal>
          <c:smooth val="1"/>
          <c:extLst>
            <c:ext xmlns:c16="http://schemas.microsoft.com/office/drawing/2014/chart" uri="{C3380CC4-5D6E-409C-BE32-E72D297353CC}">
              <c16:uniqueId val="{00000000-EF14-41A0-B956-1BE05EF42CCE}"/>
            </c:ext>
          </c:extLst>
        </c:ser>
        <c:dLbls>
          <c:showLegendKey val="0"/>
          <c:showVal val="0"/>
          <c:showCatName val="0"/>
          <c:showSerName val="0"/>
          <c:showPercent val="0"/>
          <c:showBubbleSize val="0"/>
        </c:dLbls>
        <c:axId val="202114304"/>
        <c:axId val="202115264"/>
      </c:scatterChart>
      <c:valAx>
        <c:axId val="20211430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Trading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15264"/>
        <c:crosses val="autoZero"/>
        <c:crossBetween val="midCat"/>
      </c:valAx>
      <c:valAx>
        <c:axId val="2021152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Return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1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1082457026218068"/>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9756953306566133"/>
          <c:y val="0.23184750733137829"/>
          <c:w val="0.74688384377280337"/>
          <c:h val="0.55006858013716031"/>
        </c:manualLayout>
      </c:layout>
      <c:scatterChart>
        <c:scatterStyle val="smoothMarker"/>
        <c:varyColors val="0"/>
        <c:ser>
          <c:idx val="0"/>
          <c:order val="0"/>
          <c:tx>
            <c:strRef>
              <c:f>'Models with High Risk - 1 Prodc'!$B$11</c:f>
              <c:strCache>
                <c:ptCount val="1"/>
                <c:pt idx="0">
                  <c:v>Closing Price for Stock A (in $)</c:v>
                </c:pt>
              </c:strCache>
            </c:strRef>
          </c:tx>
          <c:spPr>
            <a:ln w="9525" cap="rnd">
              <a:solidFill>
                <a:schemeClr val="accent1"/>
              </a:solidFill>
              <a:round/>
            </a:ln>
            <a:effectLst/>
          </c:spPr>
          <c:marker>
            <c:symbol val="none"/>
          </c:marker>
          <c:xVal>
            <c:numRef>
              <c:f>'Models with High Risk - 1 Prodc'!$A$12:$A$51</c:f>
              <c:numCache>
                <c:formatCode>0</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xVal>
          <c:yVal>
            <c:numRef>
              <c:f>'Models with High Risk - 1 Prodc'!$B$12:$B$51</c:f>
              <c:numCache>
                <c:formatCode>0.00</c:formatCode>
                <c:ptCount val="40"/>
                <c:pt idx="0">
                  <c:v>35.79</c:v>
                </c:pt>
                <c:pt idx="1">
                  <c:v>36.96</c:v>
                </c:pt>
                <c:pt idx="2">
                  <c:v>36.15</c:v>
                </c:pt>
                <c:pt idx="3">
                  <c:v>36.89</c:v>
                </c:pt>
                <c:pt idx="4">
                  <c:v>35.89</c:v>
                </c:pt>
                <c:pt idx="5">
                  <c:v>38.82</c:v>
                </c:pt>
                <c:pt idx="6">
                  <c:v>38.61</c:v>
                </c:pt>
                <c:pt idx="7">
                  <c:v>38.64</c:v>
                </c:pt>
                <c:pt idx="8">
                  <c:v>37.64</c:v>
                </c:pt>
                <c:pt idx="9">
                  <c:v>37.880000000000003</c:v>
                </c:pt>
                <c:pt idx="10">
                  <c:v>38.76</c:v>
                </c:pt>
                <c:pt idx="11">
                  <c:v>39.729999999999997</c:v>
                </c:pt>
                <c:pt idx="12">
                  <c:v>40.61</c:v>
                </c:pt>
                <c:pt idx="13">
                  <c:v>41.35</c:v>
                </c:pt>
                <c:pt idx="14">
                  <c:v>39.32</c:v>
                </c:pt>
                <c:pt idx="15">
                  <c:v>40.18</c:v>
                </c:pt>
                <c:pt idx="16">
                  <c:v>40.29</c:v>
                </c:pt>
                <c:pt idx="17">
                  <c:v>39.57</c:v>
                </c:pt>
                <c:pt idx="18">
                  <c:v>40.409999999999997</c:v>
                </c:pt>
                <c:pt idx="19">
                  <c:v>40.909999999999997</c:v>
                </c:pt>
                <c:pt idx="20">
                  <c:v>40.9</c:v>
                </c:pt>
                <c:pt idx="21">
                  <c:v>41.62</c:v>
                </c:pt>
                <c:pt idx="22">
                  <c:v>40.74</c:v>
                </c:pt>
                <c:pt idx="23">
                  <c:v>40.26</c:v>
                </c:pt>
                <c:pt idx="24">
                  <c:v>39.65</c:v>
                </c:pt>
                <c:pt idx="25">
                  <c:v>39.51</c:v>
                </c:pt>
                <c:pt idx="26">
                  <c:v>38.81</c:v>
                </c:pt>
                <c:pt idx="27">
                  <c:v>37.9</c:v>
                </c:pt>
                <c:pt idx="28">
                  <c:v>39.25</c:v>
                </c:pt>
                <c:pt idx="29">
                  <c:v>40.47</c:v>
                </c:pt>
                <c:pt idx="30">
                  <c:v>41.1</c:v>
                </c:pt>
                <c:pt idx="31">
                  <c:v>41.13</c:v>
                </c:pt>
                <c:pt idx="32">
                  <c:v>40.229999999999997</c:v>
                </c:pt>
                <c:pt idx="33">
                  <c:v>41.06</c:v>
                </c:pt>
                <c:pt idx="34">
                  <c:v>42.31</c:v>
                </c:pt>
                <c:pt idx="35">
                  <c:v>42.85</c:v>
                </c:pt>
                <c:pt idx="36">
                  <c:v>43.37</c:v>
                </c:pt>
                <c:pt idx="37">
                  <c:v>43.43</c:v>
                </c:pt>
                <c:pt idx="38">
                  <c:v>43.21</c:v>
                </c:pt>
                <c:pt idx="39">
                  <c:v>43.7</c:v>
                </c:pt>
              </c:numCache>
            </c:numRef>
          </c:yVal>
          <c:smooth val="1"/>
          <c:extLst>
            <c:ext xmlns:c16="http://schemas.microsoft.com/office/drawing/2014/chart" uri="{C3380CC4-5D6E-409C-BE32-E72D297353CC}">
              <c16:uniqueId val="{00000000-AB6F-44F7-831A-AFB94A9692AB}"/>
            </c:ext>
          </c:extLst>
        </c:ser>
        <c:dLbls>
          <c:showLegendKey val="0"/>
          <c:showVal val="0"/>
          <c:showCatName val="0"/>
          <c:showSerName val="0"/>
          <c:showPercent val="0"/>
          <c:showBubbleSize val="0"/>
        </c:dLbls>
        <c:axId val="201487584"/>
        <c:axId val="201482304"/>
      </c:scatterChart>
      <c:valAx>
        <c:axId val="20148758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Trading</a:t>
                </a:r>
                <a:r>
                  <a:rPr lang="en-US" baseline="0"/>
                  <a:t> Days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82304"/>
        <c:crosses val="autoZero"/>
        <c:crossBetween val="midCat"/>
      </c:valAx>
      <c:valAx>
        <c:axId val="2014823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Closing Price ($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87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t>Optimal Investment Allocation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'Senarios_Analysis_2 Prod'!$C$7</c:f>
              <c:strCache>
                <c:ptCount val="1"/>
                <c:pt idx="0">
                  <c:v>Investment in A ($)</c:v>
                </c:pt>
              </c:strCache>
            </c:strRef>
          </c:tx>
          <c:spPr>
            <a:ln w="25400" cap="rnd">
              <a:noFill/>
              <a:round/>
            </a:ln>
            <a:effectLst/>
          </c:spPr>
          <c:marker>
            <c:symbol val="circle"/>
            <c:size val="5"/>
            <c:spPr>
              <a:solidFill>
                <a:schemeClr val="accent1"/>
              </a:solidFill>
              <a:ln w="9525">
                <a:solidFill>
                  <a:schemeClr val="accent1"/>
                </a:solidFill>
              </a:ln>
              <a:effectLst/>
            </c:spPr>
          </c:marker>
          <c:xVal>
            <c:numRef>
              <c:f>'Senarios_Analysis_2 Prod'!$A$8:$A$20</c:f>
              <c:numCache>
                <c:formatCode>General</c:formatCode>
                <c:ptCount val="13"/>
                <c:pt idx="0">
                  <c:v>1310</c:v>
                </c:pt>
                <c:pt idx="1">
                  <c:v>1350</c:v>
                </c:pt>
                <c:pt idx="2">
                  <c:v>1400</c:v>
                </c:pt>
                <c:pt idx="3">
                  <c:v>1450</c:v>
                </c:pt>
                <c:pt idx="4">
                  <c:v>1500</c:v>
                </c:pt>
                <c:pt idx="5">
                  <c:v>1550</c:v>
                </c:pt>
                <c:pt idx="6">
                  <c:v>1600</c:v>
                </c:pt>
                <c:pt idx="7">
                  <c:v>1650</c:v>
                </c:pt>
                <c:pt idx="8">
                  <c:v>1700</c:v>
                </c:pt>
                <c:pt idx="9">
                  <c:v>1750</c:v>
                </c:pt>
                <c:pt idx="10">
                  <c:v>1800</c:v>
                </c:pt>
                <c:pt idx="11">
                  <c:v>1850</c:v>
                </c:pt>
                <c:pt idx="12">
                  <c:v>1900</c:v>
                </c:pt>
              </c:numCache>
            </c:numRef>
          </c:xVal>
          <c:yVal>
            <c:numRef>
              <c:f>'Senarios_Analysis_2 Prod'!$C$8:$C$20</c:f>
              <c:numCache>
                <c:formatCode>General</c:formatCode>
                <c:ptCount val="13"/>
                <c:pt idx="0">
                  <c:v>69100.042151749381</c:v>
                </c:pt>
                <c:pt idx="1">
                  <c:v>75652.868033480496</c:v>
                </c:pt>
                <c:pt idx="2">
                  <c:v>80020.174561094536</c:v>
                </c:pt>
                <c:pt idx="3">
                  <c:v>83389.826789978455</c:v>
                </c:pt>
                <c:pt idx="4">
                  <c:v>86280.421261840514</c:v>
                </c:pt>
                <c:pt idx="5">
                  <c:v>88878.656788089109</c:v>
                </c:pt>
                <c:pt idx="6">
                  <c:v>91277.043897113064</c:v>
                </c:pt>
                <c:pt idx="7">
                  <c:v>93528.916212758486</c:v>
                </c:pt>
                <c:pt idx="8">
                  <c:v>95668.316424265038</c:v>
                </c:pt>
                <c:pt idx="9">
                  <c:v>97718.397324189078</c:v>
                </c:pt>
                <c:pt idx="10">
                  <c:v>99695.768723791785</c:v>
                </c:pt>
                <c:pt idx="11">
                  <c:v>100000.00001264967</c:v>
                </c:pt>
                <c:pt idx="12">
                  <c:v>100000.00001264967</c:v>
                </c:pt>
              </c:numCache>
            </c:numRef>
          </c:yVal>
          <c:smooth val="0"/>
          <c:extLst>
            <c:ext xmlns:c16="http://schemas.microsoft.com/office/drawing/2014/chart" uri="{C3380CC4-5D6E-409C-BE32-E72D297353CC}">
              <c16:uniqueId val="{00000000-471C-4A29-A87C-AB56B54BAC5B}"/>
            </c:ext>
          </c:extLst>
        </c:ser>
        <c:ser>
          <c:idx val="1"/>
          <c:order val="1"/>
          <c:tx>
            <c:strRef>
              <c:f>'Senarios_Analysis_2 Prod'!$D$7</c:f>
              <c:strCache>
                <c:ptCount val="1"/>
                <c:pt idx="0">
                  <c:v>Investment in B (in $)</c:v>
                </c:pt>
              </c:strCache>
            </c:strRef>
          </c:tx>
          <c:spPr>
            <a:ln w="25400" cap="rnd">
              <a:noFill/>
              <a:round/>
            </a:ln>
            <a:effectLst/>
          </c:spPr>
          <c:marker>
            <c:symbol val="circle"/>
            <c:size val="5"/>
            <c:spPr>
              <a:solidFill>
                <a:schemeClr val="accent2"/>
              </a:solidFill>
              <a:ln w="9525">
                <a:solidFill>
                  <a:schemeClr val="accent2"/>
                </a:solidFill>
              </a:ln>
              <a:effectLst/>
            </c:spPr>
          </c:marker>
          <c:xVal>
            <c:numRef>
              <c:f>'Senarios_Analysis_2 Prod'!$A$8:$A$20</c:f>
              <c:numCache>
                <c:formatCode>General</c:formatCode>
                <c:ptCount val="13"/>
                <c:pt idx="0">
                  <c:v>1310</c:v>
                </c:pt>
                <c:pt idx="1">
                  <c:v>1350</c:v>
                </c:pt>
                <c:pt idx="2">
                  <c:v>1400</c:v>
                </c:pt>
                <c:pt idx="3">
                  <c:v>1450</c:v>
                </c:pt>
                <c:pt idx="4">
                  <c:v>1500</c:v>
                </c:pt>
                <c:pt idx="5">
                  <c:v>1550</c:v>
                </c:pt>
                <c:pt idx="6">
                  <c:v>1600</c:v>
                </c:pt>
                <c:pt idx="7">
                  <c:v>1650</c:v>
                </c:pt>
                <c:pt idx="8">
                  <c:v>1700</c:v>
                </c:pt>
                <c:pt idx="9">
                  <c:v>1750</c:v>
                </c:pt>
                <c:pt idx="10">
                  <c:v>1800</c:v>
                </c:pt>
                <c:pt idx="11">
                  <c:v>1850</c:v>
                </c:pt>
                <c:pt idx="12">
                  <c:v>1900</c:v>
                </c:pt>
              </c:numCache>
            </c:numRef>
          </c:xVal>
          <c:yVal>
            <c:numRef>
              <c:f>'Senarios_Analysis_2 Prod'!$D$8:$D$20</c:f>
              <c:numCache>
                <c:formatCode>General</c:formatCode>
                <c:ptCount val="13"/>
                <c:pt idx="0">
                  <c:v>30899.95784818018</c:v>
                </c:pt>
                <c:pt idx="1">
                  <c:v>24347.131966523775</c:v>
                </c:pt>
                <c:pt idx="2">
                  <c:v>19979.825438912987</c:v>
                </c:pt>
                <c:pt idx="3">
                  <c:v>16610.173210027504</c:v>
                </c:pt>
                <c:pt idx="4">
                  <c:v>13719.578738173313</c:v>
                </c:pt>
                <c:pt idx="5">
                  <c:v>11121.343211932995</c:v>
                </c:pt>
                <c:pt idx="6">
                  <c:v>8722.9561028858498</c:v>
                </c:pt>
                <c:pt idx="7">
                  <c:v>6471.0837872654738</c:v>
                </c:pt>
                <c:pt idx="8">
                  <c:v>4331.6835757232129</c:v>
                </c:pt>
                <c:pt idx="9">
                  <c:v>2281.6026758038702</c:v>
                </c:pt>
                <c:pt idx="10">
                  <c:v>304.23127619585262</c:v>
                </c:pt>
                <c:pt idx="11">
                  <c:v>0</c:v>
                </c:pt>
                <c:pt idx="12">
                  <c:v>0</c:v>
                </c:pt>
              </c:numCache>
            </c:numRef>
          </c:yVal>
          <c:smooth val="0"/>
          <c:extLst>
            <c:ext xmlns:c16="http://schemas.microsoft.com/office/drawing/2014/chart" uri="{C3380CC4-5D6E-409C-BE32-E72D297353CC}">
              <c16:uniqueId val="{00000001-471C-4A29-A87C-AB56B54BAC5B}"/>
            </c:ext>
          </c:extLst>
        </c:ser>
        <c:dLbls>
          <c:showLegendKey val="0"/>
          <c:showVal val="0"/>
          <c:showCatName val="0"/>
          <c:showSerName val="0"/>
          <c:showPercent val="0"/>
          <c:showBubbleSize val="0"/>
        </c:dLbls>
        <c:axId val="1610739695"/>
        <c:axId val="1610743535"/>
      </c:scatterChart>
      <c:valAx>
        <c:axId val="1610739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Maximum</a:t>
                </a:r>
                <a:r>
                  <a:rPr lang="en-US" b="1" baseline="0"/>
                  <a:t> allowable Std of Profits, $ </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43535"/>
        <c:crosses val="autoZero"/>
        <c:crossBetween val="midCat"/>
      </c:valAx>
      <c:valAx>
        <c:axId val="161074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Investment in Two Stocks,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396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Optimal Expected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'Senarios_Analysis_2 Prod'!$B$7</c:f>
              <c:strCache>
                <c:ptCount val="1"/>
                <c:pt idx="0">
                  <c:v>Optimal Expected Profit</c:v>
                </c:pt>
              </c:strCache>
            </c:strRef>
          </c:tx>
          <c:spPr>
            <a:ln w="19050" cap="rnd">
              <a:noFill/>
              <a:round/>
            </a:ln>
            <a:effectLst/>
          </c:spPr>
          <c:marker>
            <c:symbol val="circle"/>
            <c:size val="5"/>
            <c:spPr>
              <a:solidFill>
                <a:schemeClr val="accent1"/>
              </a:solidFill>
              <a:ln w="9525">
                <a:solidFill>
                  <a:schemeClr val="accent1"/>
                </a:solidFill>
              </a:ln>
              <a:effectLst/>
            </c:spPr>
          </c:marker>
          <c:xVal>
            <c:numRef>
              <c:f>'Senarios_Analysis_2 Prod'!$A$8:$A$20</c:f>
              <c:numCache>
                <c:formatCode>General</c:formatCode>
                <c:ptCount val="13"/>
                <c:pt idx="0">
                  <c:v>1310</c:v>
                </c:pt>
                <c:pt idx="1">
                  <c:v>1350</c:v>
                </c:pt>
                <c:pt idx="2">
                  <c:v>1400</c:v>
                </c:pt>
                <c:pt idx="3">
                  <c:v>1450</c:v>
                </c:pt>
                <c:pt idx="4">
                  <c:v>1500</c:v>
                </c:pt>
                <c:pt idx="5">
                  <c:v>1550</c:v>
                </c:pt>
                <c:pt idx="6">
                  <c:v>1600</c:v>
                </c:pt>
                <c:pt idx="7">
                  <c:v>1650</c:v>
                </c:pt>
                <c:pt idx="8">
                  <c:v>1700</c:v>
                </c:pt>
                <c:pt idx="9">
                  <c:v>1750</c:v>
                </c:pt>
                <c:pt idx="10">
                  <c:v>1800</c:v>
                </c:pt>
                <c:pt idx="11">
                  <c:v>1850</c:v>
                </c:pt>
                <c:pt idx="12">
                  <c:v>1900</c:v>
                </c:pt>
              </c:numCache>
            </c:numRef>
          </c:xVal>
          <c:yVal>
            <c:numRef>
              <c:f>'Senarios_Analysis_2 Prod'!$B$8:$B$20</c:f>
              <c:numCache>
                <c:formatCode>General</c:formatCode>
                <c:ptCount val="13"/>
                <c:pt idx="0">
                  <c:v>269.34477749179109</c:v>
                </c:pt>
                <c:pt idx="1">
                  <c:v>285.74439703650773</c:v>
                </c:pt>
                <c:pt idx="2">
                  <c:v>296.67436324962068</c:v>
                </c:pt>
                <c:pt idx="3">
                  <c:v>305.10752102747551</c:v>
                </c:pt>
                <c:pt idx="4">
                  <c:v>312.34175103022909</c:v>
                </c:pt>
                <c:pt idx="5">
                  <c:v>318.84430044737491</c:v>
                </c:pt>
                <c:pt idx="6">
                  <c:v>324.84669343301522</c:v>
                </c:pt>
                <c:pt idx="7">
                  <c:v>330.482406926154</c:v>
                </c:pt>
                <c:pt idx="8">
                  <c:v>335.83663884921322</c:v>
                </c:pt>
                <c:pt idx="9">
                  <c:v>340.96733320937608</c:v>
                </c:pt>
                <c:pt idx="10">
                  <c:v>345.91605903197404</c:v>
                </c:pt>
                <c:pt idx="11">
                  <c:v>346.67745229358184</c:v>
                </c:pt>
                <c:pt idx="12">
                  <c:v>346.67745229358184</c:v>
                </c:pt>
              </c:numCache>
            </c:numRef>
          </c:yVal>
          <c:smooth val="0"/>
          <c:extLst>
            <c:ext xmlns:c16="http://schemas.microsoft.com/office/drawing/2014/chart" uri="{C3380CC4-5D6E-409C-BE32-E72D297353CC}">
              <c16:uniqueId val="{00000000-4BDC-4654-85AE-46537DE80495}"/>
            </c:ext>
          </c:extLst>
        </c:ser>
        <c:dLbls>
          <c:showLegendKey val="0"/>
          <c:showVal val="0"/>
          <c:showCatName val="0"/>
          <c:showSerName val="0"/>
          <c:showPercent val="0"/>
          <c:showBubbleSize val="0"/>
        </c:dLbls>
        <c:axId val="356585823"/>
        <c:axId val="356579583"/>
      </c:scatterChart>
      <c:valAx>
        <c:axId val="356585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Maximum Alloawable Std of Profits,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79583"/>
        <c:crosses val="autoZero"/>
        <c:crossBetween val="midCat"/>
      </c:valAx>
      <c:valAx>
        <c:axId val="35657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Optimal Expected 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85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36512</xdr:colOff>
      <xdr:row>10</xdr:row>
      <xdr:rowOff>6350</xdr:rowOff>
    </xdr:from>
    <xdr:to>
      <xdr:col>9</xdr:col>
      <xdr:colOff>571500</xdr:colOff>
      <xdr:row>23</xdr:row>
      <xdr:rowOff>31750</xdr:rowOff>
    </xdr:to>
    <xdr:graphicFrame macro="">
      <xdr:nvGraphicFramePr>
        <xdr:cNvPr id="3" name="Chart 2">
          <a:extLst>
            <a:ext uri="{FF2B5EF4-FFF2-40B4-BE49-F238E27FC236}">
              <a16:creationId xmlns:a16="http://schemas.microsoft.com/office/drawing/2014/main" id="{5B0EA226-4EE6-52E8-D7B6-C80B22817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46037</xdr:colOff>
      <xdr:row>23</xdr:row>
      <xdr:rowOff>114300</xdr:rowOff>
    </xdr:from>
    <xdr:to>
      <xdr:col>9</xdr:col>
      <xdr:colOff>555625</xdr:colOff>
      <xdr:row>35</xdr:row>
      <xdr:rowOff>31750</xdr:rowOff>
    </xdr:to>
    <xdr:graphicFrame macro="">
      <xdr:nvGraphicFramePr>
        <xdr:cNvPr id="4" name="Chart 3">
          <a:extLst>
            <a:ext uri="{FF2B5EF4-FFF2-40B4-BE49-F238E27FC236}">
              <a16:creationId xmlns:a16="http://schemas.microsoft.com/office/drawing/2014/main" id="{86245E18-E644-11AC-C862-9EB4A62D9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357187</xdr:colOff>
      <xdr:row>23</xdr:row>
      <xdr:rowOff>41275</xdr:rowOff>
    </xdr:from>
    <xdr:to>
      <xdr:col>3</xdr:col>
      <xdr:colOff>573087</xdr:colOff>
      <xdr:row>37</xdr:row>
      <xdr:rowOff>161925</xdr:rowOff>
    </xdr:to>
    <xdr:graphicFrame macro="">
      <xdr:nvGraphicFramePr>
        <xdr:cNvPr id="2" name="Chart 1">
          <a:extLst>
            <a:ext uri="{FF2B5EF4-FFF2-40B4-BE49-F238E27FC236}">
              <a16:creationId xmlns:a16="http://schemas.microsoft.com/office/drawing/2014/main" id="{0CDC99E8-86BA-0DDB-3CA3-95DBEEB62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23</xdr:row>
      <xdr:rowOff>50800</xdr:rowOff>
    </xdr:from>
    <xdr:to>
      <xdr:col>11</xdr:col>
      <xdr:colOff>347662</xdr:colOff>
      <xdr:row>37</xdr:row>
      <xdr:rowOff>171450</xdr:rowOff>
    </xdr:to>
    <xdr:graphicFrame macro="">
      <xdr:nvGraphicFramePr>
        <xdr:cNvPr id="3" name="Chart 2">
          <a:extLst>
            <a:ext uri="{FF2B5EF4-FFF2-40B4-BE49-F238E27FC236}">
              <a16:creationId xmlns:a16="http://schemas.microsoft.com/office/drawing/2014/main" id="{AC2E9E09-3CB5-220D-7CB8-ACDBFA32D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137"/>
  <sheetViews>
    <sheetView topLeftCell="A125" workbookViewId="0">
      <selection activeCell="B25" sqref="B25"/>
    </sheetView>
  </sheetViews>
  <sheetFormatPr defaultRowHeight="14.75" x14ac:dyDescent="0.75"/>
  <cols>
    <col min="1" max="1" width="15.40625" customWidth="1"/>
    <col min="2" max="2" width="25.90625" customWidth="1"/>
    <col min="3" max="3" width="20.1328125" customWidth="1"/>
  </cols>
  <sheetData>
    <row r="2" spans="1:26" ht="14.75" customHeight="1" x14ac:dyDescent="0.75">
      <c r="D2" s="15" t="s">
        <v>0</v>
      </c>
      <c r="E2" s="15"/>
      <c r="F2" s="15"/>
      <c r="G2" s="15"/>
      <c r="H2" s="15"/>
      <c r="I2" s="15"/>
      <c r="J2" s="15"/>
      <c r="K2" s="15"/>
      <c r="L2" s="15"/>
    </row>
    <row r="3" spans="1:26" x14ac:dyDescent="0.75">
      <c r="D3" s="15"/>
      <c r="E3" s="15"/>
      <c r="F3" s="15"/>
      <c r="G3" s="15"/>
      <c r="H3" s="15"/>
      <c r="I3" s="15"/>
      <c r="J3" s="15"/>
      <c r="K3" s="15"/>
      <c r="L3" s="15"/>
    </row>
    <row r="4" spans="1:26" x14ac:dyDescent="0.75">
      <c r="D4" s="15"/>
      <c r="E4" s="15"/>
      <c r="F4" s="15"/>
      <c r="G4" s="15"/>
      <c r="H4" s="15"/>
      <c r="I4" s="15"/>
      <c r="J4" s="15"/>
      <c r="K4" s="15"/>
      <c r="L4" s="15"/>
    </row>
    <row r="6" spans="1:26" x14ac:dyDescent="0.75">
      <c r="F6" s="16" t="s">
        <v>1</v>
      </c>
      <c r="G6" s="17"/>
      <c r="H6" s="17"/>
      <c r="I6" s="17"/>
      <c r="J6" s="17"/>
    </row>
    <row r="7" spans="1:26" x14ac:dyDescent="0.75">
      <c r="F7" s="17"/>
      <c r="G7" s="17"/>
      <c r="H7" s="17"/>
      <c r="I7" s="17"/>
      <c r="J7" s="17"/>
    </row>
    <row r="9" spans="1:26" x14ac:dyDescent="0.75">
      <c r="B9" s="14" t="s">
        <v>7</v>
      </c>
    </row>
    <row r="10" spans="1:26" x14ac:dyDescent="0.75">
      <c r="P10" s="18" t="s">
        <v>3</v>
      </c>
      <c r="Q10" s="19"/>
      <c r="R10" s="19"/>
      <c r="S10" s="19"/>
      <c r="T10" s="19"/>
      <c r="U10" s="19"/>
      <c r="V10" s="19"/>
      <c r="W10" s="19"/>
      <c r="X10" s="19"/>
      <c r="Y10" s="19"/>
      <c r="Z10" s="19"/>
    </row>
    <row r="11" spans="1:26" x14ac:dyDescent="0.75">
      <c r="A11" s="3" t="s">
        <v>4</v>
      </c>
      <c r="B11" s="3" t="s">
        <v>5</v>
      </c>
      <c r="C11" s="4" t="s">
        <v>6</v>
      </c>
      <c r="P11" s="19"/>
      <c r="Q11" s="19"/>
      <c r="R11" s="19"/>
      <c r="S11" s="19"/>
      <c r="T11" s="19"/>
      <c r="U11" s="19"/>
      <c r="V11" s="19"/>
      <c r="W11" s="19"/>
      <c r="X11" s="19"/>
      <c r="Y11" s="19"/>
      <c r="Z11" s="19"/>
    </row>
    <row r="12" spans="1:26" x14ac:dyDescent="0.75">
      <c r="A12" s="1">
        <v>1</v>
      </c>
      <c r="B12" s="2">
        <v>35.79</v>
      </c>
      <c r="P12" s="19"/>
      <c r="Q12" s="19"/>
      <c r="R12" s="19"/>
      <c r="S12" s="19"/>
      <c r="T12" s="19"/>
      <c r="U12" s="19"/>
      <c r="V12" s="19"/>
      <c r="W12" s="19"/>
      <c r="X12" s="19"/>
      <c r="Y12" s="19"/>
      <c r="Z12" s="19"/>
    </row>
    <row r="13" spans="1:26" x14ac:dyDescent="0.75">
      <c r="A13" s="1">
        <v>2</v>
      </c>
      <c r="B13" s="2">
        <v>36.96</v>
      </c>
      <c r="C13" s="4">
        <f>(B13-B12)/B12</f>
        <v>3.2690695725062918E-2</v>
      </c>
      <c r="P13" s="19"/>
      <c r="Q13" s="19"/>
      <c r="R13" s="19"/>
      <c r="S13" s="19"/>
      <c r="T13" s="19"/>
      <c r="U13" s="19"/>
      <c r="V13" s="19"/>
      <c r="W13" s="19"/>
      <c r="X13" s="19"/>
      <c r="Y13" s="19"/>
      <c r="Z13" s="19"/>
    </row>
    <row r="14" spans="1:26" x14ac:dyDescent="0.75">
      <c r="A14" s="1">
        <v>3</v>
      </c>
      <c r="B14" s="2">
        <v>36.15</v>
      </c>
      <c r="C14" s="4">
        <f t="shared" ref="C14:C51" si="0">(B14-B13)/B13</f>
        <v>-2.1915584415584475E-2</v>
      </c>
      <c r="P14" s="19"/>
      <c r="Q14" s="19"/>
      <c r="R14" s="19"/>
      <c r="S14" s="19"/>
      <c r="T14" s="19"/>
      <c r="U14" s="19"/>
      <c r="V14" s="19"/>
      <c r="W14" s="19"/>
      <c r="X14" s="19"/>
      <c r="Y14" s="19"/>
      <c r="Z14" s="19"/>
    </row>
    <row r="15" spans="1:26" x14ac:dyDescent="0.75">
      <c r="A15" s="1">
        <v>4</v>
      </c>
      <c r="B15" s="2">
        <v>36.89</v>
      </c>
      <c r="C15" s="4">
        <f t="shared" si="0"/>
        <v>2.0470262793914302E-2</v>
      </c>
      <c r="P15" s="19"/>
      <c r="Q15" s="19"/>
      <c r="R15" s="19"/>
      <c r="S15" s="19"/>
      <c r="T15" s="19"/>
      <c r="U15" s="19"/>
      <c r="V15" s="19"/>
      <c r="W15" s="19"/>
      <c r="X15" s="19"/>
      <c r="Y15" s="19"/>
      <c r="Z15" s="19"/>
    </row>
    <row r="16" spans="1:26" x14ac:dyDescent="0.75">
      <c r="A16" s="1">
        <v>5</v>
      </c>
      <c r="B16" s="2">
        <v>35.89</v>
      </c>
      <c r="C16" s="4">
        <f t="shared" si="0"/>
        <v>-2.7107617240444564E-2</v>
      </c>
      <c r="P16" s="19"/>
      <c r="Q16" s="19"/>
      <c r="R16" s="19"/>
      <c r="S16" s="19"/>
      <c r="T16" s="19"/>
      <c r="U16" s="19"/>
      <c r="V16" s="19"/>
      <c r="W16" s="19"/>
      <c r="X16" s="19"/>
      <c r="Y16" s="19"/>
      <c r="Z16" s="19"/>
    </row>
    <row r="17" spans="1:26" x14ac:dyDescent="0.75">
      <c r="A17" s="1">
        <v>6</v>
      </c>
      <c r="B17" s="2">
        <v>38.82</v>
      </c>
      <c r="C17" s="4">
        <f t="shared" si="0"/>
        <v>8.163833937029813E-2</v>
      </c>
      <c r="P17" s="19"/>
      <c r="Q17" s="19"/>
      <c r="R17" s="19"/>
      <c r="S17" s="19"/>
      <c r="T17" s="19"/>
      <c r="U17" s="19"/>
      <c r="V17" s="19"/>
      <c r="W17" s="19"/>
      <c r="X17" s="19"/>
      <c r="Y17" s="19"/>
      <c r="Z17" s="19"/>
    </row>
    <row r="18" spans="1:26" x14ac:dyDescent="0.75">
      <c r="A18" s="1">
        <v>7</v>
      </c>
      <c r="B18" s="2">
        <v>38.61</v>
      </c>
      <c r="C18" s="4">
        <f t="shared" si="0"/>
        <v>-5.4095826893354165E-3</v>
      </c>
      <c r="P18" s="19"/>
      <c r="Q18" s="19"/>
      <c r="R18" s="19"/>
      <c r="S18" s="19"/>
      <c r="T18" s="19"/>
      <c r="U18" s="19"/>
      <c r="V18" s="19"/>
      <c r="W18" s="19"/>
      <c r="X18" s="19"/>
      <c r="Y18" s="19"/>
      <c r="Z18" s="19"/>
    </row>
    <row r="19" spans="1:26" x14ac:dyDescent="0.75">
      <c r="A19" s="1">
        <v>8</v>
      </c>
      <c r="B19" s="2">
        <v>38.64</v>
      </c>
      <c r="C19" s="4">
        <f t="shared" si="0"/>
        <v>7.7700077700080649E-4</v>
      </c>
      <c r="P19" s="19"/>
      <c r="Q19" s="19"/>
      <c r="R19" s="19"/>
      <c r="S19" s="19"/>
      <c r="T19" s="19"/>
      <c r="U19" s="19"/>
      <c r="V19" s="19"/>
      <c r="W19" s="19"/>
      <c r="X19" s="19"/>
      <c r="Y19" s="19"/>
      <c r="Z19" s="19"/>
    </row>
    <row r="20" spans="1:26" x14ac:dyDescent="0.75">
      <c r="A20" s="1">
        <v>9</v>
      </c>
      <c r="B20" s="2">
        <v>37.64</v>
      </c>
      <c r="C20" s="4">
        <f t="shared" si="0"/>
        <v>-2.5879917184265008E-2</v>
      </c>
      <c r="P20" s="19"/>
      <c r="Q20" s="19"/>
      <c r="R20" s="19"/>
      <c r="S20" s="19"/>
      <c r="T20" s="19"/>
      <c r="U20" s="19"/>
      <c r="V20" s="19"/>
      <c r="W20" s="19"/>
      <c r="X20" s="19"/>
      <c r="Y20" s="19"/>
      <c r="Z20" s="19"/>
    </row>
    <row r="21" spans="1:26" x14ac:dyDescent="0.75">
      <c r="A21" s="1">
        <v>10</v>
      </c>
      <c r="B21" s="2">
        <v>37.880000000000003</v>
      </c>
      <c r="C21" s="4">
        <f t="shared" si="0"/>
        <v>6.3761955366631769E-3</v>
      </c>
      <c r="P21" s="19"/>
      <c r="Q21" s="19"/>
      <c r="R21" s="19"/>
      <c r="S21" s="19"/>
      <c r="T21" s="19"/>
      <c r="U21" s="19"/>
      <c r="V21" s="19"/>
      <c r="W21" s="19"/>
      <c r="X21" s="19"/>
      <c r="Y21" s="19"/>
      <c r="Z21" s="19"/>
    </row>
    <row r="22" spans="1:26" x14ac:dyDescent="0.75">
      <c r="A22" s="1">
        <v>11</v>
      </c>
      <c r="B22" s="2">
        <v>38.76</v>
      </c>
      <c r="C22" s="4">
        <f t="shared" si="0"/>
        <v>2.3231256599788686E-2</v>
      </c>
      <c r="P22" s="19"/>
      <c r="Q22" s="19"/>
      <c r="R22" s="19"/>
      <c r="S22" s="19"/>
      <c r="T22" s="19"/>
      <c r="U22" s="19"/>
      <c r="V22" s="19"/>
      <c r="W22" s="19"/>
      <c r="X22" s="19"/>
      <c r="Y22" s="19"/>
      <c r="Z22" s="19"/>
    </row>
    <row r="23" spans="1:26" x14ac:dyDescent="0.75">
      <c r="A23" s="1">
        <v>12</v>
      </c>
      <c r="B23" s="2">
        <v>39.729999999999997</v>
      </c>
      <c r="C23" s="4">
        <f t="shared" si="0"/>
        <v>2.5025799793601623E-2</v>
      </c>
      <c r="P23" s="19"/>
      <c r="Q23" s="19"/>
      <c r="R23" s="19"/>
      <c r="S23" s="19"/>
      <c r="T23" s="19"/>
      <c r="U23" s="19"/>
      <c r="V23" s="19"/>
      <c r="W23" s="19"/>
      <c r="X23" s="19"/>
      <c r="Y23" s="19"/>
      <c r="Z23" s="19"/>
    </row>
    <row r="24" spans="1:26" x14ac:dyDescent="0.75">
      <c r="A24" s="1">
        <v>13</v>
      </c>
      <c r="B24" s="2">
        <v>40.61</v>
      </c>
      <c r="C24" s="4">
        <f t="shared" si="0"/>
        <v>2.21495091870124E-2</v>
      </c>
      <c r="P24" s="19"/>
      <c r="Q24" s="19"/>
      <c r="R24" s="19"/>
      <c r="S24" s="19"/>
      <c r="T24" s="19"/>
      <c r="U24" s="19"/>
      <c r="V24" s="19"/>
      <c r="W24" s="19"/>
      <c r="X24" s="19"/>
      <c r="Y24" s="19"/>
      <c r="Z24" s="19"/>
    </row>
    <row r="25" spans="1:26" x14ac:dyDescent="0.75">
      <c r="A25" s="1">
        <v>14</v>
      </c>
      <c r="B25" s="2">
        <v>41.35</v>
      </c>
      <c r="C25" s="4">
        <f t="shared" si="0"/>
        <v>1.8222112780103474E-2</v>
      </c>
      <c r="P25" s="19"/>
      <c r="Q25" s="19"/>
      <c r="R25" s="19"/>
      <c r="S25" s="19"/>
      <c r="T25" s="19"/>
      <c r="U25" s="19"/>
      <c r="V25" s="19"/>
      <c r="W25" s="19"/>
      <c r="X25" s="19"/>
      <c r="Y25" s="19"/>
      <c r="Z25" s="19"/>
    </row>
    <row r="26" spans="1:26" x14ac:dyDescent="0.75">
      <c r="A26" s="1">
        <v>15</v>
      </c>
      <c r="B26" s="2">
        <v>39.32</v>
      </c>
      <c r="C26" s="4">
        <f t="shared" si="0"/>
        <v>-4.9093107617896037E-2</v>
      </c>
      <c r="P26" t="s">
        <v>2</v>
      </c>
    </row>
    <row r="27" spans="1:26" x14ac:dyDescent="0.75">
      <c r="A27" s="1">
        <v>16</v>
      </c>
      <c r="B27" s="2">
        <v>40.18</v>
      </c>
      <c r="C27" s="4">
        <f t="shared" si="0"/>
        <v>2.1871820956256345E-2</v>
      </c>
    </row>
    <row r="28" spans="1:26" x14ac:dyDescent="0.75">
      <c r="A28" s="1">
        <v>17</v>
      </c>
      <c r="B28" s="2">
        <v>40.29</v>
      </c>
      <c r="C28" s="4">
        <f t="shared" si="0"/>
        <v>2.737680438028856E-3</v>
      </c>
    </row>
    <row r="29" spans="1:26" x14ac:dyDescent="0.75">
      <c r="A29" s="1">
        <v>18</v>
      </c>
      <c r="B29" s="2">
        <v>39.57</v>
      </c>
      <c r="C29" s="4">
        <f t="shared" si="0"/>
        <v>-1.7870439314966464E-2</v>
      </c>
    </row>
    <row r="30" spans="1:26" x14ac:dyDescent="0.75">
      <c r="A30" s="1">
        <v>19</v>
      </c>
      <c r="B30" s="2">
        <v>40.409999999999997</v>
      </c>
      <c r="C30" s="4">
        <f t="shared" si="0"/>
        <v>2.1228203184230385E-2</v>
      </c>
    </row>
    <row r="31" spans="1:26" x14ac:dyDescent="0.75">
      <c r="A31" s="1">
        <v>20</v>
      </c>
      <c r="B31" s="2">
        <v>40.909999999999997</v>
      </c>
      <c r="C31" s="4">
        <f t="shared" si="0"/>
        <v>1.2373174956693888E-2</v>
      </c>
    </row>
    <row r="32" spans="1:26" x14ac:dyDescent="0.75">
      <c r="A32" s="1">
        <v>21</v>
      </c>
      <c r="B32" s="2">
        <v>40.9</v>
      </c>
      <c r="C32" s="4">
        <f t="shared" si="0"/>
        <v>-2.4443901246634105E-4</v>
      </c>
    </row>
    <row r="33" spans="1:3" x14ac:dyDescent="0.75">
      <c r="A33" s="1">
        <v>22</v>
      </c>
      <c r="B33" s="2">
        <v>41.62</v>
      </c>
      <c r="C33" s="4">
        <f t="shared" si="0"/>
        <v>1.7603911980440069E-2</v>
      </c>
    </row>
    <row r="34" spans="1:3" x14ac:dyDescent="0.75">
      <c r="A34" s="1">
        <v>23</v>
      </c>
      <c r="B34" s="2">
        <v>40.74</v>
      </c>
      <c r="C34" s="4">
        <f t="shared" si="0"/>
        <v>-2.1143680922633242E-2</v>
      </c>
    </row>
    <row r="35" spans="1:3" x14ac:dyDescent="0.75">
      <c r="A35" s="1">
        <v>24</v>
      </c>
      <c r="B35" s="2">
        <v>40.26</v>
      </c>
      <c r="C35" s="4">
        <f t="shared" si="0"/>
        <v>-1.1782032400589199E-2</v>
      </c>
    </row>
    <row r="36" spans="1:3" x14ac:dyDescent="0.75">
      <c r="A36" s="1">
        <v>25</v>
      </c>
      <c r="B36" s="2">
        <v>39.65</v>
      </c>
      <c r="C36" s="4">
        <f t="shared" si="0"/>
        <v>-1.5151515151515138E-2</v>
      </c>
    </row>
    <row r="37" spans="1:3" x14ac:dyDescent="0.75">
      <c r="A37" s="1">
        <v>26</v>
      </c>
      <c r="B37" s="2">
        <v>39.51</v>
      </c>
      <c r="C37" s="4">
        <f t="shared" si="0"/>
        <v>-3.530895334174037E-3</v>
      </c>
    </row>
    <row r="38" spans="1:3" x14ac:dyDescent="0.75">
      <c r="A38" s="1">
        <v>27</v>
      </c>
      <c r="B38" s="2">
        <v>38.81</v>
      </c>
      <c r="C38" s="4">
        <f t="shared" si="0"/>
        <v>-1.7717033662363851E-2</v>
      </c>
    </row>
    <row r="39" spans="1:3" x14ac:dyDescent="0.75">
      <c r="A39" s="1">
        <v>28</v>
      </c>
      <c r="B39" s="2">
        <v>37.9</v>
      </c>
      <c r="C39" s="4">
        <f t="shared" si="0"/>
        <v>-2.3447565060551498E-2</v>
      </c>
    </row>
    <row r="40" spans="1:3" x14ac:dyDescent="0.75">
      <c r="A40" s="1">
        <v>29</v>
      </c>
      <c r="B40" s="2">
        <v>39.25</v>
      </c>
      <c r="C40" s="4">
        <f t="shared" si="0"/>
        <v>3.5620052770448586E-2</v>
      </c>
    </row>
    <row r="41" spans="1:3" x14ac:dyDescent="0.75">
      <c r="A41" s="1">
        <v>30</v>
      </c>
      <c r="B41" s="2">
        <v>40.47</v>
      </c>
      <c r="C41" s="4">
        <f t="shared" si="0"/>
        <v>3.1082802547770672E-2</v>
      </c>
    </row>
    <row r="42" spans="1:3" x14ac:dyDescent="0.75">
      <c r="A42" s="1">
        <v>31</v>
      </c>
      <c r="B42" s="2">
        <v>41.1</v>
      </c>
      <c r="C42" s="4">
        <f t="shared" si="0"/>
        <v>1.5567086730911851E-2</v>
      </c>
    </row>
    <row r="43" spans="1:3" x14ac:dyDescent="0.75">
      <c r="A43" s="1">
        <v>32</v>
      </c>
      <c r="B43" s="2">
        <v>41.13</v>
      </c>
      <c r="C43" s="4">
        <f t="shared" si="0"/>
        <v>7.2992700729929767E-4</v>
      </c>
    </row>
    <row r="44" spans="1:3" x14ac:dyDescent="0.75">
      <c r="A44" s="1">
        <v>33</v>
      </c>
      <c r="B44" s="2">
        <v>40.229999999999997</v>
      </c>
      <c r="C44" s="4">
        <f t="shared" si="0"/>
        <v>-2.1881838074398387E-2</v>
      </c>
    </row>
    <row r="45" spans="1:3" x14ac:dyDescent="0.75">
      <c r="A45" s="1">
        <v>34</v>
      </c>
      <c r="B45" s="2">
        <v>41.06</v>
      </c>
      <c r="C45" s="4">
        <f t="shared" si="0"/>
        <v>2.0631369624658349E-2</v>
      </c>
    </row>
    <row r="46" spans="1:3" x14ac:dyDescent="0.75">
      <c r="A46" s="1">
        <v>35</v>
      </c>
      <c r="B46" s="2">
        <v>42.31</v>
      </c>
      <c r="C46" s="4">
        <f t="shared" si="0"/>
        <v>3.0443253774963465E-2</v>
      </c>
    </row>
    <row r="47" spans="1:3" x14ac:dyDescent="0.75">
      <c r="A47" s="1">
        <v>36</v>
      </c>
      <c r="B47" s="2">
        <v>42.85</v>
      </c>
      <c r="C47" s="4">
        <f t="shared" si="0"/>
        <v>1.276294020326162E-2</v>
      </c>
    </row>
    <row r="48" spans="1:3" x14ac:dyDescent="0.75">
      <c r="A48" s="1">
        <v>37</v>
      </c>
      <c r="B48" s="2">
        <v>43.37</v>
      </c>
      <c r="C48" s="4">
        <f t="shared" si="0"/>
        <v>1.2135355892648681E-2</v>
      </c>
    </row>
    <row r="49" spans="1:12" x14ac:dyDescent="0.75">
      <c r="A49" s="1">
        <v>38</v>
      </c>
      <c r="B49" s="2">
        <v>43.43</v>
      </c>
      <c r="C49" s="4">
        <f t="shared" si="0"/>
        <v>1.3834447774960174E-3</v>
      </c>
    </row>
    <row r="50" spans="1:12" x14ac:dyDescent="0.75">
      <c r="A50" s="1">
        <v>39</v>
      </c>
      <c r="B50" s="2">
        <v>43.21</v>
      </c>
      <c r="C50" s="4">
        <f t="shared" si="0"/>
        <v>-5.0656228413538769E-3</v>
      </c>
    </row>
    <row r="51" spans="1:12" x14ac:dyDescent="0.75">
      <c r="A51" s="1">
        <v>40</v>
      </c>
      <c r="B51" s="2">
        <v>43.7</v>
      </c>
      <c r="C51" s="4">
        <f t="shared" si="0"/>
        <v>1.1339967600092617E-2</v>
      </c>
    </row>
    <row r="54" spans="1:12" x14ac:dyDescent="0.75">
      <c r="A54" s="20" t="s">
        <v>8</v>
      </c>
      <c r="B54" s="20"/>
      <c r="C54" s="20"/>
      <c r="D54" s="20"/>
      <c r="E54" s="6"/>
      <c r="F54" s="6"/>
      <c r="G54" s="6"/>
      <c r="H54" s="6"/>
    </row>
    <row r="55" spans="1:12" x14ac:dyDescent="0.75">
      <c r="A55" s="6"/>
      <c r="B55" s="6"/>
      <c r="C55" s="6"/>
      <c r="D55" s="6"/>
      <c r="E55" s="6"/>
      <c r="F55" s="6"/>
      <c r="G55" s="6"/>
      <c r="H55" s="6"/>
    </row>
    <row r="56" spans="1:12" ht="14.75" customHeight="1" x14ac:dyDescent="0.75">
      <c r="A56" s="24" t="s">
        <v>9</v>
      </c>
      <c r="B56" s="24"/>
      <c r="C56" s="24"/>
      <c r="D56" s="24"/>
      <c r="E56" s="24"/>
      <c r="F56" s="24"/>
      <c r="G56" s="24"/>
      <c r="H56" s="24"/>
      <c r="I56" s="24"/>
      <c r="J56" s="24"/>
      <c r="K56" s="24"/>
      <c r="L56" s="24"/>
    </row>
    <row r="57" spans="1:12" x14ac:dyDescent="0.75">
      <c r="A57" s="24"/>
      <c r="B57" s="24"/>
      <c r="C57" s="24"/>
      <c r="D57" s="24"/>
      <c r="E57" s="24"/>
      <c r="F57" s="24"/>
      <c r="G57" s="24"/>
      <c r="H57" s="24"/>
      <c r="I57" s="24"/>
      <c r="J57" s="24"/>
      <c r="K57" s="24"/>
      <c r="L57" s="24"/>
    </row>
    <row r="58" spans="1:12" x14ac:dyDescent="0.75">
      <c r="A58" s="24"/>
      <c r="B58" s="24"/>
      <c r="C58" s="24"/>
      <c r="D58" s="24"/>
      <c r="E58" s="24"/>
      <c r="F58" s="24"/>
      <c r="G58" s="24"/>
      <c r="H58" s="24"/>
      <c r="I58" s="24"/>
      <c r="J58" s="24"/>
      <c r="K58" s="24"/>
      <c r="L58" s="24"/>
    </row>
    <row r="59" spans="1:12" x14ac:dyDescent="0.75">
      <c r="A59" s="24"/>
      <c r="B59" s="24"/>
      <c r="C59" s="24"/>
      <c r="D59" s="24"/>
      <c r="E59" s="24"/>
      <c r="F59" s="24"/>
      <c r="G59" s="24"/>
      <c r="H59" s="24"/>
      <c r="I59" s="24"/>
      <c r="J59" s="24"/>
      <c r="K59" s="24"/>
      <c r="L59" s="24"/>
    </row>
    <row r="60" spans="1:12" x14ac:dyDescent="0.75">
      <c r="A60" s="24"/>
      <c r="B60" s="24"/>
      <c r="C60" s="24"/>
      <c r="D60" s="24"/>
      <c r="E60" s="24"/>
      <c r="F60" s="24"/>
      <c r="G60" s="24"/>
      <c r="H60" s="24"/>
      <c r="I60" s="24"/>
      <c r="J60" s="24"/>
      <c r="K60" s="24"/>
      <c r="L60" s="24"/>
    </row>
    <row r="61" spans="1:12" x14ac:dyDescent="0.75">
      <c r="A61" s="24"/>
      <c r="B61" s="24"/>
      <c r="C61" s="24"/>
      <c r="D61" s="24"/>
      <c r="E61" s="24"/>
      <c r="F61" s="24"/>
      <c r="G61" s="24"/>
      <c r="H61" s="24"/>
      <c r="I61" s="24"/>
      <c r="J61" s="24"/>
      <c r="K61" s="24"/>
      <c r="L61" s="24"/>
    </row>
    <row r="62" spans="1:12" x14ac:dyDescent="0.75">
      <c r="A62" s="24"/>
      <c r="B62" s="24"/>
      <c r="C62" s="24"/>
      <c r="D62" s="24"/>
      <c r="E62" s="24"/>
      <c r="F62" s="24"/>
      <c r="G62" s="24"/>
      <c r="H62" s="24"/>
      <c r="I62" s="24"/>
      <c r="J62" s="24"/>
      <c r="K62" s="24"/>
      <c r="L62" s="24"/>
    </row>
    <row r="63" spans="1:12" x14ac:dyDescent="0.75">
      <c r="A63" s="24"/>
      <c r="B63" s="24"/>
      <c r="C63" s="24"/>
      <c r="D63" s="24"/>
      <c r="E63" s="24"/>
      <c r="F63" s="24"/>
      <c r="G63" s="24"/>
      <c r="H63" s="24"/>
      <c r="I63" s="24"/>
      <c r="J63" s="24"/>
      <c r="K63" s="24"/>
      <c r="L63" s="24"/>
    </row>
    <row r="64" spans="1:12" x14ac:dyDescent="0.75">
      <c r="A64" s="24"/>
      <c r="B64" s="24"/>
      <c r="C64" s="24"/>
      <c r="D64" s="24"/>
      <c r="E64" s="24"/>
      <c r="F64" s="24"/>
      <c r="G64" s="24"/>
      <c r="H64" s="24"/>
      <c r="I64" s="24"/>
      <c r="J64" s="24"/>
      <c r="K64" s="24"/>
      <c r="L64" s="24"/>
    </row>
    <row r="65" spans="1:18" x14ac:dyDescent="0.75">
      <c r="A65" s="24"/>
      <c r="B65" s="24"/>
      <c r="C65" s="24"/>
      <c r="D65" s="24"/>
      <c r="E65" s="24"/>
      <c r="F65" s="24"/>
      <c r="G65" s="24"/>
      <c r="H65" s="24"/>
      <c r="I65" s="24"/>
      <c r="J65" s="24"/>
      <c r="K65" s="24"/>
      <c r="L65" s="24"/>
    </row>
    <row r="66" spans="1:18" x14ac:dyDescent="0.75">
      <c r="A66" s="24"/>
      <c r="B66" s="24"/>
      <c r="C66" s="24"/>
      <c r="D66" s="24"/>
      <c r="E66" s="24"/>
      <c r="F66" s="24"/>
      <c r="G66" s="24"/>
      <c r="H66" s="24"/>
      <c r="I66" s="24"/>
      <c r="J66" s="24"/>
      <c r="K66" s="24"/>
      <c r="L66" s="24"/>
    </row>
    <row r="67" spans="1:18" x14ac:dyDescent="0.75">
      <c r="A67" s="24"/>
      <c r="B67" s="24"/>
      <c r="C67" s="24"/>
      <c r="D67" s="24"/>
      <c r="E67" s="24"/>
      <c r="F67" s="24"/>
      <c r="G67" s="24"/>
      <c r="H67" s="24"/>
      <c r="I67" s="24"/>
      <c r="J67" s="24"/>
      <c r="K67" s="24"/>
      <c r="L67" s="24"/>
    </row>
    <row r="68" spans="1:18" x14ac:dyDescent="0.75">
      <c r="B68" s="25" t="s">
        <v>10</v>
      </c>
      <c r="C68" s="25"/>
      <c r="D68" s="25"/>
      <c r="E68" s="26" t="s">
        <v>11</v>
      </c>
      <c r="F68" s="27"/>
      <c r="G68" s="27"/>
      <c r="H68" s="27"/>
    </row>
    <row r="69" spans="1:18" x14ac:dyDescent="0.75">
      <c r="B69" s="25"/>
      <c r="C69" s="25"/>
      <c r="D69" s="25"/>
      <c r="E69" s="27"/>
      <c r="F69" s="27"/>
      <c r="G69" s="27"/>
      <c r="H69" s="27"/>
    </row>
    <row r="71" spans="1:18" x14ac:dyDescent="0.75">
      <c r="A71" s="21" t="s">
        <v>12</v>
      </c>
      <c r="B71" s="21"/>
      <c r="C71" s="21"/>
      <c r="D71" s="21"/>
      <c r="J71" s="20" t="s">
        <v>19</v>
      </c>
      <c r="K71" s="22"/>
      <c r="L71" s="22"/>
      <c r="M71" s="22"/>
      <c r="N71" s="22"/>
      <c r="O71" s="22"/>
      <c r="P71" s="22"/>
      <c r="Q71" s="22"/>
      <c r="R71" s="22"/>
    </row>
    <row r="73" spans="1:18" x14ac:dyDescent="0.75">
      <c r="A73" s="3" t="s">
        <v>14</v>
      </c>
      <c r="B73" s="3" t="s">
        <v>15</v>
      </c>
      <c r="C73" s="3" t="s">
        <v>13</v>
      </c>
      <c r="J73" s="7" t="s">
        <v>17</v>
      </c>
      <c r="K73" s="7"/>
      <c r="L73" s="5">
        <f>SUMPRODUCT(B74:B93,A74:A93)</f>
        <v>3.4667745224972826E-3</v>
      </c>
    </row>
    <row r="74" spans="1:18" x14ac:dyDescent="0.75">
      <c r="A74" s="8">
        <f t="shared" ref="A74:A93" si="1">(B32-B31)/B31</f>
        <v>-2.4443901246634105E-4</v>
      </c>
      <c r="B74">
        <f t="shared" ref="B74:B93" si="2">1/20</f>
        <v>0.05</v>
      </c>
      <c r="C74" s="4">
        <f t="shared" ref="C74:C93" si="3">(A74-$L$73)^2</f>
        <v>1.3773105902097194E-5</v>
      </c>
      <c r="J74" s="7" t="s">
        <v>16</v>
      </c>
      <c r="K74" s="9"/>
      <c r="L74" s="5">
        <f>SUMPRODUCT(B74:B93,C74:C93)</f>
        <v>3.2682801199501743E-4</v>
      </c>
    </row>
    <row r="75" spans="1:18" x14ac:dyDescent="0.75">
      <c r="A75" s="8">
        <f t="shared" si="1"/>
        <v>1.7603911980440069E-2</v>
      </c>
      <c r="B75">
        <f t="shared" si="2"/>
        <v>0.05</v>
      </c>
      <c r="C75" s="4">
        <f t="shared" si="3"/>
        <v>1.9985865550476906E-4</v>
      </c>
      <c r="J75" s="7" t="s">
        <v>18</v>
      </c>
      <c r="K75" s="7"/>
      <c r="L75" s="5">
        <f>SQRT(L74)</f>
        <v>1.8078385215361946E-2</v>
      </c>
    </row>
    <row r="76" spans="1:18" x14ac:dyDescent="0.75">
      <c r="A76" s="8">
        <f t="shared" si="1"/>
        <v>-2.1143680922633242E-2</v>
      </c>
      <c r="B76">
        <f t="shared" si="2"/>
        <v>0.05</v>
      </c>
      <c r="C76" s="4">
        <f t="shared" si="3"/>
        <v>6.0567451721675472E-4</v>
      </c>
    </row>
    <row r="77" spans="1:18" ht="14.75" customHeight="1" x14ac:dyDescent="0.75">
      <c r="A77" s="8">
        <f t="shared" si="1"/>
        <v>-1.1782032400589199E-2</v>
      </c>
      <c r="B77">
        <f t="shared" si="2"/>
        <v>0.05</v>
      </c>
      <c r="C77" s="4">
        <f t="shared" si="3"/>
        <v>2.3252611257757019E-4</v>
      </c>
      <c r="G77" s="23" t="s">
        <v>20</v>
      </c>
      <c r="H77" s="23"/>
      <c r="I77" s="23"/>
      <c r="J77" s="23"/>
      <c r="K77" s="23"/>
      <c r="L77" s="23"/>
      <c r="M77" s="23"/>
      <c r="N77" s="23"/>
      <c r="O77" s="23"/>
    </row>
    <row r="78" spans="1:18" x14ac:dyDescent="0.75">
      <c r="A78" s="8">
        <f t="shared" si="1"/>
        <v>-1.5151515151515138E-2</v>
      </c>
      <c r="B78">
        <f t="shared" si="2"/>
        <v>0.05</v>
      </c>
      <c r="C78" s="4">
        <f t="shared" si="3"/>
        <v>3.466407103854376E-4</v>
      </c>
      <c r="G78" s="23"/>
      <c r="H78" s="23"/>
      <c r="I78" s="23"/>
      <c r="J78" s="23"/>
      <c r="K78" s="23"/>
      <c r="L78" s="23"/>
      <c r="M78" s="23"/>
      <c r="N78" s="23"/>
      <c r="O78" s="23"/>
    </row>
    <row r="79" spans="1:18" x14ac:dyDescent="0.75">
      <c r="A79" s="8">
        <f t="shared" si="1"/>
        <v>-3.530895334174037E-3</v>
      </c>
      <c r="B79">
        <f t="shared" si="2"/>
        <v>0.05</v>
      </c>
      <c r="C79" s="4">
        <f t="shared" si="3"/>
        <v>4.8967383422966405E-5</v>
      </c>
      <c r="G79" s="23"/>
      <c r="H79" s="23"/>
      <c r="I79" s="23"/>
      <c r="J79" s="23"/>
      <c r="K79" s="23"/>
      <c r="L79" s="23"/>
      <c r="M79" s="23"/>
      <c r="N79" s="23"/>
      <c r="O79" s="23"/>
    </row>
    <row r="80" spans="1:18" x14ac:dyDescent="0.75">
      <c r="A80" s="8">
        <f t="shared" si="1"/>
        <v>-1.7717033662363851E-2</v>
      </c>
      <c r="B80">
        <f t="shared" si="2"/>
        <v>0.05</v>
      </c>
      <c r="C80" s="4">
        <f t="shared" si="3"/>
        <v>4.4875372921298961E-4</v>
      </c>
      <c r="G80" s="23"/>
      <c r="H80" s="23"/>
      <c r="I80" s="23"/>
      <c r="J80" s="23"/>
      <c r="K80" s="23"/>
      <c r="L80" s="23"/>
      <c r="M80" s="23"/>
      <c r="N80" s="23"/>
      <c r="O80" s="23"/>
    </row>
    <row r="81" spans="1:15" x14ac:dyDescent="0.75">
      <c r="A81" s="10">
        <f t="shared" si="1"/>
        <v>-2.3447565060551498E-2</v>
      </c>
      <c r="B81">
        <f t="shared" si="2"/>
        <v>0.05</v>
      </c>
      <c r="C81" s="4">
        <f t="shared" si="3"/>
        <v>7.2438167519166643E-4</v>
      </c>
      <c r="G81" s="23"/>
      <c r="H81" s="23"/>
      <c r="I81" s="23"/>
      <c r="J81" s="23"/>
      <c r="K81" s="23"/>
      <c r="L81" s="23"/>
      <c r="M81" s="23"/>
      <c r="N81" s="23"/>
      <c r="O81" s="23"/>
    </row>
    <row r="82" spans="1:15" x14ac:dyDescent="0.75">
      <c r="A82" s="11">
        <f t="shared" si="1"/>
        <v>3.5620052770448586E-2</v>
      </c>
      <c r="B82">
        <f t="shared" si="2"/>
        <v>0.05</v>
      </c>
      <c r="C82" s="4">
        <f t="shared" si="3"/>
        <v>1.0338333020901787E-3</v>
      </c>
      <c r="G82" s="23"/>
      <c r="H82" s="23"/>
      <c r="I82" s="23"/>
      <c r="J82" s="23"/>
      <c r="K82" s="23"/>
      <c r="L82" s="23"/>
      <c r="M82" s="23"/>
      <c r="N82" s="23"/>
      <c r="O82" s="23"/>
    </row>
    <row r="83" spans="1:15" x14ac:dyDescent="0.75">
      <c r="A83" s="8">
        <f t="shared" si="1"/>
        <v>3.1082802547770672E-2</v>
      </c>
      <c r="B83">
        <f t="shared" si="2"/>
        <v>0.05</v>
      </c>
      <c r="C83" s="4">
        <f t="shared" si="3"/>
        <v>7.6264500389268517E-4</v>
      </c>
      <c r="G83" s="23"/>
      <c r="H83" s="23"/>
      <c r="I83" s="23"/>
      <c r="J83" s="23"/>
      <c r="K83" s="23"/>
      <c r="L83" s="23"/>
      <c r="M83" s="23"/>
      <c r="N83" s="23"/>
      <c r="O83" s="23"/>
    </row>
    <row r="84" spans="1:15" x14ac:dyDescent="0.75">
      <c r="A84" s="8">
        <f t="shared" si="1"/>
        <v>1.5567086730911851E-2</v>
      </c>
      <c r="B84">
        <f t="shared" si="2"/>
        <v>0.05</v>
      </c>
      <c r="C84" s="4">
        <f t="shared" si="3"/>
        <v>1.4641755554110667E-4</v>
      </c>
      <c r="G84" s="23"/>
      <c r="H84" s="23"/>
      <c r="I84" s="23"/>
      <c r="J84" s="23"/>
      <c r="K84" s="23"/>
      <c r="L84" s="23"/>
      <c r="M84" s="23"/>
      <c r="N84" s="23"/>
      <c r="O84" s="23"/>
    </row>
    <row r="85" spans="1:15" x14ac:dyDescent="0.75">
      <c r="A85" s="8">
        <f t="shared" si="1"/>
        <v>7.2992700729929767E-4</v>
      </c>
      <c r="B85">
        <f t="shared" si="2"/>
        <v>0.05</v>
      </c>
      <c r="C85" s="4">
        <f t="shared" si="3"/>
        <v>7.490334321445383E-6</v>
      </c>
      <c r="G85" s="23"/>
      <c r="H85" s="23"/>
      <c r="I85" s="23"/>
      <c r="J85" s="23"/>
      <c r="K85" s="23"/>
      <c r="L85" s="23"/>
      <c r="M85" s="23"/>
      <c r="N85" s="23"/>
      <c r="O85" s="23"/>
    </row>
    <row r="86" spans="1:15" x14ac:dyDescent="0.75">
      <c r="A86" s="8">
        <f t="shared" si="1"/>
        <v>-2.1881838074398387E-2</v>
      </c>
      <c r="B86">
        <f t="shared" si="2"/>
        <v>0.05</v>
      </c>
      <c r="C86" s="4">
        <f t="shared" si="3"/>
        <v>6.4255216058749795E-4</v>
      </c>
      <c r="G86" s="23"/>
      <c r="H86" s="23"/>
      <c r="I86" s="23"/>
      <c r="J86" s="23"/>
      <c r="K86" s="23"/>
      <c r="L86" s="23"/>
      <c r="M86" s="23"/>
      <c r="N86" s="23"/>
      <c r="O86" s="23"/>
    </row>
    <row r="87" spans="1:15" x14ac:dyDescent="0.75">
      <c r="A87" s="8">
        <f t="shared" si="1"/>
        <v>2.0631369624658349E-2</v>
      </c>
      <c r="B87">
        <f t="shared" si="2"/>
        <v>0.05</v>
      </c>
      <c r="C87" s="4">
        <f t="shared" si="3"/>
        <v>2.9462332502113163E-4</v>
      </c>
      <c r="G87" s="23"/>
      <c r="H87" s="23"/>
      <c r="I87" s="23"/>
      <c r="J87" s="23"/>
      <c r="K87" s="23"/>
      <c r="L87" s="23"/>
      <c r="M87" s="23"/>
      <c r="N87" s="23"/>
      <c r="O87" s="23"/>
    </row>
    <row r="88" spans="1:15" x14ac:dyDescent="0.75">
      <c r="A88" s="8">
        <f t="shared" si="1"/>
        <v>3.0443253774963465E-2</v>
      </c>
      <c r="B88">
        <f t="shared" si="2"/>
        <v>0.05</v>
      </c>
      <c r="C88" s="4">
        <f t="shared" si="3"/>
        <v>7.2773043285873833E-4</v>
      </c>
      <c r="G88" s="23"/>
      <c r="H88" s="23"/>
      <c r="I88" s="23"/>
      <c r="J88" s="23"/>
      <c r="K88" s="23"/>
      <c r="L88" s="23"/>
      <c r="M88" s="23"/>
      <c r="N88" s="23"/>
      <c r="O88" s="23"/>
    </row>
    <row r="89" spans="1:15" x14ac:dyDescent="0.75">
      <c r="A89" s="8">
        <f t="shared" si="1"/>
        <v>1.276294020326162E-2</v>
      </c>
      <c r="B89">
        <f t="shared" si="2"/>
        <v>0.05</v>
      </c>
      <c r="C89" s="4">
        <f t="shared" si="3"/>
        <v>8.641869636422068E-5</v>
      </c>
      <c r="G89" s="23"/>
      <c r="H89" s="23"/>
      <c r="I89" s="23"/>
      <c r="J89" s="23"/>
      <c r="K89" s="23"/>
      <c r="L89" s="23"/>
      <c r="M89" s="23"/>
      <c r="N89" s="23"/>
      <c r="O89" s="23"/>
    </row>
    <row r="90" spans="1:15" x14ac:dyDescent="0.75">
      <c r="A90" s="8">
        <f t="shared" si="1"/>
        <v>1.2135355892648681E-2</v>
      </c>
      <c r="B90">
        <f t="shared" si="2"/>
        <v>0.05</v>
      </c>
      <c r="C90" s="4">
        <f t="shared" si="3"/>
        <v>7.5144302970935907E-5</v>
      </c>
    </row>
    <row r="91" spans="1:15" x14ac:dyDescent="0.75">
      <c r="A91" s="8">
        <f t="shared" si="1"/>
        <v>1.3834447774960174E-3</v>
      </c>
      <c r="B91">
        <f t="shared" si="2"/>
        <v>0.05</v>
      </c>
      <c r="C91" s="4">
        <f t="shared" si="3"/>
        <v>4.3402628264070368E-6</v>
      </c>
    </row>
    <row r="92" spans="1:15" x14ac:dyDescent="0.75">
      <c r="A92" s="8">
        <f t="shared" si="1"/>
        <v>-5.0656228413538769E-3</v>
      </c>
      <c r="B92">
        <f t="shared" si="2"/>
        <v>0.05</v>
      </c>
      <c r="C92" s="4">
        <f t="shared" si="3"/>
        <v>7.2801804774654222E-5</v>
      </c>
    </row>
    <row r="93" spans="1:15" x14ac:dyDescent="0.75">
      <c r="A93" s="8">
        <f t="shared" si="1"/>
        <v>1.1339967600092617E-2</v>
      </c>
      <c r="B93">
        <f t="shared" si="2"/>
        <v>0.05</v>
      </c>
      <c r="C93" s="4">
        <f t="shared" si="3"/>
        <v>6.198716923709511E-5</v>
      </c>
    </row>
    <row r="94" spans="1:15" x14ac:dyDescent="0.75">
      <c r="A94" s="8"/>
    </row>
    <row r="97" spans="1:8" x14ac:dyDescent="0.75">
      <c r="A97" s="32" t="s">
        <v>21</v>
      </c>
      <c r="B97" s="32"/>
    </row>
    <row r="98" spans="1:8" x14ac:dyDescent="0.75">
      <c r="A98" s="32"/>
      <c r="B98" s="32"/>
    </row>
    <row r="99" spans="1:8" ht="15.5" thickBot="1" x14ac:dyDescent="0.9"/>
    <row r="100" spans="1:8" ht="15.5" thickBot="1" x14ac:dyDescent="0.9">
      <c r="A100" s="28" t="s">
        <v>29</v>
      </c>
      <c r="B100" s="29"/>
    </row>
    <row r="101" spans="1:8" ht="14.75" customHeight="1" x14ac:dyDescent="0.75">
      <c r="B101" s="30" t="s">
        <v>22</v>
      </c>
      <c r="C101" s="30"/>
      <c r="D101" s="30"/>
      <c r="E101" s="30"/>
      <c r="F101" s="30"/>
      <c r="G101" s="30"/>
      <c r="H101" s="30"/>
    </row>
    <row r="102" spans="1:8" x14ac:dyDescent="0.75">
      <c r="B102" s="30"/>
      <c r="C102" s="30"/>
      <c r="D102" s="30"/>
      <c r="E102" s="30"/>
      <c r="F102" s="30"/>
      <c r="G102" s="30"/>
      <c r="H102" s="30"/>
    </row>
    <row r="103" spans="1:8" x14ac:dyDescent="0.75">
      <c r="B103" s="30"/>
      <c r="C103" s="30"/>
      <c r="D103" s="30"/>
      <c r="E103" s="30"/>
      <c r="F103" s="30"/>
      <c r="G103" s="30"/>
      <c r="H103" s="30"/>
    </row>
    <row r="104" spans="1:8" x14ac:dyDescent="0.75">
      <c r="B104" s="30"/>
      <c r="C104" s="30"/>
      <c r="D104" s="30"/>
      <c r="E104" s="30"/>
      <c r="F104" s="30"/>
      <c r="G104" s="30"/>
      <c r="H104" s="30"/>
    </row>
    <row r="105" spans="1:8" x14ac:dyDescent="0.75">
      <c r="B105" s="30"/>
      <c r="C105" s="30"/>
      <c r="D105" s="30"/>
      <c r="E105" s="30"/>
      <c r="F105" s="30"/>
      <c r="G105" s="30"/>
      <c r="H105" s="30"/>
    </row>
    <row r="106" spans="1:8" x14ac:dyDescent="0.75">
      <c r="B106" s="30"/>
      <c r="C106" s="30"/>
      <c r="D106" s="30"/>
      <c r="E106" s="30"/>
      <c r="F106" s="30"/>
      <c r="G106" s="30"/>
      <c r="H106" s="30"/>
    </row>
    <row r="107" spans="1:8" x14ac:dyDescent="0.75">
      <c r="B107" s="30"/>
      <c r="C107" s="30"/>
      <c r="D107" s="30"/>
      <c r="E107" s="30"/>
      <c r="F107" s="30"/>
      <c r="G107" s="30"/>
      <c r="H107" s="30"/>
    </row>
    <row r="108" spans="1:8" x14ac:dyDescent="0.75">
      <c r="B108" s="30"/>
      <c r="C108" s="30"/>
      <c r="D108" s="30"/>
      <c r="E108" s="30"/>
      <c r="F108" s="30"/>
      <c r="G108" s="30"/>
      <c r="H108" s="30"/>
    </row>
    <row r="109" spans="1:8" x14ac:dyDescent="0.75">
      <c r="B109" s="30"/>
      <c r="C109" s="30"/>
      <c r="D109" s="30"/>
      <c r="E109" s="30"/>
      <c r="F109" s="30"/>
      <c r="G109" s="30"/>
      <c r="H109" s="30"/>
    </row>
    <row r="110" spans="1:8" x14ac:dyDescent="0.75">
      <c r="B110" s="30"/>
      <c r="C110" s="30"/>
      <c r="D110" s="30"/>
      <c r="E110" s="30"/>
      <c r="F110" s="30"/>
      <c r="G110" s="30"/>
      <c r="H110" s="30"/>
    </row>
    <row r="111" spans="1:8" x14ac:dyDescent="0.75">
      <c r="B111" s="30"/>
      <c r="C111" s="30"/>
      <c r="D111" s="30"/>
      <c r="E111" s="30"/>
      <c r="F111" s="30"/>
      <c r="G111" s="30"/>
      <c r="H111" s="30"/>
    </row>
    <row r="112" spans="1:8" x14ac:dyDescent="0.75">
      <c r="B112" s="30"/>
      <c r="C112" s="30"/>
      <c r="D112" s="30"/>
      <c r="E112" s="30"/>
      <c r="F112" s="30"/>
      <c r="G112" s="30"/>
      <c r="H112" s="30"/>
    </row>
    <row r="113" spans="1:8" x14ac:dyDescent="0.75">
      <c r="B113" s="30"/>
      <c r="C113" s="30"/>
      <c r="D113" s="30"/>
      <c r="E113" s="30"/>
      <c r="F113" s="30"/>
      <c r="G113" s="30"/>
      <c r="H113" s="30"/>
    </row>
    <row r="115" spans="1:8" x14ac:dyDescent="0.75">
      <c r="B115" s="31" t="s">
        <v>23</v>
      </c>
      <c r="C115" s="27"/>
      <c r="D115" s="27"/>
      <c r="E115" s="27"/>
      <c r="F115" s="27"/>
      <c r="G115" s="27"/>
      <c r="H115" s="27"/>
    </row>
    <row r="116" spans="1:8" x14ac:dyDescent="0.75">
      <c r="B116" s="27"/>
      <c r="C116" s="27"/>
      <c r="D116" s="27"/>
      <c r="E116" s="27"/>
      <c r="F116" s="27"/>
      <c r="G116" s="27"/>
      <c r="H116" s="27"/>
    </row>
    <row r="117" spans="1:8" ht="15.5" thickBot="1" x14ac:dyDescent="0.9"/>
    <row r="118" spans="1:8" ht="15.5" thickBot="1" x14ac:dyDescent="0.9">
      <c r="B118" s="3" t="s">
        <v>24</v>
      </c>
      <c r="C118" s="12">
        <f>9*0.05</f>
        <v>0.45</v>
      </c>
    </row>
    <row r="122" spans="1:8" ht="15.5" thickBot="1" x14ac:dyDescent="0.9"/>
    <row r="123" spans="1:8" ht="15.5" thickBot="1" x14ac:dyDescent="0.9">
      <c r="A123" s="28" t="s">
        <v>28</v>
      </c>
      <c r="B123" s="29"/>
    </row>
    <row r="124" spans="1:8" ht="14.75" customHeight="1" x14ac:dyDescent="0.75">
      <c r="B124" s="30" t="s">
        <v>25</v>
      </c>
      <c r="C124" s="30"/>
      <c r="D124" s="30"/>
      <c r="E124" s="30"/>
      <c r="F124" s="30"/>
      <c r="G124" s="30"/>
      <c r="H124" s="30"/>
    </row>
    <row r="125" spans="1:8" x14ac:dyDescent="0.75">
      <c r="B125" s="30"/>
      <c r="C125" s="30"/>
      <c r="D125" s="30"/>
      <c r="E125" s="30"/>
      <c r="F125" s="30"/>
      <c r="G125" s="30"/>
      <c r="H125" s="30"/>
    </row>
    <row r="126" spans="1:8" x14ac:dyDescent="0.75">
      <c r="B126" s="30"/>
      <c r="C126" s="30"/>
      <c r="D126" s="30"/>
      <c r="E126" s="30"/>
      <c r="F126" s="30"/>
      <c r="G126" s="30"/>
      <c r="H126" s="30"/>
    </row>
    <row r="127" spans="1:8" x14ac:dyDescent="0.75">
      <c r="B127" s="30"/>
      <c r="C127" s="30"/>
      <c r="D127" s="30"/>
      <c r="E127" s="30"/>
      <c r="F127" s="30"/>
      <c r="G127" s="30"/>
      <c r="H127" s="30"/>
    </row>
    <row r="128" spans="1:8" x14ac:dyDescent="0.75">
      <c r="B128" s="30"/>
      <c r="C128" s="30"/>
      <c r="D128" s="30"/>
      <c r="E128" s="30"/>
      <c r="F128" s="30"/>
      <c r="G128" s="30"/>
      <c r="H128" s="30"/>
    </row>
    <row r="129" spans="2:8" x14ac:dyDescent="0.75">
      <c r="B129" s="30"/>
      <c r="C129" s="30"/>
      <c r="D129" s="30"/>
      <c r="E129" s="30"/>
      <c r="F129" s="30"/>
      <c r="G129" s="30"/>
      <c r="H129" s="30"/>
    </row>
    <row r="130" spans="2:8" x14ac:dyDescent="0.75">
      <c r="B130" s="30"/>
      <c r="C130" s="30"/>
      <c r="D130" s="30"/>
      <c r="E130" s="30"/>
      <c r="F130" s="30"/>
      <c r="G130" s="30"/>
      <c r="H130" s="30"/>
    </row>
    <row r="131" spans="2:8" x14ac:dyDescent="0.75">
      <c r="B131" s="13"/>
      <c r="C131" s="13"/>
      <c r="D131" s="13"/>
      <c r="E131" s="13"/>
      <c r="F131" s="13"/>
      <c r="G131" s="13"/>
      <c r="H131" s="13"/>
    </row>
    <row r="132" spans="2:8" ht="14.75" customHeight="1" x14ac:dyDescent="0.75">
      <c r="B132" s="31" t="s">
        <v>26</v>
      </c>
      <c r="C132" s="31"/>
      <c r="D132" s="31"/>
      <c r="E132" s="31"/>
      <c r="F132" s="31"/>
      <c r="G132" s="31"/>
      <c r="H132" s="31"/>
    </row>
    <row r="133" spans="2:8" x14ac:dyDescent="0.75">
      <c r="B133" s="31"/>
      <c r="C133" s="31"/>
      <c r="D133" s="31"/>
      <c r="E133" s="31"/>
      <c r="F133" s="31"/>
      <c r="G133" s="31"/>
      <c r="H133" s="31"/>
    </row>
    <row r="134" spans="2:8" x14ac:dyDescent="0.75">
      <c r="B134" s="31"/>
      <c r="C134" s="31"/>
      <c r="D134" s="31"/>
      <c r="E134" s="31"/>
      <c r="F134" s="31"/>
      <c r="G134" s="31"/>
      <c r="H134" s="31"/>
    </row>
    <row r="135" spans="2:8" x14ac:dyDescent="0.75">
      <c r="B135" s="31"/>
      <c r="C135" s="31"/>
      <c r="D135" s="31"/>
      <c r="E135" s="31"/>
      <c r="F135" s="31"/>
      <c r="G135" s="31"/>
      <c r="H135" s="31"/>
    </row>
    <row r="136" spans="2:8" ht="15.5" thickBot="1" x14ac:dyDescent="0.9"/>
    <row r="137" spans="2:8" ht="15.5" thickBot="1" x14ac:dyDescent="0.9">
      <c r="B137" s="3" t="s">
        <v>27</v>
      </c>
      <c r="C137" s="12">
        <f>14*0.05</f>
        <v>0.70000000000000007</v>
      </c>
    </row>
  </sheetData>
  <mergeCells count="17">
    <mergeCell ref="B124:H130"/>
    <mergeCell ref="B132:H135"/>
    <mergeCell ref="A97:B98"/>
    <mergeCell ref="A100:B100"/>
    <mergeCell ref="B101:H113"/>
    <mergeCell ref="B115:H116"/>
    <mergeCell ref="G77:O89"/>
    <mergeCell ref="A56:L67"/>
    <mergeCell ref="B68:D69"/>
    <mergeCell ref="E68:H69"/>
    <mergeCell ref="A123:B123"/>
    <mergeCell ref="D2:L4"/>
    <mergeCell ref="F6:J7"/>
    <mergeCell ref="P10:Z25"/>
    <mergeCell ref="A54:D54"/>
    <mergeCell ref="A71:D71"/>
    <mergeCell ref="J71:R71"/>
  </mergeCells>
  <conditionalFormatting sqref="C13:C51">
    <cfRule type="cellIs" dxfId="1" priority="2" operator="lessThan">
      <formula>0</formula>
    </cfRule>
  </conditionalFormatting>
  <conditionalFormatting sqref="C74:C93">
    <cfRule type="cellIs" dxfId="0" priority="1" operator="lessThan">
      <formula>0.0000137731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4F93-8311-4D1C-8AFD-00E0A73C07E8}">
  <dimension ref="A3:M47"/>
  <sheetViews>
    <sheetView topLeftCell="E25" workbookViewId="0">
      <selection activeCell="M48" sqref="M48"/>
    </sheetView>
  </sheetViews>
  <sheetFormatPr defaultRowHeight="14.75" x14ac:dyDescent="0.75"/>
  <cols>
    <col min="1" max="1" width="10.81640625" customWidth="1"/>
    <col min="2" max="2" width="19.7265625" customWidth="1"/>
    <col min="3" max="3" width="21.7265625" customWidth="1"/>
    <col min="4" max="4" width="14.76953125" customWidth="1"/>
    <col min="8" max="8" width="21.08984375" customWidth="1"/>
    <col min="9" max="9" width="20.81640625" customWidth="1"/>
    <col min="10" max="10" width="22.453125" customWidth="1"/>
    <col min="11" max="11" width="17.5" customWidth="1"/>
    <col min="12" max="12" width="16.90625" customWidth="1"/>
    <col min="13" max="13" width="28.31640625" customWidth="1"/>
  </cols>
  <sheetData>
    <row r="3" spans="1:13" x14ac:dyDescent="0.75">
      <c r="D3" s="34" t="s">
        <v>30</v>
      </c>
      <c r="E3" s="17"/>
      <c r="F3" s="17"/>
      <c r="G3" s="17"/>
      <c r="H3" s="17"/>
      <c r="I3" s="17"/>
    </row>
    <row r="4" spans="1:13" x14ac:dyDescent="0.75">
      <c r="D4" s="17"/>
      <c r="E4" s="17"/>
      <c r="F4" s="17"/>
      <c r="G4" s="17"/>
      <c r="H4" s="17"/>
      <c r="I4" s="17"/>
    </row>
    <row r="6" spans="1:13" x14ac:dyDescent="0.75">
      <c r="C6" s="33" t="s">
        <v>31</v>
      </c>
      <c r="D6" s="33"/>
      <c r="E6" s="33"/>
      <c r="F6" s="33"/>
      <c r="G6" s="33"/>
      <c r="H6" s="33"/>
      <c r="I6" s="33"/>
      <c r="J6" s="33"/>
    </row>
    <row r="7" spans="1:13" x14ac:dyDescent="0.75">
      <c r="C7" s="33"/>
      <c r="D7" s="33"/>
      <c r="E7" s="33"/>
      <c r="F7" s="33"/>
      <c r="G7" s="33"/>
      <c r="H7" s="33"/>
      <c r="I7" s="33"/>
      <c r="J7" s="33"/>
    </row>
    <row r="8" spans="1:13" x14ac:dyDescent="0.75">
      <c r="C8" s="33"/>
      <c r="D8" s="33"/>
      <c r="E8" s="33"/>
      <c r="F8" s="33"/>
      <c r="G8" s="33"/>
      <c r="H8" s="33"/>
      <c r="I8" s="33"/>
      <c r="J8" s="33"/>
    </row>
    <row r="9" spans="1:13" ht="16" x14ac:dyDescent="0.75">
      <c r="A9" s="96" t="s">
        <v>58</v>
      </c>
      <c r="B9" s="96"/>
      <c r="L9" s="97" t="s">
        <v>59</v>
      </c>
      <c r="M9" s="98"/>
    </row>
    <row r="10" spans="1:13" ht="15.5" thickBot="1" x14ac:dyDescent="0.9"/>
    <row r="11" spans="1:13" ht="15.5" thickBot="1" x14ac:dyDescent="0.9">
      <c r="A11" s="41" t="s">
        <v>32</v>
      </c>
      <c r="B11" s="42" t="s">
        <v>33</v>
      </c>
      <c r="C11" s="42" t="s">
        <v>34</v>
      </c>
      <c r="D11" s="43" t="s">
        <v>35</v>
      </c>
      <c r="H11" s="61" t="s">
        <v>39</v>
      </c>
      <c r="I11" s="62" t="s">
        <v>40</v>
      </c>
      <c r="J11" s="63" t="s">
        <v>41</v>
      </c>
      <c r="L11" s="78" t="s">
        <v>44</v>
      </c>
      <c r="M11" s="79" t="s">
        <v>45</v>
      </c>
    </row>
    <row r="12" spans="1:13" x14ac:dyDescent="0.75">
      <c r="A12" s="35">
        <v>1</v>
      </c>
      <c r="B12" s="44">
        <v>-2.4443901246634105E-4</v>
      </c>
      <c r="C12" s="45">
        <v>4.8198185000000004E-2</v>
      </c>
      <c r="D12" s="36">
        <v>0.05</v>
      </c>
      <c r="H12" s="64">
        <f>(B12-$B$33)^2</f>
        <v>1.3773105902097194E-5</v>
      </c>
      <c r="I12" s="65">
        <f>(C12-$C$33)^2</f>
        <v>2.2310592061706015E-3</v>
      </c>
      <c r="J12" s="56">
        <f>B12*C12</f>
        <v>-1.1781516744070014E-5</v>
      </c>
      <c r="L12" s="80">
        <f>SUMPRODUCT($H$47:$I$47,B12:C12)</f>
        <v>640.17208944876222</v>
      </c>
      <c r="M12" s="81">
        <f>(L12-$J$41)^2</f>
        <v>107472.85260499187</v>
      </c>
    </row>
    <row r="13" spans="1:13" x14ac:dyDescent="0.75">
      <c r="A13" s="35">
        <v>2</v>
      </c>
      <c r="B13" s="44">
        <v>1.7603911980440069E-2</v>
      </c>
      <c r="C13" s="45">
        <v>-4.680788E-3</v>
      </c>
      <c r="D13" s="36">
        <v>0.05</v>
      </c>
      <c r="H13" s="64">
        <f t="shared" ref="H13:H31" si="0">(B13-$B$33)^2</f>
        <v>1.9985865550476906E-4</v>
      </c>
      <c r="I13" s="65">
        <f t="shared" ref="I13:I31" si="1">(C13-$C$33)^2</f>
        <v>3.1864710293060648E-5</v>
      </c>
      <c r="J13" s="56">
        <f t="shared" ref="J13:J31" si="2">B13*C13</f>
        <v>-8.2400179951100106E-5</v>
      </c>
      <c r="L13" s="80">
        <f t="shared" ref="L13:L31" si="3">SUMPRODUCT($H$47:$I$47,B13:C13)</f>
        <v>1454.6528476396841</v>
      </c>
      <c r="M13" s="81">
        <f t="shared" ref="M13:M31" si="4">(L13-$J$41)^2</f>
        <v>1304875.0659045796</v>
      </c>
    </row>
    <row r="14" spans="1:13" x14ac:dyDescent="0.75">
      <c r="A14" s="35">
        <v>3</v>
      </c>
      <c r="B14" s="44">
        <v>-2.1143680922633242E-2</v>
      </c>
      <c r="C14" s="45">
        <v>3.440260000000001E-4</v>
      </c>
      <c r="D14" s="36">
        <v>0.05</v>
      </c>
      <c r="H14" s="64">
        <f t="shared" si="0"/>
        <v>6.0567451721675472E-4</v>
      </c>
      <c r="I14" s="65">
        <f t="shared" si="1"/>
        <v>3.8448624683720706E-7</v>
      </c>
      <c r="J14" s="56">
        <f t="shared" si="2"/>
        <v>-7.2739759730898254E-6</v>
      </c>
      <c r="L14" s="80">
        <f t="shared" si="3"/>
        <v>-1819.5642100364412</v>
      </c>
      <c r="M14" s="81">
        <f t="shared" si="4"/>
        <v>4545022.2346440367</v>
      </c>
    </row>
    <row r="15" spans="1:13" x14ac:dyDescent="0.75">
      <c r="A15" s="35">
        <v>4</v>
      </c>
      <c r="B15" s="44">
        <v>-1.1782032400589199E-2</v>
      </c>
      <c r="C15" s="45">
        <v>2.203549E-3</v>
      </c>
      <c r="D15" s="36">
        <v>0.05</v>
      </c>
      <c r="H15" s="64">
        <f t="shared" si="0"/>
        <v>2.3252611257757019E-4</v>
      </c>
      <c r="I15" s="65">
        <f t="shared" si="1"/>
        <v>1.536244854716893E-6</v>
      </c>
      <c r="J15" s="56">
        <f t="shared" si="2"/>
        <v>-2.5962285714285926E-5</v>
      </c>
      <c r="L15" s="80">
        <f t="shared" si="3"/>
        <v>-986.32591657625176</v>
      </c>
      <c r="M15" s="81">
        <f t="shared" si="4"/>
        <v>1686537.2283190419</v>
      </c>
    </row>
    <row r="16" spans="1:13" x14ac:dyDescent="0.75">
      <c r="A16" s="35">
        <v>5</v>
      </c>
      <c r="B16" s="44">
        <v>-1.5151515151515138E-2</v>
      </c>
      <c r="C16" s="45">
        <v>2.189323E-3</v>
      </c>
      <c r="D16" s="36">
        <v>0.05</v>
      </c>
      <c r="H16" s="64">
        <f t="shared" si="0"/>
        <v>3.466407103854376E-4</v>
      </c>
      <c r="I16" s="65">
        <f t="shared" si="1"/>
        <v>1.5011823042334932E-6</v>
      </c>
      <c r="J16" s="56">
        <f t="shared" si="2"/>
        <v>-3.3171560606060575E-5</v>
      </c>
      <c r="L16" s="80">
        <f t="shared" si="3"/>
        <v>-1277.241233401018</v>
      </c>
      <c r="M16" s="81">
        <f t="shared" si="4"/>
        <v>2526773.4737257138</v>
      </c>
    </row>
    <row r="17" spans="1:13" x14ac:dyDescent="0.75">
      <c r="A17" s="35">
        <v>6</v>
      </c>
      <c r="B17" s="44">
        <v>-3.530895334174037E-3</v>
      </c>
      <c r="C17" s="45">
        <v>-1.1524751E-2</v>
      </c>
      <c r="D17" s="36">
        <v>0.05</v>
      </c>
      <c r="H17" s="64">
        <f t="shared" si="0"/>
        <v>4.8967383422966405E-5</v>
      </c>
      <c r="I17" s="65">
        <f t="shared" si="1"/>
        <v>1.5597128814944699E-4</v>
      </c>
      <c r="J17" s="56">
        <f t="shared" si="2"/>
        <v>4.069268953341757E-5</v>
      </c>
      <c r="L17" s="80">
        <f t="shared" si="3"/>
        <v>-462.76245909244778</v>
      </c>
      <c r="M17" s="81">
        <f t="shared" si="4"/>
        <v>600786.248531627</v>
      </c>
    </row>
    <row r="18" spans="1:13" x14ac:dyDescent="0.75">
      <c r="A18" s="35">
        <v>7</v>
      </c>
      <c r="B18" s="44">
        <v>-1.7717033662363851E-2</v>
      </c>
      <c r="C18" s="45">
        <v>4.6189858E-2</v>
      </c>
      <c r="D18" s="36">
        <v>0.05</v>
      </c>
      <c r="H18" s="64">
        <f t="shared" si="0"/>
        <v>4.4875372921298961E-4</v>
      </c>
      <c r="I18" s="65">
        <f t="shared" si="1"/>
        <v>2.0453695891838298E-3</v>
      </c>
      <c r="J18" s="56">
        <f t="shared" si="2"/>
        <v>-8.1834726904580623E-4</v>
      </c>
      <c r="L18" s="80">
        <f t="shared" si="3"/>
        <v>-894.92298985764819</v>
      </c>
      <c r="M18" s="81">
        <f t="shared" si="4"/>
        <v>1457487.7059877568</v>
      </c>
    </row>
    <row r="19" spans="1:13" x14ac:dyDescent="0.75">
      <c r="A19" s="35">
        <v>8</v>
      </c>
      <c r="B19" s="44">
        <v>-2.3447565060551498E-2</v>
      </c>
      <c r="C19" s="45">
        <v>1.9057189000000002E-2</v>
      </c>
      <c r="D19" s="36">
        <v>0.05</v>
      </c>
      <c r="H19" s="64">
        <f t="shared" si="0"/>
        <v>7.2438167519166643E-4</v>
      </c>
      <c r="I19" s="65">
        <f t="shared" si="1"/>
        <v>3.2736003059043292E-4</v>
      </c>
      <c r="J19" s="56">
        <f t="shared" si="2"/>
        <v>-4.468446789487264E-4</v>
      </c>
      <c r="L19" s="80">
        <f t="shared" si="3"/>
        <v>-1761.606030516929</v>
      </c>
      <c r="M19" s="81">
        <f t="shared" si="4"/>
        <v>4301258.629933293</v>
      </c>
    </row>
    <row r="20" spans="1:13" x14ac:dyDescent="0.75">
      <c r="A20" s="35">
        <v>9</v>
      </c>
      <c r="B20" s="44">
        <v>3.5620052770448586E-2</v>
      </c>
      <c r="C20" s="45">
        <v>-1.6837963999999997E-2</v>
      </c>
      <c r="D20" s="36">
        <v>0.05</v>
      </c>
      <c r="H20" s="64">
        <f t="shared" si="0"/>
        <v>1.0338333020901787E-3</v>
      </c>
      <c r="I20" s="65">
        <f t="shared" si="1"/>
        <v>3.1691332422174618E-4</v>
      </c>
      <c r="J20" s="56">
        <f t="shared" si="2"/>
        <v>-5.9976916622691342E-4</v>
      </c>
      <c r="L20" s="80">
        <f t="shared" si="3"/>
        <v>2842.2994911487076</v>
      </c>
      <c r="M20" s="81">
        <f t="shared" si="4"/>
        <v>6400687.1068837252</v>
      </c>
    </row>
    <row r="21" spans="1:13" x14ac:dyDescent="0.75">
      <c r="A21" s="35">
        <v>10</v>
      </c>
      <c r="B21" s="44">
        <v>3.1082802547770672E-2</v>
      </c>
      <c r="C21" s="45">
        <v>2.5147228000000001E-2</v>
      </c>
      <c r="D21" s="36">
        <v>0.05</v>
      </c>
      <c r="H21" s="64">
        <f t="shared" si="0"/>
        <v>7.6264500389268517E-4</v>
      </c>
      <c r="I21" s="65">
        <f t="shared" si="1"/>
        <v>5.8482389509424291E-4</v>
      </c>
      <c r="J21" s="56">
        <f t="shared" si="2"/>
        <v>7.8164632254777006E-4</v>
      </c>
      <c r="L21" s="80">
        <f t="shared" si="3"/>
        <v>3026.8462317695698</v>
      </c>
      <c r="M21" s="81">
        <f t="shared" si="4"/>
        <v>7368535.5846273722</v>
      </c>
    </row>
    <row r="22" spans="1:13" x14ac:dyDescent="0.75">
      <c r="A22" s="35">
        <v>11</v>
      </c>
      <c r="B22" s="44">
        <v>1.5567086730911851E-2</v>
      </c>
      <c r="C22" s="45">
        <v>2.7848476000000004E-2</v>
      </c>
      <c r="D22" s="36">
        <v>0.05</v>
      </c>
      <c r="H22" s="64">
        <f t="shared" si="0"/>
        <v>1.4641755554110667E-4</v>
      </c>
      <c r="I22" s="65">
        <f t="shared" si="1"/>
        <v>7.2276991218034228E-4</v>
      </c>
      <c r="J22" s="56">
        <f t="shared" si="2"/>
        <v>4.3351964121571718E-4</v>
      </c>
      <c r="L22" s="80">
        <f t="shared" si="3"/>
        <v>1725.2050719260119</v>
      </c>
      <c r="M22" s="81">
        <f t="shared" si="4"/>
        <v>1996183.2885337144</v>
      </c>
    </row>
    <row r="23" spans="1:13" x14ac:dyDescent="0.75">
      <c r="A23" s="35">
        <v>12</v>
      </c>
      <c r="B23" s="44">
        <v>7.2992700729929767E-4</v>
      </c>
      <c r="C23" s="45">
        <v>6.6705250000000001E-3</v>
      </c>
      <c r="D23" s="36">
        <v>0.05</v>
      </c>
      <c r="H23" s="64">
        <f t="shared" si="0"/>
        <v>7.490334321445383E-6</v>
      </c>
      <c r="I23" s="65">
        <f t="shared" si="1"/>
        <v>3.2563337067827263E-5</v>
      </c>
      <c r="J23" s="56">
        <f t="shared" si="2"/>
        <v>4.8689963503651474E-6</v>
      </c>
      <c r="L23" s="80">
        <f t="shared" si="3"/>
        <v>154.49564365941995</v>
      </c>
      <c r="M23" s="81">
        <f t="shared" si="4"/>
        <v>24915.334958659631</v>
      </c>
    </row>
    <row r="24" spans="1:13" x14ac:dyDescent="0.75">
      <c r="A24" s="35">
        <v>13</v>
      </c>
      <c r="B24" s="44">
        <v>-2.1881838074398387E-2</v>
      </c>
      <c r="C24" s="45">
        <v>2.7397838000000001E-2</v>
      </c>
      <c r="D24" s="36">
        <v>0.05</v>
      </c>
      <c r="H24" s="64">
        <f t="shared" si="0"/>
        <v>6.4255216058749795E-4</v>
      </c>
      <c r="I24" s="65">
        <f t="shared" si="1"/>
        <v>6.9874273991293195E-4</v>
      </c>
      <c r="J24" s="56">
        <f t="shared" si="2"/>
        <v>-5.9951505470459893E-4</v>
      </c>
      <c r="L24" s="80">
        <f t="shared" si="3"/>
        <v>-1512.0837529324826</v>
      </c>
      <c r="M24" s="81">
        <f t="shared" si="4"/>
        <v>3328527.7415776337</v>
      </c>
    </row>
    <row r="25" spans="1:13" x14ac:dyDescent="0.75">
      <c r="A25" s="35">
        <v>14</v>
      </c>
      <c r="B25" s="44">
        <v>2.0631369624658349E-2</v>
      </c>
      <c r="C25" s="45">
        <v>1.7645607000000001E-2</v>
      </c>
      <c r="D25" s="36">
        <v>0.05</v>
      </c>
      <c r="H25" s="64">
        <f t="shared" si="0"/>
        <v>2.9462332502113163E-4</v>
      </c>
      <c r="I25" s="65">
        <f t="shared" si="1"/>
        <v>2.7827282425648103E-4</v>
      </c>
      <c r="J25" s="56">
        <f t="shared" si="2"/>
        <v>3.6405304026845874E-4</v>
      </c>
      <c r="L25" s="80">
        <f t="shared" si="3"/>
        <v>2022.1733353874888</v>
      </c>
      <c r="M25" s="81">
        <f t="shared" si="4"/>
        <v>2923524.6822161269</v>
      </c>
    </row>
    <row r="26" spans="1:13" x14ac:dyDescent="0.75">
      <c r="A26" s="35">
        <v>15</v>
      </c>
      <c r="B26" s="44">
        <v>3.0443253774963465E-2</v>
      </c>
      <c r="C26" s="45">
        <v>-1.2154023999999999E-2</v>
      </c>
      <c r="D26" s="36">
        <v>0.05</v>
      </c>
      <c r="H26" s="64">
        <f t="shared" si="0"/>
        <v>7.2773043285873833E-4</v>
      </c>
      <c r="I26" s="65">
        <f t="shared" si="1"/>
        <v>1.7208506052809229E-4</v>
      </c>
      <c r="J26" s="56">
        <f t="shared" si="2"/>
        <v>-3.7000803701899655E-4</v>
      </c>
      <c r="L26" s="80">
        <f t="shared" si="3"/>
        <v>2459.9055087045258</v>
      </c>
      <c r="M26" s="81">
        <f t="shared" si="4"/>
        <v>4612030.8912820071</v>
      </c>
    </row>
    <row r="27" spans="1:13" x14ac:dyDescent="0.75">
      <c r="A27" s="35">
        <v>16</v>
      </c>
      <c r="B27" s="44">
        <v>1.276294020326162E-2</v>
      </c>
      <c r="C27" s="45">
        <v>-2.7740968999999997E-2</v>
      </c>
      <c r="D27" s="36">
        <v>0.05</v>
      </c>
      <c r="H27" s="64">
        <f t="shared" si="0"/>
        <v>8.641869636422068E-5</v>
      </c>
      <c r="I27" s="65">
        <f t="shared" si="1"/>
        <v>8.239807308196667E-4</v>
      </c>
      <c r="J27" s="56">
        <f t="shared" si="2"/>
        <v>-3.5405632852753428E-4</v>
      </c>
      <c r="L27" s="80">
        <f t="shared" si="3"/>
        <v>720.59444188839825</v>
      </c>
      <c r="M27" s="81">
        <f t="shared" si="4"/>
        <v>166670.41129418297</v>
      </c>
    </row>
    <row r="28" spans="1:13" x14ac:dyDescent="0.75">
      <c r="A28" s="35">
        <v>17</v>
      </c>
      <c r="B28" s="44">
        <v>1.2135355892648681E-2</v>
      </c>
      <c r="C28" s="45">
        <v>-6.3444508999999996E-2</v>
      </c>
      <c r="D28" s="36">
        <v>0.05</v>
      </c>
      <c r="H28" s="64">
        <f t="shared" si="0"/>
        <v>7.5144302970935907E-5</v>
      </c>
      <c r="I28" s="65">
        <f t="shared" si="1"/>
        <v>4.1484683400782804E-3</v>
      </c>
      <c r="J28" s="56">
        <f t="shared" si="2"/>
        <v>-7.6992169614935226E-4</v>
      </c>
      <c r="L28" s="80">
        <f t="shared" si="3"/>
        <v>176.60607096894125</v>
      </c>
      <c r="M28" s="81">
        <f t="shared" si="4"/>
        <v>18424.124404180522</v>
      </c>
    </row>
    <row r="29" spans="1:13" x14ac:dyDescent="0.75">
      <c r="A29" s="35">
        <v>18</v>
      </c>
      <c r="B29" s="44">
        <v>1.3834447774960174E-3</v>
      </c>
      <c r="C29" s="45">
        <v>9.9727290000000014E-3</v>
      </c>
      <c r="D29" s="36">
        <v>0.05</v>
      </c>
      <c r="H29" s="64">
        <f t="shared" si="0"/>
        <v>4.3402628264070368E-6</v>
      </c>
      <c r="I29" s="65">
        <f t="shared" si="1"/>
        <v>8.1155476636458863E-5</v>
      </c>
      <c r="J29" s="56">
        <f t="shared" si="2"/>
        <v>1.3796719852433082E-5</v>
      </c>
      <c r="L29" s="80">
        <f t="shared" si="3"/>
        <v>256.18647659418372</v>
      </c>
      <c r="M29" s="81">
        <f t="shared" si="4"/>
        <v>3153.3939804768916</v>
      </c>
    </row>
    <row r="30" spans="1:13" x14ac:dyDescent="0.75">
      <c r="A30" s="35">
        <v>19</v>
      </c>
      <c r="B30" s="44">
        <v>-5.0656228413538769E-3</v>
      </c>
      <c r="C30" s="45">
        <v>-3.7890871E-2</v>
      </c>
      <c r="D30" s="36">
        <v>0.05</v>
      </c>
      <c r="H30" s="64">
        <f t="shared" si="0"/>
        <v>7.2801804774654222E-5</v>
      </c>
      <c r="I30" s="65">
        <f t="shared" si="1"/>
        <v>1.5097084256016191E-3</v>
      </c>
      <c r="J30" s="56">
        <f t="shared" si="2"/>
        <v>1.919408616163932E-4</v>
      </c>
      <c r="L30" s="80">
        <f t="shared" si="3"/>
        <v>-956.91329772154347</v>
      </c>
      <c r="M30" s="81">
        <f t="shared" si="4"/>
        <v>1611007.9071437831</v>
      </c>
    </row>
    <row r="31" spans="1:13" ht="15.5" thickBot="1" x14ac:dyDescent="0.9">
      <c r="A31" s="37">
        <v>20</v>
      </c>
      <c r="B31" s="38">
        <v>1.1339967600092617E-2</v>
      </c>
      <c r="C31" s="39">
        <v>-3.9308745999999999E-2</v>
      </c>
      <c r="D31" s="40">
        <v>0.05</v>
      </c>
      <c r="H31" s="66">
        <f t="shared" si="0"/>
        <v>6.198716923709511E-5</v>
      </c>
      <c r="I31" s="67">
        <f t="shared" si="1"/>
        <v>1.6219017665114065E-3</v>
      </c>
      <c r="J31" s="58">
        <f t="shared" si="2"/>
        <v>-4.4575990604027026E-4</v>
      </c>
      <c r="L31" s="82">
        <f t="shared" si="3"/>
        <v>439.11398573806116</v>
      </c>
      <c r="M31" s="83">
        <f t="shared" si="4"/>
        <v>16071.246599710656</v>
      </c>
    </row>
    <row r="32" spans="1:13" ht="15.5" thickBot="1" x14ac:dyDescent="0.9"/>
    <row r="33" spans="1:13" x14ac:dyDescent="0.75">
      <c r="A33" s="50" t="s">
        <v>36</v>
      </c>
      <c r="B33" s="53">
        <f>SUMPRODUCT(D12:D31,B12:B31)</f>
        <v>3.4667745224972826E-3</v>
      </c>
      <c r="C33" s="54">
        <f>SUMPRODUCT(D12:D31,C12:C31)</f>
        <v>9.6409555000000376E-4</v>
      </c>
      <c r="H33" s="68" t="s">
        <v>42</v>
      </c>
      <c r="I33" s="70"/>
      <c r="J33" s="54">
        <f>SUMPRODUCT(D12:D31,J12:J31)</f>
        <v>-1.367146692133125E-4</v>
      </c>
    </row>
    <row r="34" spans="1:13" ht="15.5" thickBot="1" x14ac:dyDescent="0.9">
      <c r="A34" s="51" t="s">
        <v>37</v>
      </c>
      <c r="B34" s="55">
        <f>SUMPRODUCT($D$12:$D$31,H12:H31)</f>
        <v>3.2682801199501743E-4</v>
      </c>
      <c r="C34" s="56">
        <f>SUMPRODUCT($D$12:$D$31,I12:I31)</f>
        <v>7.8932162853511279E-4</v>
      </c>
      <c r="H34" s="69" t="s">
        <v>43</v>
      </c>
      <c r="I34" s="71"/>
      <c r="J34" s="58">
        <f>(J33-B33*C33)/(B35*C35)</f>
        <v>-0.2757516325033349</v>
      </c>
    </row>
    <row r="35" spans="1:13" ht="15.5" thickBot="1" x14ac:dyDescent="0.9">
      <c r="A35" s="52" t="s">
        <v>38</v>
      </c>
      <c r="B35" s="57">
        <f>SQRT(B34)</f>
        <v>1.8078385215361946E-2</v>
      </c>
      <c r="C35" s="58">
        <f>SQRT(C34)</f>
        <v>2.8094868366573864E-2</v>
      </c>
    </row>
    <row r="40" spans="1:13" ht="15.5" thickBot="1" x14ac:dyDescent="0.9"/>
    <row r="41" spans="1:13" x14ac:dyDescent="0.75">
      <c r="H41" s="74" t="s">
        <v>50</v>
      </c>
      <c r="I41" s="75"/>
      <c r="J41" s="93">
        <f>SUMPRODUCT(D12:D31,L12:L31)</f>
        <v>312.34156523694958</v>
      </c>
      <c r="K41" s="46"/>
      <c r="L41" s="47"/>
    </row>
    <row r="42" spans="1:13" x14ac:dyDescent="0.75">
      <c r="H42" s="76" t="s">
        <v>51</v>
      </c>
      <c r="I42" s="77"/>
      <c r="J42" s="94">
        <f>SUMPRODUCT(D12:D31,M12:M31)</f>
        <v>2249997.2576576313</v>
      </c>
      <c r="K42" s="48"/>
      <c r="L42" s="49"/>
    </row>
    <row r="43" spans="1:13" ht="15.5" thickBot="1" x14ac:dyDescent="0.9">
      <c r="H43" s="69" t="s">
        <v>57</v>
      </c>
      <c r="I43" s="71"/>
      <c r="J43" s="95">
        <f>SQRT(J42)</f>
        <v>1499.9990858855986</v>
      </c>
      <c r="K43" s="85" t="s">
        <v>52</v>
      </c>
      <c r="L43" s="86">
        <v>1500</v>
      </c>
      <c r="M43" s="100" t="s">
        <v>60</v>
      </c>
    </row>
    <row r="45" spans="1:13" ht="15.5" thickBot="1" x14ac:dyDescent="0.9"/>
    <row r="46" spans="1:13" ht="15.5" thickBot="1" x14ac:dyDescent="0.9">
      <c r="H46" s="87" t="s">
        <v>46</v>
      </c>
      <c r="I46" s="63" t="s">
        <v>47</v>
      </c>
      <c r="K46" s="90" t="s">
        <v>48</v>
      </c>
    </row>
    <row r="47" spans="1:13" ht="15.5" thickBot="1" x14ac:dyDescent="0.9">
      <c r="H47" s="91">
        <v>86280.347024076633</v>
      </c>
      <c r="I47" s="92">
        <v>13719.652975948797</v>
      </c>
      <c r="J47" s="72"/>
      <c r="K47" s="99">
        <f>SUM(H47,I47)</f>
        <v>100000.00000002544</v>
      </c>
      <c r="L47" s="73" t="s">
        <v>49</v>
      </c>
      <c r="M47">
        <v>100000</v>
      </c>
    </row>
  </sheetData>
  <mergeCells count="9">
    <mergeCell ref="H43:I43"/>
    <mergeCell ref="L9:M9"/>
    <mergeCell ref="A9:B9"/>
    <mergeCell ref="D3:I4"/>
    <mergeCell ref="C6:J8"/>
    <mergeCell ref="H33:I33"/>
    <mergeCell ref="H34:I34"/>
    <mergeCell ref="H41:I41"/>
    <mergeCell ref="H42:I42"/>
  </mergeCells>
  <pageMargins left="0.7" right="0.7" top="0.75" bottom="0.75" header="0.3" footer="0.3"/>
  <pageSetup orientation="portrait" r:id="rId1"/>
  <ignoredErrors>
    <ignoredError sqref="L1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ABA4-6169-46F4-8A6D-0CBCD48AD3CE}">
  <dimension ref="A2:D20"/>
  <sheetViews>
    <sheetView tabSelected="1" workbookViewId="0">
      <selection activeCell="J11" sqref="J11"/>
    </sheetView>
  </sheetViews>
  <sheetFormatPr defaultRowHeight="14.75" x14ac:dyDescent="0.75"/>
  <cols>
    <col min="1" max="1" width="22.6328125" customWidth="1"/>
    <col min="2" max="2" width="22" customWidth="1"/>
    <col min="3" max="3" width="17.7265625" customWidth="1"/>
    <col min="4" max="4" width="19.40625" customWidth="1"/>
  </cols>
  <sheetData>
    <row r="2" spans="1:4" ht="15.5" thickBot="1" x14ac:dyDescent="0.9"/>
    <row r="3" spans="1:4" ht="15.5" thickBot="1" x14ac:dyDescent="0.9">
      <c r="A3" s="87" t="s">
        <v>56</v>
      </c>
      <c r="B3" s="88" t="s">
        <v>53</v>
      </c>
      <c r="C3" s="88" t="s">
        <v>54</v>
      </c>
      <c r="D3" s="63" t="s">
        <v>55</v>
      </c>
    </row>
    <row r="4" spans="1:4" ht="15.5" thickBot="1" x14ac:dyDescent="0.9">
      <c r="A4" s="84">
        <f>Scenarios!L43</f>
        <v>1500</v>
      </c>
      <c r="B4" s="89">
        <f>Scenarios!J41</f>
        <v>312.34156523694958</v>
      </c>
      <c r="C4" s="89">
        <f>Scenarios!H47</f>
        <v>86280.347024076633</v>
      </c>
      <c r="D4" s="86">
        <f>Scenarios!I47</f>
        <v>13719.652975948797</v>
      </c>
    </row>
    <row r="6" spans="1:4" ht="15.5" thickBot="1" x14ac:dyDescent="0.9"/>
    <row r="7" spans="1:4" ht="15.5" thickBot="1" x14ac:dyDescent="0.9">
      <c r="A7" s="87" t="s">
        <v>56</v>
      </c>
      <c r="B7" s="88" t="s">
        <v>53</v>
      </c>
      <c r="C7" s="88" t="s">
        <v>54</v>
      </c>
      <c r="D7" s="63" t="s">
        <v>55</v>
      </c>
    </row>
    <row r="8" spans="1:4" x14ac:dyDescent="0.75">
      <c r="A8" s="59">
        <v>1310</v>
      </c>
      <c r="B8" s="101">
        <v>269.34477749179109</v>
      </c>
      <c r="C8" s="101">
        <v>69100.042151749381</v>
      </c>
      <c r="D8" s="102">
        <v>30899.95784818018</v>
      </c>
    </row>
    <row r="9" spans="1:4" x14ac:dyDescent="0.75">
      <c r="A9" s="59">
        <v>1350</v>
      </c>
      <c r="B9" s="101">
        <v>285.74439703650773</v>
      </c>
      <c r="C9" s="101">
        <v>75652.868033480496</v>
      </c>
      <c r="D9" s="102">
        <v>24347.131966523775</v>
      </c>
    </row>
    <row r="10" spans="1:4" x14ac:dyDescent="0.75">
      <c r="A10" s="59">
        <v>1400</v>
      </c>
      <c r="B10" s="101">
        <v>296.67436324962068</v>
      </c>
      <c r="C10" s="101">
        <v>80020.174561094536</v>
      </c>
      <c r="D10" s="102">
        <v>19979.825438912987</v>
      </c>
    </row>
    <row r="11" spans="1:4" x14ac:dyDescent="0.75">
      <c r="A11" s="59">
        <v>1450</v>
      </c>
      <c r="B11" s="101">
        <v>305.10752102747551</v>
      </c>
      <c r="C11" s="101">
        <v>83389.826789978455</v>
      </c>
      <c r="D11" s="102">
        <v>16610.173210027504</v>
      </c>
    </row>
    <row r="12" spans="1:4" x14ac:dyDescent="0.75">
      <c r="A12" s="59">
        <v>1500</v>
      </c>
      <c r="B12" s="101">
        <v>312.34175103022909</v>
      </c>
      <c r="C12" s="101">
        <v>86280.421261840514</v>
      </c>
      <c r="D12" s="102">
        <v>13719.578738173313</v>
      </c>
    </row>
    <row r="13" spans="1:4" x14ac:dyDescent="0.75">
      <c r="A13" s="59">
        <v>1550</v>
      </c>
      <c r="B13" s="101">
        <v>318.84430044737491</v>
      </c>
      <c r="C13" s="101">
        <v>88878.656788089109</v>
      </c>
      <c r="D13" s="102">
        <v>11121.343211932995</v>
      </c>
    </row>
    <row r="14" spans="1:4" x14ac:dyDescent="0.75">
      <c r="A14" s="59">
        <v>1600</v>
      </c>
      <c r="B14" s="101">
        <v>324.84669343301522</v>
      </c>
      <c r="C14" s="101">
        <v>91277.043897113064</v>
      </c>
      <c r="D14" s="102">
        <v>8722.9561028858498</v>
      </c>
    </row>
    <row r="15" spans="1:4" x14ac:dyDescent="0.75">
      <c r="A15" s="59">
        <v>1650</v>
      </c>
      <c r="B15" s="101">
        <v>330.482406926154</v>
      </c>
      <c r="C15" s="101">
        <v>93528.916212758486</v>
      </c>
      <c r="D15" s="102">
        <v>6471.0837872654738</v>
      </c>
    </row>
    <row r="16" spans="1:4" x14ac:dyDescent="0.75">
      <c r="A16" s="59">
        <v>1700</v>
      </c>
      <c r="B16" s="101">
        <v>335.83663884921322</v>
      </c>
      <c r="C16" s="101">
        <v>95668.316424265038</v>
      </c>
      <c r="D16" s="102">
        <v>4331.6835757232129</v>
      </c>
    </row>
    <row r="17" spans="1:4" x14ac:dyDescent="0.75">
      <c r="A17" s="59">
        <v>1750</v>
      </c>
      <c r="B17" s="101">
        <v>340.96733320937608</v>
      </c>
      <c r="C17" s="101">
        <v>97718.397324189078</v>
      </c>
      <c r="D17" s="102">
        <v>2281.6026758038702</v>
      </c>
    </row>
    <row r="18" spans="1:4" x14ac:dyDescent="0.75">
      <c r="A18" s="59">
        <v>1800</v>
      </c>
      <c r="B18" s="101">
        <v>345.91605903197404</v>
      </c>
      <c r="C18" s="101">
        <v>99695.768723791785</v>
      </c>
      <c r="D18" s="102">
        <v>304.23127619585262</v>
      </c>
    </row>
    <row r="19" spans="1:4" x14ac:dyDescent="0.75">
      <c r="A19" s="59">
        <v>1850</v>
      </c>
      <c r="B19" s="101">
        <v>346.67745229358184</v>
      </c>
      <c r="C19" s="101">
        <v>100000.00001264967</v>
      </c>
      <c r="D19" s="102">
        <v>0</v>
      </c>
    </row>
    <row r="20" spans="1:4" ht="15.5" thickBot="1" x14ac:dyDescent="0.9">
      <c r="A20" s="60">
        <v>1900</v>
      </c>
      <c r="B20" s="103">
        <v>346.67745229358184</v>
      </c>
      <c r="C20" s="103">
        <v>100000.00001264967</v>
      </c>
      <c r="D20" s="104">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 with High Risk - 1 Prodc</vt:lpstr>
      <vt:lpstr>Scenarios</vt:lpstr>
      <vt:lpstr>Senarios_Analysis_2 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xps</dc:creator>
  <cp:lastModifiedBy>xps</cp:lastModifiedBy>
  <dcterms:created xsi:type="dcterms:W3CDTF">2015-06-05T18:19:34Z</dcterms:created>
  <dcterms:modified xsi:type="dcterms:W3CDTF">2023-07-23T17:42:52Z</dcterms:modified>
</cp:coreProperties>
</file>