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hmed\Study\"/>
    </mc:Choice>
  </mc:AlternateContent>
  <xr:revisionPtr revIDLastSave="0" documentId="13_ncr:1_{7633AC05-59D1-4E23-98B1-A4E7F2D5CFBF}" xr6:coauthVersionLast="47" xr6:coauthVersionMax="47" xr10:uidLastSave="{00000000-0000-0000-0000-000000000000}"/>
  <bookViews>
    <workbookView minimized="1" xWindow="12252" yWindow="348" windowWidth="11136" windowHeight="12240" activeTab="4" xr2:uid="{73AC842C-67E2-48EF-B6CA-676EA40B2FE3}"/>
  </bookViews>
  <sheets>
    <sheet name="Lookup" sheetId="7" r:id="rId1"/>
    <sheet name="vlookup1" sheetId="2" r:id="rId2"/>
    <sheet name="vlookup2" sheetId="3" r:id="rId3"/>
    <sheet name="hlookup" sheetId="4" r:id="rId4"/>
    <sheet name="match &amp; index" sheetId="5" r:id="rId5"/>
    <sheet name="Offset" sheetId="8" r:id="rId6"/>
    <sheet name="Indirect" sheetId="9" r:id="rId7"/>
  </sheets>
  <definedNames>
    <definedName name="Amount">'match &amp; index'!$F$2:$F$21</definedName>
    <definedName name="Apr">Indirect!$C$7:$F$7</definedName>
    <definedName name="Aug">Indirect!$C$11:$F$11</definedName>
    <definedName name="Date">'match &amp; index'!$D$2:$D$21</definedName>
    <definedName name="Dec">Indirect!$C$15:$F$15</definedName>
    <definedName name="Feb">Indirect!$C$5:$F$5</definedName>
    <definedName name="Jan">Indirect!$C$4:$F$4</definedName>
    <definedName name="Jul">Indirect!$C$10:$F$10</definedName>
    <definedName name="Jun">Indirect!$C$9:$F$9</definedName>
    <definedName name="Mar">Indirect!$C$6:$F$6</definedName>
    <definedName name="May">Indirect!$C$8:$F$8</definedName>
    <definedName name="mydata">vlookup1!$C$6:$G$15</definedName>
    <definedName name="Nov">Indirect!$C$14:$F$14</definedName>
    <definedName name="Oct">Indirect!$C$13:$F$13</definedName>
    <definedName name="Sep">Indirect!$C$12:$F$12</definedName>
    <definedName name="title">vlookup1!$C$6:$G$6</definedName>
    <definedName name="Weekday">'match &amp; index'!$E$2:$E$21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5" l="1"/>
  <c r="B2" i="5"/>
  <c r="D3" i="2"/>
  <c r="L13" i="8"/>
  <c r="M13" i="8"/>
  <c r="N13" i="8"/>
  <c r="O13" i="8"/>
  <c r="L14" i="8"/>
  <c r="M14" i="8"/>
  <c r="N14" i="8"/>
  <c r="O14" i="8"/>
  <c r="L15" i="8"/>
  <c r="M15" i="8"/>
  <c r="N15" i="8"/>
  <c r="O15" i="8"/>
  <c r="L16" i="8"/>
  <c r="M16" i="8"/>
  <c r="N16" i="8"/>
  <c r="O16" i="8"/>
  <c r="M12" i="8"/>
  <c r="N12" i="8"/>
  <c r="O12" i="8"/>
  <c r="L12" i="8"/>
  <c r="M5" i="8"/>
  <c r="M6" i="8"/>
  <c r="M7" i="8"/>
  <c r="M8" i="8"/>
  <c r="M4" i="8"/>
  <c r="L4" i="8"/>
  <c r="O5" i="8"/>
  <c r="O6" i="8"/>
  <c r="O7" i="8"/>
  <c r="O8" i="8"/>
  <c r="N5" i="8"/>
  <c r="N6" i="8"/>
  <c r="N7" i="8"/>
  <c r="N8" i="8"/>
  <c r="L5" i="8"/>
  <c r="L6" i="8"/>
  <c r="L7" i="8"/>
  <c r="L8" i="8"/>
  <c r="O4" i="8"/>
  <c r="N4" i="8"/>
  <c r="B15" i="5"/>
  <c r="B11" i="5"/>
  <c r="B10" i="5"/>
  <c r="B7" i="5"/>
  <c r="B6" i="5"/>
  <c r="B3" i="5"/>
  <c r="B11" i="4"/>
  <c r="B7" i="4"/>
  <c r="B3" i="4"/>
  <c r="L7" i="3"/>
  <c r="I7" i="3"/>
  <c r="I3" i="3"/>
  <c r="B3" i="3"/>
  <c r="L3" i="3"/>
  <c r="P3" i="2"/>
  <c r="O3" i="2"/>
  <c r="L3" i="2"/>
  <c r="K3" i="2"/>
  <c r="E3" i="2"/>
  <c r="F3" i="2"/>
  <c r="G3" i="2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3" i="7"/>
  <c r="D3" i="5"/>
  <c r="D4" i="5" s="1"/>
  <c r="J1" i="4"/>
  <c r="I1" i="4"/>
  <c r="H1" i="4"/>
  <c r="G1" i="4"/>
  <c r="F1" i="4"/>
  <c r="D7" i="3"/>
  <c r="D6" i="3"/>
  <c r="D5" i="3"/>
  <c r="D4" i="3"/>
  <c r="D3" i="3"/>
  <c r="C19" i="9"/>
  <c r="C20" i="9"/>
  <c r="M3" i="3"/>
  <c r="H19" i="9"/>
  <c r="E19" i="9"/>
  <c r="C18" i="9"/>
  <c r="P1" i="8" a="1"/>
  <c r="F20" i="9"/>
  <c r="Q4" i="8"/>
  <c r="A8" i="4"/>
  <c r="J7" i="2"/>
  <c r="D4" i="2"/>
  <c r="A18" i="5"/>
  <c r="A17" i="5"/>
  <c r="E20" i="9"/>
  <c r="M7" i="7"/>
  <c r="D20" i="9"/>
  <c r="N7" i="2"/>
  <c r="A5" i="3"/>
  <c r="H20" i="9"/>
  <c r="H17" i="9"/>
  <c r="N5" i="2"/>
  <c r="J5" i="2"/>
  <c r="A4" i="4"/>
  <c r="D18" i="9"/>
  <c r="F19" i="9"/>
  <c r="M7" i="3"/>
  <c r="A12" i="4"/>
  <c r="H8" i="3"/>
  <c r="H18" i="9"/>
  <c r="D19" i="9"/>
  <c r="Q12" i="8"/>
  <c r="H4" i="3"/>
  <c r="F18" i="9"/>
  <c r="E18" i="9"/>
  <c r="P1" i="8" l="1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<sst xmlns="http://schemas.openxmlformats.org/spreadsheetml/2006/main" count="238" uniqueCount="151">
  <si>
    <t>First Name</t>
  </si>
  <si>
    <t>Department</t>
  </si>
  <si>
    <t>Extension</t>
  </si>
  <si>
    <t>Date Hired</t>
  </si>
  <si>
    <t xml:space="preserve">
Last Name --&gt;</t>
  </si>
  <si>
    <t>Kohli</t>
  </si>
  <si>
    <t>Last Name</t>
  </si>
  <si>
    <t>Chauhan</t>
  </si>
  <si>
    <t>Vijay</t>
  </si>
  <si>
    <t>Sales</t>
  </si>
  <si>
    <t>Virat</t>
  </si>
  <si>
    <t>Operations</t>
  </si>
  <si>
    <t>Tendulkar</t>
  </si>
  <si>
    <t>Sachin</t>
  </si>
  <si>
    <t>Marketing</t>
  </si>
  <si>
    <t>Dixit</t>
  </si>
  <si>
    <t>madhuri</t>
  </si>
  <si>
    <t>Administration</t>
  </si>
  <si>
    <t>Singh</t>
  </si>
  <si>
    <t>Ranveer</t>
  </si>
  <si>
    <t>Kapoor</t>
  </si>
  <si>
    <t>Anil</t>
  </si>
  <si>
    <t>Devgan</t>
  </si>
  <si>
    <t>Ajay</t>
  </si>
  <si>
    <t>Shah</t>
  </si>
  <si>
    <t>Amit</t>
  </si>
  <si>
    <t>Data Processing</t>
  </si>
  <si>
    <t>Roy</t>
  </si>
  <si>
    <t>Arnab</t>
  </si>
  <si>
    <t>Basic  function</t>
  </si>
  <si>
    <t>=VLOOKUP(C2,C5:G14,2,FALSE)</t>
  </si>
  <si>
    <t>Reverse Vlookup with Choose function</t>
  </si>
  <si>
    <t>=VLOOKUP(J3,CHOOSE({1,2},F6:F15,D6:D15),2,FALSE)</t>
  </si>
  <si>
    <t>Array function</t>
  </si>
  <si>
    <t>{=VLOOKUP(C2,C5:G14,{2,3,4,5},FALSE)}</t>
  </si>
  <si>
    <t>Income is Greater Than or Equal To…</t>
  </si>
  <si>
    <t>But Less Than or Equal To…</t>
  </si>
  <si>
    <t>Tax Rate</t>
  </si>
  <si>
    <t xml:space="preserve">Enter Income: </t>
  </si>
  <si>
    <t xml:space="preserve">The Tax Rate is: </t>
  </si>
  <si>
    <t>Note: This is set up to work with whole numbers only (no decimals).</t>
  </si>
  <si>
    <t>But Less Than…</t>
  </si>
  <si>
    <t>Date:</t>
  </si>
  <si>
    <t>Date</t>
  </si>
  <si>
    <t>Weekday</t>
  </si>
  <si>
    <t>Amount</t>
  </si>
  <si>
    <t>Amount:</t>
  </si>
  <si>
    <t>Tuesday</t>
  </si>
  <si>
    <t>Wednesday</t>
  </si>
  <si>
    <t>Thursday</t>
  </si>
  <si>
    <t>Friday</t>
  </si>
  <si>
    <t>Saturday</t>
  </si>
  <si>
    <t>Sunday</t>
  </si>
  <si>
    <t>Monday</t>
  </si>
  <si>
    <t>Grade</t>
  </si>
  <si>
    <t>A+</t>
  </si>
  <si>
    <t>Fail</t>
  </si>
  <si>
    <t>C</t>
  </si>
  <si>
    <t>B</t>
  </si>
  <si>
    <t>Students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</si>
  <si>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</si>
  <si>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</si>
  <si>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</si>
  <si>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</si>
  <si>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</si>
  <si>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</si>
  <si>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</si>
  <si>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</si>
  <si>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</si>
  <si>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</si>
  <si>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</si>
  <si>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</si>
  <si>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</si>
  <si>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</si>
  <si>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</si>
  <si>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</si>
  <si>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</si>
  <si>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</si>
  <si>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</si>
  <si>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</si>
  <si>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</si>
  <si>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</si>
  <si>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</si>
  <si>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</si>
  <si>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Total marks Scored</t>
  </si>
  <si>
    <t>Total Marks</t>
  </si>
  <si>
    <t>Percentage</t>
  </si>
  <si>
    <t>Calculate Percentage and Assign grades as per grade table</t>
  </si>
  <si>
    <t>A</t>
  </si>
  <si>
    <t xml:space="preserve">Country </t>
  </si>
  <si>
    <t>Customer</t>
  </si>
  <si>
    <t>Cust_ID</t>
  </si>
  <si>
    <t>Product</t>
  </si>
  <si>
    <t>Qty</t>
  </si>
  <si>
    <t>Country</t>
  </si>
  <si>
    <t>India</t>
  </si>
  <si>
    <t>Ramco corp</t>
  </si>
  <si>
    <t>ID_501</t>
  </si>
  <si>
    <t>Mango</t>
  </si>
  <si>
    <t>ID_504</t>
  </si>
  <si>
    <t>Singapore</t>
  </si>
  <si>
    <t>Seeta Corp</t>
  </si>
  <si>
    <t>ID_502</t>
  </si>
  <si>
    <t>Orange</t>
  </si>
  <si>
    <t>ID_509</t>
  </si>
  <si>
    <t>New Zealand</t>
  </si>
  <si>
    <t>John p ltd</t>
  </si>
  <si>
    <t>ID_503</t>
  </si>
  <si>
    <t>Pineapple</t>
  </si>
  <si>
    <t>ID_511</t>
  </si>
  <si>
    <t>Australia</t>
  </si>
  <si>
    <t>Sydney co ltd</t>
  </si>
  <si>
    <t>ID_506</t>
  </si>
  <si>
    <t>Egypt</t>
  </si>
  <si>
    <t>Abc Intl</t>
  </si>
  <si>
    <t>ID_505</t>
  </si>
  <si>
    <t>Dubai</t>
  </si>
  <si>
    <t>DB Corp</t>
  </si>
  <si>
    <t>France</t>
  </si>
  <si>
    <t>France co ltd</t>
  </si>
  <si>
    <t>ID_507</t>
  </si>
  <si>
    <t>Italy</t>
  </si>
  <si>
    <t>IT LTD</t>
  </si>
  <si>
    <t>ID_508</t>
  </si>
  <si>
    <t>Germany</t>
  </si>
  <si>
    <t>Gem co ltd</t>
  </si>
  <si>
    <t>Canada</t>
  </si>
  <si>
    <t>Candid Corp</t>
  </si>
  <si>
    <t>ID_510</t>
  </si>
  <si>
    <t>USA</t>
  </si>
  <si>
    <t>US co ltd</t>
  </si>
  <si>
    <t>P1</t>
  </si>
  <si>
    <t>P2</t>
  </si>
  <si>
    <t>P3</t>
  </si>
  <si>
    <t>P4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</si>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</sst>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₹&quot;\ #,##0"/>
    <numFmt numFmtId="165" formatCode="_(&quot;$&quot;* #,##0.00_);_(&quot;$&quot;* \(#,##0.0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3"/>
      </patternFill>
    </fill>
    <fill>
      <patternFill patternType="solid">
        <fgColor theme="0" tint="-4.9989318521683403E-2"/>
        <bgColor indexed="63"/>
      </patternFill>
    </fill>
    <fill>
      <patternFill patternType="solid">
        <fgColor theme="0" tint="-4.9989318521683403E-2"/>
        <bgColor indexed="6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165" fontId="1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1"/>
    <xf numFmtId="0" fontId="2" fillId="2" borderId="1" xfId="1" applyAlignment="1">
      <alignment horizontal="center" vertical="center"/>
    </xf>
    <xf numFmtId="0" fontId="6" fillId="0" borderId="0" xfId="0" applyFont="1"/>
    <xf numFmtId="0" fontId="0" fillId="0" borderId="3" xfId="0" applyBorder="1"/>
    <xf numFmtId="0" fontId="0" fillId="0" borderId="3" xfId="1" applyFont="1" applyFill="1" applyBorder="1"/>
    <xf numFmtId="0" fontId="7" fillId="0" borderId="0" xfId="0" applyFont="1" applyAlignment="1">
      <alignment horizontal="right" wrapText="1"/>
    </xf>
    <xf numFmtId="0" fontId="8" fillId="4" borderId="2" xfId="2" applyFont="1" applyFill="1"/>
    <xf numFmtId="0" fontId="0" fillId="5" borderId="4" xfId="0" applyFill="1" applyBorder="1"/>
    <xf numFmtId="14" fontId="0" fillId="5" borderId="4" xfId="0" applyNumberFormat="1" applyFill="1" applyBorder="1"/>
    <xf numFmtId="0" fontId="6" fillId="0" borderId="0" xfId="0" applyFont="1" applyAlignment="1">
      <alignment horizontal="right" wrapText="1"/>
    </xf>
    <xf numFmtId="0" fontId="0" fillId="0" borderId="3" xfId="2" applyFont="1" applyFill="1" applyBorder="1"/>
    <xf numFmtId="0" fontId="0" fillId="0" borderId="5" xfId="0" applyBorder="1"/>
    <xf numFmtId="0" fontId="7" fillId="3" borderId="0" xfId="2" applyFont="1" applyBorder="1"/>
    <xf numFmtId="0" fontId="7" fillId="3" borderId="0" xfId="2" applyFont="1" applyBorder="1" applyAlignment="1">
      <alignment horizontal="center" vertical="center"/>
    </xf>
    <xf numFmtId="14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0" fontId="4" fillId="0" borderId="0" xfId="0" applyFont="1"/>
    <xf numFmtId="0" fontId="5" fillId="0" borderId="0" xfId="0" applyFont="1"/>
    <xf numFmtId="0" fontId="7" fillId="6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right"/>
    </xf>
    <xf numFmtId="164" fontId="9" fillId="0" borderId="6" xfId="0" applyNumberFormat="1" applyFont="1" applyBorder="1" applyAlignment="1">
      <alignment horizontal="right" vertical="top" wrapText="1"/>
    </xf>
    <xf numFmtId="164" fontId="10" fillId="7" borderId="7" xfId="0" applyNumberFormat="1" applyFont="1" applyFill="1" applyBorder="1" applyAlignment="1">
      <alignment horizontal="right" vertical="top" wrapText="1"/>
    </xf>
    <xf numFmtId="10" fontId="10" fillId="7" borderId="7" xfId="0" applyNumberFormat="1" applyFont="1" applyFill="1" applyBorder="1" applyAlignment="1">
      <alignment horizontal="center" vertical="top" wrapText="1"/>
    </xf>
    <xf numFmtId="10" fontId="9" fillId="0" borderId="6" xfId="0" applyNumberFormat="1" applyFont="1" applyBorder="1" applyAlignment="1">
      <alignment horizontal="right" vertical="top" wrapText="1"/>
    </xf>
    <xf numFmtId="0" fontId="11" fillId="0" borderId="0" xfId="0" applyFont="1"/>
    <xf numFmtId="164" fontId="10" fillId="7" borderId="7" xfId="0" applyNumberFormat="1" applyFont="1" applyFill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/>
    </xf>
    <xf numFmtId="164" fontId="10" fillId="0" borderId="6" xfId="0" applyNumberFormat="1" applyFont="1" applyBorder="1" applyAlignment="1">
      <alignment horizontal="right" vertical="center" wrapText="1"/>
    </xf>
    <xf numFmtId="10" fontId="10" fillId="0" borderId="6" xfId="0" applyNumberFormat="1" applyFont="1" applyBorder="1" applyAlignment="1">
      <alignment horizontal="right" vertical="center" wrapText="1"/>
    </xf>
    <xf numFmtId="10" fontId="10" fillId="7" borderId="7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/>
    </xf>
    <xf numFmtId="14" fontId="0" fillId="8" borderId="7" xfId="0" applyNumberFormat="1" applyFill="1" applyBorder="1"/>
    <xf numFmtId="49" fontId="0" fillId="8" borderId="7" xfId="0" applyNumberFormat="1" applyFill="1" applyBorder="1" applyAlignment="1">
      <alignment horizontal="center"/>
    </xf>
    <xf numFmtId="0" fontId="0" fillId="8" borderId="7" xfId="0" applyFill="1" applyBorder="1"/>
    <xf numFmtId="1" fontId="0" fillId="0" borderId="6" xfId="0" applyNumberFormat="1" applyBorder="1"/>
    <xf numFmtId="0" fontId="0" fillId="0" borderId="0" xfId="0" applyAlignment="1">
      <alignment horizontal="center"/>
    </xf>
    <xf numFmtId="9" fontId="0" fillId="0" borderId="0" xfId="0" applyNumberFormat="1"/>
    <xf numFmtId="0" fontId="5" fillId="0" borderId="3" xfId="0" applyFont="1" applyBorder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3" xfId="0" applyFont="1" applyBorder="1"/>
    <xf numFmtId="9" fontId="0" fillId="0" borderId="3" xfId="0" applyNumberFormat="1" applyBorder="1"/>
  </cellXfs>
  <cellStyles count="6">
    <cellStyle name="Check Cell" xfId="2" builtinId="23"/>
    <cellStyle name="Currency 2" xfId="3" xr:uid="{3B945444-0694-44C9-A8D0-EB243F19C0E1}"/>
    <cellStyle name="Currency 3" xfId="5" xr:uid="{3950A2E4-9791-4217-976F-A3E379F6835C}"/>
    <cellStyle name="Normal" xfId="0" builtinId="0"/>
    <cellStyle name="Normal 2" xfId="4" xr:uid="{9BDD065C-7F35-4D5F-80C4-CCEEA780C8D2}"/>
    <cellStyle name="Output" xfId="1" builtinId="21"/>
  </cellStyles>
  <dxfs count="0"/>
  <tableStyles count="1" defaultTableStyle="TableStyleMedium2" defaultPivotStyle="PivotStyleLight16">
    <tableStyle name="Invisible" pivot="0" table="0" count="0" xr9:uid="{BB2E70AD-FC4B-49D3-84C6-8F0DA08EB1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8</xdr:row>
      <xdr:rowOff>171451</xdr:rowOff>
    </xdr:from>
    <xdr:to>
      <xdr:col>14</xdr:col>
      <xdr:colOff>266700</xdr:colOff>
      <xdr:row>13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A50BFE-2FAA-49B0-B532-6BFFF72C0DB3}"/>
            </a:ext>
          </a:extLst>
        </xdr:cNvPr>
        <xdr:cNvSpPr/>
      </xdr:nvSpPr>
      <xdr:spPr>
        <a:xfrm>
          <a:off x="5962650" y="1924051"/>
          <a:ext cx="4105275" cy="8572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get the values Using</a:t>
          </a:r>
          <a:r>
            <a:rPr lang="en-IN" sz="1100" baseline="0"/>
            <a:t> VLOOKUP</a:t>
          </a:r>
          <a:r>
            <a:rPr lang="en-IN" sz="1100"/>
            <a:t> for the cells D2,</a:t>
          </a:r>
          <a:r>
            <a:rPr lang="en-IN" sz="1100" baseline="0"/>
            <a:t> E2, F2 and G2 which are having the titles as First Name, Department, Extension and Date Hired respectively.h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7</xdr:col>
      <xdr:colOff>581025</xdr:colOff>
      <xdr:row>15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055D825-03B2-42B6-BFB0-31DFD4D8D9D5}"/>
            </a:ext>
          </a:extLst>
        </xdr:cNvPr>
        <xdr:cNvSpPr/>
      </xdr:nvSpPr>
      <xdr:spPr>
        <a:xfrm>
          <a:off x="2209800" y="2476500"/>
          <a:ext cx="42481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find the tax rate for the given income</a:t>
          </a:r>
          <a:r>
            <a:rPr lang="en-IN" sz="1100" baseline="0"/>
            <a:t> by using VLOOKUP</a:t>
          </a:r>
        </a:p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5</xdr:row>
      <xdr:rowOff>1</xdr:rowOff>
    </xdr:from>
    <xdr:to>
      <xdr:col>9</xdr:col>
      <xdr:colOff>542925</xdr:colOff>
      <xdr:row>8</xdr:row>
      <xdr:rowOff>19051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73D4EFC-F6F3-4D29-A626-C1AC8FFE21D3}"/>
            </a:ext>
          </a:extLst>
        </xdr:cNvPr>
        <xdr:cNvSpPr/>
      </xdr:nvSpPr>
      <xdr:spPr>
        <a:xfrm>
          <a:off x="2657475" y="1609726"/>
          <a:ext cx="42481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find the tax rate for the given income</a:t>
          </a:r>
          <a:r>
            <a:rPr lang="en-IN" sz="1100" baseline="0"/>
            <a:t> by using HLOOKUP</a:t>
          </a: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0</xdr:row>
      <xdr:rowOff>133350</xdr:rowOff>
    </xdr:from>
    <xdr:to>
      <xdr:col>12</xdr:col>
      <xdr:colOff>514350</xdr:colOff>
      <xdr:row>4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4BAF620-7C00-4FD8-925C-321309B8C123}"/>
            </a:ext>
          </a:extLst>
        </xdr:cNvPr>
        <xdr:cNvSpPr/>
      </xdr:nvSpPr>
      <xdr:spPr>
        <a:xfrm>
          <a:off x="5553075" y="133350"/>
          <a:ext cx="37242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 this example use Index and Match function to get the amount</a:t>
          </a:r>
          <a:r>
            <a:rPr lang="en-IN" sz="1100" baseline="0"/>
            <a:t> from the table with respect to the given date.</a:t>
          </a:r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E44D-3ACC-469B-8322-38FF92292B17}">
  <sheetPr codeName="Sheet1"/>
  <dimension ref="B1:N26"/>
  <sheetViews>
    <sheetView workbookViewId="0">
      <selection activeCell="U7" sqref="U7"/>
    </sheetView>
  </sheetViews>
  <sheetFormatPr defaultRowHeight="14.4" x14ac:dyDescent="0.3"/>
  <cols>
    <col min="8" max="8" width="16.6640625" bestFit="1" customWidth="1"/>
    <col min="9" max="9" width="10.88671875" bestFit="1" customWidth="1"/>
    <col min="10" max="10" width="10.109375" bestFit="1" customWidth="1"/>
  </cols>
  <sheetData>
    <row r="1" spans="2:14" x14ac:dyDescent="0.3">
      <c r="D1" t="s">
        <v>54</v>
      </c>
    </row>
    <row r="2" spans="2:14" x14ac:dyDescent="0.3">
      <c r="B2" s="38">
        <v>0</v>
      </c>
      <c r="C2" s="38">
        <v>0.34</v>
      </c>
      <c r="D2" s="37" t="s">
        <v>56</v>
      </c>
      <c r="G2" s="39" t="s">
        <v>59</v>
      </c>
      <c r="H2" s="39" t="s">
        <v>84</v>
      </c>
      <c r="I2" s="39" t="s">
        <v>85</v>
      </c>
      <c r="J2" s="39" t="s">
        <v>86</v>
      </c>
      <c r="K2" s="39" t="s">
        <v>54</v>
      </c>
      <c r="N2" s="19" t="s">
        <v>87</v>
      </c>
    </row>
    <row r="3" spans="2:14" x14ac:dyDescent="0.3">
      <c r="B3" s="38">
        <v>0.35</v>
      </c>
      <c r="C3" s="38">
        <v>0.5</v>
      </c>
      <c r="D3" s="37" t="s">
        <v>57</v>
      </c>
      <c r="G3" s="4" t="s">
        <v>60</v>
      </c>
      <c r="H3" s="4">
        <v>148</v>
      </c>
      <c r="I3" s="4">
        <v>600</v>
      </c>
      <c r="J3" s="43">
        <f>H3/I3</f>
        <v>0.24666666666666667</v>
      </c>
      <c r="K3" s="40" t="str">
        <f>LOOKUP(J3,$B$2:$C$6,$D$2:$D$6)</f>
        <v>Fail</v>
      </c>
    </row>
    <row r="4" spans="2:14" x14ac:dyDescent="0.3">
      <c r="B4" s="38">
        <v>0.51</v>
      </c>
      <c r="C4" s="38">
        <v>0.6</v>
      </c>
      <c r="D4" s="37" t="s">
        <v>58</v>
      </c>
      <c r="G4" s="4" t="s">
        <v>61</v>
      </c>
      <c r="H4" s="4">
        <v>331</v>
      </c>
      <c r="I4" s="4">
        <v>600</v>
      </c>
      <c r="J4" s="43">
        <f t="shared" ref="J4:J26" si="0">H4/I4</f>
        <v>0.55166666666666664</v>
      </c>
      <c r="K4" s="40" t="str">
        <f t="shared" ref="K4:K26" si="1">LOOKUP(J4,$B$2:$C$6,$D$2:$D$6)</f>
        <v>B</v>
      </c>
    </row>
    <row r="5" spans="2:14" x14ac:dyDescent="0.3">
      <c r="B5" s="38">
        <v>0.61</v>
      </c>
      <c r="C5" s="38">
        <v>0.84</v>
      </c>
      <c r="D5" s="37" t="s">
        <v>88</v>
      </c>
      <c r="G5" s="4" t="s">
        <v>62</v>
      </c>
      <c r="H5" s="4">
        <v>199</v>
      </c>
      <c r="I5" s="4">
        <v>600</v>
      </c>
      <c r="J5" s="43">
        <f t="shared" si="0"/>
        <v>0.33166666666666667</v>
      </c>
      <c r="K5" s="40" t="str">
        <f t="shared" si="1"/>
        <v>Fail</v>
      </c>
    </row>
    <row r="6" spans="2:14" x14ac:dyDescent="0.3">
      <c r="B6" s="38">
        <v>0.85</v>
      </c>
      <c r="C6" s="38">
        <v>1</v>
      </c>
      <c r="D6" s="37" t="s">
        <v>55</v>
      </c>
      <c r="G6" s="4" t="s">
        <v>63</v>
      </c>
      <c r="H6" s="4">
        <v>585</v>
      </c>
      <c r="I6" s="4">
        <v>600</v>
      </c>
      <c r="J6" s="43">
        <f t="shared" si="0"/>
        <v>0.97499999999999998</v>
      </c>
      <c r="K6" s="40" t="str">
        <f t="shared" si="1"/>
        <v>A+</v>
      </c>
    </row>
    <row r="7" spans="2:14" x14ac:dyDescent="0.3">
      <c r="G7" s="4" t="s">
        <v>64</v>
      </c>
      <c r="H7" s="4">
        <v>440</v>
      </c>
      <c r="I7" s="4">
        <v>600</v>
      </c>
      <c r="J7" s="43">
        <f t="shared" si="0"/>
        <v>0.73333333333333328</v>
      </c>
      <c r="K7" s="40" t="str">
        <f t="shared" si="1"/>
        <v>A</v>
      </c>
      <c r="M7" t="str">
        <f ca="1">_xlfn.FORMULATEXT(K3)</f>
        <v>=LOOKUP(J3,$B$2:$C$6,$D$2:$D$6)</v>
      </c>
    </row>
    <row r="8" spans="2:14" x14ac:dyDescent="0.3">
      <c r="G8" s="4" t="s">
        <v>65</v>
      </c>
      <c r="H8" s="4">
        <v>284</v>
      </c>
      <c r="I8" s="4">
        <v>600</v>
      </c>
      <c r="J8" s="43">
        <f t="shared" si="0"/>
        <v>0.47333333333333333</v>
      </c>
      <c r="K8" s="40" t="str">
        <f t="shared" si="1"/>
        <v>C</v>
      </c>
    </row>
    <row r="9" spans="2:14" x14ac:dyDescent="0.3">
      <c r="G9" s="4" t="s">
        <v>66</v>
      </c>
      <c r="H9" s="4">
        <v>415</v>
      </c>
      <c r="I9" s="4">
        <v>600</v>
      </c>
      <c r="J9" s="43">
        <f t="shared" si="0"/>
        <v>0.69166666666666665</v>
      </c>
      <c r="K9" s="40" t="str">
        <f t="shared" si="1"/>
        <v>A</v>
      </c>
    </row>
    <row r="10" spans="2:14" x14ac:dyDescent="0.3">
      <c r="G10" s="4" t="s">
        <v>67</v>
      </c>
      <c r="H10" s="4">
        <v>480</v>
      </c>
      <c r="I10" s="4">
        <v>600</v>
      </c>
      <c r="J10" s="43">
        <f t="shared" si="0"/>
        <v>0.8</v>
      </c>
      <c r="K10" s="40" t="str">
        <f t="shared" si="1"/>
        <v>A</v>
      </c>
    </row>
    <row r="11" spans="2:14" x14ac:dyDescent="0.3">
      <c r="G11" s="4" t="s">
        <v>68</v>
      </c>
      <c r="H11" s="4">
        <v>362</v>
      </c>
      <c r="I11" s="4">
        <v>600</v>
      </c>
      <c r="J11" s="43">
        <f t="shared" si="0"/>
        <v>0.60333333333333339</v>
      </c>
      <c r="K11" s="40" t="str">
        <f t="shared" si="1"/>
        <v>B</v>
      </c>
    </row>
    <row r="12" spans="2:14" x14ac:dyDescent="0.3">
      <c r="G12" s="4" t="s">
        <v>69</v>
      </c>
      <c r="H12" s="4">
        <v>200</v>
      </c>
      <c r="I12" s="4">
        <v>600</v>
      </c>
      <c r="J12" s="43">
        <f t="shared" si="0"/>
        <v>0.33333333333333331</v>
      </c>
      <c r="K12" s="40" t="str">
        <f t="shared" si="1"/>
        <v>Fail</v>
      </c>
    </row>
    <row r="13" spans="2:14" x14ac:dyDescent="0.3">
      <c r="G13" s="4" t="s">
        <v>70</v>
      </c>
      <c r="H13" s="4">
        <v>408</v>
      </c>
      <c r="I13" s="4">
        <v>600</v>
      </c>
      <c r="J13" s="43">
        <f t="shared" si="0"/>
        <v>0.68</v>
      </c>
      <c r="K13" s="40" t="str">
        <f t="shared" si="1"/>
        <v>A</v>
      </c>
    </row>
    <row r="14" spans="2:14" x14ac:dyDescent="0.3">
      <c r="G14" s="4" t="s">
        <v>71</v>
      </c>
      <c r="H14" s="4">
        <v>595</v>
      </c>
      <c r="I14" s="4">
        <v>600</v>
      </c>
      <c r="J14" s="43">
        <f t="shared" si="0"/>
        <v>0.9916666666666667</v>
      </c>
      <c r="K14" s="40" t="str">
        <f t="shared" si="1"/>
        <v>A+</v>
      </c>
    </row>
    <row r="15" spans="2:14" x14ac:dyDescent="0.3">
      <c r="G15" s="4" t="s">
        <v>72</v>
      </c>
      <c r="H15" s="4">
        <v>336</v>
      </c>
      <c r="I15" s="4">
        <v>600</v>
      </c>
      <c r="J15" s="43">
        <f t="shared" si="0"/>
        <v>0.56000000000000005</v>
      </c>
      <c r="K15" s="40" t="str">
        <f t="shared" si="1"/>
        <v>B</v>
      </c>
    </row>
    <row r="16" spans="2:14" x14ac:dyDescent="0.3">
      <c r="G16" s="4" t="s">
        <v>73</v>
      </c>
      <c r="H16" s="4">
        <v>287</v>
      </c>
      <c r="I16" s="4">
        <v>600</v>
      </c>
      <c r="J16" s="43">
        <f t="shared" si="0"/>
        <v>0.47833333333333333</v>
      </c>
      <c r="K16" s="40" t="str">
        <f t="shared" si="1"/>
        <v>C</v>
      </c>
    </row>
    <row r="17" spans="7:11" x14ac:dyDescent="0.3">
      <c r="G17" s="4" t="s">
        <v>74</v>
      </c>
      <c r="H17" s="4">
        <v>562</v>
      </c>
      <c r="I17" s="4">
        <v>600</v>
      </c>
      <c r="J17" s="43">
        <f t="shared" si="0"/>
        <v>0.93666666666666665</v>
      </c>
      <c r="K17" s="40" t="str">
        <f t="shared" si="1"/>
        <v>A+</v>
      </c>
    </row>
    <row r="18" spans="7:11" x14ac:dyDescent="0.3">
      <c r="G18" s="4" t="s">
        <v>75</v>
      </c>
      <c r="H18" s="4">
        <v>215</v>
      </c>
      <c r="I18" s="4">
        <v>600</v>
      </c>
      <c r="J18" s="43">
        <f t="shared" si="0"/>
        <v>0.35833333333333334</v>
      </c>
      <c r="K18" s="40" t="str">
        <f t="shared" si="1"/>
        <v>C</v>
      </c>
    </row>
    <row r="19" spans="7:11" x14ac:dyDescent="0.3">
      <c r="G19" s="4" t="s">
        <v>76</v>
      </c>
      <c r="H19" s="4">
        <v>217</v>
      </c>
      <c r="I19" s="4">
        <v>600</v>
      </c>
      <c r="J19" s="43">
        <f t="shared" si="0"/>
        <v>0.36166666666666669</v>
      </c>
      <c r="K19" s="40" t="str">
        <f t="shared" si="1"/>
        <v>C</v>
      </c>
    </row>
    <row r="20" spans="7:11" x14ac:dyDescent="0.3">
      <c r="G20" s="4" t="s">
        <v>77</v>
      </c>
      <c r="H20" s="4">
        <v>264</v>
      </c>
      <c r="I20" s="4">
        <v>600</v>
      </c>
      <c r="J20" s="43">
        <f t="shared" si="0"/>
        <v>0.44</v>
      </c>
      <c r="K20" s="40" t="str">
        <f t="shared" si="1"/>
        <v>C</v>
      </c>
    </row>
    <row r="21" spans="7:11" x14ac:dyDescent="0.3">
      <c r="G21" s="4" t="s">
        <v>78</v>
      </c>
      <c r="H21" s="4">
        <v>196</v>
      </c>
      <c r="I21" s="4">
        <v>600</v>
      </c>
      <c r="J21" s="43">
        <f t="shared" si="0"/>
        <v>0.32666666666666666</v>
      </c>
      <c r="K21" s="40" t="str">
        <f t="shared" si="1"/>
        <v>Fail</v>
      </c>
    </row>
    <row r="22" spans="7:11" x14ac:dyDescent="0.3">
      <c r="G22" s="4" t="s">
        <v>79</v>
      </c>
      <c r="H22" s="4">
        <v>119</v>
      </c>
      <c r="I22" s="4">
        <v>600</v>
      </c>
      <c r="J22" s="43">
        <f t="shared" si="0"/>
        <v>0.19833333333333333</v>
      </c>
      <c r="K22" s="40" t="str">
        <f t="shared" si="1"/>
        <v>Fail</v>
      </c>
    </row>
    <row r="23" spans="7:11" x14ac:dyDescent="0.3">
      <c r="G23" s="4" t="s">
        <v>80</v>
      </c>
      <c r="H23" s="4">
        <v>233</v>
      </c>
      <c r="I23" s="4">
        <v>600</v>
      </c>
      <c r="J23" s="43">
        <f t="shared" si="0"/>
        <v>0.38833333333333331</v>
      </c>
      <c r="K23" s="40" t="str">
        <f t="shared" si="1"/>
        <v>C</v>
      </c>
    </row>
    <row r="24" spans="7:11" x14ac:dyDescent="0.3">
      <c r="G24" s="4" t="s">
        <v>81</v>
      </c>
      <c r="H24" s="4">
        <v>414</v>
      </c>
      <c r="I24" s="4">
        <v>600</v>
      </c>
      <c r="J24" s="43">
        <f t="shared" si="0"/>
        <v>0.69</v>
      </c>
      <c r="K24" s="40" t="str">
        <f t="shared" si="1"/>
        <v>A</v>
      </c>
    </row>
    <row r="25" spans="7:11" x14ac:dyDescent="0.3">
      <c r="G25" s="4" t="s">
        <v>82</v>
      </c>
      <c r="H25" s="4">
        <v>218</v>
      </c>
      <c r="I25" s="4">
        <v>600</v>
      </c>
      <c r="J25" s="43">
        <f t="shared" si="0"/>
        <v>0.36333333333333334</v>
      </c>
      <c r="K25" s="40" t="str">
        <f t="shared" si="1"/>
        <v>C</v>
      </c>
    </row>
    <row r="26" spans="7:11" x14ac:dyDescent="0.3">
      <c r="G26" s="4" t="s">
        <v>83</v>
      </c>
      <c r="H26" s="4">
        <v>192</v>
      </c>
      <c r="I26" s="4">
        <v>600</v>
      </c>
      <c r="J26" s="43">
        <f t="shared" si="0"/>
        <v>0.32</v>
      </c>
      <c r="K26" s="40" t="str">
        <f t="shared" si="1"/>
        <v>Fail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84D9-FD5A-4A45-A2AA-1149D5DEABE6}">
  <sheetPr codeName="Sheet2"/>
  <dimension ref="B2:P21"/>
  <sheetViews>
    <sheetView zoomScaleNormal="100" workbookViewId="0">
      <selection activeCell="E4" sqref="E4"/>
    </sheetView>
  </sheetViews>
  <sheetFormatPr defaultRowHeight="14.4" x14ac:dyDescent="0.3"/>
  <cols>
    <col min="1" max="1" width="5" customWidth="1"/>
    <col min="2" max="2" width="13.109375" bestFit="1" customWidth="1"/>
    <col min="3" max="3" width="12.109375" customWidth="1"/>
    <col min="4" max="4" width="10.5546875" bestFit="1" customWidth="1"/>
    <col min="5" max="5" width="15" bestFit="1" customWidth="1"/>
    <col min="6" max="6" width="9.6640625" bestFit="1" customWidth="1"/>
    <col min="7" max="8" width="10.44140625" bestFit="1" customWidth="1"/>
    <col min="10" max="10" width="9.6640625" bestFit="1" customWidth="1"/>
    <col min="11" max="11" width="10.5546875" bestFit="1" customWidth="1"/>
    <col min="12" max="12" width="13.33203125" customWidth="1"/>
    <col min="13" max="13" width="14.109375" customWidth="1"/>
    <col min="14" max="14" width="9.6640625" bestFit="1" customWidth="1"/>
    <col min="15" max="15" width="10.5546875" bestFit="1" customWidth="1"/>
    <col min="16" max="16" width="10.77734375" customWidth="1"/>
  </cols>
  <sheetData>
    <row r="2" spans="2:16" ht="15" thickBot="1" x14ac:dyDescent="0.35">
      <c r="D2" s="1" t="s">
        <v>0</v>
      </c>
      <c r="E2" s="1" t="s">
        <v>1</v>
      </c>
      <c r="F2" s="2" t="s">
        <v>2</v>
      </c>
      <c r="G2" s="2" t="s">
        <v>3</v>
      </c>
      <c r="I2" s="3"/>
      <c r="J2" s="4" t="s">
        <v>2</v>
      </c>
      <c r="K2" s="5" t="s">
        <v>0</v>
      </c>
      <c r="L2" s="5" t="s">
        <v>1</v>
      </c>
      <c r="N2" s="4" t="s">
        <v>2</v>
      </c>
      <c r="O2" s="5" t="s">
        <v>0</v>
      </c>
      <c r="P2" s="5" t="s">
        <v>1</v>
      </c>
    </row>
    <row r="3" spans="2:16" ht="30" thickTop="1" thickBot="1" x14ac:dyDescent="0.35">
      <c r="B3" s="6" t="s">
        <v>4</v>
      </c>
      <c r="C3" s="7" t="s">
        <v>5</v>
      </c>
      <c r="D3" s="8" t="str">
        <f>VLOOKUP($C$3,mydata,MATCH(D2,title,0),FALSE)</f>
        <v>Virat</v>
      </c>
      <c r="E3" s="8" t="str">
        <f>VLOOKUP($C$3,mydata,MATCH(E2,title,0),FALSE)</f>
        <v>Operations</v>
      </c>
      <c r="F3" s="8">
        <f>VLOOKUP($C$3,mydata,MATCH(F2,title,0),FALSE)</f>
        <v>3432</v>
      </c>
      <c r="G3" s="9">
        <f>VLOOKUP($C$3,mydata,MATCH(G2,title,0),FALSE)</f>
        <v>37727</v>
      </c>
      <c r="I3" s="10" t="s">
        <v>2</v>
      </c>
      <c r="J3" s="11">
        <v>2604</v>
      </c>
      <c r="K3" s="4" t="str">
        <f>VLOOKUP(J3,CHOOSE({1,2},F7:F15,D7:D15),2,FALSE)</f>
        <v>Anil</v>
      </c>
      <c r="L3" s="4" t="str">
        <f>VLOOKUP(J3,CHOOSE({1,2},F7:F15,E7:E15),2,FALSE)</f>
        <v>Administration</v>
      </c>
      <c r="N3" s="11">
        <v>4466</v>
      </c>
      <c r="O3" s="4" t="str">
        <f>VLOOKUP(N3,CHOOSE({1,2},F7:F15,D7:D15),2,FALSE)</f>
        <v>Vijay</v>
      </c>
      <c r="P3" s="4" t="str">
        <f>VLOOKUP(N3,CHOOSE({1,2},F7:F15,E7:E15),2,FALSE)</f>
        <v>Sales</v>
      </c>
    </row>
    <row r="4" spans="2:16" ht="15" thickTop="1" x14ac:dyDescent="0.3">
      <c r="D4" t="str">
        <f ca="1">_xlfn.FORMULATEXT(D3)</f>
        <v>=VLOOKUP($C$3,mydata,MATCH(D2,title,0),FALSE)</v>
      </c>
      <c r="K4" s="12"/>
    </row>
    <row r="5" spans="2:16" x14ac:dyDescent="0.3">
      <c r="J5" t="str">
        <f ca="1">_xlfn.FORMULATEXT(K3)</f>
        <v>=VLOOKUP(J3,CHOOSE({1,2},F7:F15,D7:D15),2,FALSE)</v>
      </c>
      <c r="N5" t="str">
        <f ca="1">_xlfn.FORMULATEXT(O3)</f>
        <v>=VLOOKUP(N3,CHOOSE({1,2},F7:F15,D7:D15),2,FALSE)</v>
      </c>
    </row>
    <row r="6" spans="2:16" x14ac:dyDescent="0.3">
      <c r="C6" s="13" t="s">
        <v>6</v>
      </c>
      <c r="D6" s="13" t="s">
        <v>0</v>
      </c>
      <c r="E6" s="13" t="s">
        <v>1</v>
      </c>
      <c r="F6" s="14" t="s">
        <v>2</v>
      </c>
      <c r="G6" s="14" t="s">
        <v>3</v>
      </c>
    </row>
    <row r="7" spans="2:16" x14ac:dyDescent="0.3">
      <c r="C7" s="12" t="s">
        <v>7</v>
      </c>
      <c r="D7" s="12" t="s">
        <v>8</v>
      </c>
      <c r="E7" s="12" t="s">
        <v>9</v>
      </c>
      <c r="F7" s="12">
        <v>4466</v>
      </c>
      <c r="G7" s="15">
        <v>35859</v>
      </c>
      <c r="J7" t="str">
        <f ca="1">_xlfn.FORMULATEXT(L3)</f>
        <v>=VLOOKUP(J3,CHOOSE({1,2},F7:F15,E7:E15),2,FALSE)</v>
      </c>
      <c r="N7" t="str">
        <f ca="1">_xlfn.FORMULATEXT(P3)</f>
        <v>=VLOOKUP(N3,CHOOSE({1,2},F7:F15,E7:E15),2,FALSE)</v>
      </c>
    </row>
    <row r="8" spans="2:16" x14ac:dyDescent="0.3">
      <c r="C8" s="16" t="s">
        <v>5</v>
      </c>
      <c r="D8" s="16" t="s">
        <v>10</v>
      </c>
      <c r="E8" s="16" t="s">
        <v>11</v>
      </c>
      <c r="F8" s="16">
        <v>3432</v>
      </c>
      <c r="G8" s="17">
        <v>37727</v>
      </c>
    </row>
    <row r="9" spans="2:16" x14ac:dyDescent="0.3">
      <c r="C9" s="16" t="s">
        <v>12</v>
      </c>
      <c r="D9" s="16" t="s">
        <v>13</v>
      </c>
      <c r="E9" s="16" t="s">
        <v>14</v>
      </c>
      <c r="F9" s="16">
        <v>4422</v>
      </c>
      <c r="G9" s="17">
        <v>40513</v>
      </c>
    </row>
    <row r="10" spans="2:16" x14ac:dyDescent="0.3">
      <c r="C10" s="16" t="s">
        <v>15</v>
      </c>
      <c r="D10" s="16" t="s">
        <v>16</v>
      </c>
      <c r="E10" s="16" t="s">
        <v>17</v>
      </c>
      <c r="F10" s="16">
        <v>2822</v>
      </c>
      <c r="G10" s="17">
        <v>36419</v>
      </c>
    </row>
    <row r="11" spans="2:16" x14ac:dyDescent="0.3">
      <c r="C11" s="16" t="s">
        <v>18</v>
      </c>
      <c r="D11" s="16" t="s">
        <v>19</v>
      </c>
      <c r="E11" s="16" t="s">
        <v>17</v>
      </c>
      <c r="F11" s="16">
        <v>1231</v>
      </c>
      <c r="G11" s="17">
        <v>40614</v>
      </c>
    </row>
    <row r="12" spans="2:16" x14ac:dyDescent="0.3">
      <c r="C12" s="16" t="s">
        <v>20</v>
      </c>
      <c r="D12" s="16" t="s">
        <v>21</v>
      </c>
      <c r="E12" s="16" t="s">
        <v>17</v>
      </c>
      <c r="F12" s="16">
        <v>2604</v>
      </c>
      <c r="G12" s="17">
        <v>39918</v>
      </c>
    </row>
    <row r="13" spans="2:16" x14ac:dyDescent="0.3">
      <c r="C13" s="16" t="s">
        <v>22</v>
      </c>
      <c r="D13" s="16" t="s">
        <v>23</v>
      </c>
      <c r="E13" s="16" t="s">
        <v>11</v>
      </c>
      <c r="F13" s="16">
        <v>3983</v>
      </c>
      <c r="G13" s="17">
        <v>40948</v>
      </c>
    </row>
    <row r="14" spans="2:16" x14ac:dyDescent="0.3">
      <c r="C14" s="16" t="s">
        <v>24</v>
      </c>
      <c r="D14" s="16" t="s">
        <v>25</v>
      </c>
      <c r="E14" s="16" t="s">
        <v>26</v>
      </c>
      <c r="F14" s="16">
        <v>2144</v>
      </c>
      <c r="G14" s="17">
        <v>38070</v>
      </c>
    </row>
    <row r="15" spans="2:16" x14ac:dyDescent="0.3">
      <c r="C15" s="16" t="s">
        <v>27</v>
      </c>
      <c r="D15" s="16" t="s">
        <v>28</v>
      </c>
      <c r="E15" s="16" t="s">
        <v>26</v>
      </c>
      <c r="F15" s="16">
        <v>1102</v>
      </c>
      <c r="G15" s="17">
        <v>37937</v>
      </c>
    </row>
    <row r="17" spans="2:9" s="18" customFormat="1" x14ac:dyDescent="0.3"/>
    <row r="18" spans="2:9" hidden="1" x14ac:dyDescent="0.3">
      <c r="B18" s="19" t="s">
        <v>29</v>
      </c>
      <c r="C18" t="s">
        <v>30</v>
      </c>
      <c r="I18" s="19" t="s">
        <v>31</v>
      </c>
    </row>
    <row r="19" spans="2:9" hidden="1" x14ac:dyDescent="0.3">
      <c r="I19" t="s">
        <v>32</v>
      </c>
    </row>
    <row r="20" spans="2:9" hidden="1" x14ac:dyDescent="0.3">
      <c r="B20" s="19" t="s">
        <v>33</v>
      </c>
      <c r="C20" t="s">
        <v>34</v>
      </c>
    </row>
    <row r="21" spans="2:9" hidden="1" x14ac:dyDescent="0.3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EA7C-02FC-4CCE-92F1-827D549A1007}">
  <sheetPr codeName="Sheet3"/>
  <dimension ref="A1:M9"/>
  <sheetViews>
    <sheetView showGridLines="0" workbookViewId="0">
      <selection activeCell="I3" sqref="I3"/>
    </sheetView>
  </sheetViews>
  <sheetFormatPr defaultRowHeight="14.4" x14ac:dyDescent="0.3"/>
  <cols>
    <col min="1" max="1" width="17" customWidth="1"/>
    <col min="2" max="2" width="10.44140625" customWidth="1"/>
    <col min="3" max="3" width="5.6640625" customWidth="1"/>
    <col min="4" max="4" width="19.88671875" customWidth="1"/>
    <col min="5" max="5" width="14.6640625" customWidth="1"/>
    <col min="6" max="6" width="11.33203125" customWidth="1"/>
    <col min="9" max="9" width="9.6640625" bestFit="1" customWidth="1"/>
    <col min="12" max="12" width="9.6640625" bestFit="1" customWidth="1"/>
  </cols>
  <sheetData>
    <row r="1" spans="1:13" ht="28.8" x14ac:dyDescent="0.3">
      <c r="D1" s="20" t="s">
        <v>35</v>
      </c>
      <c r="E1" s="20" t="s">
        <v>36</v>
      </c>
      <c r="F1" s="20" t="s">
        <v>37</v>
      </c>
    </row>
    <row r="2" spans="1:13" x14ac:dyDescent="0.3">
      <c r="A2" s="21" t="s">
        <v>38</v>
      </c>
      <c r="B2" s="22">
        <v>5000</v>
      </c>
      <c r="D2" s="23">
        <v>0</v>
      </c>
      <c r="E2" s="23">
        <v>2650</v>
      </c>
      <c r="F2" s="24">
        <v>0.15</v>
      </c>
      <c r="H2" s="21" t="s">
        <v>38</v>
      </c>
      <c r="I2" s="22">
        <v>15000</v>
      </c>
      <c r="K2" s="21" t="s">
        <v>38</v>
      </c>
      <c r="L2" s="22">
        <v>95000</v>
      </c>
    </row>
    <row r="3" spans="1:13" x14ac:dyDescent="0.3">
      <c r="A3" s="21" t="s">
        <v>39</v>
      </c>
      <c r="B3" s="25">
        <f>VLOOKUP(B2,D1:F7,3,TRUE)</f>
        <v>0.28000000000000003</v>
      </c>
      <c r="D3" s="23">
        <f>E2+1</f>
        <v>2651</v>
      </c>
      <c r="E3" s="23">
        <v>27300</v>
      </c>
      <c r="F3" s="24">
        <v>0.28000000000000003</v>
      </c>
      <c r="H3" s="21" t="s">
        <v>39</v>
      </c>
      <c r="I3" s="25">
        <f>VLOOKUP(I2,D1:F7,3,TRUE)</f>
        <v>0.28000000000000003</v>
      </c>
      <c r="K3" s="21" t="s">
        <v>39</v>
      </c>
      <c r="L3" s="25">
        <f>LOOKUP(L2,D1:F7)</f>
        <v>0.36</v>
      </c>
      <c r="M3" t="str">
        <f ca="1">_xlfn.FORMULATEXT(L3)</f>
        <v>=LOOKUP(L2,D1:F7)</v>
      </c>
    </row>
    <row r="4" spans="1:13" x14ac:dyDescent="0.3">
      <c r="D4" s="23">
        <f>E3+1</f>
        <v>27301</v>
      </c>
      <c r="E4" s="23">
        <v>58500</v>
      </c>
      <c r="F4" s="24">
        <v>0.31</v>
      </c>
      <c r="H4" t="str">
        <f ca="1">_xlfn.FORMULATEXT(I3)</f>
        <v>=VLOOKUP(I2,D1:F7,3,TRUE)</v>
      </c>
    </row>
    <row r="5" spans="1:13" x14ac:dyDescent="0.3">
      <c r="A5" t="str">
        <f ca="1">_xlfn.FORMULATEXT(B3)</f>
        <v>=VLOOKUP(B2,D1:F7,3,TRUE)</v>
      </c>
      <c r="D5" s="23">
        <f>E4+1</f>
        <v>58501</v>
      </c>
      <c r="E5" s="23">
        <v>131800</v>
      </c>
      <c r="F5" s="24">
        <v>0.36</v>
      </c>
    </row>
    <row r="6" spans="1:13" x14ac:dyDescent="0.3">
      <c r="D6" s="23">
        <f>E5+1</f>
        <v>131801</v>
      </c>
      <c r="E6" s="23">
        <v>284700</v>
      </c>
      <c r="F6" s="24">
        <v>0.39600000000000002</v>
      </c>
      <c r="H6" s="21" t="s">
        <v>38</v>
      </c>
      <c r="I6" s="22">
        <v>125000</v>
      </c>
      <c r="K6" s="21" t="s">
        <v>38</v>
      </c>
      <c r="L6" s="22">
        <v>300000</v>
      </c>
    </row>
    <row r="7" spans="1:13" x14ac:dyDescent="0.3">
      <c r="D7" s="23">
        <f>E6+1</f>
        <v>284701</v>
      </c>
      <c r="E7" s="23"/>
      <c r="F7" s="24">
        <v>0.45250000000000001</v>
      </c>
      <c r="H7" s="21" t="s">
        <v>39</v>
      </c>
      <c r="I7" s="25">
        <f>VLOOKUP(I6,D1:F7,3,TRUE)</f>
        <v>0.36</v>
      </c>
      <c r="K7" s="21" t="s">
        <v>39</v>
      </c>
      <c r="L7" s="25">
        <f>VLOOKUP(L6,D1:F7,3,TRUE)</f>
        <v>0.45250000000000001</v>
      </c>
      <c r="M7" t="str">
        <f ca="1">_xlfn.FORMULATEXT(L7)</f>
        <v>=VLOOKUP(L6,D1:F7,3,TRUE)</v>
      </c>
    </row>
    <row r="8" spans="1:13" x14ac:dyDescent="0.3">
      <c r="H8" t="str">
        <f ca="1">_xlfn.FORMULATEXT(I7)</f>
        <v>=VLOOKUP(I6,D1:F7,3,TRUE)</v>
      </c>
    </row>
    <row r="9" spans="1:13" x14ac:dyDescent="0.3">
      <c r="A9" s="26" t="s">
        <v>40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6997-8EEB-4866-98E9-84CA6A996C45}">
  <sheetPr codeName="Sheet4"/>
  <dimension ref="A1:J12"/>
  <sheetViews>
    <sheetView showGridLines="0" workbookViewId="0">
      <selection activeCell="F15" sqref="F15"/>
    </sheetView>
  </sheetViews>
  <sheetFormatPr defaultRowHeight="14.4" x14ac:dyDescent="0.3"/>
  <cols>
    <col min="1" max="1" width="15.44140625" customWidth="1"/>
    <col min="2" max="2" width="9.6640625" bestFit="1" customWidth="1"/>
    <col min="3" max="3" width="4" customWidth="1"/>
    <col min="4" max="4" width="19.88671875" customWidth="1"/>
    <col min="5" max="7" width="9" customWidth="1"/>
    <col min="8" max="10" width="9.6640625" bestFit="1" customWidth="1"/>
  </cols>
  <sheetData>
    <row r="1" spans="1:10" ht="32.25" customHeight="1" x14ac:dyDescent="0.3">
      <c r="D1" s="20" t="s">
        <v>35</v>
      </c>
      <c r="E1" s="27">
        <v>0</v>
      </c>
      <c r="F1" s="27">
        <f>E2+1</f>
        <v>2651</v>
      </c>
      <c r="G1" s="27">
        <f>F2+1</f>
        <v>27301</v>
      </c>
      <c r="H1" s="27">
        <f>G2+1</f>
        <v>58501</v>
      </c>
      <c r="I1" s="27">
        <f>H2+1</f>
        <v>131801</v>
      </c>
      <c r="J1" s="27">
        <f>I2+1</f>
        <v>284701</v>
      </c>
    </row>
    <row r="2" spans="1:10" ht="32.25" customHeight="1" x14ac:dyDescent="0.3">
      <c r="A2" s="28" t="s">
        <v>38</v>
      </c>
      <c r="B2" s="29">
        <v>125000</v>
      </c>
      <c r="D2" s="20" t="s">
        <v>41</v>
      </c>
      <c r="E2" s="27">
        <v>2650</v>
      </c>
      <c r="F2" s="27">
        <v>27300</v>
      </c>
      <c r="G2" s="27">
        <v>58500</v>
      </c>
      <c r="H2" s="27">
        <v>131800</v>
      </c>
      <c r="I2" s="27">
        <v>284700</v>
      </c>
      <c r="J2" s="27"/>
    </row>
    <row r="3" spans="1:10" ht="32.25" customHeight="1" x14ac:dyDescent="0.3">
      <c r="A3" s="28" t="s">
        <v>39</v>
      </c>
      <c r="B3" s="30">
        <f>HLOOKUP(B2,D1:J3,3,TRUE)</f>
        <v>0.36</v>
      </c>
      <c r="D3" s="20" t="s">
        <v>37</v>
      </c>
      <c r="E3" s="31">
        <v>0.15</v>
      </c>
      <c r="F3" s="31">
        <v>0.28000000000000003</v>
      </c>
      <c r="G3" s="31">
        <v>0.31</v>
      </c>
      <c r="H3" s="31">
        <v>0.36</v>
      </c>
      <c r="I3" s="31">
        <v>0.39600000000000002</v>
      </c>
      <c r="J3" s="31">
        <v>0.45250000000000001</v>
      </c>
    </row>
    <row r="4" spans="1:10" x14ac:dyDescent="0.3">
      <c r="A4" t="str">
        <f ca="1">_xlfn.FORMULATEXT(B3)</f>
        <v>=HLOOKUP(B2,D1:J3,3,TRUE)</v>
      </c>
    </row>
    <row r="6" spans="1:10" x14ac:dyDescent="0.3">
      <c r="A6" s="28" t="s">
        <v>38</v>
      </c>
      <c r="B6" s="29">
        <v>300000</v>
      </c>
    </row>
    <row r="7" spans="1:10" x14ac:dyDescent="0.3">
      <c r="A7" s="28" t="s">
        <v>39</v>
      </c>
      <c r="B7" s="30">
        <f>HLOOKUP(B6,D1:J3,3,TRUE)</f>
        <v>0.45250000000000001</v>
      </c>
    </row>
    <row r="8" spans="1:10" x14ac:dyDescent="0.3">
      <c r="A8" t="str">
        <f ca="1">_xlfn.FORMULATEXT(B7)</f>
        <v>=HLOOKUP(B6,D1:J3,3,TRUE)</v>
      </c>
    </row>
    <row r="10" spans="1:10" x14ac:dyDescent="0.3">
      <c r="A10" s="28" t="s">
        <v>38</v>
      </c>
      <c r="B10" s="29">
        <v>145000</v>
      </c>
    </row>
    <row r="11" spans="1:10" x14ac:dyDescent="0.3">
      <c r="A11" s="28" t="s">
        <v>39</v>
      </c>
      <c r="B11" s="30">
        <f>HLOOKUP(B10,D1:J3,3,TRUE)</f>
        <v>0.39600000000000002</v>
      </c>
    </row>
    <row r="12" spans="1:10" x14ac:dyDescent="0.3">
      <c r="A12" t="str">
        <f ca="1">_xlfn.FORMULATEXT(B11)</f>
        <v>=HLOOKUP(B10,D1:J3,3,TRUE)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B18F-B59F-42C2-9010-25A1C8775C44}">
  <sheetPr codeName="Sheet5"/>
  <dimension ref="A1:F21"/>
  <sheetViews>
    <sheetView showGridLines="0" tabSelected="1" workbookViewId="0">
      <selection activeCell="I14" sqref="I14"/>
    </sheetView>
  </sheetViews>
  <sheetFormatPr defaultRowHeight="14.4" x14ac:dyDescent="0.3"/>
  <cols>
    <col min="2" max="2" width="11.5546875" customWidth="1"/>
    <col min="3" max="3" width="15.109375" customWidth="1"/>
    <col min="4" max="4" width="14.109375" customWidth="1"/>
    <col min="5" max="5" width="16" customWidth="1"/>
    <col min="6" max="6" width="10.5546875" customWidth="1"/>
  </cols>
  <sheetData>
    <row r="1" spans="1:6" x14ac:dyDescent="0.3">
      <c r="A1" s="16" t="s">
        <v>42</v>
      </c>
      <c r="B1" s="17">
        <v>41286</v>
      </c>
      <c r="D1" s="32" t="s">
        <v>43</v>
      </c>
      <c r="E1" s="32" t="s">
        <v>44</v>
      </c>
      <c r="F1" s="32" t="s">
        <v>45</v>
      </c>
    </row>
    <row r="2" spans="1:6" x14ac:dyDescent="0.3">
      <c r="A2" s="16" t="s">
        <v>46</v>
      </c>
      <c r="B2" s="16">
        <f>INDEX(Amount,MATCH(B1,Date,0))</f>
        <v>189</v>
      </c>
      <c r="D2" s="33">
        <v>41275</v>
      </c>
      <c r="E2" s="34" t="s">
        <v>47</v>
      </c>
      <c r="F2" s="35">
        <v>23</v>
      </c>
    </row>
    <row r="3" spans="1:6" x14ac:dyDescent="0.3">
      <c r="A3" s="16" t="s">
        <v>44</v>
      </c>
      <c r="B3" s="16" t="str">
        <f>INDEX(Weekday,MATCH(B1,Date,0))</f>
        <v>Saturday</v>
      </c>
      <c r="D3" s="33">
        <f>D2+1</f>
        <v>41276</v>
      </c>
      <c r="E3" s="34" t="s">
        <v>48</v>
      </c>
      <c r="F3" s="35">
        <v>179</v>
      </c>
    </row>
    <row r="4" spans="1:6" x14ac:dyDescent="0.3">
      <c r="D4" s="33">
        <f t="shared" ref="D4:D21" si="0">D3+1</f>
        <v>41277</v>
      </c>
      <c r="E4" s="34" t="s">
        <v>49</v>
      </c>
      <c r="F4" s="35">
        <v>149</v>
      </c>
    </row>
    <row r="5" spans="1:6" x14ac:dyDescent="0.3">
      <c r="A5" s="16" t="s">
        <v>42</v>
      </c>
      <c r="B5" s="17">
        <v>41294</v>
      </c>
      <c r="D5" s="33">
        <f t="shared" si="0"/>
        <v>41278</v>
      </c>
      <c r="E5" s="34" t="s">
        <v>50</v>
      </c>
      <c r="F5" s="35">
        <v>196</v>
      </c>
    </row>
    <row r="6" spans="1:6" x14ac:dyDescent="0.3">
      <c r="A6" s="16" t="s">
        <v>46</v>
      </c>
      <c r="B6" s="16">
        <f>INDEX(Amount,MATCH(B5,Date,0))</f>
        <v>156</v>
      </c>
      <c r="D6" s="33">
        <f t="shared" si="0"/>
        <v>41279</v>
      </c>
      <c r="E6" s="34" t="s">
        <v>51</v>
      </c>
      <c r="F6" s="35">
        <v>131</v>
      </c>
    </row>
    <row r="7" spans="1:6" x14ac:dyDescent="0.3">
      <c r="A7" s="16" t="s">
        <v>44</v>
      </c>
      <c r="B7" s="16" t="str">
        <f>INDEX(Weekday,MATCH(B5,Date,0))</f>
        <v>Sunday</v>
      </c>
      <c r="D7" s="33">
        <f t="shared" si="0"/>
        <v>41280</v>
      </c>
      <c r="E7" s="34" t="s">
        <v>52</v>
      </c>
      <c r="F7" s="35">
        <v>179</v>
      </c>
    </row>
    <row r="8" spans="1:6" x14ac:dyDescent="0.3">
      <c r="D8" s="33">
        <f t="shared" si="0"/>
        <v>41281</v>
      </c>
      <c r="E8" s="34" t="s">
        <v>53</v>
      </c>
      <c r="F8" s="35">
        <v>134</v>
      </c>
    </row>
    <row r="9" spans="1:6" x14ac:dyDescent="0.3">
      <c r="A9" s="16" t="s">
        <v>42</v>
      </c>
      <c r="B9" s="17">
        <v>41281</v>
      </c>
      <c r="D9" s="33">
        <f t="shared" si="0"/>
        <v>41282</v>
      </c>
      <c r="E9" s="34" t="s">
        <v>47</v>
      </c>
      <c r="F9" s="35">
        <v>179</v>
      </c>
    </row>
    <row r="10" spans="1:6" x14ac:dyDescent="0.3">
      <c r="A10" s="16" t="s">
        <v>46</v>
      </c>
      <c r="B10" s="36">
        <f>INDEX(Amount,MATCH(B9,Date,0))</f>
        <v>134</v>
      </c>
      <c r="D10" s="33">
        <f t="shared" si="0"/>
        <v>41283</v>
      </c>
      <c r="E10" s="34" t="s">
        <v>48</v>
      </c>
      <c r="F10" s="35">
        <v>193</v>
      </c>
    </row>
    <row r="11" spans="1:6" x14ac:dyDescent="0.3">
      <c r="A11" s="16" t="s">
        <v>44</v>
      </c>
      <c r="B11" s="16" t="str">
        <f>INDEX(Weekday,MATCH(B9,Date,0))</f>
        <v>Monday</v>
      </c>
      <c r="D11" s="33">
        <f t="shared" si="0"/>
        <v>41284</v>
      </c>
      <c r="E11" s="34" t="s">
        <v>49</v>
      </c>
      <c r="F11" s="35">
        <v>191</v>
      </c>
    </row>
    <row r="12" spans="1:6" x14ac:dyDescent="0.3">
      <c r="D12" s="33">
        <f t="shared" si="0"/>
        <v>41285</v>
      </c>
      <c r="E12" s="34" t="s">
        <v>50</v>
      </c>
      <c r="F12" s="35">
        <v>176</v>
      </c>
    </row>
    <row r="13" spans="1:6" x14ac:dyDescent="0.3">
      <c r="A13" s="16" t="s">
        <v>42</v>
      </c>
      <c r="B13" s="17">
        <v>41292</v>
      </c>
      <c r="D13" s="33">
        <f t="shared" si="0"/>
        <v>41286</v>
      </c>
      <c r="E13" s="34" t="s">
        <v>51</v>
      </c>
      <c r="F13" s="35">
        <v>189</v>
      </c>
    </row>
    <row r="14" spans="1:6" x14ac:dyDescent="0.3">
      <c r="A14" s="16" t="s">
        <v>46</v>
      </c>
      <c r="B14" s="36">
        <f>INDEX(Amount,MATCH(B13,Date,0))</f>
        <v>138</v>
      </c>
      <c r="D14" s="33">
        <f t="shared" si="0"/>
        <v>41287</v>
      </c>
      <c r="E14" s="34" t="s">
        <v>52</v>
      </c>
      <c r="F14" s="35">
        <v>163</v>
      </c>
    </row>
    <row r="15" spans="1:6" x14ac:dyDescent="0.3">
      <c r="A15" s="16" t="s">
        <v>44</v>
      </c>
      <c r="B15" s="16" t="str">
        <f>INDEX(Weekday,MATCH(B13,Date,0))</f>
        <v>Friday</v>
      </c>
      <c r="D15" s="33">
        <f t="shared" si="0"/>
        <v>41288</v>
      </c>
      <c r="E15" s="34" t="s">
        <v>53</v>
      </c>
      <c r="F15" s="35">
        <v>121</v>
      </c>
    </row>
    <row r="16" spans="1:6" x14ac:dyDescent="0.3">
      <c r="D16" s="33">
        <f t="shared" si="0"/>
        <v>41289</v>
      </c>
      <c r="E16" s="34" t="s">
        <v>47</v>
      </c>
      <c r="F16" s="35">
        <v>100</v>
      </c>
    </row>
    <row r="17" spans="1:6" x14ac:dyDescent="0.3">
      <c r="A17" t="str">
        <f ca="1">_xlfn.FORMULATEXT(B14)</f>
        <v>=INDEX(Amount,MATCH(B13,Date,0))</v>
      </c>
      <c r="D17" s="33">
        <f t="shared" si="0"/>
        <v>41290</v>
      </c>
      <c r="E17" s="34" t="s">
        <v>48</v>
      </c>
      <c r="F17" s="35">
        <v>109</v>
      </c>
    </row>
    <row r="18" spans="1:6" x14ac:dyDescent="0.3">
      <c r="A18" t="str">
        <f ca="1">_xlfn.FORMULATEXT(B15)</f>
        <v>=INDEX(Weekday,MATCH(B13,Date,0))</v>
      </c>
      <c r="D18" s="33">
        <f t="shared" si="0"/>
        <v>41291</v>
      </c>
      <c r="E18" s="34" t="s">
        <v>49</v>
      </c>
      <c r="F18" s="35">
        <v>151</v>
      </c>
    </row>
    <row r="19" spans="1:6" x14ac:dyDescent="0.3">
      <c r="D19" s="33">
        <f t="shared" si="0"/>
        <v>41292</v>
      </c>
      <c r="E19" s="34" t="s">
        <v>50</v>
      </c>
      <c r="F19" s="35">
        <v>138</v>
      </c>
    </row>
    <row r="20" spans="1:6" x14ac:dyDescent="0.3">
      <c r="D20" s="33">
        <f t="shared" si="0"/>
        <v>41293</v>
      </c>
      <c r="E20" s="34" t="s">
        <v>51</v>
      </c>
      <c r="F20" s="35">
        <v>114</v>
      </c>
    </row>
    <row r="21" spans="1:6" x14ac:dyDescent="0.3">
      <c r="D21" s="33">
        <f t="shared" si="0"/>
        <v>41294</v>
      </c>
      <c r="E21" s="34" t="s">
        <v>52</v>
      </c>
      <c r="F21" s="35">
        <v>156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F032-3F80-4913-A58C-71AD662E6617}">
  <sheetPr codeName="Sheet6"/>
  <dimension ref="C1:Q18"/>
  <sheetViews>
    <sheetView topLeftCell="C2" workbookViewId="0">
      <selection activeCell="Q12" sqref="Q12"/>
    </sheetView>
  </sheetViews>
  <sheetFormatPr defaultRowHeight="14.4" x14ac:dyDescent="0.3"/>
  <cols>
    <col min="2" max="2" width="12.109375" bestFit="1" customWidth="1"/>
    <col min="3" max="3" width="12.5546875" bestFit="1" customWidth="1"/>
    <col min="4" max="4" width="15.109375" customWidth="1"/>
    <col min="6" max="6" width="10" bestFit="1" customWidth="1"/>
    <col min="13" max="13" width="10" bestFit="1" customWidth="1"/>
    <col min="14" max="14" width="12.6640625" bestFit="1" customWidth="1"/>
  </cols>
  <sheetData>
    <row r="1" spans="3:17" x14ac:dyDescent="0.3">
      <c r="P1" t="e" cm="1">
        <f t="array" aca="1" ref="P1" ca="1">COLUMN(INDIRECT(M3))-COLUMN(INDIRECT(K3))</f>
        <v>#REF!</v>
      </c>
    </row>
    <row r="2" spans="3:17" x14ac:dyDescent="0.3">
      <c r="C2">
        <v>-2</v>
      </c>
      <c r="D2">
        <v>-1</v>
      </c>
      <c r="E2">
        <v>0</v>
      </c>
      <c r="F2">
        <v>1</v>
      </c>
      <c r="G2">
        <v>2</v>
      </c>
      <c r="H2">
        <v>3</v>
      </c>
    </row>
    <row r="3" spans="3:17" x14ac:dyDescent="0.3">
      <c r="C3" s="19" t="s">
        <v>89</v>
      </c>
      <c r="D3" s="19" t="s">
        <v>90</v>
      </c>
      <c r="E3" s="19" t="s">
        <v>91</v>
      </c>
      <c r="F3" s="19" t="s">
        <v>92</v>
      </c>
      <c r="G3" s="19" t="s">
        <v>93</v>
      </c>
      <c r="H3" s="19" t="s">
        <v>45</v>
      </c>
      <c r="K3" s="19" t="s">
        <v>91</v>
      </c>
      <c r="L3" s="19" t="s">
        <v>94</v>
      </c>
      <c r="M3" s="19" t="s">
        <v>92</v>
      </c>
      <c r="N3" s="19" t="s">
        <v>90</v>
      </c>
      <c r="O3" s="19" t="s">
        <v>45</v>
      </c>
    </row>
    <row r="4" spans="3:17" x14ac:dyDescent="0.3">
      <c r="C4" t="s">
        <v>95</v>
      </c>
      <c r="D4" t="s">
        <v>96</v>
      </c>
      <c r="E4" t="s">
        <v>97</v>
      </c>
      <c r="F4" t="s">
        <v>98</v>
      </c>
      <c r="G4">
        <v>187</v>
      </c>
      <c r="H4">
        <v>168300</v>
      </c>
      <c r="K4" t="s">
        <v>99</v>
      </c>
      <c r="L4" t="str">
        <f ca="1">OFFSET($E$3,MATCH(K4,$E$4:$E$14,0),-2)</f>
        <v>Australia</v>
      </c>
      <c r="M4" t="str">
        <f ca="1">OFFSET($E$3,MATCH(K4,$E$4:$E$14,0),1)</f>
        <v>Pineapple</v>
      </c>
      <c r="N4" t="str">
        <f ca="1">OFFSET($E$3,MATCH(K4,$E$4:$E$14,0),-1)</f>
        <v>Sydney co ltd</v>
      </c>
      <c r="O4">
        <f ca="1">OFFSET($E$3,MATCH(K4,$E$4:$E$14,0),3)</f>
        <v>42175</v>
      </c>
      <c r="Q4" t="str">
        <f ca="1">_xlfn.FORMULATEXT(L4)</f>
        <v>=OFFSET($E$3,MATCH(K4,$E$4:$E$14,0),-2)</v>
      </c>
    </row>
    <row r="5" spans="3:17" x14ac:dyDescent="0.3">
      <c r="C5" t="s">
        <v>100</v>
      </c>
      <c r="D5" t="s">
        <v>101</v>
      </c>
      <c r="E5" t="s">
        <v>102</v>
      </c>
      <c r="F5" t="s">
        <v>103</v>
      </c>
      <c r="G5">
        <v>240</v>
      </c>
      <c r="H5">
        <v>42000</v>
      </c>
      <c r="K5" t="s">
        <v>104</v>
      </c>
      <c r="L5" t="str">
        <f t="shared" ref="L5:L8" ca="1" si="0">OFFSET($E$3,MATCH(K5,$E$4:$E$14,0),-2)</f>
        <v>Germany</v>
      </c>
      <c r="M5" t="str">
        <f t="shared" ref="M5:M8" ca="1" si="1">OFFSET($E$3,MATCH(K5,$E$4:$E$14,0),1)</f>
        <v>Orange</v>
      </c>
      <c r="N5" t="str">
        <f t="shared" ref="N5:N8" ca="1" si="2">OFFSET($E$3,MATCH(K5,$E$4:$E$14,0),-1)</f>
        <v>Gem co ltd</v>
      </c>
      <c r="O5">
        <f t="shared" ref="O5:O8" ca="1" si="3">OFFSET($E$3,MATCH(K5,$E$4:$E$14,0),3)</f>
        <v>42525</v>
      </c>
    </row>
    <row r="6" spans="3:17" x14ac:dyDescent="0.3">
      <c r="C6" t="s">
        <v>105</v>
      </c>
      <c r="D6" t="s">
        <v>106</v>
      </c>
      <c r="E6" t="s">
        <v>107</v>
      </c>
      <c r="F6" t="s">
        <v>108</v>
      </c>
      <c r="G6">
        <v>424</v>
      </c>
      <c r="H6">
        <v>74200</v>
      </c>
      <c r="K6" t="s">
        <v>109</v>
      </c>
      <c r="L6" t="str">
        <f t="shared" ca="1" si="0"/>
        <v>USA</v>
      </c>
      <c r="M6" t="str">
        <f t="shared" ca="1" si="1"/>
        <v>Mango</v>
      </c>
      <c r="N6" t="str">
        <f t="shared" ca="1" si="2"/>
        <v>US co ltd</v>
      </c>
      <c r="O6">
        <f t="shared" ca="1" si="3"/>
        <v>436500</v>
      </c>
    </row>
    <row r="7" spans="3:17" x14ac:dyDescent="0.3">
      <c r="C7" t="s">
        <v>110</v>
      </c>
      <c r="D7" t="s">
        <v>111</v>
      </c>
      <c r="E7" t="s">
        <v>99</v>
      </c>
      <c r="F7" t="s">
        <v>108</v>
      </c>
      <c r="G7">
        <v>241</v>
      </c>
      <c r="H7">
        <v>42175</v>
      </c>
      <c r="K7" t="s">
        <v>112</v>
      </c>
      <c r="L7" t="str">
        <f t="shared" ca="1" si="0"/>
        <v>Dubai</v>
      </c>
      <c r="M7" t="str">
        <f t="shared" ca="1" si="1"/>
        <v>Orange</v>
      </c>
      <c r="N7" t="str">
        <f t="shared" ca="1" si="2"/>
        <v>DB Corp</v>
      </c>
      <c r="O7">
        <f t="shared" ca="1" si="3"/>
        <v>22050</v>
      </c>
    </row>
    <row r="8" spans="3:17" x14ac:dyDescent="0.3">
      <c r="C8" t="s">
        <v>113</v>
      </c>
      <c r="D8" t="s">
        <v>114</v>
      </c>
      <c r="E8" t="s">
        <v>115</v>
      </c>
      <c r="F8" t="s">
        <v>98</v>
      </c>
      <c r="G8">
        <v>342</v>
      </c>
      <c r="H8">
        <v>307800</v>
      </c>
      <c r="K8" t="s">
        <v>102</v>
      </c>
      <c r="L8" t="str">
        <f t="shared" ca="1" si="0"/>
        <v>Singapore</v>
      </c>
      <c r="M8" t="str">
        <f t="shared" ca="1" si="1"/>
        <v>Orange</v>
      </c>
      <c r="N8" t="str">
        <f t="shared" ca="1" si="2"/>
        <v>Seeta Corp</v>
      </c>
      <c r="O8">
        <f t="shared" ca="1" si="3"/>
        <v>42000</v>
      </c>
    </row>
    <row r="9" spans="3:17" x14ac:dyDescent="0.3">
      <c r="C9" t="s">
        <v>116</v>
      </c>
      <c r="D9" t="s">
        <v>117</v>
      </c>
      <c r="E9" t="s">
        <v>112</v>
      </c>
      <c r="F9" t="s">
        <v>103</v>
      </c>
      <c r="G9">
        <v>126</v>
      </c>
      <c r="H9">
        <v>22050</v>
      </c>
    </row>
    <row r="10" spans="3:17" x14ac:dyDescent="0.3">
      <c r="C10" t="s">
        <v>118</v>
      </c>
      <c r="D10" t="s">
        <v>119</v>
      </c>
      <c r="E10" t="s">
        <v>120</v>
      </c>
      <c r="F10" t="s">
        <v>108</v>
      </c>
      <c r="G10">
        <v>461</v>
      </c>
      <c r="H10">
        <v>80675</v>
      </c>
    </row>
    <row r="11" spans="3:17" x14ac:dyDescent="0.3">
      <c r="C11" t="s">
        <v>121</v>
      </c>
      <c r="D11" t="s">
        <v>122</v>
      </c>
      <c r="E11" t="s">
        <v>123</v>
      </c>
      <c r="F11" t="s">
        <v>98</v>
      </c>
      <c r="G11">
        <v>207</v>
      </c>
      <c r="H11">
        <v>186300</v>
      </c>
      <c r="K11" s="19" t="s">
        <v>91</v>
      </c>
      <c r="L11" s="19" t="s">
        <v>90</v>
      </c>
      <c r="M11" s="19" t="s">
        <v>92</v>
      </c>
      <c r="N11" s="19" t="s">
        <v>89</v>
      </c>
      <c r="O11" s="19" t="s">
        <v>93</v>
      </c>
    </row>
    <row r="12" spans="3:17" x14ac:dyDescent="0.3">
      <c r="C12" t="s">
        <v>124</v>
      </c>
      <c r="D12" t="s">
        <v>125</v>
      </c>
      <c r="E12" t="s">
        <v>104</v>
      </c>
      <c r="F12" t="s">
        <v>103</v>
      </c>
      <c r="G12">
        <v>243</v>
      </c>
      <c r="H12">
        <v>42525</v>
      </c>
      <c r="K12" t="s">
        <v>97</v>
      </c>
      <c r="L12" t="str">
        <f>INDEX($C$4:$H$14,MATCH($K12,$E$4:$E$14,0),MATCH(L$11,$C$3:$H$3,0))</f>
        <v>Ramco corp</v>
      </c>
      <c r="M12" t="str">
        <f t="shared" ref="M12:O16" si="4">INDEX($C$4:$H$14,MATCH($K12,$E$4:$E$14,0),MATCH(M$11,$C$3:$H$3,0))</f>
        <v>Mango</v>
      </c>
      <c r="N12" t="str">
        <f t="shared" si="4"/>
        <v>India</v>
      </c>
      <c r="O12">
        <f t="shared" si="4"/>
        <v>187</v>
      </c>
      <c r="Q12" t="str">
        <f ca="1">_xlfn.FORMULATEXT(L12)</f>
        <v>=INDEX($C$4:$H$14,MATCH($K12,$E$4:$E$14,0),MATCH(L$11,$C$3:$H$3,0))</v>
      </c>
    </row>
    <row r="13" spans="3:17" x14ac:dyDescent="0.3">
      <c r="C13" t="s">
        <v>126</v>
      </c>
      <c r="D13" t="s">
        <v>127</v>
      </c>
      <c r="E13" t="s">
        <v>128</v>
      </c>
      <c r="F13" t="s">
        <v>103</v>
      </c>
      <c r="G13">
        <v>121</v>
      </c>
      <c r="H13">
        <v>21175</v>
      </c>
      <c r="K13" t="s">
        <v>107</v>
      </c>
      <c r="L13" t="str">
        <f t="shared" ref="L13:L16" si="5">INDEX($C$4:$H$14,MATCH($K13,$E$4:$E$14,0),MATCH(L$11,$C$3:$H$3,0))</f>
        <v>John p ltd</v>
      </c>
      <c r="M13" t="str">
        <f t="shared" si="4"/>
        <v>Pineapple</v>
      </c>
      <c r="N13" t="str">
        <f t="shared" si="4"/>
        <v>New Zealand</v>
      </c>
      <c r="O13">
        <f t="shared" si="4"/>
        <v>424</v>
      </c>
    </row>
    <row r="14" spans="3:17" x14ac:dyDescent="0.3">
      <c r="C14" t="s">
        <v>129</v>
      </c>
      <c r="D14" t="s">
        <v>130</v>
      </c>
      <c r="E14" t="s">
        <v>109</v>
      </c>
      <c r="F14" t="s">
        <v>98</v>
      </c>
      <c r="G14">
        <v>485</v>
      </c>
      <c r="H14">
        <v>436500</v>
      </c>
      <c r="K14" t="s">
        <v>115</v>
      </c>
      <c r="L14" t="str">
        <f t="shared" si="5"/>
        <v>Abc Intl</v>
      </c>
      <c r="M14" t="str">
        <f t="shared" si="4"/>
        <v>Mango</v>
      </c>
      <c r="N14" t="str">
        <f t="shared" si="4"/>
        <v>Egypt</v>
      </c>
      <c r="O14">
        <f t="shared" si="4"/>
        <v>342</v>
      </c>
    </row>
    <row r="15" spans="3:17" x14ac:dyDescent="0.3">
      <c r="K15" t="s">
        <v>123</v>
      </c>
      <c r="L15" t="str">
        <f t="shared" si="5"/>
        <v>IT LTD</v>
      </c>
      <c r="M15" t="str">
        <f t="shared" si="4"/>
        <v>Mango</v>
      </c>
      <c r="N15" t="str">
        <f t="shared" si="4"/>
        <v>Italy</v>
      </c>
      <c r="O15">
        <f t="shared" si="4"/>
        <v>207</v>
      </c>
    </row>
    <row r="16" spans="3:17" x14ac:dyDescent="0.3">
      <c r="K16" t="s">
        <v>128</v>
      </c>
      <c r="L16" t="str">
        <f t="shared" si="5"/>
        <v>Candid Corp</v>
      </c>
      <c r="M16" t="str">
        <f t="shared" si="4"/>
        <v>Orange</v>
      </c>
      <c r="N16" t="str">
        <f t="shared" si="4"/>
        <v>Canada</v>
      </c>
      <c r="O16">
        <f t="shared" si="4"/>
        <v>121</v>
      </c>
    </row>
    <row r="18" spans="11:15" x14ac:dyDescent="0.3">
      <c r="K18" s="19"/>
      <c r="L18" s="19"/>
      <c r="M18" s="19"/>
      <c r="N18" s="19"/>
      <c r="O18" s="19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F78-DA15-4D35-A3AC-551F61772150}">
  <sheetPr codeName="Sheet7"/>
  <dimension ref="B3:H20"/>
  <sheetViews>
    <sheetView workbookViewId="0">
      <selection activeCell="I20" sqref="I20"/>
    </sheetView>
  </sheetViews>
  <sheetFormatPr defaultRowHeight="14.4" x14ac:dyDescent="0.3"/>
  <sheetData>
    <row r="3" spans="2:6" x14ac:dyDescent="0.3">
      <c r="C3" s="41" t="s">
        <v>131</v>
      </c>
      <c r="D3" s="41" t="s">
        <v>132</v>
      </c>
      <c r="E3" s="41" t="s">
        <v>133</v>
      </c>
      <c r="F3" s="41" t="s">
        <v>134</v>
      </c>
    </row>
    <row r="4" spans="2:6" x14ac:dyDescent="0.3">
      <c r="B4" s="42" t="s">
        <v>135</v>
      </c>
      <c r="C4" s="40">
        <v>59</v>
      </c>
      <c r="D4" s="40">
        <v>74</v>
      </c>
      <c r="E4" s="40">
        <v>97</v>
      </c>
      <c r="F4" s="40">
        <v>96</v>
      </c>
    </row>
    <row r="5" spans="2:6" x14ac:dyDescent="0.3">
      <c r="B5" s="39" t="s">
        <v>136</v>
      </c>
      <c r="C5" s="40">
        <v>78</v>
      </c>
      <c r="D5" s="40">
        <v>70</v>
      </c>
      <c r="E5" s="40">
        <v>65</v>
      </c>
      <c r="F5" s="40">
        <v>84</v>
      </c>
    </row>
    <row r="6" spans="2:6" x14ac:dyDescent="0.3">
      <c r="B6" s="42" t="s">
        <v>137</v>
      </c>
      <c r="C6" s="40">
        <v>98</v>
      </c>
      <c r="D6" s="40">
        <v>88</v>
      </c>
      <c r="E6" s="40">
        <v>90</v>
      </c>
      <c r="F6" s="40">
        <v>80</v>
      </c>
    </row>
    <row r="7" spans="2:6" x14ac:dyDescent="0.3">
      <c r="B7" s="39" t="s">
        <v>138</v>
      </c>
      <c r="C7" s="40">
        <v>59</v>
      </c>
      <c r="D7" s="40">
        <v>94</v>
      </c>
      <c r="E7" s="40">
        <v>96</v>
      </c>
      <c r="F7" s="40">
        <v>71</v>
      </c>
    </row>
    <row r="8" spans="2:6" x14ac:dyDescent="0.3">
      <c r="B8" s="42" t="s">
        <v>139</v>
      </c>
      <c r="C8" s="40">
        <v>79</v>
      </c>
      <c r="D8" s="40">
        <v>98</v>
      </c>
      <c r="E8" s="40">
        <v>81</v>
      </c>
      <c r="F8" s="40">
        <v>63</v>
      </c>
    </row>
    <row r="9" spans="2:6" x14ac:dyDescent="0.3">
      <c r="B9" s="39" t="s">
        <v>140</v>
      </c>
      <c r="C9" s="40">
        <v>52</v>
      </c>
      <c r="D9" s="40">
        <v>63</v>
      </c>
      <c r="E9" s="40">
        <v>51</v>
      </c>
      <c r="F9" s="40">
        <v>98</v>
      </c>
    </row>
    <row r="10" spans="2:6" x14ac:dyDescent="0.3">
      <c r="B10" s="42" t="s">
        <v>141</v>
      </c>
      <c r="C10" s="40">
        <v>83</v>
      </c>
      <c r="D10" s="40">
        <v>74</v>
      </c>
      <c r="E10" s="40">
        <v>67</v>
      </c>
      <c r="F10" s="40">
        <v>86</v>
      </c>
    </row>
    <row r="11" spans="2:6" x14ac:dyDescent="0.3">
      <c r="B11" s="39" t="s">
        <v>142</v>
      </c>
      <c r="C11" s="40">
        <v>90</v>
      </c>
      <c r="D11" s="40">
        <v>55</v>
      </c>
      <c r="E11" s="40">
        <v>57</v>
      </c>
      <c r="F11" s="40">
        <v>83</v>
      </c>
    </row>
    <row r="12" spans="2:6" x14ac:dyDescent="0.3">
      <c r="B12" s="42" t="s">
        <v>143</v>
      </c>
      <c r="C12" s="40">
        <v>67</v>
      </c>
      <c r="D12" s="40">
        <v>72</v>
      </c>
      <c r="E12" s="40">
        <v>82</v>
      </c>
      <c r="F12" s="40">
        <v>76</v>
      </c>
    </row>
    <row r="13" spans="2:6" x14ac:dyDescent="0.3">
      <c r="B13" s="39" t="s">
        <v>144</v>
      </c>
      <c r="C13" s="40">
        <v>54</v>
      </c>
      <c r="D13" s="40">
        <v>93</v>
      </c>
      <c r="E13" s="40">
        <v>84</v>
      </c>
      <c r="F13" s="40">
        <v>79</v>
      </c>
    </row>
    <row r="14" spans="2:6" x14ac:dyDescent="0.3">
      <c r="B14" s="42" t="s">
        <v>145</v>
      </c>
      <c r="C14" s="40">
        <v>52</v>
      </c>
      <c r="D14" s="40">
        <v>63</v>
      </c>
      <c r="E14" s="40">
        <v>78</v>
      </c>
      <c r="F14" s="40">
        <v>58</v>
      </c>
    </row>
    <row r="15" spans="2:6" x14ac:dyDescent="0.3">
      <c r="B15" s="39" t="s">
        <v>146</v>
      </c>
      <c r="C15" s="40">
        <v>76</v>
      </c>
      <c r="D15" s="40">
        <v>79</v>
      </c>
      <c r="E15" s="40">
        <v>95</v>
      </c>
      <c r="F15" s="40">
        <v>85</v>
      </c>
    </row>
    <row r="17" spans="2:8" x14ac:dyDescent="0.3">
      <c r="B17" s="4"/>
      <c r="C17" s="39" t="s">
        <v>147</v>
      </c>
      <c r="D17" s="39" t="s">
        <v>148</v>
      </c>
      <c r="E17" s="39" t="s">
        <v>149</v>
      </c>
      <c r="F17" s="39" t="s">
        <v>150</v>
      </c>
      <c r="H17" t="str">
        <f ca="1">_xlfn.FORMULATEXT(C18)</f>
        <v>=SUM(INDIRECT(B18))</v>
      </c>
    </row>
    <row r="18" spans="2:8" x14ac:dyDescent="0.3">
      <c r="B18" s="39" t="s">
        <v>135</v>
      </c>
      <c r="C18" s="4">
        <f ca="1">SUM(INDIRECT(B18))</f>
        <v>326</v>
      </c>
      <c r="D18" s="4">
        <f ca="1">AVERAGE(INDIRECT(B18))</f>
        <v>81.5</v>
      </c>
      <c r="E18" s="4">
        <f ca="1">MAX(INDIRECT(B18))</f>
        <v>97</v>
      </c>
      <c r="F18" s="4">
        <f ca="1">MIN(INDIRECT(B18))</f>
        <v>59</v>
      </c>
      <c r="H18" t="str">
        <f ca="1">_xlfn.FORMULATEXT(D18)</f>
        <v>=AVERAGE(INDIRECT(B18))</v>
      </c>
    </row>
    <row r="19" spans="2:8" x14ac:dyDescent="0.3">
      <c r="B19" s="39" t="s">
        <v>136</v>
      </c>
      <c r="C19" s="4">
        <f t="shared" ref="C19:C20" ca="1" si="0">SUM(INDIRECT(B19))</f>
        <v>297</v>
      </c>
      <c r="D19" s="4">
        <f t="shared" ref="D19:D20" ca="1" si="1">AVERAGE(INDIRECT(B19))</f>
        <v>74.25</v>
      </c>
      <c r="E19" s="4">
        <f t="shared" ref="E19:E20" ca="1" si="2">MAX(INDIRECT(B19))</f>
        <v>84</v>
      </c>
      <c r="F19" s="4">
        <f t="shared" ref="F19:F20" ca="1" si="3">MIN(INDIRECT(B19))</f>
        <v>65</v>
      </c>
      <c r="H19" t="str">
        <f ca="1">_xlfn.FORMULATEXT(E18)</f>
        <v>=MAX(INDIRECT(B18))</v>
      </c>
    </row>
    <row r="20" spans="2:8" x14ac:dyDescent="0.3">
      <c r="B20" s="39" t="s">
        <v>137</v>
      </c>
      <c r="C20" s="4">
        <f t="shared" ca="1" si="0"/>
        <v>356</v>
      </c>
      <c r="D20" s="4">
        <f t="shared" ca="1" si="1"/>
        <v>89</v>
      </c>
      <c r="E20" s="4">
        <f t="shared" ca="1" si="2"/>
        <v>98</v>
      </c>
      <c r="F20" s="4">
        <f t="shared" ca="1" si="3"/>
        <v>80</v>
      </c>
      <c r="H20" t="str">
        <f ca="1">_xlfn.FORMULATEXT(F18)</f>
        <v>=MIN(INDIRECT(B18))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Lookup</vt:lpstr>
      <vt:lpstr>vlookup1</vt:lpstr>
      <vt:lpstr>vlookup2</vt:lpstr>
      <vt:lpstr>hlookup</vt:lpstr>
      <vt:lpstr>match &amp; index</vt:lpstr>
      <vt:lpstr>Offset</vt:lpstr>
      <vt:lpstr>Indirect</vt:lpstr>
      <vt:lpstr>Amount</vt:lpstr>
      <vt:lpstr>Apr</vt:lpstr>
      <vt:lpstr>Aug</vt:lpstr>
      <vt:lpstr>Date</vt:lpstr>
      <vt:lpstr>Dec</vt:lpstr>
      <vt:lpstr>Feb</vt:lpstr>
      <vt:lpstr>Jan</vt:lpstr>
      <vt:lpstr>Jul</vt:lpstr>
      <vt:lpstr>Jun</vt:lpstr>
      <vt:lpstr>Mar</vt:lpstr>
      <vt:lpstr>May</vt:lpstr>
      <vt:lpstr>mydata</vt:lpstr>
      <vt:lpstr>Nov</vt:lpstr>
      <vt:lpstr>Oct</vt:lpstr>
      <vt:lpstr>Sep</vt:lpstr>
      <vt:lpstr>title</vt:lpstr>
      <vt:lpstr>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ahmed bhorania</cp:lastModifiedBy>
  <dcterms:created xsi:type="dcterms:W3CDTF">2022-07-06T11:34:13Z</dcterms:created>
  <dcterms:modified xsi:type="dcterms:W3CDTF">2023-06-13T18:26:48Z</dcterms:modified>
</cp:coreProperties>
</file>