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ترانزيت " sheetId="1" r:id="rId1"/>
    <sheet name="عمره " sheetId="2" r:id="rId2"/>
    <sheet name="priva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3" l="1"/>
  <c r="Y18" i="3"/>
  <c r="Y16" i="3"/>
  <c r="AB17" i="3"/>
  <c r="AA17" i="3"/>
  <c r="Z17" i="3"/>
  <c r="Y17" i="3"/>
  <c r="U17" i="3"/>
  <c r="AB15" i="3" s="1"/>
  <c r="AB16" i="3"/>
  <c r="AA16" i="3"/>
  <c r="U16" i="3"/>
  <c r="Z16" i="3" s="1"/>
  <c r="Z15" i="3"/>
  <c r="Y15" i="3"/>
  <c r="AB14" i="3"/>
  <c r="AA14" i="3"/>
  <c r="Z14" i="3"/>
  <c r="Y14" i="3"/>
  <c r="U14" i="3"/>
  <c r="Y13" i="3" s="1"/>
  <c r="T14" i="3"/>
  <c r="AB13" i="3"/>
  <c r="AA13" i="3"/>
  <c r="Z13" i="3"/>
  <c r="T13" i="3"/>
  <c r="U13" i="3" s="1"/>
  <c r="U12" i="3"/>
  <c r="AB11" i="3" s="1"/>
  <c r="U11" i="3"/>
  <c r="Z10" i="3" s="1"/>
  <c r="AB10" i="3"/>
  <c r="AA10" i="3"/>
  <c r="AB9" i="3"/>
  <c r="AA9" i="3"/>
  <c r="Z9" i="3"/>
  <c r="Y9" i="3"/>
  <c r="K19" i="2"/>
  <c r="H10" i="1"/>
  <c r="I10" i="1"/>
  <c r="J10" i="1"/>
  <c r="K10" i="1"/>
  <c r="G11" i="1"/>
  <c r="H11" i="1"/>
  <c r="I11" i="1"/>
  <c r="J11" i="1"/>
  <c r="K11" i="1"/>
  <c r="G12" i="1"/>
  <c r="G19" i="1" s="1"/>
  <c r="G20" i="1" s="1"/>
  <c r="K12" i="1"/>
  <c r="D13" i="1"/>
  <c r="H12" i="1" s="1"/>
  <c r="H13" i="1"/>
  <c r="I13" i="1"/>
  <c r="J13" i="1"/>
  <c r="C14" i="1"/>
  <c r="D14" i="1"/>
  <c r="K13" i="1" s="1"/>
  <c r="C15" i="1"/>
  <c r="D15" i="1" s="1"/>
  <c r="H15" i="1"/>
  <c r="I15" i="1"/>
  <c r="J15" i="1"/>
  <c r="K15" i="1"/>
  <c r="H16" i="1"/>
  <c r="I16" i="1"/>
  <c r="J16" i="1"/>
  <c r="D17" i="1"/>
  <c r="K16" i="1" s="1"/>
  <c r="H17" i="1"/>
  <c r="I17" i="1"/>
  <c r="J17" i="1"/>
  <c r="K17" i="1"/>
  <c r="H18" i="1"/>
  <c r="I18" i="1"/>
  <c r="D19" i="1"/>
  <c r="J18" i="1" s="1"/>
  <c r="J19" i="2"/>
  <c r="I19" i="2"/>
  <c r="H19" i="2"/>
  <c r="K17" i="2"/>
  <c r="J17" i="2"/>
  <c r="I17" i="2"/>
  <c r="H17" i="2"/>
  <c r="D17" i="2"/>
  <c r="E19" i="3"/>
  <c r="L18" i="3" s="1"/>
  <c r="K18" i="3"/>
  <c r="L17" i="3"/>
  <c r="K17" i="3"/>
  <c r="J17" i="3"/>
  <c r="I17" i="3"/>
  <c r="E17" i="3"/>
  <c r="K16" i="3" s="1"/>
  <c r="J16" i="3"/>
  <c r="I16" i="3"/>
  <c r="L15" i="3"/>
  <c r="K15" i="3"/>
  <c r="J15" i="3"/>
  <c r="I15" i="3"/>
  <c r="D15" i="3"/>
  <c r="E15" i="3" s="1"/>
  <c r="D14" i="3"/>
  <c r="E14" i="3" s="1"/>
  <c r="E13" i="3"/>
  <c r="L12" i="3" s="1"/>
  <c r="L11" i="3"/>
  <c r="K11" i="3"/>
  <c r="J11" i="3"/>
  <c r="I11" i="3"/>
  <c r="H11" i="3"/>
  <c r="L10" i="3"/>
  <c r="K10" i="3"/>
  <c r="J10" i="3"/>
  <c r="I10" i="3"/>
  <c r="G19" i="2"/>
  <c r="C15" i="2"/>
  <c r="C14" i="2"/>
  <c r="AB18" i="3" l="1"/>
  <c r="AB19" i="3" s="1"/>
  <c r="Z18" i="3"/>
  <c r="Z19" i="3" s="1"/>
  <c r="AB12" i="3"/>
  <c r="AA12" i="3"/>
  <c r="Z12" i="3"/>
  <c r="Y12" i="3"/>
  <c r="X11" i="3"/>
  <c r="AA15" i="3"/>
  <c r="AA18" i="3" s="1"/>
  <c r="AA19" i="3" s="1"/>
  <c r="Y11" i="3"/>
  <c r="Y10" i="3"/>
  <c r="Y19" i="3" s="1"/>
  <c r="AA11" i="3"/>
  <c r="U19" i="3"/>
  <c r="X10" i="3"/>
  <c r="Z11" i="3"/>
  <c r="I14" i="3"/>
  <c r="K14" i="3"/>
  <c r="J18" i="3"/>
  <c r="K19" i="1"/>
  <c r="K20" i="1" s="1"/>
  <c r="K14" i="1"/>
  <c r="H14" i="1"/>
  <c r="J14" i="1"/>
  <c r="I14" i="1"/>
  <c r="H19" i="1"/>
  <c r="H20" i="1" s="1"/>
  <c r="J12" i="1"/>
  <c r="J19" i="1" s="1"/>
  <c r="J20" i="1" s="1"/>
  <c r="K18" i="1"/>
  <c r="I12" i="1"/>
  <c r="I19" i="1" s="1"/>
  <c r="I20" i="1" s="1"/>
  <c r="D20" i="1"/>
  <c r="L14" i="3"/>
  <c r="J14" i="3"/>
  <c r="I18" i="3"/>
  <c r="L16" i="3"/>
  <c r="L13" i="3"/>
  <c r="I13" i="3"/>
  <c r="K13" i="3"/>
  <c r="J13" i="3"/>
  <c r="H12" i="3"/>
  <c r="I12" i="3"/>
  <c r="E20" i="3"/>
  <c r="J12" i="3"/>
  <c r="K12" i="3"/>
  <c r="D15" i="2"/>
  <c r="D14" i="2"/>
  <c r="K18" i="2"/>
  <c r="J18" i="2"/>
  <c r="I18" i="2"/>
  <c r="H18" i="2"/>
  <c r="K15" i="2"/>
  <c r="J15" i="2"/>
  <c r="I15" i="2"/>
  <c r="H15" i="2"/>
  <c r="D18" i="2"/>
  <c r="K16" i="2" s="1"/>
  <c r="D13" i="2"/>
  <c r="G12" i="2" s="1"/>
  <c r="D12" i="2"/>
  <c r="G11" i="2" s="1"/>
  <c r="G20" i="2" s="1"/>
  <c r="X18" i="3" l="1"/>
  <c r="J19" i="3"/>
  <c r="J20" i="3" s="1"/>
  <c r="H19" i="3"/>
  <c r="H20" i="3" s="1"/>
  <c r="K19" i="3"/>
  <c r="K20" i="3" s="1"/>
  <c r="I19" i="3"/>
  <c r="I20" i="3" s="1"/>
  <c r="L19" i="3"/>
  <c r="L20" i="3" s="1"/>
  <c r="H16" i="2"/>
  <c r="I16" i="2"/>
  <c r="J16" i="2"/>
  <c r="D20" i="2"/>
  <c r="K14" i="2" l="1"/>
  <c r="J14" i="2"/>
  <c r="I14" i="2"/>
  <c r="J13" i="2"/>
  <c r="K13" i="2"/>
  <c r="I13" i="2"/>
  <c r="H13" i="2"/>
  <c r="K12" i="2"/>
  <c r="J12" i="2"/>
  <c r="I12" i="2"/>
  <c r="H12" i="2"/>
  <c r="K11" i="2"/>
  <c r="J10" i="2" l="1"/>
  <c r="K10" i="2"/>
  <c r="K20" i="2" s="1"/>
  <c r="H14" i="2"/>
  <c r="I11" i="2"/>
  <c r="H11" i="2"/>
  <c r="J11" i="2"/>
  <c r="H10" i="2"/>
  <c r="I10" i="2"/>
  <c r="J20" i="2" l="1"/>
  <c r="H20" i="2"/>
  <c r="I20" i="2"/>
</calcChain>
</file>

<file path=xl/sharedStrings.xml><?xml version="1.0" encoding="utf-8"?>
<sst xmlns="http://schemas.openxmlformats.org/spreadsheetml/2006/main" count="92" uniqueCount="31">
  <si>
    <t xml:space="preserve">تاريخ الرحله </t>
  </si>
  <si>
    <t xml:space="preserve">تذاكر طيران </t>
  </si>
  <si>
    <t xml:space="preserve">تذاكر قطر </t>
  </si>
  <si>
    <t xml:space="preserve">اجمالي التكاليف </t>
  </si>
  <si>
    <t xml:space="preserve">اسم العميل </t>
  </si>
  <si>
    <t xml:space="preserve">عدد الافراد </t>
  </si>
  <si>
    <t xml:space="preserve">ثنائي </t>
  </si>
  <si>
    <t xml:space="preserve">ثلاثي </t>
  </si>
  <si>
    <t xml:space="preserve">رباعي </t>
  </si>
  <si>
    <t xml:space="preserve">فردي </t>
  </si>
  <si>
    <t xml:space="preserve">بالمصري </t>
  </si>
  <si>
    <t xml:space="preserve">عاديه </t>
  </si>
  <si>
    <t xml:space="preserve">تسعير الرحلات الترانزيت </t>
  </si>
  <si>
    <t xml:space="preserve">نقل داخلي </t>
  </si>
  <si>
    <t xml:space="preserve">تأشيرة + نقل </t>
  </si>
  <si>
    <t xml:space="preserve"> الاشراف الإداري</t>
  </si>
  <si>
    <t xml:space="preserve"> الاشراف الديني </t>
  </si>
  <si>
    <t xml:space="preserve">بالعملات </t>
  </si>
  <si>
    <t>سكن المدينه -3 ليال</t>
  </si>
  <si>
    <t>سكن مكه -9ليال</t>
  </si>
  <si>
    <t xml:space="preserve">طفل </t>
  </si>
  <si>
    <t xml:space="preserve"> وجهه ثالثه + تاشيره  </t>
  </si>
  <si>
    <t>سكن مكه -3ليال</t>
  </si>
  <si>
    <t>سكن المدينه -1 ليال</t>
  </si>
  <si>
    <t xml:space="preserve">  المزارات </t>
  </si>
  <si>
    <t xml:space="preserve">الإجمالي التكاليف </t>
  </si>
  <si>
    <t xml:space="preserve">اجمالي الربحيه </t>
  </si>
  <si>
    <t>عمولات</t>
  </si>
  <si>
    <t>الإجمالي التكلفه</t>
  </si>
  <si>
    <t xml:space="preserve">برايفت ترانزيت </t>
  </si>
  <si>
    <t xml:space="preserve">المزارات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</si>
</sst>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ج.م.‏-C01]_-;\-* #,##0.00\ [$ج.م.‏-C01]_-;_-* &quot;-&quot;??\ [$ج.م.‏-C01]_-;_-@_-"/>
  </numFmts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rgb="FFC00000"/>
      <name val="Arial"/>
      <family val="2"/>
      <scheme val="minor"/>
    </font>
    <font>
      <sz val="14"/>
      <color rgb="FFC00000"/>
      <name val="Arial"/>
      <family val="2"/>
      <scheme val="minor"/>
    </font>
    <font>
      <b/>
      <sz val="14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1" xfId="0" applyFont="1" applyFill="1" applyBorder="1"/>
    <xf numFmtId="0" fontId="3" fillId="2" borderId="0" xfId="0" applyFont="1" applyFill="1"/>
    <xf numFmtId="164" fontId="6" fillId="2" borderId="1" xfId="0" applyNumberFormat="1" applyFont="1" applyFill="1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rightToLeft="1" workbookViewId="0">
      <selection activeCell="A5" sqref="A5:L22"/>
    </sheetView>
  </sheetViews>
  <sheetFormatPr defaultRowHeight="14.25" x14ac:dyDescent="0.2"/>
  <cols>
    <col min="1" max="1" width="6.75" customWidth="1"/>
    <col min="2" max="2" width="21.375" customWidth="1"/>
    <col min="3" max="3" width="13.125" customWidth="1"/>
    <col min="4" max="4" width="15.875" customWidth="1"/>
    <col min="5" max="5" width="11.75" customWidth="1"/>
    <col min="6" max="6" width="10.875" customWidth="1"/>
    <col min="7" max="7" width="13.5" bestFit="1" customWidth="1"/>
    <col min="8" max="8" width="14.25" customWidth="1"/>
    <col min="9" max="9" width="15.875" customWidth="1"/>
    <col min="10" max="10" width="15" customWidth="1"/>
    <col min="11" max="11" width="13.25" customWidth="1"/>
    <col min="12" max="12" width="14.875" customWidth="1"/>
  </cols>
  <sheetData>
    <row r="2" spans="2:13" ht="26.25" x14ac:dyDescent="0.4">
      <c r="B2" s="14" t="s">
        <v>12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5" spans="2:13" x14ac:dyDescent="0.2">
      <c r="D5" s="3"/>
    </row>
    <row r="6" spans="2:13" ht="18" x14ac:dyDescent="0.25">
      <c r="B6" s="5" t="s">
        <v>4</v>
      </c>
      <c r="C6" s="15"/>
      <c r="D6" s="15"/>
    </row>
    <row r="7" spans="2:13" ht="18" x14ac:dyDescent="0.25">
      <c r="B7" s="5" t="s">
        <v>5</v>
      </c>
      <c r="C7" s="15"/>
      <c r="D7" s="15"/>
    </row>
    <row r="8" spans="2:13" ht="18" x14ac:dyDescent="0.25">
      <c r="B8" s="5" t="s">
        <v>0</v>
      </c>
      <c r="C8" s="15"/>
      <c r="D8" s="15"/>
    </row>
    <row r="9" spans="2:13" ht="15.75" x14ac:dyDescent="0.25">
      <c r="D9" s="3"/>
      <c r="E9" s="3"/>
      <c r="F9" s="3"/>
      <c r="G9" s="6" t="s">
        <v>20</v>
      </c>
      <c r="H9" s="6" t="s">
        <v>9</v>
      </c>
      <c r="I9" s="6" t="s">
        <v>6</v>
      </c>
      <c r="J9" s="6" t="s">
        <v>7</v>
      </c>
      <c r="K9" s="6" t="s">
        <v>8</v>
      </c>
    </row>
    <row r="10" spans="2:13" ht="18" x14ac:dyDescent="0.25">
      <c r="B10" s="7"/>
      <c r="C10" s="8" t="s">
        <v>17</v>
      </c>
      <c r="D10" s="8" t="s">
        <v>10</v>
      </c>
      <c r="G10" s="4">
        <v>14000</v>
      </c>
      <c r="H10" s="4">
        <f>D11</f>
        <v>12000</v>
      </c>
      <c r="I10" s="4">
        <f>D11</f>
        <v>12000</v>
      </c>
      <c r="J10" s="4">
        <f>D11</f>
        <v>12000</v>
      </c>
      <c r="K10" s="4">
        <f>D11</f>
        <v>12000</v>
      </c>
    </row>
    <row r="11" spans="2:13" ht="18" x14ac:dyDescent="0.25">
      <c r="B11" s="9" t="s">
        <v>1</v>
      </c>
      <c r="C11" s="2"/>
      <c r="D11" s="4">
        <v>12000</v>
      </c>
      <c r="E11" s="3"/>
      <c r="F11" s="3"/>
      <c r="G11" s="4">
        <f>D12</f>
        <v>4000</v>
      </c>
      <c r="H11" s="4">
        <f>D12</f>
        <v>4000</v>
      </c>
      <c r="I11" s="4">
        <f>D12</f>
        <v>4000</v>
      </c>
      <c r="J11" s="4">
        <f>D12</f>
        <v>4000</v>
      </c>
      <c r="K11" s="4">
        <f>D12</f>
        <v>4000</v>
      </c>
    </row>
    <row r="12" spans="2:13" ht="18" x14ac:dyDescent="0.25">
      <c r="B12" s="9" t="s">
        <v>21</v>
      </c>
      <c r="C12" s="2"/>
      <c r="D12" s="4">
        <v>4000</v>
      </c>
      <c r="E12" s="3"/>
      <c r="F12" s="3"/>
      <c r="G12" s="4">
        <f>D13</f>
        <v>3150</v>
      </c>
      <c r="H12" s="4">
        <f>D13</f>
        <v>3150</v>
      </c>
      <c r="I12" s="4">
        <f>D13</f>
        <v>3150</v>
      </c>
      <c r="J12" s="4">
        <f>D13</f>
        <v>3150</v>
      </c>
      <c r="K12" s="4">
        <f>D13</f>
        <v>3150</v>
      </c>
    </row>
    <row r="13" spans="2:13" ht="18" x14ac:dyDescent="0.25">
      <c r="B13" s="9" t="s">
        <v>2</v>
      </c>
      <c r="C13" s="2">
        <v>225</v>
      </c>
      <c r="D13" s="4">
        <f>C13*14</f>
        <v>3150</v>
      </c>
      <c r="E13" s="3"/>
      <c r="F13" s="3"/>
      <c r="G13" s="4">
        <v>0</v>
      </c>
      <c r="H13" s="4">
        <f>D14/1</f>
        <v>5670</v>
      </c>
      <c r="I13" s="4">
        <f>D14/2</f>
        <v>2835</v>
      </c>
      <c r="J13" s="4">
        <f>D14/3</f>
        <v>1890</v>
      </c>
      <c r="K13" s="4">
        <f>D14/4</f>
        <v>1417.5</v>
      </c>
    </row>
    <row r="14" spans="2:13" ht="18" x14ac:dyDescent="0.25">
      <c r="B14" s="9" t="s">
        <v>22</v>
      </c>
      <c r="C14" s="2">
        <f>135*3</f>
        <v>405</v>
      </c>
      <c r="D14" s="4">
        <f>C14*14</f>
        <v>5670</v>
      </c>
      <c r="E14" s="3"/>
      <c r="F14" s="3"/>
      <c r="G14" s="4">
        <v>0</v>
      </c>
      <c r="H14" s="4">
        <f>D15/1</f>
        <v>4900</v>
      </c>
      <c r="I14" s="4">
        <f>D15/2</f>
        <v>2450</v>
      </c>
      <c r="J14" s="4">
        <f>D15/3</f>
        <v>1633.3333333333333</v>
      </c>
      <c r="K14" s="4">
        <f>D15/4</f>
        <v>1225</v>
      </c>
    </row>
    <row r="15" spans="2:13" ht="18" x14ac:dyDescent="0.25">
      <c r="B15" s="9" t="s">
        <v>23</v>
      </c>
      <c r="C15" s="2">
        <f>350*1</f>
        <v>350</v>
      </c>
      <c r="D15" s="4">
        <f>C15*14</f>
        <v>4900</v>
      </c>
      <c r="E15" s="3"/>
      <c r="F15" s="3"/>
      <c r="G15" s="4">
        <v>0</v>
      </c>
      <c r="H15" s="4">
        <f>D16</f>
        <v>1000</v>
      </c>
      <c r="I15" s="4">
        <f>D16</f>
        <v>1000</v>
      </c>
      <c r="J15" s="4">
        <f>D16</f>
        <v>1000</v>
      </c>
      <c r="K15" s="4">
        <f>D16</f>
        <v>1000</v>
      </c>
    </row>
    <row r="16" spans="2:13" ht="18" x14ac:dyDescent="0.25">
      <c r="B16" s="9" t="s">
        <v>27</v>
      </c>
      <c r="C16" s="2"/>
      <c r="D16" s="4">
        <v>1000</v>
      </c>
      <c r="E16" s="3"/>
      <c r="F16" s="3"/>
      <c r="G16" s="4">
        <v>0</v>
      </c>
      <c r="H16" s="4">
        <f>D17</f>
        <v>1400</v>
      </c>
      <c r="I16" s="4">
        <f>D17</f>
        <v>1400</v>
      </c>
      <c r="J16" s="4">
        <f>D17</f>
        <v>1400</v>
      </c>
      <c r="K16" s="4">
        <f>D17</f>
        <v>1400</v>
      </c>
    </row>
    <row r="17" spans="2:11" ht="18" x14ac:dyDescent="0.25">
      <c r="B17" s="10" t="s">
        <v>15</v>
      </c>
      <c r="C17" s="2">
        <v>100</v>
      </c>
      <c r="D17" s="4">
        <f>C17*14</f>
        <v>1400</v>
      </c>
      <c r="E17" s="3"/>
      <c r="F17" s="3"/>
      <c r="G17" s="4">
        <v>0</v>
      </c>
      <c r="H17" s="4">
        <f>D18</f>
        <v>0</v>
      </c>
      <c r="I17" s="4">
        <f>D18</f>
        <v>0</v>
      </c>
      <c r="J17" s="4">
        <f>D18</f>
        <v>0</v>
      </c>
      <c r="K17" s="4">
        <f>D18</f>
        <v>0</v>
      </c>
    </row>
    <row r="18" spans="2:11" ht="18" x14ac:dyDescent="0.25">
      <c r="B18" s="10" t="s">
        <v>16</v>
      </c>
      <c r="C18" s="2">
        <v>0</v>
      </c>
      <c r="D18" s="4">
        <v>0</v>
      </c>
      <c r="E18" s="3"/>
      <c r="G18" s="4">
        <v>0</v>
      </c>
      <c r="H18" s="4">
        <f>D19</f>
        <v>1400</v>
      </c>
      <c r="I18" s="4">
        <f>D19</f>
        <v>1400</v>
      </c>
      <c r="J18" s="4">
        <f>D19</f>
        <v>1400</v>
      </c>
      <c r="K18" s="4">
        <f>D19</f>
        <v>1400</v>
      </c>
    </row>
    <row r="19" spans="2:11" ht="18" x14ac:dyDescent="0.25">
      <c r="B19" s="10" t="s">
        <v>24</v>
      </c>
      <c r="C19" s="2">
        <v>100</v>
      </c>
      <c r="D19" s="4">
        <f>C19*14</f>
        <v>1400</v>
      </c>
      <c r="F19" s="18" t="s">
        <v>28</v>
      </c>
      <c r="G19" s="12">
        <f>SUM(G10:G18)</f>
        <v>21150</v>
      </c>
      <c r="H19" s="12">
        <f>SUM(H10:H18)</f>
        <v>33520</v>
      </c>
      <c r="I19" s="12">
        <f>SUM(I10:I18)</f>
        <v>28235</v>
      </c>
      <c r="J19" s="12">
        <f>SUM(J10:J18)</f>
        <v>26473.333333333332</v>
      </c>
      <c r="K19" s="12">
        <f>SUM(K10:K18)</f>
        <v>25592.5</v>
      </c>
    </row>
    <row r="20" spans="2:11" ht="18" x14ac:dyDescent="0.25">
      <c r="B20" s="10" t="s">
        <v>3</v>
      </c>
      <c r="C20" s="19"/>
      <c r="D20" s="12">
        <f>SUM(D11:D18)</f>
        <v>32120</v>
      </c>
      <c r="F20" s="18" t="s">
        <v>26</v>
      </c>
      <c r="G20" s="12">
        <f>G19*110%</f>
        <v>23265.000000000004</v>
      </c>
      <c r="H20" s="12">
        <f t="shared" ref="H20:K20" si="0">H19*110%</f>
        <v>36872</v>
      </c>
      <c r="I20" s="12">
        <f t="shared" si="0"/>
        <v>31058.500000000004</v>
      </c>
      <c r="J20" s="12">
        <f t="shared" si="0"/>
        <v>29120.666666666668</v>
      </c>
      <c r="K20" s="12">
        <f t="shared" si="0"/>
        <v>28151.750000000004</v>
      </c>
    </row>
    <row r="21" spans="2:11" x14ac:dyDescent="0.2">
      <c r="F21" s="20">
        <v>0.1</v>
      </c>
    </row>
    <row r="22" spans="2:11" x14ac:dyDescent="0.2">
      <c r="G22" s="13"/>
    </row>
  </sheetData>
  <mergeCells count="4">
    <mergeCell ref="B2:M2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rightToLeft="1" topLeftCell="A4" workbookViewId="0">
      <selection activeCell="B6" sqref="B6:L21"/>
    </sheetView>
  </sheetViews>
  <sheetFormatPr defaultRowHeight="14.25" x14ac:dyDescent="0.2"/>
  <cols>
    <col min="2" max="2" width="19.375" customWidth="1"/>
    <col min="4" max="4" width="13.375" bestFit="1" customWidth="1"/>
    <col min="6" max="6" width="12.5" customWidth="1"/>
    <col min="7" max="7" width="13.375" bestFit="1" customWidth="1"/>
    <col min="8" max="8" width="13.5" bestFit="1" customWidth="1"/>
    <col min="9" max="9" width="15.875" bestFit="1" customWidth="1"/>
    <col min="10" max="11" width="13.5" bestFit="1" customWidth="1"/>
  </cols>
  <sheetData>
    <row r="3" spans="2:12" ht="26.25" x14ac:dyDescent="0.4">
      <c r="B3" s="16" t="s">
        <v>11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6" spans="2:12" ht="18" x14ac:dyDescent="0.25">
      <c r="B6" s="5" t="s">
        <v>4</v>
      </c>
      <c r="C6" s="15"/>
      <c r="D6" s="15"/>
    </row>
    <row r="7" spans="2:12" ht="18" x14ac:dyDescent="0.25">
      <c r="B7" s="5" t="s">
        <v>5</v>
      </c>
      <c r="C7" s="15"/>
      <c r="D7" s="15"/>
    </row>
    <row r="8" spans="2:12" ht="18" x14ac:dyDescent="0.25">
      <c r="B8" s="5" t="s">
        <v>0</v>
      </c>
      <c r="C8" s="15"/>
      <c r="D8" s="15"/>
    </row>
    <row r="9" spans="2:12" ht="15.75" x14ac:dyDescent="0.25">
      <c r="D9" s="3"/>
      <c r="E9" s="3"/>
      <c r="F9" s="3"/>
      <c r="G9" s="6" t="s">
        <v>20</v>
      </c>
      <c r="H9" s="6" t="s">
        <v>9</v>
      </c>
      <c r="I9" s="6" t="s">
        <v>6</v>
      </c>
      <c r="J9" s="6" t="s">
        <v>7</v>
      </c>
      <c r="K9" s="6" t="s">
        <v>8</v>
      </c>
    </row>
    <row r="10" spans="2:12" ht="18" x14ac:dyDescent="0.25">
      <c r="B10" s="7"/>
      <c r="C10" s="8" t="s">
        <v>17</v>
      </c>
      <c r="D10" s="8" t="s">
        <v>10</v>
      </c>
      <c r="G10" s="4">
        <v>14000</v>
      </c>
      <c r="H10" s="4">
        <f>D11</f>
        <v>15500</v>
      </c>
      <c r="I10" s="4">
        <f>D11</f>
        <v>15500</v>
      </c>
      <c r="J10" s="4">
        <f>D11</f>
        <v>15500</v>
      </c>
      <c r="K10" s="4">
        <f>D11</f>
        <v>15500</v>
      </c>
    </row>
    <row r="11" spans="2:12" ht="18" x14ac:dyDescent="0.25">
      <c r="B11" s="9" t="s">
        <v>1</v>
      </c>
      <c r="C11" s="2"/>
      <c r="D11" s="4">
        <v>15500</v>
      </c>
      <c r="E11" s="3"/>
      <c r="F11" s="3"/>
      <c r="G11" s="4">
        <f>D12</f>
        <v>11900</v>
      </c>
      <c r="H11" s="4">
        <f>D12</f>
        <v>11900</v>
      </c>
      <c r="I11" s="4">
        <f>D12</f>
        <v>11900</v>
      </c>
      <c r="J11" s="4">
        <f>D12</f>
        <v>11900</v>
      </c>
      <c r="K11" s="4">
        <f>D12</f>
        <v>11900</v>
      </c>
    </row>
    <row r="12" spans="2:12" ht="18" x14ac:dyDescent="0.25">
      <c r="B12" s="9" t="s">
        <v>14</v>
      </c>
      <c r="C12" s="2">
        <v>850</v>
      </c>
      <c r="D12" s="4">
        <f>C12*14</f>
        <v>11900</v>
      </c>
      <c r="E12" s="3"/>
      <c r="F12" s="3"/>
      <c r="G12" s="4">
        <f>D13</f>
        <v>3150</v>
      </c>
      <c r="H12" s="4">
        <f>D13</f>
        <v>3150</v>
      </c>
      <c r="I12" s="4">
        <f>D13</f>
        <v>3150</v>
      </c>
      <c r="J12" s="4">
        <f>D13</f>
        <v>3150</v>
      </c>
      <c r="K12" s="4">
        <f>D13</f>
        <v>3150</v>
      </c>
    </row>
    <row r="13" spans="2:12" ht="18" x14ac:dyDescent="0.25">
      <c r="B13" s="9" t="s">
        <v>2</v>
      </c>
      <c r="C13" s="2">
        <v>225</v>
      </c>
      <c r="D13" s="4">
        <f>C13*14</f>
        <v>3150</v>
      </c>
      <c r="E13" s="3"/>
      <c r="F13" s="3"/>
      <c r="G13" s="4">
        <v>0</v>
      </c>
      <c r="H13" s="4">
        <f>D14/1</f>
        <v>18900</v>
      </c>
      <c r="I13" s="4">
        <f>D14/2</f>
        <v>9450</v>
      </c>
      <c r="J13" s="4">
        <f>D14/3</f>
        <v>6300</v>
      </c>
      <c r="K13" s="4">
        <f>D14/4</f>
        <v>4725</v>
      </c>
    </row>
    <row r="14" spans="2:12" ht="18" x14ac:dyDescent="0.25">
      <c r="B14" s="9" t="s">
        <v>19</v>
      </c>
      <c r="C14" s="2">
        <f>150*9</f>
        <v>1350</v>
      </c>
      <c r="D14" s="4">
        <f>C14*14</f>
        <v>18900</v>
      </c>
      <c r="E14" s="3"/>
      <c r="F14" s="3"/>
      <c r="G14" s="4">
        <v>0</v>
      </c>
      <c r="H14" s="4">
        <f>D15/1</f>
        <v>16800</v>
      </c>
      <c r="I14" s="4">
        <f>D15/2</f>
        <v>8400</v>
      </c>
      <c r="J14" s="4">
        <f>D15/3</f>
        <v>5600</v>
      </c>
      <c r="K14" s="4">
        <f>D15/4</f>
        <v>4200</v>
      </c>
    </row>
    <row r="15" spans="2:12" ht="18" x14ac:dyDescent="0.25">
      <c r="B15" s="9" t="s">
        <v>18</v>
      </c>
      <c r="C15" s="2">
        <f>400*3</f>
        <v>1200</v>
      </c>
      <c r="D15" s="4">
        <f>C15*14</f>
        <v>16800</v>
      </c>
      <c r="E15" s="3"/>
      <c r="F15" s="3"/>
      <c r="G15" s="4">
        <v>0</v>
      </c>
      <c r="H15" s="4">
        <f>D16</f>
        <v>1000</v>
      </c>
      <c r="I15" s="4">
        <f>D16</f>
        <v>1000</v>
      </c>
      <c r="J15" s="4">
        <f>D16</f>
        <v>1000</v>
      </c>
      <c r="K15" s="4">
        <f>D16</f>
        <v>1000</v>
      </c>
    </row>
    <row r="16" spans="2:12" ht="18" x14ac:dyDescent="0.25">
      <c r="B16" s="9" t="s">
        <v>13</v>
      </c>
      <c r="C16" s="2"/>
      <c r="D16" s="4">
        <v>1000</v>
      </c>
      <c r="E16" s="3"/>
      <c r="F16" s="3"/>
      <c r="G16" s="4">
        <v>0</v>
      </c>
      <c r="H16" s="4">
        <f>D18</f>
        <v>1400</v>
      </c>
      <c r="I16" s="4">
        <f>D18</f>
        <v>1400</v>
      </c>
      <c r="J16" s="4">
        <f>D18</f>
        <v>1400</v>
      </c>
      <c r="K16" s="4">
        <f>D18</f>
        <v>1400</v>
      </c>
    </row>
    <row r="17" spans="2:11" ht="18" x14ac:dyDescent="0.25">
      <c r="B17" s="9" t="s">
        <v>30</v>
      </c>
      <c r="C17" s="2">
        <v>250</v>
      </c>
      <c r="D17" s="4">
        <f>C17*14</f>
        <v>3500</v>
      </c>
      <c r="E17" s="3"/>
      <c r="F17" s="3"/>
      <c r="G17" s="4">
        <v>0</v>
      </c>
      <c r="H17" s="4">
        <f>D17</f>
        <v>3500</v>
      </c>
      <c r="I17" s="4">
        <f>D17</f>
        <v>3500</v>
      </c>
      <c r="J17" s="4">
        <f>D17</f>
        <v>3500</v>
      </c>
      <c r="K17" s="4">
        <f>D17</f>
        <v>3500</v>
      </c>
    </row>
    <row r="18" spans="2:11" ht="18" x14ac:dyDescent="0.25">
      <c r="B18" s="10" t="s">
        <v>15</v>
      </c>
      <c r="C18" s="2">
        <v>100</v>
      </c>
      <c r="D18" s="4">
        <f>C18*14</f>
        <v>1400</v>
      </c>
      <c r="E18" s="3"/>
      <c r="F18" s="3"/>
      <c r="G18" s="4">
        <v>0</v>
      </c>
      <c r="H18" s="4">
        <f>D19</f>
        <v>2000</v>
      </c>
      <c r="I18" s="4">
        <f>D19</f>
        <v>2000</v>
      </c>
      <c r="J18" s="4">
        <f>D19</f>
        <v>2000</v>
      </c>
      <c r="K18" s="4">
        <f>D19</f>
        <v>2000</v>
      </c>
    </row>
    <row r="19" spans="2:11" ht="18" x14ac:dyDescent="0.25">
      <c r="B19" s="10" t="s">
        <v>16</v>
      </c>
      <c r="C19" s="2"/>
      <c r="D19" s="4">
        <v>2000</v>
      </c>
      <c r="E19" s="3"/>
      <c r="F19" s="11" t="s">
        <v>25</v>
      </c>
      <c r="G19" s="12">
        <f>SUM(G10:G18)</f>
        <v>29050</v>
      </c>
      <c r="H19" s="12">
        <f>SUM(H10:H18)</f>
        <v>74150</v>
      </c>
      <c r="I19" s="12">
        <f>SUM(I10:I18)</f>
        <v>56300</v>
      </c>
      <c r="J19" s="12">
        <f>SUM(J10:J18)</f>
        <v>50350</v>
      </c>
      <c r="K19" s="12">
        <f>SUM(K10:K18)</f>
        <v>47375</v>
      </c>
    </row>
    <row r="20" spans="2:11" ht="18" x14ac:dyDescent="0.25">
      <c r="B20" s="10" t="s">
        <v>3</v>
      </c>
      <c r="C20" s="2"/>
      <c r="D20" s="4">
        <f>SUM(D11:D19)</f>
        <v>74150</v>
      </c>
      <c r="F20" s="11" t="s">
        <v>26</v>
      </c>
      <c r="G20" s="12">
        <f>G19*115%</f>
        <v>33407.5</v>
      </c>
      <c r="H20" s="12">
        <f>H19*115%</f>
        <v>85272.5</v>
      </c>
      <c r="I20" s="12">
        <f t="shared" ref="I20:K20" si="0">I19*115%</f>
        <v>64744.999999999993</v>
      </c>
      <c r="J20" s="12">
        <f>J19*115%</f>
        <v>57902.499999999993</v>
      </c>
      <c r="K20" s="12">
        <f t="shared" si="0"/>
        <v>54481.249999999993</v>
      </c>
    </row>
    <row r="22" spans="2:11" x14ac:dyDescent="0.2">
      <c r="G22" s="13"/>
      <c r="I22" s="13"/>
      <c r="J22" s="13"/>
    </row>
    <row r="23" spans="2:11" x14ac:dyDescent="0.2">
      <c r="G23" s="13"/>
      <c r="I23" s="13"/>
      <c r="J23" s="13"/>
    </row>
    <row r="24" spans="2:11" x14ac:dyDescent="0.2">
      <c r="I24" s="13"/>
    </row>
  </sheetData>
  <mergeCells count="4">
    <mergeCell ref="B3:L3"/>
    <mergeCell ref="C6:D6"/>
    <mergeCell ref="C7:D7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22"/>
  <sheetViews>
    <sheetView rightToLeft="1" tabSelected="1" workbookViewId="0">
      <selection activeCell="B1" sqref="B1"/>
    </sheetView>
  </sheetViews>
  <sheetFormatPr defaultRowHeight="14.25" x14ac:dyDescent="0.2"/>
  <cols>
    <col min="3" max="3" width="19.875" customWidth="1"/>
    <col min="4" max="4" width="13.125" customWidth="1"/>
    <col min="5" max="5" width="16.625" customWidth="1"/>
    <col min="6" max="6" width="15.875" customWidth="1"/>
    <col min="7" max="7" width="11.375" bestFit="1" customWidth="1"/>
    <col min="8" max="13" width="13.5" bestFit="1" customWidth="1"/>
    <col min="16" max="16" width="9" style="1"/>
    <col min="19" max="19" width="18.5" customWidth="1"/>
    <col min="21" max="21" width="13.375" bestFit="1" customWidth="1"/>
    <col min="23" max="23" width="12.875" bestFit="1" customWidth="1"/>
    <col min="24" max="28" width="13.5" bestFit="1" customWidth="1"/>
  </cols>
  <sheetData>
    <row r="3" spans="3:29" ht="26.25" x14ac:dyDescent="0.4">
      <c r="C3" s="14" t="s">
        <v>29</v>
      </c>
      <c r="D3" s="14"/>
      <c r="E3" s="14"/>
      <c r="F3" s="14"/>
      <c r="G3" s="14"/>
      <c r="H3" s="14"/>
      <c r="I3" s="14"/>
      <c r="J3" s="14"/>
      <c r="K3" s="14"/>
      <c r="L3" s="14"/>
      <c r="M3" s="14"/>
      <c r="S3" s="14" t="s">
        <v>29</v>
      </c>
      <c r="T3" s="14"/>
      <c r="U3" s="14"/>
      <c r="V3" s="14"/>
      <c r="W3" s="14"/>
      <c r="X3" s="14"/>
      <c r="Y3" s="14"/>
      <c r="Z3" s="14"/>
      <c r="AA3" s="14"/>
      <c r="AB3" s="14"/>
      <c r="AC3" s="14"/>
    </row>
    <row r="5" spans="3:29" ht="18" x14ac:dyDescent="0.25">
      <c r="S5" s="5" t="s">
        <v>4</v>
      </c>
      <c r="T5" s="15"/>
      <c r="U5" s="15"/>
    </row>
    <row r="6" spans="3:29" ht="18" x14ac:dyDescent="0.25">
      <c r="C6" s="5" t="s">
        <v>4</v>
      </c>
      <c r="D6" s="15"/>
      <c r="E6" s="15"/>
      <c r="S6" s="5" t="s">
        <v>5</v>
      </c>
      <c r="T6" s="15"/>
      <c r="U6" s="15"/>
    </row>
    <row r="7" spans="3:29" ht="18" x14ac:dyDescent="0.25">
      <c r="C7" s="5" t="s">
        <v>5</v>
      </c>
      <c r="D7" s="15"/>
      <c r="E7" s="15"/>
      <c r="S7" s="5" t="s">
        <v>0</v>
      </c>
      <c r="T7" s="15"/>
      <c r="U7" s="15"/>
    </row>
    <row r="8" spans="3:29" ht="18" x14ac:dyDescent="0.25">
      <c r="C8" s="5" t="s">
        <v>0</v>
      </c>
      <c r="D8" s="15"/>
      <c r="E8" s="15"/>
      <c r="U8" s="3"/>
      <c r="V8" s="3"/>
      <c r="W8" s="3"/>
      <c r="X8" s="6" t="s">
        <v>20</v>
      </c>
      <c r="Y8" s="6" t="s">
        <v>9</v>
      </c>
      <c r="Z8" s="6" t="s">
        <v>6</v>
      </c>
      <c r="AA8" s="6" t="s">
        <v>7</v>
      </c>
      <c r="AB8" s="6" t="s">
        <v>8</v>
      </c>
    </row>
    <row r="9" spans="3:29" ht="18" x14ac:dyDescent="0.25">
      <c r="E9" s="3"/>
      <c r="F9" s="3"/>
      <c r="G9" s="3"/>
      <c r="H9" s="6" t="s">
        <v>20</v>
      </c>
      <c r="I9" s="6" t="s">
        <v>9</v>
      </c>
      <c r="J9" s="6" t="s">
        <v>6</v>
      </c>
      <c r="K9" s="6" t="s">
        <v>7</v>
      </c>
      <c r="L9" s="6" t="s">
        <v>8</v>
      </c>
      <c r="S9" s="7"/>
      <c r="T9" s="8" t="s">
        <v>17</v>
      </c>
      <c r="U9" s="8" t="s">
        <v>10</v>
      </c>
      <c r="X9" s="4">
        <v>14000</v>
      </c>
      <c r="Y9" s="4">
        <f>U10</f>
        <v>15500</v>
      </c>
      <c r="Z9" s="4">
        <f>U10</f>
        <v>15500</v>
      </c>
      <c r="AA9" s="4">
        <f>U10</f>
        <v>15500</v>
      </c>
      <c r="AB9" s="4">
        <f>U10</f>
        <v>15500</v>
      </c>
    </row>
    <row r="10" spans="3:29" ht="18" x14ac:dyDescent="0.25">
      <c r="C10" s="7"/>
      <c r="D10" s="8" t="s">
        <v>17</v>
      </c>
      <c r="E10" s="8" t="s">
        <v>10</v>
      </c>
      <c r="H10" s="4">
        <v>14000</v>
      </c>
      <c r="I10" s="4">
        <f>E11</f>
        <v>12000</v>
      </c>
      <c r="J10" s="4">
        <f>E11</f>
        <v>12000</v>
      </c>
      <c r="K10" s="4">
        <f>E11</f>
        <v>12000</v>
      </c>
      <c r="L10" s="4">
        <f>E11</f>
        <v>12000</v>
      </c>
      <c r="S10" s="9" t="s">
        <v>1</v>
      </c>
      <c r="T10" s="2"/>
      <c r="U10" s="4">
        <v>15500</v>
      </c>
      <c r="V10" s="3"/>
      <c r="W10" s="3"/>
      <c r="X10" s="4">
        <f>U11</f>
        <v>11900</v>
      </c>
      <c r="Y10" s="4">
        <f>U11</f>
        <v>11900</v>
      </c>
      <c r="Z10" s="4">
        <f>U11</f>
        <v>11900</v>
      </c>
      <c r="AA10" s="4">
        <f>U11</f>
        <v>11900</v>
      </c>
      <c r="AB10" s="4">
        <f>U11</f>
        <v>11900</v>
      </c>
    </row>
    <row r="11" spans="3:29" ht="18" x14ac:dyDescent="0.25">
      <c r="C11" s="9" t="s">
        <v>1</v>
      </c>
      <c r="D11" s="2"/>
      <c r="E11" s="4">
        <v>12000</v>
      </c>
      <c r="F11" s="3"/>
      <c r="G11" s="3"/>
      <c r="H11" s="4">
        <f>E12</f>
        <v>4000</v>
      </c>
      <c r="I11" s="4">
        <f>E12</f>
        <v>4000</v>
      </c>
      <c r="J11" s="4">
        <f>E12</f>
        <v>4000</v>
      </c>
      <c r="K11" s="4">
        <f>E12</f>
        <v>4000</v>
      </c>
      <c r="L11" s="4">
        <f>E12</f>
        <v>4000</v>
      </c>
      <c r="S11" s="9" t="s">
        <v>14</v>
      </c>
      <c r="T11" s="2">
        <v>850</v>
      </c>
      <c r="U11" s="4">
        <f>T11*14</f>
        <v>11900</v>
      </c>
      <c r="V11" s="3"/>
      <c r="W11" s="3"/>
      <c r="X11" s="4">
        <f>U12</f>
        <v>3150</v>
      </c>
      <c r="Y11" s="4">
        <f>U12</f>
        <v>3150</v>
      </c>
      <c r="Z11" s="4">
        <f>U12</f>
        <v>3150</v>
      </c>
      <c r="AA11" s="4">
        <f>U12</f>
        <v>3150</v>
      </c>
      <c r="AB11" s="4">
        <f>U12</f>
        <v>3150</v>
      </c>
    </row>
    <row r="12" spans="3:29" ht="18" x14ac:dyDescent="0.25">
      <c r="C12" s="9" t="s">
        <v>21</v>
      </c>
      <c r="D12" s="2"/>
      <c r="E12" s="4">
        <v>4000</v>
      </c>
      <c r="F12" s="3"/>
      <c r="G12" s="3"/>
      <c r="H12" s="4">
        <f>E13</f>
        <v>3150</v>
      </c>
      <c r="I12" s="4">
        <f>E13</f>
        <v>3150</v>
      </c>
      <c r="J12" s="4">
        <f>E13</f>
        <v>3150</v>
      </c>
      <c r="K12" s="4">
        <f>E13</f>
        <v>3150</v>
      </c>
      <c r="L12" s="4">
        <f>E13</f>
        <v>3150</v>
      </c>
      <c r="S12" s="9" t="s">
        <v>2</v>
      </c>
      <c r="T12" s="2">
        <v>225</v>
      </c>
      <c r="U12" s="4">
        <f>T12*14</f>
        <v>3150</v>
      </c>
      <c r="V12" s="3"/>
      <c r="W12" s="3"/>
      <c r="X12" s="4">
        <v>0</v>
      </c>
      <c r="Y12" s="4">
        <f>U13/1</f>
        <v>18900</v>
      </c>
      <c r="Z12" s="4">
        <f>U13/2</f>
        <v>9450</v>
      </c>
      <c r="AA12" s="4">
        <f>U13/3</f>
        <v>6300</v>
      </c>
      <c r="AB12" s="4">
        <f>U13/4</f>
        <v>4725</v>
      </c>
    </row>
    <row r="13" spans="3:29" ht="18" x14ac:dyDescent="0.25">
      <c r="C13" s="9" t="s">
        <v>2</v>
      </c>
      <c r="D13" s="2">
        <v>225</v>
      </c>
      <c r="E13" s="4">
        <f>D13*14</f>
        <v>3150</v>
      </c>
      <c r="F13" s="3"/>
      <c r="G13" s="3"/>
      <c r="H13" s="4">
        <v>0</v>
      </c>
      <c r="I13" s="4">
        <f>E14/1</f>
        <v>5670</v>
      </c>
      <c r="J13" s="4">
        <f>E14/2</f>
        <v>2835</v>
      </c>
      <c r="K13" s="4">
        <f>E14/3</f>
        <v>1890</v>
      </c>
      <c r="L13" s="4">
        <f>E14/4</f>
        <v>1417.5</v>
      </c>
      <c r="S13" s="9" t="s">
        <v>19</v>
      </c>
      <c r="T13" s="2">
        <f>150*9</f>
        <v>1350</v>
      </c>
      <c r="U13" s="4">
        <f>T13*14</f>
        <v>18900</v>
      </c>
      <c r="V13" s="3"/>
      <c r="W13" s="3"/>
      <c r="X13" s="4">
        <v>0</v>
      </c>
      <c r="Y13" s="4">
        <f>U14/1</f>
        <v>16800</v>
      </c>
      <c r="Z13" s="4">
        <f>U14/2</f>
        <v>8400</v>
      </c>
      <c r="AA13" s="4">
        <f>U14/3</f>
        <v>5600</v>
      </c>
      <c r="AB13" s="4">
        <f>U14/4</f>
        <v>4200</v>
      </c>
    </row>
    <row r="14" spans="3:29" ht="18" x14ac:dyDescent="0.25">
      <c r="C14" s="9" t="s">
        <v>22</v>
      </c>
      <c r="D14" s="2">
        <f>135*3</f>
        <v>405</v>
      </c>
      <c r="E14" s="4">
        <f>D14*14</f>
        <v>5670</v>
      </c>
      <c r="F14" s="3"/>
      <c r="G14" s="3"/>
      <c r="H14" s="4">
        <v>0</v>
      </c>
      <c r="I14" s="4">
        <f>E15/1</f>
        <v>4900</v>
      </c>
      <c r="J14" s="4">
        <f>E15/2</f>
        <v>2450</v>
      </c>
      <c r="K14" s="4">
        <f>E15/3</f>
        <v>1633.3333333333333</v>
      </c>
      <c r="L14" s="4">
        <f>E15/4</f>
        <v>1225</v>
      </c>
      <c r="S14" s="9" t="s">
        <v>18</v>
      </c>
      <c r="T14" s="2">
        <f>400*3</f>
        <v>1200</v>
      </c>
      <c r="U14" s="4">
        <f>T14*14</f>
        <v>16800</v>
      </c>
      <c r="V14" s="3"/>
      <c r="W14" s="3"/>
      <c r="X14" s="4">
        <v>0</v>
      </c>
      <c r="Y14" s="4">
        <f>U15</f>
        <v>1000</v>
      </c>
      <c r="Z14" s="4">
        <f>U15</f>
        <v>1000</v>
      </c>
      <c r="AA14" s="4">
        <f>U15</f>
        <v>1000</v>
      </c>
      <c r="AB14" s="4">
        <f>U15</f>
        <v>1000</v>
      </c>
    </row>
    <row r="15" spans="3:29" ht="18" x14ac:dyDescent="0.25">
      <c r="C15" s="9" t="s">
        <v>23</v>
      </c>
      <c r="D15" s="2">
        <f>350*1</f>
        <v>350</v>
      </c>
      <c r="E15" s="4">
        <f>D15*14</f>
        <v>4900</v>
      </c>
      <c r="F15" s="3"/>
      <c r="G15" s="3"/>
      <c r="H15" s="4">
        <v>0</v>
      </c>
      <c r="I15" s="4">
        <f>E16</f>
        <v>1000</v>
      </c>
      <c r="J15" s="4">
        <f>E16</f>
        <v>1000</v>
      </c>
      <c r="K15" s="4">
        <f>E16</f>
        <v>1000</v>
      </c>
      <c r="L15" s="4">
        <f>E16</f>
        <v>1000</v>
      </c>
      <c r="S15" s="9" t="s">
        <v>13</v>
      </c>
      <c r="T15" s="2"/>
      <c r="U15" s="4">
        <v>1000</v>
      </c>
      <c r="V15" s="3"/>
      <c r="W15" s="3"/>
      <c r="X15" s="4">
        <v>0</v>
      </c>
      <c r="Y15" s="4">
        <f>U17</f>
        <v>2800</v>
      </c>
      <c r="Z15" s="4">
        <f>U17</f>
        <v>2800</v>
      </c>
      <c r="AA15" s="4">
        <f>U17</f>
        <v>2800</v>
      </c>
      <c r="AB15" s="4">
        <f>U17</f>
        <v>2800</v>
      </c>
    </row>
    <row r="16" spans="3:29" ht="18" x14ac:dyDescent="0.25">
      <c r="C16" s="9" t="s">
        <v>27</v>
      </c>
      <c r="D16" s="2"/>
      <c r="E16" s="4">
        <v>1000</v>
      </c>
      <c r="F16" s="3"/>
      <c r="G16" s="3"/>
      <c r="H16" s="4">
        <v>0</v>
      </c>
      <c r="I16" s="4">
        <f>E17</f>
        <v>2800</v>
      </c>
      <c r="J16" s="4">
        <f>E17</f>
        <v>2800</v>
      </c>
      <c r="K16" s="4">
        <f>E17</f>
        <v>2800</v>
      </c>
      <c r="L16" s="4">
        <f>E17</f>
        <v>2800</v>
      </c>
      <c r="S16" s="9" t="s">
        <v>30</v>
      </c>
      <c r="T16" s="2">
        <v>250</v>
      </c>
      <c r="U16" s="4">
        <f>T16*14</f>
        <v>3500</v>
      </c>
      <c r="V16" s="3"/>
      <c r="W16" s="3"/>
      <c r="X16" s="4">
        <v>0</v>
      </c>
      <c r="Y16" s="4">
        <f>U16</f>
        <v>3500</v>
      </c>
      <c r="Z16" s="4">
        <f>U16</f>
        <v>3500</v>
      </c>
      <c r="AA16" s="4">
        <f>U16</f>
        <v>3500</v>
      </c>
      <c r="AB16" s="4">
        <f>U16</f>
        <v>3500</v>
      </c>
    </row>
    <row r="17" spans="3:28" ht="18" x14ac:dyDescent="0.25">
      <c r="C17" s="10" t="s">
        <v>15</v>
      </c>
      <c r="D17" s="2">
        <v>200</v>
      </c>
      <c r="E17" s="4">
        <f>D17*14</f>
        <v>2800</v>
      </c>
      <c r="F17" s="3"/>
      <c r="G17" s="3"/>
      <c r="H17" s="4">
        <v>0</v>
      </c>
      <c r="I17" s="4">
        <f>E18</f>
        <v>0</v>
      </c>
      <c r="J17" s="4">
        <f>E18</f>
        <v>0</v>
      </c>
      <c r="K17" s="4">
        <f>E18</f>
        <v>0</v>
      </c>
      <c r="L17" s="4">
        <f>E18</f>
        <v>0</v>
      </c>
      <c r="S17" s="10" t="s">
        <v>15</v>
      </c>
      <c r="T17" s="2">
        <v>200</v>
      </c>
      <c r="U17" s="4">
        <f>T17*14</f>
        <v>2800</v>
      </c>
      <c r="V17" s="3"/>
      <c r="W17" s="3"/>
      <c r="X17" s="4">
        <v>0</v>
      </c>
      <c r="Y17" s="4">
        <f>U18</f>
        <v>2000</v>
      </c>
      <c r="Z17" s="4">
        <f>U18</f>
        <v>2000</v>
      </c>
      <c r="AA17" s="4">
        <f>U18</f>
        <v>2000</v>
      </c>
      <c r="AB17" s="4">
        <f>U18</f>
        <v>2000</v>
      </c>
    </row>
    <row r="18" spans="3:28" ht="18" x14ac:dyDescent="0.25">
      <c r="C18" s="10" t="s">
        <v>16</v>
      </c>
      <c r="D18" s="2"/>
      <c r="E18" s="4">
        <v>0</v>
      </c>
      <c r="F18" s="3"/>
      <c r="H18" s="4">
        <v>0</v>
      </c>
      <c r="I18" s="4">
        <f>E19</f>
        <v>2800</v>
      </c>
      <c r="J18" s="4">
        <f>E19</f>
        <v>2800</v>
      </c>
      <c r="K18" s="4">
        <f>E19</f>
        <v>2800</v>
      </c>
      <c r="L18" s="4">
        <f>E19</f>
        <v>2800</v>
      </c>
      <c r="S18" s="10" t="s">
        <v>16</v>
      </c>
      <c r="T18" s="2"/>
      <c r="U18" s="4">
        <v>2000</v>
      </c>
      <c r="V18" s="3"/>
      <c r="W18" s="18" t="s">
        <v>25</v>
      </c>
      <c r="X18" s="12">
        <f>SUM(X9:X17)</f>
        <v>29050</v>
      </c>
      <c r="Y18" s="12">
        <f>SUM(Y9:Y17)</f>
        <v>75550</v>
      </c>
      <c r="Z18" s="12">
        <f>SUM(Z9:Z17)</f>
        <v>57700</v>
      </c>
      <c r="AA18" s="12">
        <f>SUM(AA9:AA17)</f>
        <v>51750</v>
      </c>
      <c r="AB18" s="12">
        <f>SUM(AB9:AB17)</f>
        <v>48775</v>
      </c>
    </row>
    <row r="19" spans="3:28" ht="18" x14ac:dyDescent="0.25">
      <c r="C19" s="10" t="s">
        <v>24</v>
      </c>
      <c r="D19" s="2">
        <v>200</v>
      </c>
      <c r="E19" s="4">
        <f>D19*14</f>
        <v>2800</v>
      </c>
      <c r="G19" s="18" t="s">
        <v>28</v>
      </c>
      <c r="H19" s="12">
        <f>SUM(H10:H18)</f>
        <v>21150</v>
      </c>
      <c r="I19" s="12">
        <f>SUM(I10:I18)</f>
        <v>36320</v>
      </c>
      <c r="J19" s="12">
        <f>SUM(J10:J18)</f>
        <v>31035</v>
      </c>
      <c r="K19" s="12">
        <f>SUM(K10:K18)</f>
        <v>29273.333333333332</v>
      </c>
      <c r="L19" s="12">
        <f>SUM(L10:L18)</f>
        <v>28392.5</v>
      </c>
      <c r="S19" s="10" t="s">
        <v>3</v>
      </c>
      <c r="T19" s="2"/>
      <c r="U19" s="4">
        <f>SUM(U10:U18)</f>
        <v>75550</v>
      </c>
      <c r="W19" s="18" t="s">
        <v>26</v>
      </c>
      <c r="X19" s="12">
        <f>X18*115%</f>
        <v>33407.5</v>
      </c>
      <c r="Y19" s="12">
        <f>Y18*115%</f>
        <v>86882.5</v>
      </c>
      <c r="Z19" s="12">
        <f t="shared" ref="Z19:AB19" si="0">Z18*115%</f>
        <v>66355</v>
      </c>
      <c r="AA19" s="12">
        <f>AA18*115%</f>
        <v>59512.499999999993</v>
      </c>
      <c r="AB19" s="12">
        <f t="shared" si="0"/>
        <v>56091.249999999993</v>
      </c>
    </row>
    <row r="20" spans="3:28" ht="18" x14ac:dyDescent="0.25">
      <c r="C20" s="10" t="s">
        <v>3</v>
      </c>
      <c r="D20" s="19"/>
      <c r="E20" s="12">
        <f>SUM(E11:E18)</f>
        <v>33520</v>
      </c>
      <c r="G20" s="18" t="s">
        <v>26</v>
      </c>
      <c r="H20" s="12">
        <f>H19*115%</f>
        <v>24322.499999999996</v>
      </c>
      <c r="I20" s="12">
        <f t="shared" ref="I20:L20" si="1">I19*115%</f>
        <v>41768</v>
      </c>
      <c r="J20" s="12">
        <f t="shared" si="1"/>
        <v>35690.25</v>
      </c>
      <c r="K20" s="12">
        <f t="shared" si="1"/>
        <v>33664.333333333328</v>
      </c>
      <c r="L20" s="12">
        <f t="shared" si="1"/>
        <v>32651.374999999996</v>
      </c>
      <c r="W20" s="20">
        <v>0.15</v>
      </c>
    </row>
    <row r="21" spans="3:28" x14ac:dyDescent="0.2">
      <c r="G21" s="20">
        <v>0.15</v>
      </c>
    </row>
    <row r="22" spans="3:28" x14ac:dyDescent="0.2">
      <c r="H22" s="13"/>
    </row>
  </sheetData>
  <mergeCells count="8">
    <mergeCell ref="T5:U5"/>
    <mergeCell ref="T6:U6"/>
    <mergeCell ref="S3:AC3"/>
    <mergeCell ref="D6:E6"/>
    <mergeCell ref="D7:E7"/>
    <mergeCell ref="D8:E8"/>
    <mergeCell ref="T7:U7"/>
    <mergeCell ref="C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ترانزيت </vt:lpstr>
      <vt:lpstr>عمره 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2024-12-10T14:48:11Z</dcterms:modified>
</cp:coreProperties>
</file>