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9" i="1" l="1"/>
  <c r="A13" i="1"/>
  <c r="D11" i="1"/>
  <c r="D12" i="1" s="1"/>
  <c r="D13" i="1" s="1"/>
  <c r="A21" i="1"/>
  <c r="A6" i="1"/>
  <c r="A18" i="1"/>
  <c r="A12" i="1" s="1"/>
  <c r="D15" i="1" l="1"/>
  <c r="D14" i="1"/>
  <c r="A16" i="1"/>
  <c r="A19" i="1" s="1"/>
  <c r="A11" i="1"/>
  <c r="A20" i="1"/>
  <c r="A14" i="1"/>
  <c r="A22" i="1" s="1"/>
  <c r="D16" i="1" l="1"/>
  <c r="F16" i="1" s="1"/>
  <c r="A15" i="1"/>
  <c r="D17" i="1" l="1"/>
  <c r="D18" i="1"/>
</calcChain>
</file>

<file path=xl/sharedStrings.xml><?xml version="1.0" encoding="utf-8"?>
<sst xmlns="http://schemas.openxmlformats.org/spreadsheetml/2006/main" count="37" uniqueCount="29">
  <si>
    <t>mm length of horizontal OpenBeam (triangle)</t>
  </si>
  <si>
    <t>Output:</t>
  </si>
  <si>
    <t>mm width of printable square (inside printable circle)</t>
  </si>
  <si>
    <t>Input</t>
  </si>
  <si>
    <t>Extrusion width</t>
  </si>
  <si>
    <t>Offset from center of extrusion to ball joint on carriage</t>
  </si>
  <si>
    <t>Minimum diagonal rod angle at edge of build surface</t>
  </si>
  <si>
    <t>Offset from center to ball joint on effector - from effector.scad</t>
  </si>
  <si>
    <t>Hotend length from bottom of effector to tip</t>
  </si>
  <si>
    <r>
      <rPr>
        <b/>
        <sz val="10"/>
        <color rgb="FF000000"/>
        <rFont val="Arial"/>
        <family val="2"/>
      </rPr>
      <t>DELTA_RADIUS</t>
    </r>
    <r>
      <rPr>
        <sz val="10"/>
        <color rgb="FF000000"/>
        <rFont val="Arial"/>
        <family val="2"/>
      </rPr>
      <t xml:space="preserve">: Diagonal Rod Horizontal length </t>
    </r>
  </si>
  <si>
    <r>
      <rPr>
        <b/>
        <sz val="10"/>
        <color rgb="FF000000"/>
        <rFont val="Arial"/>
        <family val="2"/>
      </rPr>
      <t>DELTA_SMOOTH_ROD_OFFSET</t>
    </r>
    <r>
      <rPr>
        <sz val="10"/>
        <color rgb="FF000000"/>
        <rFont val="Arial"/>
        <family val="2"/>
      </rPr>
      <t>: Radius from center of build plate to center of extrusion</t>
    </r>
  </si>
  <si>
    <r>
      <rPr>
        <b/>
        <sz val="10"/>
        <color rgb="FF000000"/>
        <rFont val="Arial"/>
        <family val="2"/>
      </rPr>
      <t>DELTA_DIAGONAL_ROD</t>
    </r>
    <r>
      <rPr>
        <sz val="10"/>
        <color rgb="FF000000"/>
        <rFont val="Arial"/>
        <family val="2"/>
      </rPr>
      <t>: Diagonal Rod length if min angle</t>
    </r>
  </si>
  <si>
    <r>
      <rPr>
        <b/>
        <sz val="10"/>
        <color rgb="FF000000"/>
        <rFont val="Arial"/>
        <family val="2"/>
      </rPr>
      <t>DELTA vertical length</t>
    </r>
    <r>
      <rPr>
        <sz val="10"/>
        <color rgb="FF000000"/>
        <rFont val="Arial"/>
        <family val="2"/>
      </rPr>
      <t>: Vertical distance from carriage pivot to effector pivot when homed</t>
    </r>
  </si>
  <si>
    <t>Intermediate Calculations</t>
  </si>
  <si>
    <t>Build surface diameter</t>
  </si>
  <si>
    <t>Build Plate thickness</t>
  </si>
  <si>
    <t>mm estimated print height (Vertical_beam_len - Delta_vertical_length-printed_parts-</t>
  </si>
  <si>
    <t>Length of one side of the delta (including printed plastic corners are 22.5/2mm from end of extrusion to center and there are 2 ends on the mini Kossel vertex parts)</t>
  </si>
  <si>
    <r>
      <t xml:space="preserve">Build plate radius - </t>
    </r>
    <r>
      <rPr>
        <sz val="11"/>
        <color theme="1"/>
        <rFont val="Calibri"/>
        <family val="2"/>
        <scheme val="minor"/>
      </rPr>
      <t>need to subtract the width of the motor fram so we are at the edge of the extrusion</t>
    </r>
  </si>
  <si>
    <t>printed plastic heights combined: the heights of all the plastic pieces on the vertical beams (motor,top,endstop),the offset from the top + the build plate and tabs</t>
  </si>
  <si>
    <t>Build surface Diameter</t>
  </si>
  <si>
    <r>
      <rPr>
        <b/>
        <sz val="10"/>
        <color rgb="FF000000"/>
        <rFont val="Arial"/>
        <family val="2"/>
      </rPr>
      <t>Delta_rod_angle</t>
    </r>
    <r>
      <rPr>
        <sz val="10"/>
        <color rgb="FF000000"/>
        <rFont val="Arial"/>
        <family val="2"/>
      </rPr>
      <t>: angle of diagonal rod when centered (degrees)</t>
    </r>
  </si>
  <si>
    <t>mm Minimum length of vertical extrusion</t>
  </si>
  <si>
    <t>mm length of vertical extrusion</t>
  </si>
  <si>
    <t>mm length of horizontal extrusion</t>
  </si>
  <si>
    <t>Input your desired print area</t>
  </si>
  <si>
    <t>Desired width of build area square inside the circulart build surface</t>
  </si>
  <si>
    <t>Desired minimum build height</t>
  </si>
  <si>
    <t>Enter your build parameters in these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</si>
</sst>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wrapText="1"/>
    </xf>
    <xf numFmtId="164" fontId="0" fillId="0" borderId="0" xfId="0" applyNumberFormat="1"/>
    <xf numFmtId="164" fontId="1" fillId="0" borderId="1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>
      <alignment horizontal="left" wrapText="1" readingOrder="1"/>
    </xf>
    <xf numFmtId="164" fontId="2" fillId="0" borderId="3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horizontal="left" wrapText="1"/>
    </xf>
    <xf numFmtId="164" fontId="0" fillId="2" borderId="0" xfId="0" applyNumberFormat="1" applyFill="1"/>
    <xf numFmtId="164" fontId="1" fillId="2" borderId="3" xfId="0" applyNumberFormat="1" applyFont="1" applyFill="1" applyBorder="1" applyAlignment="1">
      <alignment horizontal="right" wrapText="1"/>
    </xf>
    <xf numFmtId="164" fontId="0" fillId="3" borderId="0" xfId="0" applyNumberFormat="1" applyFill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3" sqref="D3"/>
    </sheetView>
  </sheetViews>
  <sheetFormatPr defaultRowHeight="15" x14ac:dyDescent="0.25"/>
  <cols>
    <col min="1" max="1" width="11.5703125" style="2" bestFit="1" customWidth="1"/>
    <col min="2" max="2" width="70.5703125" style="8" customWidth="1"/>
    <col min="3" max="3" width="2.7109375" customWidth="1"/>
    <col min="4" max="4" width="10" customWidth="1"/>
    <col min="5" max="5" width="51.7109375" customWidth="1"/>
  </cols>
  <sheetData>
    <row r="1" spans="1:6" ht="15.75" thickBot="1" x14ac:dyDescent="0.3">
      <c r="A1" s="2" t="s">
        <v>3</v>
      </c>
      <c r="B1" s="12" t="s">
        <v>28</v>
      </c>
      <c r="D1" t="s">
        <v>3</v>
      </c>
      <c r="E1" t="s">
        <v>25</v>
      </c>
    </row>
    <row r="2" spans="1:6" ht="15.75" thickBot="1" x14ac:dyDescent="0.3">
      <c r="A2" s="3">
        <v>240</v>
      </c>
      <c r="B2" s="9" t="s">
        <v>24</v>
      </c>
      <c r="D2">
        <v>140</v>
      </c>
      <c r="E2" t="s">
        <v>26</v>
      </c>
    </row>
    <row r="3" spans="1:6" ht="15.75" thickBot="1" x14ac:dyDescent="0.3">
      <c r="A3" s="4">
        <v>600</v>
      </c>
      <c r="B3" s="10" t="s">
        <v>23</v>
      </c>
      <c r="D3">
        <v>200</v>
      </c>
      <c r="E3" t="s">
        <v>27</v>
      </c>
    </row>
    <row r="4" spans="1:6" ht="15.75" thickBot="1" x14ac:dyDescent="0.3">
      <c r="A4" s="4">
        <v>15</v>
      </c>
      <c r="B4" s="10" t="s">
        <v>4</v>
      </c>
    </row>
    <row r="5" spans="1:6" ht="15.75" thickBot="1" x14ac:dyDescent="0.3">
      <c r="A5" s="4">
        <v>20</v>
      </c>
      <c r="B5" s="10" t="s">
        <v>7</v>
      </c>
    </row>
    <row r="6" spans="1:6" ht="15.75" thickBot="1" x14ac:dyDescent="0.3">
      <c r="A6" s="4">
        <f>19.5+A4/2</f>
        <v>27</v>
      </c>
      <c r="B6" s="10" t="s">
        <v>5</v>
      </c>
    </row>
    <row r="7" spans="1:6" ht="15.75" thickBot="1" x14ac:dyDescent="0.3">
      <c r="A7" s="4">
        <v>28</v>
      </c>
      <c r="B7" s="10" t="s">
        <v>6</v>
      </c>
    </row>
    <row r="8" spans="1:6" ht="15.75" thickBot="1" x14ac:dyDescent="0.3">
      <c r="A8" s="4">
        <v>67</v>
      </c>
      <c r="B8" s="10" t="s">
        <v>8</v>
      </c>
    </row>
    <row r="9" spans="1:6" ht="15.75" thickBot="1" x14ac:dyDescent="0.3">
      <c r="A9" s="4">
        <v>3</v>
      </c>
      <c r="B9" s="10" t="s">
        <v>15</v>
      </c>
    </row>
    <row r="10" spans="1:6" ht="15.75" thickBot="1" x14ac:dyDescent="0.3">
      <c r="A10" s="5" t="s">
        <v>1</v>
      </c>
      <c r="B10" s="1"/>
      <c r="D10" t="s">
        <v>1</v>
      </c>
    </row>
    <row r="11" spans="1:6" x14ac:dyDescent="0.25">
      <c r="A11" s="14">
        <f>A12-A6-A5</f>
        <v>104.55444566227678</v>
      </c>
      <c r="B11" s="11" t="s">
        <v>9</v>
      </c>
      <c r="D11" s="17">
        <f>D2*SQRT(2)</f>
        <v>197.98989873223331</v>
      </c>
      <c r="E11" t="s">
        <v>20</v>
      </c>
    </row>
    <row r="12" spans="1:6" ht="45" x14ac:dyDescent="0.25">
      <c r="A12" s="2">
        <f>(A18/2)/SIN(60*PI()/180 )</f>
        <v>151.55444566227678</v>
      </c>
      <c r="B12" s="11" t="s">
        <v>10</v>
      </c>
      <c r="D12" s="2">
        <f>D11/2</f>
        <v>98.994949366116657</v>
      </c>
      <c r="E12" s="12" t="s">
        <v>18</v>
      </c>
    </row>
    <row r="13" spans="1:6" ht="26.25" x14ac:dyDescent="0.25">
      <c r="A13" s="14">
        <f>((A11*2)-A5)/COS(A7*PI()/180)</f>
        <v>214.17906663319761</v>
      </c>
      <c r="B13" s="11" t="s">
        <v>11</v>
      </c>
      <c r="D13" s="2">
        <f>(D12+A4/2+4-A5)/SIN(PI()/6)</f>
        <v>180.98989873223334</v>
      </c>
      <c r="E13" s="11" t="s">
        <v>10</v>
      </c>
    </row>
    <row r="14" spans="1:6" ht="27" thickBot="1" x14ac:dyDescent="0.3">
      <c r="A14" s="2">
        <f>SQRT((A13*A13)-(A11*A11))</f>
        <v>186.92522696554821</v>
      </c>
      <c r="B14" s="11" t="s">
        <v>12</v>
      </c>
      <c r="D14" s="16">
        <f>D13-A6-A5</f>
        <v>133.98989873223334</v>
      </c>
      <c r="E14" s="11" t="s">
        <v>9</v>
      </c>
    </row>
    <row r="15" spans="1:6" ht="15.75" thickBot="1" x14ac:dyDescent="0.3">
      <c r="A15" s="4">
        <f>ACOS(A11/A13)*180/PI()</f>
        <v>60.780041789092891</v>
      </c>
      <c r="B15" s="10" t="s">
        <v>21</v>
      </c>
      <c r="D15" s="14">
        <f>(D13*SIN(PI()/3)-11.25)*2</f>
        <v>290.98370026097405</v>
      </c>
      <c r="E15" s="9" t="s">
        <v>0</v>
      </c>
    </row>
    <row r="16" spans="1:6" ht="30.75" thickBot="1" x14ac:dyDescent="0.3">
      <c r="A16" s="15">
        <f>A12*SIN(PI()/6)+A5-A4/2-4</f>
        <v>84.277222831138374</v>
      </c>
      <c r="B16" s="12" t="s">
        <v>18</v>
      </c>
      <c r="D16" s="16">
        <f>((D14*2)-A5)/COS(A7*PI()/180)</f>
        <v>280.85449178418867</v>
      </c>
      <c r="E16" s="11" t="s">
        <v>11</v>
      </c>
      <c r="F16">
        <f>D16/25.4</f>
        <v>11.057263456070421</v>
      </c>
    </row>
    <row r="17" spans="1:5" ht="27" thickBot="1" x14ac:dyDescent="0.3">
      <c r="A17" s="4"/>
      <c r="B17" s="12" t="s">
        <v>13</v>
      </c>
      <c r="D17" s="2">
        <f>ACOS(D14/D16)*180/PI()</f>
        <v>61.505172419059221</v>
      </c>
      <c r="E17" s="10" t="s">
        <v>21</v>
      </c>
    </row>
    <row r="18" spans="1:5" ht="39.75" thickBot="1" x14ac:dyDescent="0.3">
      <c r="A18" s="4">
        <f>A2+22.5</f>
        <v>262.5</v>
      </c>
      <c r="B18" s="10" t="s">
        <v>17</v>
      </c>
      <c r="D18" s="2">
        <f>SQRT((D16*D16)-(D14*D14))</f>
        <v>246.83183059135777</v>
      </c>
      <c r="E18" s="11" t="s">
        <v>12</v>
      </c>
    </row>
    <row r="19" spans="1:5" ht="15.75" thickBot="1" x14ac:dyDescent="0.3">
      <c r="A19" s="7">
        <f>A16*2</f>
        <v>168.55444566227675</v>
      </c>
      <c r="B19" s="13" t="s">
        <v>14</v>
      </c>
      <c r="D19" s="14">
        <f>D3+A14+A21+A8</f>
        <v>568.92522696554818</v>
      </c>
      <c r="E19" s="10" t="s">
        <v>22</v>
      </c>
    </row>
    <row r="20" spans="1:5" ht="15.75" thickBot="1" x14ac:dyDescent="0.3">
      <c r="A20" s="7">
        <f>A19/SQRT(2)</f>
        <v>119.18599152693533</v>
      </c>
      <c r="B20" s="10" t="s">
        <v>2</v>
      </c>
    </row>
    <row r="21" spans="1:5" ht="39.75" thickBot="1" x14ac:dyDescent="0.3">
      <c r="A21">
        <f>(45+15+15)+25+8+3+4</f>
        <v>115</v>
      </c>
      <c r="B21" s="10" t="s">
        <v>19</v>
      </c>
    </row>
    <row r="22" spans="1:5" ht="27" thickBot="1" x14ac:dyDescent="0.3">
      <c r="A22" s="4">
        <f>A3-A14-A21-A8</f>
        <v>231.07477303445182</v>
      </c>
      <c r="B22" s="10" t="s">
        <v>16</v>
      </c>
    </row>
    <row r="23" spans="1:5" ht="15.75" thickBot="1" x14ac:dyDescent="0.3">
      <c r="A23" s="6"/>
      <c r="B23" s="1"/>
    </row>
    <row r="24" spans="1:5" ht="15.75" thickBot="1" x14ac:dyDescent="0.3">
      <c r="A24" s="5"/>
      <c r="B24" s="1"/>
    </row>
    <row r="25" spans="1:5" ht="15.75" thickBot="1" x14ac:dyDescent="0.3">
      <c r="A25" s="4"/>
      <c r="B25" s="10"/>
    </row>
    <row r="26" spans="1:5" ht="15.75" thickBot="1" x14ac:dyDescent="0.3">
      <c r="A26" s="4"/>
      <c r="B26" s="10"/>
    </row>
    <row r="27" spans="1:5" ht="15.75" thickBot="1" x14ac:dyDescent="0.3">
      <c r="A27" s="5"/>
      <c r="B27" s="1"/>
    </row>
    <row r="28" spans="1:5" ht="15.75" thickBot="1" x14ac:dyDescent="0.3">
      <c r="A28" s="4"/>
      <c r="B28" s="10"/>
    </row>
    <row r="29" spans="1:5" ht="15.75" thickBot="1" x14ac:dyDescent="0.3">
      <c r="A29" s="4"/>
      <c r="B29" s="10"/>
    </row>
    <row r="30" spans="1:5" ht="15.75" thickBot="1" x14ac:dyDescent="0.3">
      <c r="A30" s="4"/>
      <c r="B30" s="10"/>
    </row>
    <row r="31" spans="1:5" ht="15.75" thickBot="1" x14ac:dyDescent="0.3">
      <c r="A31" s="4"/>
      <c r="B31" s="10"/>
    </row>
    <row r="32" spans="1:5" ht="15.75" thickBot="1" x14ac:dyDescent="0.3">
      <c r="A32" s="4"/>
      <c r="B32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Couture</dc:creator>
  <cp:lastModifiedBy>Jay Couture</cp:lastModifiedBy>
  <dcterms:created xsi:type="dcterms:W3CDTF">2014-02-08T04:06:10Z</dcterms:created>
  <dcterms:modified xsi:type="dcterms:W3CDTF">2014-02-23T21:58:48Z</dcterms:modified>
</cp:coreProperties>
</file>