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6275" windowHeight="972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  <c r="A11" i="1" l="1"/>
  <c r="D11" i="1" l="1"/>
  <c r="D12" i="1" s="1"/>
  <c r="D13" i="1" s="1"/>
  <c r="A21" i="1"/>
  <c r="A18" i="1"/>
  <c r="A12" i="1" s="1"/>
  <c r="D15" i="1" l="1"/>
  <c r="D14" i="1"/>
  <c r="A16" i="1"/>
  <c r="A19" i="1" s="1"/>
  <c r="A20" i="1" s="1"/>
  <c r="A13" i="1"/>
  <c r="A14" i="1" l="1"/>
  <c r="A22" i="1" s="1"/>
  <c r="A15" i="1"/>
  <c r="D16" i="1"/>
  <c r="F16" i="1" s="1"/>
  <c r="D19" i="1" l="1"/>
  <c r="D17" i="1"/>
  <c r="D18" i="1"/>
</calcChain>
</file>

<file path=xl/sharedStrings.xml><?xml version="1.0" encoding="utf-8"?>
<sst xmlns="http://schemas.openxmlformats.org/spreadsheetml/2006/main" count="37" uniqueCount="30">
  <si>
    <t>mm length of horizontal OpenBeam (triangle)</t>
  </si>
  <si>
    <t>Output:</t>
  </si>
  <si>
    <t>mm width of printable square (inside printable circle)</t>
  </si>
  <si>
    <t>Input</t>
  </si>
  <si>
    <t>Extrusion width</t>
  </si>
  <si>
    <t>Offset from center of extrusion to ball joint on carriage</t>
  </si>
  <si>
    <t>Minimum diagonal rod angle at edge of build surface</t>
  </si>
  <si>
    <t>Offset from center to ball joint on effector - from effector.scad</t>
  </si>
  <si>
    <t>Hotend length from bottom of effector to tip</t>
  </si>
  <si>
    <r>
      <rPr>
        <b/>
        <sz val="10"/>
        <color rgb="FF000000"/>
        <rFont val="Arial"/>
        <family val="2"/>
      </rPr>
      <t>DELTA_RADIUS</t>
    </r>
    <r>
      <rPr>
        <sz val="10"/>
        <color rgb="FF000000"/>
        <rFont val="Arial"/>
        <family val="2"/>
      </rPr>
      <t xml:space="preserve">: Diagonal Rod Horizontal length </t>
    </r>
  </si>
  <si>
    <r>
      <rPr>
        <b/>
        <sz val="10"/>
        <color rgb="FF000000"/>
        <rFont val="Arial"/>
        <family val="2"/>
      </rPr>
      <t>DELTA_SMOOTH_ROD_OFFSET</t>
    </r>
    <r>
      <rPr>
        <sz val="10"/>
        <color rgb="FF000000"/>
        <rFont val="Arial"/>
        <family val="2"/>
      </rPr>
      <t>: Radius from center of build plate to center of extrusion</t>
    </r>
  </si>
  <si>
    <r>
      <rPr>
        <b/>
        <sz val="10"/>
        <color rgb="FF000000"/>
        <rFont val="Arial"/>
        <family val="2"/>
      </rPr>
      <t>DELTA_DIAGONAL_ROD</t>
    </r>
    <r>
      <rPr>
        <sz val="10"/>
        <color rgb="FF000000"/>
        <rFont val="Arial"/>
        <family val="2"/>
      </rPr>
      <t>: Diagonal Rod length if min angle</t>
    </r>
  </si>
  <si>
    <r>
      <rPr>
        <b/>
        <sz val="10"/>
        <color rgb="FF000000"/>
        <rFont val="Arial"/>
        <family val="2"/>
      </rPr>
      <t>DELTA vertical length</t>
    </r>
    <r>
      <rPr>
        <sz val="10"/>
        <color rgb="FF000000"/>
        <rFont val="Arial"/>
        <family val="2"/>
      </rPr>
      <t>: Vertical distance from carriage pivot to effector pivot when homed</t>
    </r>
  </si>
  <si>
    <t>Intermediate Calculations</t>
  </si>
  <si>
    <t>Build surface diameter</t>
  </si>
  <si>
    <t>Build Plate thickness</t>
  </si>
  <si>
    <t>mm estimated print height (Vertical_beam_len - Delta_vertical_length-printed_parts-</t>
  </si>
  <si>
    <t>Length of one side of the delta (including printed plastic corners are 22.5/2mm from end of extrusion to center and there are 2 ends on the mini Kossel vertex parts)</t>
  </si>
  <si>
    <r>
      <t xml:space="preserve">Build plate radius - </t>
    </r>
    <r>
      <rPr>
        <sz val="11"/>
        <color theme="1"/>
        <rFont val="Calibri"/>
        <family val="2"/>
        <scheme val="minor"/>
      </rPr>
      <t>need to subtract the width of the motor fram so we are at the edge of the extrusion</t>
    </r>
  </si>
  <si>
    <t>printed plastic heights combined: the heights of all the plastic pieces on the vertical beams (motor,top,endstop),the offset from the top + the build plate and tabs</t>
  </si>
  <si>
    <t>Build surface Diameter</t>
  </si>
  <si>
    <r>
      <rPr>
        <b/>
        <sz val="10"/>
        <color rgb="FF000000"/>
        <rFont val="Arial"/>
        <family val="2"/>
      </rPr>
      <t>Delta_rod_angle</t>
    </r>
    <r>
      <rPr>
        <sz val="10"/>
        <color rgb="FF000000"/>
        <rFont val="Arial"/>
        <family val="2"/>
      </rPr>
      <t>: angle of diagonal rod when centered (degrees)</t>
    </r>
  </si>
  <si>
    <t>mm Minimum length of vertical extrusion</t>
  </si>
  <si>
    <t>mm length of vertical extrusion</t>
  </si>
  <si>
    <t>mm length of horizontal extrusion</t>
  </si>
  <si>
    <t>Input your desired print area</t>
  </si>
  <si>
    <t>Desired width of build area square inside the circulart build surface</t>
  </si>
  <si>
    <t>Desired minimum build height</t>
  </si>
  <si>
    <t>Enter your build parameters in these inputs</t>
  </si>
  <si>
    <r>
      <rPr>
        <b/>
        <sz val="10"/>
        <color rgb="FF000000"/>
        <rFont val="Arial"/>
        <family val="2"/>
      </rPr>
      <t>DELTA_RADIUS/ Horizontal radius</t>
    </r>
    <r>
      <rPr>
        <sz val="10"/>
        <color rgb="FF000000"/>
        <rFont val="Arial"/>
        <family val="2"/>
      </rPr>
      <t xml:space="preserve">: Diagonal Rod Horizontal length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</si>
</sst>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4" xfId="0" applyFont="1" applyBorder="1" applyAlignment="1">
      <alignment wrapText="1"/>
    </xf>
    <xf numFmtId="164" fontId="0" fillId="0" borderId="0" xfId="0" applyNumberFormat="1"/>
    <xf numFmtId="164" fontId="1" fillId="0" borderId="1" xfId="0" applyNumberFormat="1" applyFont="1" applyBorder="1" applyAlignment="1">
      <alignment horizontal="right" wrapText="1"/>
    </xf>
    <xf numFmtId="164" fontId="1" fillId="0" borderId="3" xfId="0" applyNumberFormat="1" applyFont="1" applyBorder="1" applyAlignment="1">
      <alignment horizontal="right" wrapText="1"/>
    </xf>
    <xf numFmtId="164" fontId="1" fillId="0" borderId="3" xfId="0" applyNumberFormat="1" applyFont="1" applyBorder="1" applyAlignment="1">
      <alignment horizontal="left" wrapText="1" readingOrder="1"/>
    </xf>
    <xf numFmtId="164" fontId="2" fillId="0" borderId="3" xfId="0" applyNumberFormat="1" applyFont="1" applyBorder="1" applyAlignment="1">
      <alignment wrapText="1"/>
    </xf>
    <xf numFmtId="164" fontId="1" fillId="0" borderId="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3" fillId="0" borderId="0" xfId="0" applyFont="1" applyAlignment="1">
      <alignment wrapText="1"/>
    </xf>
    <xf numFmtId="0" fontId="1" fillId="0" borderId="0" xfId="0" applyFont="1" applyBorder="1" applyAlignment="1">
      <alignment horizontal="left" wrapText="1"/>
    </xf>
    <xf numFmtId="164" fontId="0" fillId="2" borderId="0" xfId="0" applyNumberFormat="1" applyFill="1"/>
    <xf numFmtId="164" fontId="1" fillId="2" borderId="3" xfId="0" applyNumberFormat="1" applyFont="1" applyFill="1" applyBorder="1" applyAlignment="1">
      <alignment horizontal="right" wrapText="1"/>
    </xf>
    <xf numFmtId="164" fontId="0" fillId="3" borderId="0" xfId="0" applyNumberFormat="1" applyFill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Sheet2!$A$5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Sheet2!$B$4:$J$4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Sheet2!$B$5:$J$5</c:f>
              <c:numCache>
                <c:formatCode>General</c:formatCode>
                <c:ptCount val="9"/>
                <c:pt idx="0">
                  <c:v>-0.17</c:v>
                </c:pt>
                <c:pt idx="1">
                  <c:v>-0.21</c:v>
                </c:pt>
                <c:pt idx="2">
                  <c:v>-0.28999999999999998</c:v>
                </c:pt>
                <c:pt idx="3">
                  <c:v>-0.19</c:v>
                </c:pt>
                <c:pt idx="4">
                  <c:v>-0.35</c:v>
                </c:pt>
                <c:pt idx="5">
                  <c:v>-0.27</c:v>
                </c:pt>
                <c:pt idx="6">
                  <c:v>-0.32</c:v>
                </c:pt>
                <c:pt idx="7">
                  <c:v>-0.37</c:v>
                </c:pt>
                <c:pt idx="8">
                  <c:v>-0.38</c:v>
                </c:pt>
              </c:numCache>
            </c:numRef>
          </c:val>
        </c:ser>
        <c:ser>
          <c:idx val="1"/>
          <c:order val="1"/>
          <c:tx>
            <c:strRef>
              <c:f>Sheet2!$A$6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Sheet2!$B$4:$J$4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Sheet2!$B$6:$J$6</c:f>
              <c:numCache>
                <c:formatCode>General</c:formatCode>
                <c:ptCount val="9"/>
                <c:pt idx="0">
                  <c:v>-0.14000000000000001</c:v>
                </c:pt>
                <c:pt idx="1">
                  <c:v>-0.16</c:v>
                </c:pt>
                <c:pt idx="2">
                  <c:v>-0.22</c:v>
                </c:pt>
                <c:pt idx="3">
                  <c:v>-0.22</c:v>
                </c:pt>
                <c:pt idx="4">
                  <c:v>-0.23</c:v>
                </c:pt>
                <c:pt idx="5">
                  <c:v>-0.25</c:v>
                </c:pt>
                <c:pt idx="6">
                  <c:v>-0.27</c:v>
                </c:pt>
                <c:pt idx="7">
                  <c:v>-0.28999999999999998</c:v>
                </c:pt>
                <c:pt idx="8">
                  <c:v>-0.26</c:v>
                </c:pt>
              </c:numCache>
            </c:numRef>
          </c:val>
        </c:ser>
        <c:ser>
          <c:idx val="2"/>
          <c:order val="2"/>
          <c:tx>
            <c:strRef>
              <c:f>Sheet2!$A$7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Sheet2!$B$4:$J$4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Sheet2!$B$7:$J$7</c:f>
              <c:numCache>
                <c:formatCode>General</c:formatCode>
                <c:ptCount val="9"/>
                <c:pt idx="0">
                  <c:v>-0.1</c:v>
                </c:pt>
                <c:pt idx="1">
                  <c:v>-0.12</c:v>
                </c:pt>
                <c:pt idx="2">
                  <c:v>-0.16</c:v>
                </c:pt>
                <c:pt idx="3">
                  <c:v>-0.24</c:v>
                </c:pt>
                <c:pt idx="4">
                  <c:v>-0.12</c:v>
                </c:pt>
                <c:pt idx="5">
                  <c:v>-0.24</c:v>
                </c:pt>
                <c:pt idx="6">
                  <c:v>-0.22</c:v>
                </c:pt>
                <c:pt idx="7">
                  <c:v>-0.16</c:v>
                </c:pt>
                <c:pt idx="8">
                  <c:v>-0.14000000000000001</c:v>
                </c:pt>
              </c:numCache>
            </c:numRef>
          </c:val>
        </c:ser>
        <c:ser>
          <c:idx val="3"/>
          <c:order val="3"/>
          <c:tx>
            <c:strRef>
              <c:f>Sheet2!$A$8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Sheet2!$B$4:$J$4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Sheet2!$B$8:$J$8</c:f>
              <c:numCache>
                <c:formatCode>General</c:formatCode>
                <c:ptCount val="9"/>
                <c:pt idx="0">
                  <c:v>-0.06</c:v>
                </c:pt>
                <c:pt idx="1">
                  <c:v>-7.0000000000000007E-2</c:v>
                </c:pt>
                <c:pt idx="2">
                  <c:v>-0.09</c:v>
                </c:pt>
                <c:pt idx="3">
                  <c:v>-0.21</c:v>
                </c:pt>
                <c:pt idx="4">
                  <c:v>-0.23</c:v>
                </c:pt>
                <c:pt idx="5">
                  <c:v>-0.14000000000000001</c:v>
                </c:pt>
                <c:pt idx="6">
                  <c:v>-0.06</c:v>
                </c:pt>
                <c:pt idx="7">
                  <c:v>-0.08</c:v>
                </c:pt>
                <c:pt idx="8">
                  <c:v>-0.09</c:v>
                </c:pt>
              </c:numCache>
            </c:numRef>
          </c:val>
        </c:ser>
        <c:ser>
          <c:idx val="4"/>
          <c:order val="4"/>
          <c:tx>
            <c:strRef>
              <c:f>Sheet2!$A$9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Sheet2!$B$4:$J$4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Sheet2!$B$9:$J$9</c:f>
              <c:numCache>
                <c:formatCode>General</c:formatCode>
                <c:ptCount val="9"/>
                <c:pt idx="0">
                  <c:v>-0.01</c:v>
                </c:pt>
                <c:pt idx="1">
                  <c:v>0</c:v>
                </c:pt>
                <c:pt idx="2">
                  <c:v>0.02</c:v>
                </c:pt>
                <c:pt idx="3">
                  <c:v>-0.06</c:v>
                </c:pt>
                <c:pt idx="4">
                  <c:v>-0.05</c:v>
                </c:pt>
                <c:pt idx="5">
                  <c:v>-0.03</c:v>
                </c:pt>
                <c:pt idx="6">
                  <c:v>-0.01</c:v>
                </c:pt>
                <c:pt idx="7">
                  <c:v>0.01</c:v>
                </c:pt>
                <c:pt idx="8">
                  <c:v>0.02</c:v>
                </c:pt>
              </c:numCache>
            </c:numRef>
          </c:val>
        </c:ser>
        <c:ser>
          <c:idx val="5"/>
          <c:order val="5"/>
          <c:tx>
            <c:strRef>
              <c:f>Sheet2!$A$10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Sheet2!$B$4:$J$4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Sheet2!$B$10:$J$10</c:f>
              <c:numCache>
                <c:formatCode>General</c:formatCode>
                <c:ptCount val="9"/>
                <c:pt idx="0">
                  <c:v>0.3</c:v>
                </c:pt>
                <c:pt idx="1">
                  <c:v>0.09</c:v>
                </c:pt>
                <c:pt idx="2">
                  <c:v>-0.13</c:v>
                </c:pt>
                <c:pt idx="3">
                  <c:v>-0.15</c:v>
                </c:pt>
                <c:pt idx="4">
                  <c:v>-0.17</c:v>
                </c:pt>
                <c:pt idx="5">
                  <c:v>-0.18</c:v>
                </c:pt>
                <c:pt idx="6">
                  <c:v>-0.1</c:v>
                </c:pt>
                <c:pt idx="7">
                  <c:v>-0.02</c:v>
                </c:pt>
                <c:pt idx="8">
                  <c:v>7.0000000000000007E-2</c:v>
                </c:pt>
              </c:numCache>
            </c:numRef>
          </c:val>
        </c:ser>
        <c:ser>
          <c:idx val="6"/>
          <c:order val="6"/>
          <c:tx>
            <c:strRef>
              <c:f>Sheet2!$A$11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Sheet2!$B$4:$J$4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Sheet2!$B$11:$J$11</c:f>
              <c:numCache>
                <c:formatCode>General</c:formatCode>
                <c:ptCount val="9"/>
                <c:pt idx="0">
                  <c:v>0.16</c:v>
                </c:pt>
                <c:pt idx="1">
                  <c:v>0.08</c:v>
                </c:pt>
                <c:pt idx="2">
                  <c:v>0</c:v>
                </c:pt>
                <c:pt idx="3">
                  <c:v>-0.09</c:v>
                </c:pt>
                <c:pt idx="4">
                  <c:v>-0.17</c:v>
                </c:pt>
                <c:pt idx="5">
                  <c:v>-0.15</c:v>
                </c:pt>
                <c:pt idx="6">
                  <c:v>-0.13</c:v>
                </c:pt>
                <c:pt idx="7">
                  <c:v>-0.12</c:v>
                </c:pt>
                <c:pt idx="8">
                  <c:v>-0.02</c:v>
                </c:pt>
              </c:numCache>
            </c:numRef>
          </c:val>
        </c:ser>
        <c:ser>
          <c:idx val="7"/>
          <c:order val="7"/>
          <c:tx>
            <c:strRef>
              <c:f>Sheet2!$A$12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Sheet2!$B$4:$J$4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Sheet2!$B$12:$J$12</c:f>
              <c:numCache>
                <c:formatCode>General</c:formatCode>
                <c:ptCount val="9"/>
                <c:pt idx="0">
                  <c:v>0.16</c:v>
                </c:pt>
                <c:pt idx="1">
                  <c:v>0.14000000000000001</c:v>
                </c:pt>
                <c:pt idx="2">
                  <c:v>0.12</c:v>
                </c:pt>
                <c:pt idx="3">
                  <c:v>-0.02</c:v>
                </c:pt>
                <c:pt idx="4">
                  <c:v>-0.24</c:v>
                </c:pt>
                <c:pt idx="5">
                  <c:v>-0.25</c:v>
                </c:pt>
                <c:pt idx="6">
                  <c:v>-0.17</c:v>
                </c:pt>
                <c:pt idx="7">
                  <c:v>-0.09</c:v>
                </c:pt>
                <c:pt idx="8">
                  <c:v>-0.11</c:v>
                </c:pt>
              </c:numCache>
            </c:numRef>
          </c:val>
        </c:ser>
        <c:ser>
          <c:idx val="8"/>
          <c:order val="8"/>
          <c:tx>
            <c:strRef>
              <c:f>Sheet2!$A$13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Sheet2!$B$4:$J$4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Sheet2!$B$13:$J$13</c:f>
              <c:numCache>
                <c:formatCode>General</c:formatCode>
                <c:ptCount val="9"/>
                <c:pt idx="0">
                  <c:v>0.28999999999999998</c:v>
                </c:pt>
                <c:pt idx="1">
                  <c:v>0.34</c:v>
                </c:pt>
                <c:pt idx="2">
                  <c:v>0.25</c:v>
                </c:pt>
                <c:pt idx="3">
                  <c:v>0.05</c:v>
                </c:pt>
                <c:pt idx="4">
                  <c:v>-0.31</c:v>
                </c:pt>
                <c:pt idx="5">
                  <c:v>-0.36</c:v>
                </c:pt>
                <c:pt idx="6">
                  <c:v>-0.34</c:v>
                </c:pt>
                <c:pt idx="7">
                  <c:v>-0.19</c:v>
                </c:pt>
                <c:pt idx="8">
                  <c:v>-0.04</c:v>
                </c:pt>
              </c:numCache>
            </c:numRef>
          </c:val>
        </c:ser>
        <c:bandFmts/>
        <c:axId val="46256512"/>
        <c:axId val="45932928"/>
        <c:axId val="39107648"/>
      </c:surface3DChart>
      <c:catAx>
        <c:axId val="4625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32928"/>
        <c:crosses val="autoZero"/>
        <c:auto val="1"/>
        <c:lblAlgn val="ctr"/>
        <c:lblOffset val="100"/>
        <c:noMultiLvlLbl val="0"/>
      </c:catAx>
      <c:valAx>
        <c:axId val="4593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56512"/>
        <c:crosses val="autoZero"/>
        <c:crossBetween val="midCat"/>
      </c:valAx>
      <c:serAx>
        <c:axId val="3910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4593292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3</xdr:row>
      <xdr:rowOff>14287</xdr:rowOff>
    </xdr:from>
    <xdr:to>
      <xdr:col>18</xdr:col>
      <xdr:colOff>309562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8" sqref="A8"/>
    </sheetView>
  </sheetViews>
  <sheetFormatPr defaultRowHeight="15" x14ac:dyDescent="0.25"/>
  <cols>
    <col min="1" max="1" width="11.5703125" style="2" bestFit="1" customWidth="1"/>
    <col min="2" max="2" width="70.5703125" style="8" customWidth="1"/>
    <col min="3" max="3" width="2.7109375" customWidth="1"/>
    <col min="4" max="4" width="10" customWidth="1"/>
    <col min="5" max="5" width="51.7109375" customWidth="1"/>
  </cols>
  <sheetData>
    <row r="1" spans="1:6" ht="15.75" thickBot="1" x14ac:dyDescent="0.3">
      <c r="A1" s="2" t="s">
        <v>3</v>
      </c>
      <c r="B1" s="12" t="s">
        <v>28</v>
      </c>
      <c r="D1" t="s">
        <v>3</v>
      </c>
      <c r="E1" t="s">
        <v>25</v>
      </c>
    </row>
    <row r="2" spans="1:6" ht="15.75" thickBot="1" x14ac:dyDescent="0.3">
      <c r="A2" s="3">
        <v>254</v>
      </c>
      <c r="B2" s="9" t="s">
        <v>24</v>
      </c>
      <c r="D2">
        <v>125</v>
      </c>
      <c r="E2" t="s">
        <v>26</v>
      </c>
    </row>
    <row r="3" spans="1:6" ht="15.75" thickBot="1" x14ac:dyDescent="0.3">
      <c r="A3" s="4">
        <v>600</v>
      </c>
      <c r="B3" s="10" t="s">
        <v>23</v>
      </c>
      <c r="D3">
        <v>177</v>
      </c>
      <c r="E3" t="s">
        <v>27</v>
      </c>
    </row>
    <row r="4" spans="1:6" ht="15.75" thickBot="1" x14ac:dyDescent="0.3">
      <c r="A4" s="4">
        <v>15</v>
      </c>
      <c r="B4" s="10" t="s">
        <v>4</v>
      </c>
    </row>
    <row r="5" spans="1:6" ht="15.75" thickBot="1" x14ac:dyDescent="0.3">
      <c r="A5" s="4">
        <v>20</v>
      </c>
      <c r="B5" s="10" t="s">
        <v>7</v>
      </c>
    </row>
    <row r="6" spans="1:6" ht="15.75" thickBot="1" x14ac:dyDescent="0.3">
      <c r="A6" s="4">
        <f>19.5+A4/2</f>
        <v>27</v>
      </c>
      <c r="B6" s="10" t="s">
        <v>5</v>
      </c>
    </row>
    <row r="7" spans="1:6" ht="15.75" thickBot="1" x14ac:dyDescent="0.3">
      <c r="A7" s="4">
        <v>21.1</v>
      </c>
      <c r="B7" s="10" t="s">
        <v>6</v>
      </c>
    </row>
    <row r="8" spans="1:6" ht="15.75" thickBot="1" x14ac:dyDescent="0.3">
      <c r="A8" s="4">
        <v>67</v>
      </c>
      <c r="B8" s="10" t="s">
        <v>8</v>
      </c>
    </row>
    <row r="9" spans="1:6" ht="15.75" thickBot="1" x14ac:dyDescent="0.3">
      <c r="A9" s="4">
        <v>3</v>
      </c>
      <c r="B9" s="10" t="s">
        <v>15</v>
      </c>
    </row>
    <row r="10" spans="1:6" ht="15.75" thickBot="1" x14ac:dyDescent="0.3">
      <c r="A10" s="5" t="s">
        <v>1</v>
      </c>
      <c r="B10" s="1"/>
      <c r="D10" t="s">
        <v>1</v>
      </c>
    </row>
    <row r="11" spans="1:6" x14ac:dyDescent="0.25">
      <c r="A11" s="14">
        <f>A12-A6-A5</f>
        <v>112.63734943093152</v>
      </c>
      <c r="B11" s="11" t="s">
        <v>9</v>
      </c>
      <c r="D11" s="17">
        <f>D2*SQRT(2)</f>
        <v>176.77669529663689</v>
      </c>
      <c r="E11" t="s">
        <v>20</v>
      </c>
    </row>
    <row r="12" spans="1:6" ht="45" x14ac:dyDescent="0.25">
      <c r="A12" s="2">
        <f>(A18/2)/SIN(60*PI()/180 )</f>
        <v>159.63734943093152</v>
      </c>
      <c r="B12" s="11" t="s">
        <v>10</v>
      </c>
      <c r="D12" s="2">
        <f>D11/2</f>
        <v>88.388347648318444</v>
      </c>
      <c r="E12" s="12" t="s">
        <v>18</v>
      </c>
    </row>
    <row r="13" spans="1:6" ht="26.25" x14ac:dyDescent="0.25">
      <c r="A13" s="14">
        <f>((A11*2)-A5)/COS(A7*PI()/180)</f>
        <v>220.02671215588472</v>
      </c>
      <c r="B13" s="11" t="s">
        <v>11</v>
      </c>
      <c r="D13" s="2">
        <f>(D12+A4/2+4-A5)/SIN(PI()/6)</f>
        <v>159.77669529663692</v>
      </c>
      <c r="E13" s="11" t="s">
        <v>10</v>
      </c>
    </row>
    <row r="14" spans="1:6" ht="27" thickBot="1" x14ac:dyDescent="0.3">
      <c r="A14" s="2">
        <f>SQRT((A13*A13)-(A11*A11))</f>
        <v>189.00947482944548</v>
      </c>
      <c r="B14" s="11" t="s">
        <v>12</v>
      </c>
      <c r="D14" s="16">
        <f>D13-A6-A5</f>
        <v>112.77669529663692</v>
      </c>
      <c r="E14" s="11" t="s">
        <v>29</v>
      </c>
    </row>
    <row r="15" spans="1:6" ht="15.75" thickBot="1" x14ac:dyDescent="0.3">
      <c r="A15" s="4">
        <f>ACOS(A11/A13)*180/PI()</f>
        <v>59.207808706668516</v>
      </c>
      <c r="B15" s="10" t="s">
        <v>21</v>
      </c>
      <c r="D15" s="14">
        <f>(D13*SIN(PI()/3)-11.25)*2</f>
        <v>254.2413541192264</v>
      </c>
      <c r="E15" s="9" t="s">
        <v>0</v>
      </c>
    </row>
    <row r="16" spans="1:6" ht="30.75" thickBot="1" x14ac:dyDescent="0.3">
      <c r="A16" s="15">
        <f>A12*SIN(PI()/6)+A5-A4/2-4</f>
        <v>88.318674715465747</v>
      </c>
      <c r="B16" s="12" t="s">
        <v>18</v>
      </c>
      <c r="D16" s="16">
        <f>((D14*2)-A5)/COS(A7*PI()/180)</f>
        <v>220.32543199669965</v>
      </c>
      <c r="E16" s="11" t="s">
        <v>11</v>
      </c>
      <c r="F16">
        <f>D16/25.4</f>
        <v>8.6742296061692787</v>
      </c>
    </row>
    <row r="17" spans="1:5" ht="27" thickBot="1" x14ac:dyDescent="0.3">
      <c r="A17" s="4"/>
      <c r="B17" s="12" t="s">
        <v>13</v>
      </c>
      <c r="D17" s="2">
        <f>ACOS(D14/D16)*180/PI()</f>
        <v>59.211918587353416</v>
      </c>
      <c r="E17" s="10" t="s">
        <v>21</v>
      </c>
    </row>
    <row r="18" spans="1:5" ht="39.75" thickBot="1" x14ac:dyDescent="0.3">
      <c r="A18" s="4">
        <f>A2+22.5</f>
        <v>276.5</v>
      </c>
      <c r="B18" s="10" t="s">
        <v>17</v>
      </c>
      <c r="D18" s="2">
        <f>SQRT((D16*D16)-(D14*D14))</f>
        <v>189.27417410334098</v>
      </c>
      <c r="E18" s="11" t="s">
        <v>12</v>
      </c>
    </row>
    <row r="19" spans="1:5" ht="15.75" thickBot="1" x14ac:dyDescent="0.3">
      <c r="A19" s="7">
        <f>A16*2</f>
        <v>176.63734943093149</v>
      </c>
      <c r="B19" s="13" t="s">
        <v>14</v>
      </c>
      <c r="D19" s="14">
        <f>D3+A14+A21+A8</f>
        <v>548.00947482944548</v>
      </c>
      <c r="E19" s="10" t="s">
        <v>22</v>
      </c>
    </row>
    <row r="20" spans="1:5" ht="15.75" thickBot="1" x14ac:dyDescent="0.3">
      <c r="A20" s="7">
        <f>A19/SQRT(2)</f>
        <v>124.9014675934294</v>
      </c>
      <c r="B20" s="10" t="s">
        <v>2</v>
      </c>
    </row>
    <row r="21" spans="1:5" ht="39.75" thickBot="1" x14ac:dyDescent="0.3">
      <c r="A21">
        <f>(45+15+15)+25+8+3+4</f>
        <v>115</v>
      </c>
      <c r="B21" s="10" t="s">
        <v>19</v>
      </c>
    </row>
    <row r="22" spans="1:5" ht="27" thickBot="1" x14ac:dyDescent="0.3">
      <c r="A22" s="4">
        <f>A3-A14-A21-A8</f>
        <v>228.99052517055452</v>
      </c>
      <c r="B22" s="10" t="s">
        <v>16</v>
      </c>
    </row>
    <row r="23" spans="1:5" ht="15.75" thickBot="1" x14ac:dyDescent="0.3">
      <c r="A23" s="6"/>
      <c r="B23" s="1"/>
    </row>
    <row r="24" spans="1:5" ht="15.75" thickBot="1" x14ac:dyDescent="0.3">
      <c r="A24" s="5"/>
      <c r="B24" s="1"/>
    </row>
    <row r="25" spans="1:5" ht="15.75" thickBot="1" x14ac:dyDescent="0.3">
      <c r="A25" s="4"/>
      <c r="B25" s="10"/>
    </row>
    <row r="26" spans="1:5" ht="15.75" thickBot="1" x14ac:dyDescent="0.3">
      <c r="A26" s="4"/>
      <c r="B26" s="10"/>
    </row>
    <row r="27" spans="1:5" ht="15.75" thickBot="1" x14ac:dyDescent="0.3">
      <c r="A27" s="5"/>
      <c r="B27" s="1"/>
    </row>
    <row r="28" spans="1:5" ht="15.75" thickBot="1" x14ac:dyDescent="0.3">
      <c r="A28" s="4"/>
      <c r="B28" s="10"/>
    </row>
    <row r="29" spans="1:5" ht="15.75" thickBot="1" x14ac:dyDescent="0.3">
      <c r="A29" s="4"/>
      <c r="B29" s="10"/>
    </row>
    <row r="30" spans="1:5" ht="15.75" thickBot="1" x14ac:dyDescent="0.3">
      <c r="A30" s="4"/>
      <c r="B30" s="10"/>
    </row>
    <row r="31" spans="1:5" ht="15.75" thickBot="1" x14ac:dyDescent="0.3">
      <c r="A31" s="4"/>
      <c r="B31" s="10"/>
    </row>
    <row r="32" spans="1:5" ht="15.75" thickBot="1" x14ac:dyDescent="0.3">
      <c r="A32" s="4"/>
      <c r="B32" s="10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3"/>
  <sheetViews>
    <sheetView tabSelected="1" workbookViewId="0">
      <selection activeCell="N22" sqref="N22"/>
    </sheetView>
  </sheetViews>
  <sheetFormatPr defaultRowHeight="15" x14ac:dyDescent="0.25"/>
  <sheetData>
    <row r="4" spans="1:10" x14ac:dyDescent="0.25">
      <c r="B4">
        <v>-4</v>
      </c>
      <c r="C4">
        <v>-3</v>
      </c>
      <c r="D4">
        <v>-2</v>
      </c>
      <c r="E4">
        <v>-1</v>
      </c>
      <c r="F4">
        <v>0</v>
      </c>
      <c r="G4">
        <v>1</v>
      </c>
      <c r="H4">
        <v>2</v>
      </c>
      <c r="I4">
        <v>3</v>
      </c>
      <c r="J4">
        <v>4</v>
      </c>
    </row>
    <row r="5" spans="1:10" x14ac:dyDescent="0.25">
      <c r="A5">
        <v>-4</v>
      </c>
      <c r="B5">
        <v>-0.17</v>
      </c>
      <c r="C5">
        <v>-0.21</v>
      </c>
      <c r="D5">
        <v>-0.28999999999999998</v>
      </c>
      <c r="E5">
        <v>-0.19</v>
      </c>
      <c r="F5">
        <v>-0.35</v>
      </c>
      <c r="G5">
        <v>-0.27</v>
      </c>
      <c r="H5">
        <v>-0.32</v>
      </c>
      <c r="I5">
        <v>-0.37</v>
      </c>
      <c r="J5">
        <v>-0.38</v>
      </c>
    </row>
    <row r="6" spans="1:10" x14ac:dyDescent="0.25">
      <c r="A6">
        <v>-3</v>
      </c>
      <c r="B6">
        <v>-0.14000000000000001</v>
      </c>
      <c r="C6">
        <v>-0.16</v>
      </c>
      <c r="D6">
        <v>-0.22</v>
      </c>
      <c r="E6">
        <v>-0.22</v>
      </c>
      <c r="F6">
        <v>-0.23</v>
      </c>
      <c r="G6">
        <v>-0.25</v>
      </c>
      <c r="H6">
        <v>-0.27</v>
      </c>
      <c r="I6">
        <v>-0.28999999999999998</v>
      </c>
      <c r="J6">
        <v>-0.26</v>
      </c>
    </row>
    <row r="7" spans="1:10" x14ac:dyDescent="0.25">
      <c r="A7">
        <v>-2</v>
      </c>
      <c r="B7">
        <v>-0.1</v>
      </c>
      <c r="C7">
        <v>-0.12</v>
      </c>
      <c r="D7">
        <v>-0.16</v>
      </c>
      <c r="E7">
        <v>-0.24</v>
      </c>
      <c r="F7">
        <v>-0.12</v>
      </c>
      <c r="G7">
        <v>-0.24</v>
      </c>
      <c r="H7">
        <v>-0.22</v>
      </c>
      <c r="I7">
        <v>-0.16</v>
      </c>
      <c r="J7">
        <v>-0.14000000000000001</v>
      </c>
    </row>
    <row r="8" spans="1:10" x14ac:dyDescent="0.25">
      <c r="A8">
        <v>-1</v>
      </c>
      <c r="B8">
        <v>-0.06</v>
      </c>
      <c r="C8">
        <v>-7.0000000000000007E-2</v>
      </c>
      <c r="D8">
        <v>-0.09</v>
      </c>
      <c r="E8">
        <v>-0.21</v>
      </c>
      <c r="F8">
        <v>-0.23</v>
      </c>
      <c r="G8">
        <v>-0.14000000000000001</v>
      </c>
      <c r="H8">
        <v>-0.06</v>
      </c>
      <c r="I8">
        <v>-0.08</v>
      </c>
      <c r="J8">
        <v>-0.09</v>
      </c>
    </row>
    <row r="9" spans="1:10" x14ac:dyDescent="0.25">
      <c r="A9">
        <v>0</v>
      </c>
      <c r="B9">
        <v>-0.01</v>
      </c>
      <c r="C9">
        <v>0</v>
      </c>
      <c r="D9">
        <v>0.02</v>
      </c>
      <c r="E9">
        <v>-0.06</v>
      </c>
      <c r="F9">
        <v>-0.05</v>
      </c>
      <c r="G9">
        <v>-0.03</v>
      </c>
      <c r="H9">
        <v>-0.01</v>
      </c>
      <c r="I9">
        <v>0.01</v>
      </c>
      <c r="J9">
        <v>0.02</v>
      </c>
    </row>
    <row r="10" spans="1:10" x14ac:dyDescent="0.25">
      <c r="A10">
        <v>1</v>
      </c>
      <c r="B10">
        <v>0.3</v>
      </c>
      <c r="C10">
        <v>0.09</v>
      </c>
      <c r="D10">
        <v>-0.13</v>
      </c>
      <c r="E10">
        <v>-0.15</v>
      </c>
      <c r="F10">
        <v>-0.17</v>
      </c>
      <c r="G10">
        <v>-0.18</v>
      </c>
      <c r="H10">
        <v>-0.1</v>
      </c>
      <c r="I10">
        <v>-0.02</v>
      </c>
      <c r="J10">
        <v>7.0000000000000007E-2</v>
      </c>
    </row>
    <row r="11" spans="1:10" x14ac:dyDescent="0.25">
      <c r="A11">
        <v>2</v>
      </c>
      <c r="B11">
        <v>0.16</v>
      </c>
      <c r="C11">
        <v>0.08</v>
      </c>
      <c r="D11">
        <v>0</v>
      </c>
      <c r="E11">
        <v>-0.09</v>
      </c>
      <c r="F11">
        <v>-0.17</v>
      </c>
      <c r="G11">
        <v>-0.15</v>
      </c>
      <c r="H11">
        <v>-0.13</v>
      </c>
      <c r="I11">
        <v>-0.12</v>
      </c>
      <c r="J11">
        <v>-0.02</v>
      </c>
    </row>
    <row r="12" spans="1:10" x14ac:dyDescent="0.25">
      <c r="A12">
        <v>3</v>
      </c>
      <c r="B12">
        <v>0.16</v>
      </c>
      <c r="C12">
        <v>0.14000000000000001</v>
      </c>
      <c r="D12">
        <v>0.12</v>
      </c>
      <c r="E12">
        <v>-0.02</v>
      </c>
      <c r="F12">
        <v>-0.24</v>
      </c>
      <c r="G12">
        <v>-0.25</v>
      </c>
      <c r="H12">
        <v>-0.17</v>
      </c>
      <c r="I12">
        <v>-0.09</v>
      </c>
      <c r="J12">
        <v>-0.11</v>
      </c>
    </row>
    <row r="13" spans="1:10" x14ac:dyDescent="0.25">
      <c r="A13">
        <v>4</v>
      </c>
      <c r="B13">
        <v>0.28999999999999998</v>
      </c>
      <c r="C13">
        <v>0.34</v>
      </c>
      <c r="D13">
        <v>0.25</v>
      </c>
      <c r="E13">
        <v>0.05</v>
      </c>
      <c r="F13">
        <v>-0.31</v>
      </c>
      <c r="G13">
        <v>-0.36</v>
      </c>
      <c r="H13">
        <v>-0.34</v>
      </c>
      <c r="I13">
        <v>-0.19</v>
      </c>
      <c r="J13">
        <v>-0.04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Couture</dc:creator>
  <cp:lastModifiedBy>Jay Couture</cp:lastModifiedBy>
  <dcterms:created xsi:type="dcterms:W3CDTF">2014-02-08T04:06:10Z</dcterms:created>
  <dcterms:modified xsi:type="dcterms:W3CDTF">2014-03-30T00:24:20Z</dcterms:modified>
</cp:coreProperties>
</file>