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مشاريع التخرج\"/>
    </mc:Choice>
  </mc:AlternateContent>
  <xr:revisionPtr revIDLastSave="0" documentId="13_ncr:1_{666A880D-9597-4525-8408-738E94355F5C}" xr6:coauthVersionLast="45" xr6:coauthVersionMax="45" xr10:uidLastSave="{00000000-0000-0000-0000-000000000000}"/>
  <bookViews>
    <workbookView xWindow="-120" yWindow="-120" windowWidth="20730" windowHeight="11760" activeTab="1" xr2:uid="{9D9457B9-0C69-4EB5-923C-5177CC14AB45}"/>
  </bookViews>
  <sheets>
    <sheet name="Accounts" sheetId="1" r:id="rId1"/>
    <sheet name="Journal" sheetId="2" r:id="rId2"/>
    <sheet name="Trial Balance" sheetId="3" r:id="rId3"/>
  </sheets>
  <definedNames>
    <definedName name="_xlcn.WorksheetConnection_Book1Accounts" hidden="1">Accounts[]</definedName>
    <definedName name="_xlcn.WorksheetConnection_Book1Journal" hidden="1">Journal[]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Journal" name="Journal" connection="WorksheetConnection_Book1!Journal"/>
          <x15:modelTable id="Accounts" name="Accounts" connection="WorksheetConnection_Book1!Accounts"/>
        </x15:modelTables>
        <x15:modelRelationships>
          <x15:modelRelationship fromTable="Journal" fromColumn="Account_id" toTable="Accounts" toColumn="Accoun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G21" i="2" l="1"/>
  <c r="G17" i="2"/>
  <c r="E13" i="1" s="1"/>
  <c r="G13" i="2"/>
  <c r="G9" i="2"/>
  <c r="G5" i="2"/>
  <c r="G24" i="2"/>
  <c r="G20" i="2"/>
  <c r="G16" i="2"/>
  <c r="E12" i="1" s="1"/>
  <c r="G12" i="2"/>
  <c r="G8" i="2"/>
  <c r="G4" i="2"/>
  <c r="E4" i="1" s="1"/>
  <c r="G23" i="2"/>
  <c r="E14" i="1" s="1"/>
  <c r="G19" i="2"/>
  <c r="G15" i="2"/>
  <c r="E11" i="1" s="1"/>
  <c r="G11" i="2"/>
  <c r="E9" i="1" s="1"/>
  <c r="G7" i="2"/>
  <c r="E6" i="1" s="1"/>
  <c r="G3" i="2"/>
  <c r="E3" i="1" s="1"/>
  <c r="G22" i="2"/>
  <c r="G18" i="2"/>
  <c r="G14" i="2"/>
  <c r="G10" i="2"/>
  <c r="E8" i="1" s="1"/>
  <c r="G6" i="2"/>
  <c r="E5" i="1" s="1"/>
  <c r="G2" i="2"/>
  <c r="E2" i="1" s="1"/>
  <c r="E7" i="1" l="1"/>
  <c r="E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6B24AB-7AFA-46F3-9E3A-537446D61E1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338512-C3C1-4AAE-B135-F40F5CE5A23D}" name="WorksheetConnection_Book1!Accounts" type="102" refreshedVersion="6" minRefreshableVersion="5">
    <extLst>
      <ext xmlns:x15="http://schemas.microsoft.com/office/spreadsheetml/2010/11/main" uri="{DE250136-89BD-433C-8126-D09CA5730AF9}">
        <x15:connection id="Accounts">
          <x15:rangePr sourceName="_xlcn.WorksheetConnection_Book1Accounts"/>
        </x15:connection>
      </ext>
    </extLst>
  </connection>
  <connection id="3" xr16:uid="{58372A4C-B47D-48C3-85D7-C54181EA79EB}" name="WorksheetConnection_Book1!Journal" type="102" refreshedVersion="6" minRefreshableVersion="5">
    <extLst>
      <ext xmlns:x15="http://schemas.microsoft.com/office/spreadsheetml/2010/11/main" uri="{DE250136-89BD-433C-8126-D09CA5730AF9}">
        <x15:connection id="Journal">
          <x15:rangePr sourceName="_xlcn.WorksheetConnection_Book1Journal"/>
        </x15:connection>
      </ext>
    </extLst>
  </connection>
</connections>
</file>

<file path=xl/sharedStrings.xml><?xml version="1.0" encoding="utf-8"?>
<sst xmlns="http://schemas.openxmlformats.org/spreadsheetml/2006/main" count="96" uniqueCount="41">
  <si>
    <t>Account</t>
  </si>
  <si>
    <t>Type</t>
  </si>
  <si>
    <t>Normal Balance</t>
  </si>
  <si>
    <t>Cash</t>
  </si>
  <si>
    <t>Assest</t>
  </si>
  <si>
    <t>Debit</t>
  </si>
  <si>
    <t>Capital</t>
  </si>
  <si>
    <t>Investment</t>
  </si>
  <si>
    <t>Credit</t>
  </si>
  <si>
    <t>Computer equipment</t>
  </si>
  <si>
    <t>Supplier</t>
  </si>
  <si>
    <t>Account Payable</t>
  </si>
  <si>
    <t>liabilities</t>
  </si>
  <si>
    <t>Service Revenue</t>
  </si>
  <si>
    <t>Revenue</t>
  </si>
  <si>
    <t>Advertise expenses</t>
  </si>
  <si>
    <t>Expenses</t>
  </si>
  <si>
    <t>Advertise Payable</t>
  </si>
  <si>
    <t>Account Receivable</t>
  </si>
  <si>
    <t>Office Rent</t>
  </si>
  <si>
    <t>Salaries of employee</t>
  </si>
  <si>
    <t>Utilities</t>
  </si>
  <si>
    <t>Withdrawal</t>
  </si>
  <si>
    <t>Drawings</t>
  </si>
  <si>
    <t>Account_ID</t>
  </si>
  <si>
    <t>Date</t>
  </si>
  <si>
    <t>Account Title and Explanation</t>
  </si>
  <si>
    <t xml:space="preserve">    Capital</t>
  </si>
  <si>
    <t xml:space="preserve">    Cash</t>
  </si>
  <si>
    <t xml:space="preserve">    Account Payable</t>
  </si>
  <si>
    <t xml:space="preserve">    Service Revenue</t>
  </si>
  <si>
    <t xml:space="preserve">    Advertise Payable</t>
  </si>
  <si>
    <t xml:space="preserve">    Account Receivable</t>
  </si>
  <si>
    <t>Account_id</t>
  </si>
  <si>
    <t>Row Labels</t>
  </si>
  <si>
    <t>Balance</t>
  </si>
  <si>
    <t>Column Labels</t>
  </si>
  <si>
    <t>Helper</t>
  </si>
  <si>
    <t>Sum of Helper</t>
  </si>
  <si>
    <t>Trial Balance</t>
  </si>
  <si>
    <t>Helper2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</si>
</sst>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5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Maher Salam" refreshedDate="43999.613386574078" backgroundQuery="1" createdVersion="6" refreshedVersion="6" minRefreshableVersion="3" recordCount="0" supportSubquery="1" supportAdvancedDrill="1" xr:uid="{F34E6F17-48AB-486E-B9B6-5F2BEE82B56A}">
  <cacheSource type="external" connectionId="1"/>
  <cacheFields count="3">
    <cacheField name="[Accounts].[Account].[Account]" caption="Account" numFmtId="0" hierarchy="1" level="1">
      <sharedItems count="13">
        <s v="Account Payable"/>
        <s v="Account Receivable"/>
        <s v="Advertise expenses"/>
        <s v="Advertise Payable"/>
        <s v="Capital"/>
        <s v="Cash"/>
        <s v="Computer equipment"/>
        <s v="Office Rent"/>
        <s v="Salaries of employee"/>
        <s v="Service Revenue"/>
        <s v="Supplier"/>
        <s v="Utilities"/>
        <s v="Withdrawal"/>
      </sharedItems>
    </cacheField>
    <cacheField name="[Accounts].[Normal Balance].[Normal Balance]" caption="Normal Balance" numFmtId="0" hierarchy="3" level="1">
      <sharedItems count="2">
        <s v="Credit"/>
        <s v="Debit"/>
      </sharedItems>
    </cacheField>
    <cacheField name="[Measures].[Sum of Helper]" caption="Sum of Helper" numFmtId="0" hierarchy="19" level="32767"/>
  </cacheFields>
  <cacheHierarchies count="21">
    <cacheHierarchy uniqueName="[Accounts].[Account_ID]" caption="Account_ID" attribute="1" defaultMemberUniqueName="[Accounts].[Account_ID].[All]" allUniqueName="[Accounts].[Account_ID].[All]" dimensionUniqueName="[Accounts]" displayFolder="" count="2" memberValueDatatype="20" unbalanced="0"/>
    <cacheHierarchy uniqueName="[Accounts].[Account]" caption="Account" attribute="1" defaultMemberUniqueName="[Accounts].[Account].[All]" allUniqueName="[Accounts].[Account].[All]" dimensionUniqueName="[Accounts]" displayFolder="" count="2" memberValueDatatype="130" unbalanced="0">
      <fieldsUsage count="2">
        <fieldUsage x="-1"/>
        <fieldUsage x="0"/>
      </fieldsUsage>
    </cacheHierarchy>
    <cacheHierarchy uniqueName="[Accounts].[Type]" caption="Type" attribute="1" defaultMemberUniqueName="[Accounts].[Type].[All]" allUniqueName="[Accounts].[Type].[All]" dimensionUniqueName="[Accounts]" displayFolder="" count="2" memberValueDatatype="130" unbalanced="0"/>
    <cacheHierarchy uniqueName="[Accounts].[Normal Balance]" caption="Normal Balance" attribute="1" defaultMemberUniqueName="[Accounts].[Normal Balance].[All]" allUniqueName="[Accounts].[Normal Balance].[All]" dimensionUniqueName="[Accounts]" displayFolder="" count="2" memberValueDatatype="130" unbalanced="0">
      <fieldsUsage count="2">
        <fieldUsage x="-1"/>
        <fieldUsage x="1"/>
      </fieldsUsage>
    </cacheHierarchy>
    <cacheHierarchy uniqueName="[Journal].[Date]" caption="Date" attribute="1" defaultMemberUniqueName="[Journal].[Date].[All]" allUniqueName="[Journal].[Date].[All]" dimensionUniqueName="[Journal]" displayFolder="" count="2" memberValueDatatype="20" unbalanced="0"/>
    <cacheHierarchy uniqueName="[Journal].[Account_id]" caption="Account_id" attribute="1" defaultMemberUniqueName="[Journal].[Account_id].[All]" allUniqueName="[Journal].[Account_id].[All]" dimensionUniqueName="[Journal]" displayFolder="" count="2" memberValueDatatype="20" unbalanced="0"/>
    <cacheHierarchy uniqueName="[Journal].[Account Title and Explanation]" caption="Account Title and Explanation" attribute="1" defaultMemberUniqueName="[Journal].[Account Title and Explanation].[All]" allUniqueName="[Journal].[Account Title and Explanation].[All]" dimensionUniqueName="[Journal]" displayFolder="" count="2" memberValueDatatype="130" unbalanced="0"/>
    <cacheHierarchy uniqueName="[Journal].[Debit]" caption="Debit" attribute="1" defaultMemberUniqueName="[Journal].[Debit].[All]" allUniqueName="[Journal].[Debit].[All]" dimensionUniqueName="[Journal]" displayFolder="" count="2" memberValueDatatype="20" unbalanced="0"/>
    <cacheHierarchy uniqueName="[Journal].[Credit]" caption="Credit" attribute="1" defaultMemberUniqueName="[Journal].[Credit].[All]" allUniqueName="[Journal].[Credit].[All]" dimensionUniqueName="[Journal]" displayFolder="" count="2" memberValueDatatype="20" unbalanced="0"/>
    <cacheHierarchy uniqueName="[Journal].[Type]" caption="Type" attribute="1" defaultMemberUniqueName="[Journal].[Type].[All]" allUniqueName="[Journal].[Type].[All]" dimensionUniqueName="[Journal]" displayFolder="" count="2" memberValueDatatype="130" unbalanced="0"/>
    <cacheHierarchy uniqueName="[Journal].[Helper]" caption="Helper" attribute="1" defaultMemberUniqueName="[Journal].[Helper].[All]" allUniqueName="[Journal].[Helper].[All]" dimensionUniqueName="[Journal]" displayFolder="" count="2" memberValueDatatype="20" unbalanced="0"/>
    <cacheHierarchy uniqueName="[Measures].[__XL_Count Accounts]" caption="__XL_Count Accounts" measure="1" displayFolder="" measureGroup="Accounts" count="0" hidden="1"/>
    <cacheHierarchy uniqueName="[Measures].[__XL_Count Journal]" caption="__XL_Count Journal" measure="1" displayFolder="" measureGroup="Journal" count="0" hidden="1"/>
    <cacheHierarchy uniqueName="[Measures].[__No measures defined]" caption="__No measures defined" measure="1" displayFolder="" count="0" hidden="1"/>
    <cacheHierarchy uniqueName="[Measures].[Sum of Account_ID]" caption="Sum of Account_ID" measure="1" displayFolder="" measureGroup="Accoun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ebit]" caption="Sum of Debit" measure="1" displayFolder="" measureGroup="Journ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redit]" caption="Sum of Credit" measure="1" displayFolder="" measureGroup="Journal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ccount_id 2]" caption="Sum of Account_id 2" measure="1" displayFolder="" measureGroup="Journa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Type]" caption="Count of Type" measure="1" displayFolder="" measureGroup="Journal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elper]" caption="Sum of Helper" measure="1" displayFolder="" measureGroup="Journal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Date]" caption="Sum of Date" measure="1" displayFolder="" measureGroup="Journal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Accounts" uniqueName="[Accounts]" caption="Accounts"/>
    <dimension name="Journal" uniqueName="[Journal]" caption="Journal"/>
    <dimension measure="1" name="Measures" uniqueName="[Measures]" caption="Measures"/>
  </dimensions>
  <measureGroups count="2">
    <measureGroup name="Accounts" caption="Accounts"/>
    <measureGroup name="Journal" caption="Journal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E3B1D-69E6-4C34-9B6A-6A34393FAD23}" name="PivotTable1" cacheId="24" applyNumberFormats="0" applyBorderFormats="0" applyFontFormats="0" applyPatternFormats="0" applyAlignmentFormats="0" applyWidthHeightFormats="1" dataCaption="Values" grandTotalCaption="Balance" updatedVersion="6" minRefreshableVersion="3" useAutoFormatting="1" subtotalHiddenItems="1" itemPrintTitles="1" createdVersion="6" indent="0" outline="1" outlineData="1" multipleFieldFilters="0">
  <location ref="A3:D18" firstHeaderRow="1" firstDataRow="2" firstDataCol="1"/>
  <pivotFields count="3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Helper" fld="2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Balanc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counts]"/>
        <x15:activeTabTopLevelEntity name="[Journ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EDFFA8-72DD-4A9E-B230-4C1637D47821}" name="Accounts" displayName="Accounts" ref="A1:E14" totalsRowShown="0">
  <autoFilter ref="A1:E14" xr:uid="{ED81B27F-812D-4818-AFAD-2ABEEBBA93CA}"/>
  <tableColumns count="5">
    <tableColumn id="1" xr3:uid="{CDB29066-CCBE-45CD-B980-16E2D91899A5}" name="Account_ID"/>
    <tableColumn id="2" xr3:uid="{7BCCBB0C-20DC-4D0D-9D7A-04BA89FDC013}" name="Account"/>
    <tableColumn id="3" xr3:uid="{5B7C9574-DE74-455F-B182-030F0894C41D}" name="Type"/>
    <tableColumn id="4" xr3:uid="{648CE4F8-8F3D-49D1-AC66-87DFDB86557E}" name="Normal Balance"/>
    <tableColumn id="6" xr3:uid="{3E72E772-180C-4879-9B90-B7D7211D2AEF}" name="Balance" dataDxfId="4">
      <calculatedColumnFormula>SUMIFS(Journal[Helper],Journal[Helper2],Accounts[[#This Row],[Account]])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6ECF23-7BB6-4B87-9830-ED33CE5F309B}" name="Journal" displayName="Journal" ref="A1:H24" totalsRowShown="0">
  <autoFilter ref="A1:H24" xr:uid="{84A420AD-220B-48E5-A8E2-2888FC2EB33E}"/>
  <tableColumns count="8">
    <tableColumn id="1" xr3:uid="{D2C3FAF5-0FB0-495C-A1E2-9DFD991B5DBC}" name="Date" dataDxfId="0"/>
    <tableColumn id="2" xr3:uid="{DB8364C2-EFE4-4B3F-BDA5-33DDBABE3027}" name="Account_id">
      <calculatedColumnFormula>MATCH(TRIM(C2),Accounts!$B$2:$B$14,)</calculatedColumnFormula>
    </tableColumn>
    <tableColumn id="3" xr3:uid="{6AC71E03-7C4F-40F4-8271-61E36AD16B4F}" name="Account Title and Explanation"/>
    <tableColumn id="4" xr3:uid="{75162B24-B883-4DD9-A914-38D6569AFB8F}" name="Debit"/>
    <tableColumn id="5" xr3:uid="{5A4A651B-0420-4D3F-9973-F0955F76073D}" name="Credit"/>
    <tableColumn id="6" xr3:uid="{F242DBD2-BE4B-4503-84A4-5E8567184CC1}" name="Type" dataDxfId="3">
      <calculatedColumnFormula>IF(Journal[[#This Row],[Debit]] &lt;&gt; "","Debit","Credit")</calculatedColumnFormula>
    </tableColumn>
    <tableColumn id="7" xr3:uid="{0804156B-AF1E-41CB-8681-B90A103FF49D}" name="Helper" dataDxfId="2">
      <calculatedColumnFormula>IF(Journal[[#This Row],[Type]] = VLOOKUP(Journal[[#This Row],[Account_id]],Accounts[],4,0),(Journal[[#This Row],[Debit]]+Journal[[#This Row],[Credit]]),(Journal[[#This Row],[Debit]]+Journal[[#This Row],[Credit]])*-1)</calculatedColumnFormula>
    </tableColumn>
    <tableColumn id="8" xr3:uid="{1AE7E5A1-FC3B-40FC-8C47-00B298E980F1}" name="Helper2" dataDxfId="1">
      <calculatedColumnFormula>TRIM(Journal[[#This Row],[Account Title and Explanation]])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F349-3F4B-4FEC-89B0-827AC935F6D7}">
  <sheetPr codeName="Sheet1"/>
  <dimension ref="A1:E14"/>
  <sheetViews>
    <sheetView workbookViewId="0">
      <selection activeCell="D7" sqref="D7"/>
    </sheetView>
  </sheetViews>
  <sheetFormatPr defaultRowHeight="14.25" x14ac:dyDescent="0.2"/>
  <cols>
    <col min="1" max="1" width="15.5" customWidth="1"/>
    <col min="2" max="2" width="16.125" customWidth="1"/>
    <col min="3" max="3" width="12.375" customWidth="1"/>
    <col min="4" max="4" width="17.25" customWidth="1"/>
    <col min="5" max="5" width="12" customWidth="1"/>
  </cols>
  <sheetData>
    <row r="1" spans="1:5" x14ac:dyDescent="0.2">
      <c r="A1" t="s">
        <v>24</v>
      </c>
      <c r="B1" t="s">
        <v>0</v>
      </c>
      <c r="C1" t="s">
        <v>1</v>
      </c>
      <c r="D1" t="s">
        <v>2</v>
      </c>
      <c r="E1" t="s">
        <v>35</v>
      </c>
    </row>
    <row r="2" spans="1:5" x14ac:dyDescent="0.2">
      <c r="A2">
        <v>1</v>
      </c>
      <c r="B2" t="s">
        <v>3</v>
      </c>
      <c r="C2" t="s">
        <v>4</v>
      </c>
      <c r="D2" t="s">
        <v>5</v>
      </c>
      <c r="E2">
        <f>SUMIFS(Journal[Helper],Journal[Helper2],Accounts[[#This Row],[Account]])</f>
        <v>8050</v>
      </c>
    </row>
    <row r="3" spans="1:5" x14ac:dyDescent="0.2">
      <c r="A3">
        <v>2</v>
      </c>
      <c r="B3" t="s">
        <v>6</v>
      </c>
      <c r="C3" t="s">
        <v>7</v>
      </c>
      <c r="D3" t="s">
        <v>8</v>
      </c>
      <c r="E3">
        <f>SUMIFS(Journal[Helper],Journal[Helper2],Accounts[[#This Row],[Account]])</f>
        <v>15000</v>
      </c>
    </row>
    <row r="4" spans="1:5" x14ac:dyDescent="0.2">
      <c r="A4">
        <v>3</v>
      </c>
      <c r="B4" t="s">
        <v>9</v>
      </c>
      <c r="C4" t="s">
        <v>4</v>
      </c>
      <c r="D4" t="s">
        <v>5</v>
      </c>
      <c r="E4">
        <f>SUMIFS(Journal[Helper],Journal[Helper2],Accounts[[#This Row],[Account]])</f>
        <v>7000</v>
      </c>
    </row>
    <row r="5" spans="1:5" x14ac:dyDescent="0.2">
      <c r="A5">
        <v>4</v>
      </c>
      <c r="B5" t="s">
        <v>10</v>
      </c>
      <c r="C5" t="s">
        <v>4</v>
      </c>
      <c r="D5" t="s">
        <v>5</v>
      </c>
      <c r="E5">
        <f>SUMIFS(Journal[Helper],Journal[Helper2],Accounts[[#This Row],[Account]])</f>
        <v>1600</v>
      </c>
    </row>
    <row r="6" spans="1:5" x14ac:dyDescent="0.2">
      <c r="A6">
        <v>5</v>
      </c>
      <c r="B6" t="s">
        <v>11</v>
      </c>
      <c r="C6" t="s">
        <v>12</v>
      </c>
      <c r="D6" t="s">
        <v>8</v>
      </c>
      <c r="E6">
        <f>SUMIFS(Journal[Helper],Journal[Helper2],Accounts[[#This Row],[Account]])</f>
        <v>1600</v>
      </c>
    </row>
    <row r="7" spans="1:5" x14ac:dyDescent="0.2">
      <c r="A7">
        <v>6</v>
      </c>
      <c r="B7" t="s">
        <v>13</v>
      </c>
      <c r="C7" t="s">
        <v>14</v>
      </c>
      <c r="D7" t="s">
        <v>8</v>
      </c>
      <c r="E7">
        <f>SUMIFS(Journal[Helper],Journal[Helper2],Accounts[[#This Row],[Account]])</f>
        <v>4700</v>
      </c>
    </row>
    <row r="8" spans="1:5" x14ac:dyDescent="0.2">
      <c r="A8">
        <v>7</v>
      </c>
      <c r="B8" t="s">
        <v>15</v>
      </c>
      <c r="C8" t="s">
        <v>16</v>
      </c>
      <c r="D8" t="s">
        <v>5</v>
      </c>
      <c r="E8">
        <f>SUMIFS(Journal[Helper],Journal[Helper2],Accounts[[#This Row],[Account]])</f>
        <v>250</v>
      </c>
    </row>
    <row r="9" spans="1:5" x14ac:dyDescent="0.2">
      <c r="A9">
        <v>8</v>
      </c>
      <c r="B9" t="s">
        <v>17</v>
      </c>
      <c r="C9" t="s">
        <v>12</v>
      </c>
      <c r="D9" t="s">
        <v>8</v>
      </c>
      <c r="E9">
        <f>SUMIFS(Journal[Helper],Journal[Helper2],Accounts[[#This Row],[Account]])</f>
        <v>0</v>
      </c>
    </row>
    <row r="10" spans="1:5" x14ac:dyDescent="0.2">
      <c r="A10">
        <v>9</v>
      </c>
      <c r="B10" t="s">
        <v>18</v>
      </c>
      <c r="C10" t="s">
        <v>4</v>
      </c>
      <c r="D10" t="s">
        <v>5</v>
      </c>
      <c r="E10">
        <f>SUMIFS(Journal[Helper],Journal[Helper2],Accounts[[#This Row],[Account]])</f>
        <v>1400</v>
      </c>
    </row>
    <row r="11" spans="1:5" x14ac:dyDescent="0.2">
      <c r="A11">
        <v>10</v>
      </c>
      <c r="B11" t="s">
        <v>19</v>
      </c>
      <c r="C11" t="s">
        <v>16</v>
      </c>
      <c r="D11" t="s">
        <v>5</v>
      </c>
      <c r="E11">
        <f>SUMIFS(Journal[Helper],Journal[Helper2],Accounts[[#This Row],[Account]])</f>
        <v>600</v>
      </c>
    </row>
    <row r="12" spans="1:5" x14ac:dyDescent="0.2">
      <c r="A12">
        <v>11</v>
      </c>
      <c r="B12" t="s">
        <v>20</v>
      </c>
      <c r="C12" t="s">
        <v>16</v>
      </c>
      <c r="D12" t="s">
        <v>5</v>
      </c>
      <c r="E12">
        <f>SUMIFS(Journal[Helper],Journal[Helper2],Accounts[[#This Row],[Account]])</f>
        <v>900</v>
      </c>
    </row>
    <row r="13" spans="1:5" x14ac:dyDescent="0.2">
      <c r="A13">
        <v>12</v>
      </c>
      <c r="B13" t="s">
        <v>21</v>
      </c>
      <c r="C13" t="s">
        <v>16</v>
      </c>
      <c r="D13" t="s">
        <v>5</v>
      </c>
      <c r="E13">
        <f>SUMIFS(Journal[Helper],Journal[Helper2],Accounts[[#This Row],[Account]])</f>
        <v>200</v>
      </c>
    </row>
    <row r="14" spans="1:5" x14ac:dyDescent="0.2">
      <c r="A14">
        <v>13</v>
      </c>
      <c r="B14" t="s">
        <v>22</v>
      </c>
      <c r="C14" t="s">
        <v>23</v>
      </c>
      <c r="D14" t="s">
        <v>5</v>
      </c>
      <c r="E14">
        <f>SUMIFS(Journal[Helper],Journal[Helper2],Accounts[[#This Row],[Account]])</f>
        <v>1300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C677-0FDD-4DB2-B755-D418C40C5C51}">
  <sheetPr codeName="Sheet2"/>
  <dimension ref="A1:H24"/>
  <sheetViews>
    <sheetView tabSelected="1" workbookViewId="0">
      <selection activeCell="C4" sqref="C4"/>
    </sheetView>
  </sheetViews>
  <sheetFormatPr defaultRowHeight="14.25" x14ac:dyDescent="0.2"/>
  <cols>
    <col min="1" max="1" width="9.875" bestFit="1" customWidth="1"/>
    <col min="2" max="2" width="14.875" customWidth="1"/>
    <col min="3" max="3" width="29" customWidth="1"/>
    <col min="4" max="4" width="17.5" customWidth="1"/>
    <col min="7" max="7" width="14.25" customWidth="1"/>
    <col min="8" max="8" width="17.125" customWidth="1"/>
  </cols>
  <sheetData>
    <row r="1" spans="1:8" x14ac:dyDescent="0.2">
      <c r="A1" t="s">
        <v>25</v>
      </c>
      <c r="B1" t="s">
        <v>33</v>
      </c>
      <c r="C1" t="s">
        <v>26</v>
      </c>
      <c r="D1" t="s">
        <v>5</v>
      </c>
      <c r="E1" t="s">
        <v>8</v>
      </c>
      <c r="F1" t="s">
        <v>1</v>
      </c>
      <c r="G1" t="s">
        <v>37</v>
      </c>
      <c r="H1" t="s">
        <v>40</v>
      </c>
    </row>
    <row r="2" spans="1:8" x14ac:dyDescent="0.2">
      <c r="A2" s="5">
        <v>43466</v>
      </c>
      <c r="B2">
        <f>MATCH(TRIM(C2),Accounts!$B$2:$B$14,)</f>
        <v>1</v>
      </c>
      <c r="C2" t="s">
        <v>3</v>
      </c>
      <c r="D2">
        <v>15000</v>
      </c>
      <c r="F2" t="str">
        <f>IF(Journal[[#This Row],[Debit]] &lt;&gt; "","Debit","Credit")</f>
        <v>Debit</v>
      </c>
      <c r="G2">
        <f>IF(Journal[[#This Row],[Type]] = VLOOKUP(Journal[[#This Row],[Account_id]],Accounts[],4,0),(Journal[[#This Row],[Debit]]+Journal[[#This Row],[Credit]]),(Journal[[#This Row],[Debit]]+Journal[[#This Row],[Credit]])*-1)</f>
        <v>15000</v>
      </c>
      <c r="H2" t="str">
        <f>TRIM(Journal[[#This Row],[Account Title and Explanation]])</f>
        <v>Cash</v>
      </c>
    </row>
    <row r="3" spans="1:8" x14ac:dyDescent="0.2">
      <c r="A3" s="5">
        <v>43466</v>
      </c>
      <c r="B3">
        <f>MATCH(TRIM(C3),Accounts!$B$2:$B$14,)</f>
        <v>2</v>
      </c>
      <c r="C3" t="s">
        <v>27</v>
      </c>
      <c r="E3">
        <v>15000</v>
      </c>
      <c r="F3" t="str">
        <f>IF(Journal[[#This Row],[Debit]] &lt;&gt; "","Debit","Credit")</f>
        <v>Credit</v>
      </c>
      <c r="G3">
        <f>IF(Journal[[#This Row],[Type]] = VLOOKUP(Journal[[#This Row],[Account_id]],Accounts[],4,0),(Journal[[#This Row],[Debit]]+Journal[[#This Row],[Credit]]),(Journal[[#This Row],[Debit]]+Journal[[#This Row],[Credit]])*-1)</f>
        <v>15000</v>
      </c>
      <c r="H3" t="str">
        <f>TRIM(Journal[[#This Row],[Account Title and Explanation]])</f>
        <v>Capital</v>
      </c>
    </row>
    <row r="4" spans="1:8" x14ac:dyDescent="0.2">
      <c r="A4" s="5">
        <v>43494</v>
      </c>
      <c r="B4">
        <f>MATCH(TRIM(C4),Accounts!$B$2:$B$14,)</f>
        <v>3</v>
      </c>
      <c r="C4" t="s">
        <v>9</v>
      </c>
      <c r="D4">
        <v>7000</v>
      </c>
      <c r="F4" t="str">
        <f>IF(Journal[[#This Row],[Debit]] &lt;&gt; "","Debit","Credit")</f>
        <v>Debit</v>
      </c>
      <c r="G4">
        <f>IF(Journal[[#This Row],[Type]] = VLOOKUP(Journal[[#This Row],[Account_id]],Accounts[],4,0),(Journal[[#This Row],[Debit]]+Journal[[#This Row],[Credit]]),(Journal[[#This Row],[Debit]]+Journal[[#This Row],[Credit]])*-1)</f>
        <v>7000</v>
      </c>
      <c r="H4" t="str">
        <f>TRIM(Journal[[#This Row],[Account Title and Explanation]])</f>
        <v>Computer equipment</v>
      </c>
    </row>
    <row r="5" spans="1:8" x14ac:dyDescent="0.2">
      <c r="A5" s="5">
        <v>43494</v>
      </c>
      <c r="B5">
        <f>MATCH(TRIM(C5),Accounts!$B$2:$B$14,)</f>
        <v>1</v>
      </c>
      <c r="C5" t="s">
        <v>28</v>
      </c>
      <c r="E5">
        <v>7000</v>
      </c>
      <c r="F5" t="str">
        <f>IF(Journal[[#This Row],[Debit]] &lt;&gt; "","Debit","Credit")</f>
        <v>Credit</v>
      </c>
      <c r="G5">
        <f>IF(Journal[[#This Row],[Type]] = VLOOKUP(Journal[[#This Row],[Account_id]],Accounts[],4,0),(Journal[[#This Row],[Debit]]+Journal[[#This Row],[Credit]]),(Journal[[#This Row],[Debit]]+Journal[[#This Row],[Credit]])*-1)</f>
        <v>-7000</v>
      </c>
      <c r="H5" t="str">
        <f>TRIM(Journal[[#This Row],[Account Title and Explanation]])</f>
        <v>Cash</v>
      </c>
    </row>
    <row r="6" spans="1:8" x14ac:dyDescent="0.2">
      <c r="A6" s="5">
        <v>43509</v>
      </c>
      <c r="B6">
        <f>MATCH(TRIM(C6),Accounts!$B$2:$B$14,)</f>
        <v>4</v>
      </c>
      <c r="C6" t="s">
        <v>10</v>
      </c>
      <c r="D6">
        <v>1600</v>
      </c>
      <c r="F6" t="str">
        <f>IF(Journal[[#This Row],[Debit]] &lt;&gt; "","Debit","Credit")</f>
        <v>Debit</v>
      </c>
      <c r="G6">
        <f>IF(Journal[[#This Row],[Type]] = VLOOKUP(Journal[[#This Row],[Account_id]],Accounts[],4,0),(Journal[[#This Row],[Debit]]+Journal[[#This Row],[Credit]]),(Journal[[#This Row],[Debit]]+Journal[[#This Row],[Credit]])*-1)</f>
        <v>1600</v>
      </c>
      <c r="H6" t="str">
        <f>TRIM(Journal[[#This Row],[Account Title and Explanation]])</f>
        <v>Supplier</v>
      </c>
    </row>
    <row r="7" spans="1:8" x14ac:dyDescent="0.2">
      <c r="A7" s="5">
        <v>43509</v>
      </c>
      <c r="B7">
        <f>MATCH(TRIM(C7),Accounts!$B$2:$B$14,)</f>
        <v>5</v>
      </c>
      <c r="C7" t="s">
        <v>29</v>
      </c>
      <c r="E7">
        <v>1600</v>
      </c>
      <c r="F7" t="str">
        <f>IF(Journal[[#This Row],[Debit]] &lt;&gt; "","Debit","Credit")</f>
        <v>Credit</v>
      </c>
      <c r="G7">
        <f>IF(Journal[[#This Row],[Type]] = VLOOKUP(Journal[[#This Row],[Account_id]],Accounts[],4,0),(Journal[[#This Row],[Debit]]+Journal[[#This Row],[Credit]]),(Journal[[#This Row],[Debit]]+Journal[[#This Row],[Credit]])*-1)</f>
        <v>1600</v>
      </c>
      <c r="H7" t="str">
        <f>TRIM(Journal[[#This Row],[Account Title and Explanation]])</f>
        <v>Account Payable</v>
      </c>
    </row>
    <row r="8" spans="1:8" x14ac:dyDescent="0.2">
      <c r="A8" s="5">
        <v>43510</v>
      </c>
      <c r="B8">
        <f>MATCH(TRIM(C8),Accounts!$B$2:$B$14,)</f>
        <v>1</v>
      </c>
      <c r="C8" t="s">
        <v>3</v>
      </c>
      <c r="D8">
        <v>1200</v>
      </c>
      <c r="F8" t="str">
        <f>IF(Journal[[#This Row],[Debit]] &lt;&gt; "","Debit","Credit")</f>
        <v>Debit</v>
      </c>
      <c r="G8">
        <f>IF(Journal[[#This Row],[Type]] = VLOOKUP(Journal[[#This Row],[Account_id]],Accounts[],4,0),(Journal[[#This Row],[Debit]]+Journal[[#This Row],[Credit]]),(Journal[[#This Row],[Debit]]+Journal[[#This Row],[Credit]])*-1)</f>
        <v>1200</v>
      </c>
      <c r="H8" t="str">
        <f>TRIM(Journal[[#This Row],[Account Title and Explanation]])</f>
        <v>Cash</v>
      </c>
    </row>
    <row r="9" spans="1:8" x14ac:dyDescent="0.2">
      <c r="A9" s="5">
        <v>43510</v>
      </c>
      <c r="B9">
        <f>MATCH(TRIM(C9),Accounts!$B$2:$B$14,)</f>
        <v>6</v>
      </c>
      <c r="C9" t="s">
        <v>30</v>
      </c>
      <c r="E9">
        <v>1200</v>
      </c>
      <c r="F9" t="str">
        <f>IF(Journal[[#This Row],[Debit]] &lt;&gt; "","Debit","Credit")</f>
        <v>Credit</v>
      </c>
      <c r="G9">
        <f>IF(Journal[[#This Row],[Type]] = VLOOKUP(Journal[[#This Row],[Account_id]],Accounts[],4,0),(Journal[[#This Row],[Debit]]+Journal[[#This Row],[Credit]]),(Journal[[#This Row],[Debit]]+Journal[[#This Row],[Credit]])*-1)</f>
        <v>1200</v>
      </c>
      <c r="H9" t="str">
        <f>TRIM(Journal[[#This Row],[Account Title and Explanation]])</f>
        <v>Service Revenue</v>
      </c>
    </row>
    <row r="10" spans="1:8" x14ac:dyDescent="0.2">
      <c r="A10" s="5">
        <v>43511</v>
      </c>
      <c r="B10">
        <f>MATCH(TRIM(C10),Accounts!$B$2:$B$14,)</f>
        <v>7</v>
      </c>
      <c r="C10" t="s">
        <v>15</v>
      </c>
      <c r="D10">
        <v>250</v>
      </c>
      <c r="F10" t="str">
        <f>IF(Journal[[#This Row],[Debit]] &lt;&gt; "","Debit","Credit")</f>
        <v>Debit</v>
      </c>
      <c r="G10">
        <f>IF(Journal[[#This Row],[Type]] = VLOOKUP(Journal[[#This Row],[Account_id]],Accounts[],4,0),(Journal[[#This Row],[Debit]]+Journal[[#This Row],[Credit]]),(Journal[[#This Row],[Debit]]+Journal[[#This Row],[Credit]])*-1)</f>
        <v>250</v>
      </c>
      <c r="H10" t="str">
        <f>TRIM(Journal[[#This Row],[Account Title and Explanation]])</f>
        <v>Advertise expenses</v>
      </c>
    </row>
    <row r="11" spans="1:8" x14ac:dyDescent="0.2">
      <c r="A11" s="5">
        <v>43511</v>
      </c>
      <c r="B11">
        <f>MATCH(TRIM(C11),Accounts!$B$2:$B$14,)</f>
        <v>8</v>
      </c>
      <c r="C11" t="s">
        <v>31</v>
      </c>
      <c r="E11">
        <v>250</v>
      </c>
      <c r="F11" t="str">
        <f>IF(Journal[[#This Row],[Debit]] &lt;&gt; "","Debit","Credit")</f>
        <v>Credit</v>
      </c>
      <c r="G11">
        <f>IF(Journal[[#This Row],[Type]] = VLOOKUP(Journal[[#This Row],[Account_id]],Accounts[],4,0),(Journal[[#This Row],[Debit]]+Journal[[#This Row],[Credit]]),(Journal[[#This Row],[Debit]]+Journal[[#This Row],[Credit]])*-1)</f>
        <v>250</v>
      </c>
      <c r="H11" t="str">
        <f>TRIM(Journal[[#This Row],[Account Title and Explanation]])</f>
        <v>Advertise Payable</v>
      </c>
    </row>
    <row r="12" spans="1:8" x14ac:dyDescent="0.2">
      <c r="A12" s="5">
        <v>43512</v>
      </c>
      <c r="B12">
        <f>MATCH(TRIM(C12),Accounts!$B$2:$B$14,)</f>
        <v>1</v>
      </c>
      <c r="C12" t="s">
        <v>3</v>
      </c>
      <c r="D12">
        <v>1500</v>
      </c>
      <c r="F12" t="str">
        <f>IF(Journal[[#This Row],[Debit]] &lt;&gt; "","Debit","Credit")</f>
        <v>Debit</v>
      </c>
      <c r="G12">
        <f>IF(Journal[[#This Row],[Type]] = VLOOKUP(Journal[[#This Row],[Account_id]],Accounts[],4,0),(Journal[[#This Row],[Debit]]+Journal[[#This Row],[Credit]]),(Journal[[#This Row],[Debit]]+Journal[[#This Row],[Credit]])*-1)</f>
        <v>1500</v>
      </c>
      <c r="H12" t="str">
        <f>TRIM(Journal[[#This Row],[Account Title and Explanation]])</f>
        <v>Cash</v>
      </c>
    </row>
    <row r="13" spans="1:8" x14ac:dyDescent="0.2">
      <c r="A13" s="5">
        <v>43512</v>
      </c>
      <c r="B13">
        <f>MATCH(TRIM(C13),Accounts!$B$2:$B$14,)</f>
        <v>9</v>
      </c>
      <c r="C13" t="s">
        <v>18</v>
      </c>
      <c r="D13">
        <v>2000</v>
      </c>
      <c r="F13" t="str">
        <f>IF(Journal[[#This Row],[Debit]] &lt;&gt; "","Debit","Credit")</f>
        <v>Debit</v>
      </c>
      <c r="G13">
        <f>IF(Journal[[#This Row],[Type]] = VLOOKUP(Journal[[#This Row],[Account_id]],Accounts[],4,0),(Journal[[#This Row],[Debit]]+Journal[[#This Row],[Credit]]),(Journal[[#This Row],[Debit]]+Journal[[#This Row],[Credit]])*-1)</f>
        <v>2000</v>
      </c>
      <c r="H13" t="str">
        <f>TRIM(Journal[[#This Row],[Account Title and Explanation]])</f>
        <v>Account Receivable</v>
      </c>
    </row>
    <row r="14" spans="1:8" x14ac:dyDescent="0.2">
      <c r="A14" s="5">
        <v>43512</v>
      </c>
      <c r="B14">
        <f>MATCH(TRIM(C14),Accounts!$B$2:$B$14,)</f>
        <v>6</v>
      </c>
      <c r="C14" t="s">
        <v>30</v>
      </c>
      <c r="E14">
        <v>3500</v>
      </c>
      <c r="F14" t="str">
        <f>IF(Journal[[#This Row],[Debit]] &lt;&gt; "","Debit","Credit")</f>
        <v>Credit</v>
      </c>
      <c r="G14">
        <f>IF(Journal[[#This Row],[Type]] = VLOOKUP(Journal[[#This Row],[Account_id]],Accounts[],4,0),(Journal[[#This Row],[Debit]]+Journal[[#This Row],[Credit]]),(Journal[[#This Row],[Debit]]+Journal[[#This Row],[Credit]])*-1)</f>
        <v>3500</v>
      </c>
      <c r="H14" t="str">
        <f>TRIM(Journal[[#This Row],[Account Title and Explanation]])</f>
        <v>Service Revenue</v>
      </c>
    </row>
    <row r="15" spans="1:8" x14ac:dyDescent="0.2">
      <c r="A15" s="5">
        <v>43513</v>
      </c>
      <c r="B15">
        <f>MATCH(TRIM(C15),Accounts!$B$2:$B$14,)</f>
        <v>10</v>
      </c>
      <c r="C15" t="s">
        <v>19</v>
      </c>
      <c r="D15">
        <v>600</v>
      </c>
      <c r="F15" t="str">
        <f>IF(Journal[[#This Row],[Debit]] &lt;&gt; "","Debit","Credit")</f>
        <v>Debit</v>
      </c>
      <c r="G15">
        <f>IF(Journal[[#This Row],[Type]] = VLOOKUP(Journal[[#This Row],[Account_id]],Accounts[],4,0),(Journal[[#This Row],[Debit]]+Journal[[#This Row],[Credit]]),(Journal[[#This Row],[Debit]]+Journal[[#This Row],[Credit]])*-1)</f>
        <v>600</v>
      </c>
      <c r="H15" t="str">
        <f>TRIM(Journal[[#This Row],[Account Title and Explanation]])</f>
        <v>Office Rent</v>
      </c>
    </row>
    <row r="16" spans="1:8" x14ac:dyDescent="0.2">
      <c r="A16" s="5">
        <v>43513</v>
      </c>
      <c r="B16">
        <f>MATCH(TRIM(C16),Accounts!$B$2:$B$14,)</f>
        <v>11</v>
      </c>
      <c r="C16" t="s">
        <v>20</v>
      </c>
      <c r="D16">
        <v>900</v>
      </c>
      <c r="F16" t="str">
        <f>IF(Journal[[#This Row],[Debit]] &lt;&gt; "","Debit","Credit")</f>
        <v>Debit</v>
      </c>
      <c r="G16">
        <f>IF(Journal[[#This Row],[Type]] = VLOOKUP(Journal[[#This Row],[Account_id]],Accounts[],4,0),(Journal[[#This Row],[Debit]]+Journal[[#This Row],[Credit]]),(Journal[[#This Row],[Debit]]+Journal[[#This Row],[Credit]])*-1)</f>
        <v>900</v>
      </c>
      <c r="H16" t="str">
        <f>TRIM(Journal[[#This Row],[Account Title and Explanation]])</f>
        <v>Salaries of employee</v>
      </c>
    </row>
    <row r="17" spans="1:8" x14ac:dyDescent="0.2">
      <c r="A17" s="5">
        <v>43513</v>
      </c>
      <c r="B17">
        <f>MATCH(TRIM(C17),Accounts!$B$2:$B$14,)</f>
        <v>12</v>
      </c>
      <c r="C17" t="s">
        <v>21</v>
      </c>
      <c r="D17">
        <v>200</v>
      </c>
      <c r="F17" t="str">
        <f>IF(Journal[[#This Row],[Debit]] &lt;&gt; "","Debit","Credit")</f>
        <v>Debit</v>
      </c>
      <c r="G17">
        <f>IF(Journal[[#This Row],[Type]] = VLOOKUP(Journal[[#This Row],[Account_id]],Accounts[],4,0),(Journal[[#This Row],[Debit]]+Journal[[#This Row],[Credit]]),(Journal[[#This Row],[Debit]]+Journal[[#This Row],[Credit]])*-1)</f>
        <v>200</v>
      </c>
      <c r="H17" t="str">
        <f>TRIM(Journal[[#This Row],[Account Title and Explanation]])</f>
        <v>Utilities</v>
      </c>
    </row>
    <row r="18" spans="1:8" x14ac:dyDescent="0.2">
      <c r="A18" s="5">
        <v>43513</v>
      </c>
      <c r="B18">
        <f>MATCH(TRIM(C18),Accounts!$B$2:$B$14,)</f>
        <v>1</v>
      </c>
      <c r="C18" t="s">
        <v>28</v>
      </c>
      <c r="E18">
        <v>1700</v>
      </c>
      <c r="F18" t="str">
        <f>IF(Journal[[#This Row],[Debit]] &lt;&gt; "","Debit","Credit")</f>
        <v>Credit</v>
      </c>
      <c r="G18">
        <f>IF(Journal[[#This Row],[Type]] = VLOOKUP(Journal[[#This Row],[Account_id]],Accounts[],4,0),(Journal[[#This Row],[Debit]]+Journal[[#This Row],[Credit]]),(Journal[[#This Row],[Debit]]+Journal[[#This Row],[Credit]])*-1)</f>
        <v>-1700</v>
      </c>
      <c r="H18" t="str">
        <f>TRIM(Journal[[#This Row],[Account Title and Explanation]])</f>
        <v>Cash</v>
      </c>
    </row>
    <row r="19" spans="1:8" x14ac:dyDescent="0.2">
      <c r="A19" s="5">
        <v>43514</v>
      </c>
      <c r="B19">
        <f>MATCH(TRIM(C19),Accounts!$B$2:$B$14,)</f>
        <v>8</v>
      </c>
      <c r="C19" t="s">
        <v>17</v>
      </c>
      <c r="D19">
        <v>250</v>
      </c>
      <c r="F19" t="str">
        <f>IF(Journal[[#This Row],[Debit]] &lt;&gt; "","Debit","Credit")</f>
        <v>Debit</v>
      </c>
      <c r="G19">
        <f>IF(Journal[[#This Row],[Type]] = VLOOKUP(Journal[[#This Row],[Account_id]],Accounts[],4,0),(Journal[[#This Row],[Debit]]+Journal[[#This Row],[Credit]]),(Journal[[#This Row],[Debit]]+Journal[[#This Row],[Credit]])*-1)</f>
        <v>-250</v>
      </c>
      <c r="H19" t="str">
        <f>TRIM(Journal[[#This Row],[Account Title and Explanation]])</f>
        <v>Advertise Payable</v>
      </c>
    </row>
    <row r="20" spans="1:8" x14ac:dyDescent="0.2">
      <c r="A20" s="5">
        <v>43514</v>
      </c>
      <c r="B20">
        <f>MATCH(TRIM(C20),Accounts!$B$2:$B$14,)</f>
        <v>1</v>
      </c>
      <c r="C20" t="s">
        <v>28</v>
      </c>
      <c r="E20">
        <v>250</v>
      </c>
      <c r="F20" t="str">
        <f>IF(Journal[[#This Row],[Debit]] &lt;&gt; "","Debit","Credit")</f>
        <v>Credit</v>
      </c>
      <c r="G20">
        <f>IF(Journal[[#This Row],[Type]] = VLOOKUP(Journal[[#This Row],[Account_id]],Accounts[],4,0),(Journal[[#This Row],[Debit]]+Journal[[#This Row],[Credit]]),(Journal[[#This Row],[Debit]]+Journal[[#This Row],[Credit]])*-1)</f>
        <v>-250</v>
      </c>
      <c r="H20" t="str">
        <f>TRIM(Journal[[#This Row],[Account Title and Explanation]])</f>
        <v>Cash</v>
      </c>
    </row>
    <row r="21" spans="1:8" x14ac:dyDescent="0.2">
      <c r="A21" s="5">
        <v>43515</v>
      </c>
      <c r="B21">
        <f>MATCH(TRIM(C21),Accounts!$B$2:$B$14,)</f>
        <v>1</v>
      </c>
      <c r="C21" t="s">
        <v>3</v>
      </c>
      <c r="D21">
        <v>600</v>
      </c>
      <c r="F21" t="str">
        <f>IF(Journal[[#This Row],[Debit]] &lt;&gt; "","Debit","Credit")</f>
        <v>Debit</v>
      </c>
      <c r="G21">
        <f>IF(Journal[[#This Row],[Type]] = VLOOKUP(Journal[[#This Row],[Account_id]],Accounts[],4,0),(Journal[[#This Row],[Debit]]+Journal[[#This Row],[Credit]]),(Journal[[#This Row],[Debit]]+Journal[[#This Row],[Credit]])*-1)</f>
        <v>600</v>
      </c>
      <c r="H21" t="str">
        <f>TRIM(Journal[[#This Row],[Account Title and Explanation]])</f>
        <v>Cash</v>
      </c>
    </row>
    <row r="22" spans="1:8" x14ac:dyDescent="0.2">
      <c r="A22" s="5">
        <v>43515</v>
      </c>
      <c r="B22">
        <f>MATCH(TRIM(C22),Accounts!$B$2:$B$14,)</f>
        <v>9</v>
      </c>
      <c r="C22" t="s">
        <v>32</v>
      </c>
      <c r="E22">
        <v>600</v>
      </c>
      <c r="F22" t="str">
        <f>IF(Journal[[#This Row],[Debit]] &lt;&gt; "","Debit","Credit")</f>
        <v>Credit</v>
      </c>
      <c r="G22">
        <f>IF(Journal[[#This Row],[Type]] = VLOOKUP(Journal[[#This Row],[Account_id]],Accounts[],4,0),(Journal[[#This Row],[Debit]]+Journal[[#This Row],[Credit]]),(Journal[[#This Row],[Debit]]+Journal[[#This Row],[Credit]])*-1)</f>
        <v>-600</v>
      </c>
      <c r="H22" t="str">
        <f>TRIM(Journal[[#This Row],[Account Title and Explanation]])</f>
        <v>Account Receivable</v>
      </c>
    </row>
    <row r="23" spans="1:8" x14ac:dyDescent="0.2">
      <c r="A23" s="5">
        <v>43516</v>
      </c>
      <c r="B23">
        <f>MATCH(TRIM(C23),Accounts!$B$2:$B$14,)</f>
        <v>13</v>
      </c>
      <c r="C23" t="s">
        <v>22</v>
      </c>
      <c r="D23">
        <v>1300</v>
      </c>
      <c r="F23" t="str">
        <f>IF(Journal[[#This Row],[Debit]] &lt;&gt; "","Debit","Credit")</f>
        <v>Debit</v>
      </c>
      <c r="G23">
        <f>IF(Journal[[#This Row],[Type]] = VLOOKUP(Journal[[#This Row],[Account_id]],Accounts[],4,0),(Journal[[#This Row],[Debit]]+Journal[[#This Row],[Credit]]),(Journal[[#This Row],[Debit]]+Journal[[#This Row],[Credit]])*-1)</f>
        <v>1300</v>
      </c>
      <c r="H23" t="str">
        <f>TRIM(Journal[[#This Row],[Account Title and Explanation]])</f>
        <v>Withdrawal</v>
      </c>
    </row>
    <row r="24" spans="1:8" x14ac:dyDescent="0.2">
      <c r="A24" s="5">
        <v>43516</v>
      </c>
      <c r="B24">
        <f>MATCH(TRIM(C24),Accounts!$B$2:$B$14,)</f>
        <v>1</v>
      </c>
      <c r="C24" t="s">
        <v>28</v>
      </c>
      <c r="E24">
        <v>1300</v>
      </c>
      <c r="F24" t="str">
        <f>IF(Journal[[#This Row],[Debit]] &lt;&gt; "","Debit","Credit")</f>
        <v>Credit</v>
      </c>
      <c r="G24">
        <f>IF(Journal[[#This Row],[Type]] = VLOOKUP(Journal[[#This Row],[Account_id]],Accounts[],4,0),(Journal[[#This Row],[Debit]]+Journal[[#This Row],[Credit]]),(Journal[[#This Row],[Debit]]+Journal[[#This Row],[Credit]])*-1)</f>
        <v>-1300</v>
      </c>
      <c r="H24" t="str">
        <f>TRIM(Journal[[#This Row],[Account Title and Explanation]])</f>
        <v>Cash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C9B1-D17C-4AF8-84D1-5608FA0FC752}">
  <sheetPr codeName="Sheet3"/>
  <dimension ref="A2:D18"/>
  <sheetViews>
    <sheetView workbookViewId="0">
      <selection activeCell="B7" sqref="B7"/>
    </sheetView>
  </sheetViews>
  <sheetFormatPr defaultRowHeight="14.25" x14ac:dyDescent="0.2"/>
  <cols>
    <col min="1" max="1" width="18.25" bestFit="1" customWidth="1"/>
    <col min="2" max="2" width="16.125" bestFit="1" customWidth="1"/>
    <col min="3" max="3" width="5.875" bestFit="1" customWidth="1"/>
    <col min="4" max="4" width="8" bestFit="1" customWidth="1"/>
    <col min="5" max="5" width="11.625" bestFit="1" customWidth="1"/>
    <col min="6" max="6" width="18.75" bestFit="1" customWidth="1"/>
    <col min="7" max="7" width="16.75" bestFit="1" customWidth="1"/>
    <col min="8" max="8" width="5.875" bestFit="1" customWidth="1"/>
    <col min="9" max="9" width="8" bestFit="1" customWidth="1"/>
    <col min="10" max="10" width="13.125" bestFit="1" customWidth="1"/>
    <col min="11" max="11" width="18.75" bestFit="1" customWidth="1"/>
    <col min="12" max="12" width="18.25" bestFit="1" customWidth="1"/>
  </cols>
  <sheetData>
    <row r="2" spans="1:4" ht="15" x14ac:dyDescent="0.25">
      <c r="A2" s="4" t="s">
        <v>39</v>
      </c>
      <c r="B2" s="4"/>
      <c r="C2" s="4"/>
      <c r="D2" s="4"/>
    </row>
    <row r="3" spans="1:4" x14ac:dyDescent="0.2">
      <c r="A3" s="2" t="s">
        <v>38</v>
      </c>
      <c r="B3" s="2" t="s">
        <v>36</v>
      </c>
    </row>
    <row r="4" spans="1:4" x14ac:dyDescent="0.2">
      <c r="A4" s="2" t="s">
        <v>34</v>
      </c>
      <c r="B4" t="s">
        <v>8</v>
      </c>
      <c r="C4" t="s">
        <v>5</v>
      </c>
      <c r="D4" t="s">
        <v>35</v>
      </c>
    </row>
    <row r="5" spans="1:4" x14ac:dyDescent="0.2">
      <c r="A5" s="3" t="s">
        <v>11</v>
      </c>
      <c r="B5" s="1">
        <v>1600</v>
      </c>
      <c r="C5" s="1"/>
      <c r="D5" s="1">
        <v>1600</v>
      </c>
    </row>
    <row r="6" spans="1:4" x14ac:dyDescent="0.2">
      <c r="A6" s="3" t="s">
        <v>18</v>
      </c>
      <c r="B6" s="1"/>
      <c r="C6" s="1">
        <v>1400</v>
      </c>
      <c r="D6" s="1">
        <v>1400</v>
      </c>
    </row>
    <row r="7" spans="1:4" x14ac:dyDescent="0.2">
      <c r="A7" s="3" t="s">
        <v>15</v>
      </c>
      <c r="B7" s="1"/>
      <c r="C7" s="1">
        <v>250</v>
      </c>
      <c r="D7" s="1">
        <v>250</v>
      </c>
    </row>
    <row r="8" spans="1:4" x14ac:dyDescent="0.2">
      <c r="A8" s="3" t="s">
        <v>17</v>
      </c>
      <c r="B8" s="1">
        <v>0</v>
      </c>
      <c r="C8" s="1"/>
      <c r="D8" s="1">
        <v>0</v>
      </c>
    </row>
    <row r="9" spans="1:4" x14ac:dyDescent="0.2">
      <c r="A9" s="3" t="s">
        <v>6</v>
      </c>
      <c r="B9" s="1">
        <v>15000</v>
      </c>
      <c r="C9" s="1"/>
      <c r="D9" s="1">
        <v>15000</v>
      </c>
    </row>
    <row r="10" spans="1:4" x14ac:dyDescent="0.2">
      <c r="A10" s="3" t="s">
        <v>3</v>
      </c>
      <c r="B10" s="1"/>
      <c r="C10" s="1">
        <v>8050</v>
      </c>
      <c r="D10" s="1">
        <v>8050</v>
      </c>
    </row>
    <row r="11" spans="1:4" x14ac:dyDescent="0.2">
      <c r="A11" s="3" t="s">
        <v>9</v>
      </c>
      <c r="B11" s="1"/>
      <c r="C11" s="1">
        <v>7000</v>
      </c>
      <c r="D11" s="1">
        <v>7000</v>
      </c>
    </row>
    <row r="12" spans="1:4" x14ac:dyDescent="0.2">
      <c r="A12" s="3" t="s">
        <v>19</v>
      </c>
      <c r="B12" s="1"/>
      <c r="C12" s="1">
        <v>600</v>
      </c>
      <c r="D12" s="1">
        <v>600</v>
      </c>
    </row>
    <row r="13" spans="1:4" x14ac:dyDescent="0.2">
      <c r="A13" s="3" t="s">
        <v>20</v>
      </c>
      <c r="B13" s="1"/>
      <c r="C13" s="1">
        <v>900</v>
      </c>
      <c r="D13" s="1">
        <v>900</v>
      </c>
    </row>
    <row r="14" spans="1:4" x14ac:dyDescent="0.2">
      <c r="A14" s="3" t="s">
        <v>13</v>
      </c>
      <c r="B14" s="1">
        <v>4700</v>
      </c>
      <c r="C14" s="1"/>
      <c r="D14" s="1">
        <v>4700</v>
      </c>
    </row>
    <row r="15" spans="1:4" x14ac:dyDescent="0.2">
      <c r="A15" s="3" t="s">
        <v>10</v>
      </c>
      <c r="B15" s="1"/>
      <c r="C15" s="1">
        <v>1600</v>
      </c>
      <c r="D15" s="1">
        <v>1600</v>
      </c>
    </row>
    <row r="16" spans="1:4" x14ac:dyDescent="0.2">
      <c r="A16" s="3" t="s">
        <v>21</v>
      </c>
      <c r="B16" s="1"/>
      <c r="C16" s="1">
        <v>200</v>
      </c>
      <c r="D16" s="1">
        <v>200</v>
      </c>
    </row>
    <row r="17" spans="1:4" x14ac:dyDescent="0.2">
      <c r="A17" s="3" t="s">
        <v>22</v>
      </c>
      <c r="B17" s="1"/>
      <c r="C17" s="1">
        <v>1300</v>
      </c>
      <c r="D17" s="1">
        <v>1300</v>
      </c>
    </row>
    <row r="18" spans="1:4" x14ac:dyDescent="0.2">
      <c r="A18" s="3" t="s">
        <v>35</v>
      </c>
      <c r="B18" s="1">
        <v>21300</v>
      </c>
      <c r="C18" s="1">
        <v>21300</v>
      </c>
      <c r="D18" s="1">
        <v>42600</v>
      </c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Accounts</vt:lpstr>
      <vt:lpstr>Journal</vt:lpstr>
      <vt:lpstr>Trial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Maher Salam</dc:creator>
  <cp:lastModifiedBy>Ahmed Maher Salam</cp:lastModifiedBy>
  <dcterms:created xsi:type="dcterms:W3CDTF">2020-04-11T16:43:48Z</dcterms:created>
  <dcterms:modified xsi:type="dcterms:W3CDTF">2020-06-17T12:43:54Z</dcterms:modified>
</cp:coreProperties>
</file>