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Mechatronics_master\Third semester\CACC_Project_Repo\Related Data\Data sheets\"/>
    </mc:Choice>
  </mc:AlternateContent>
  <xr:revisionPtr revIDLastSave="0" documentId="13_ncr:1_{D55A4CE0-6672-4E4E-BA49-0566FE100671}" xr6:coauthVersionLast="46" xr6:coauthVersionMax="46" xr10:uidLastSave="{00000000-0000-0000-0000-000000000000}"/>
  <bookViews>
    <workbookView xWindow="-120" yWindow="-120" windowWidth="24240" windowHeight="13290" activeTab="2" xr2:uid="{00000000-000D-0000-FFFF-FFFF00000000}"/>
  </bookViews>
  <sheets>
    <sheet name="Sensors" sheetId="1" r:id="rId1"/>
    <sheet name="Electronics" sheetId="2" r:id="rId2"/>
    <sheet name="Final purchase list" sheetId="3" r:id="rId3"/>
    <sheet name="Pin mapp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21" i="3" s="1"/>
  <c r="C8" i="3"/>
  <c r="C3" i="3"/>
  <c r="C19" i="3"/>
  <c r="C18" i="3"/>
  <c r="C16" i="3"/>
  <c r="C12" i="3"/>
  <c r="B14" i="2"/>
  <c r="C11" i="3"/>
  <c r="C10" i="3"/>
  <c r="C6" i="3"/>
  <c r="C4" i="3"/>
  <c r="C5" i="3"/>
  <c r="C2" i="3"/>
  <c r="B13" i="2"/>
  <c r="B12" i="2"/>
  <c r="B10" i="2"/>
  <c r="B9" i="2"/>
  <c r="B8" i="2"/>
</calcChain>
</file>

<file path=xl/sharedStrings.xml><?xml version="1.0" encoding="utf-8"?>
<sst xmlns="http://schemas.openxmlformats.org/spreadsheetml/2006/main" count="216" uniqueCount="195">
  <si>
    <t>Component</t>
  </si>
  <si>
    <t>shipping price</t>
  </si>
  <si>
    <t>Technical specs</t>
  </si>
  <si>
    <t>usage</t>
  </si>
  <si>
    <t>Sensor</t>
  </si>
  <si>
    <t>Current consumption</t>
  </si>
  <si>
    <t>Resolution</t>
  </si>
  <si>
    <t>price</t>
  </si>
  <si>
    <t>Code example</t>
  </si>
  <si>
    <t xml:space="preserve">Additional info. </t>
  </si>
  <si>
    <t>ADNS-9800</t>
  </si>
  <si>
    <t xml:space="preserve">Displacement measurements </t>
  </si>
  <si>
    <t>Additional info:</t>
  </si>
  <si>
    <t>Delta (X) , and delta (y), via serial communication (SPI)</t>
  </si>
  <si>
    <t xml:space="preserve">max 3.4 </t>
  </si>
  <si>
    <t xml:space="preserve">average 1600 cpi </t>
  </si>
  <si>
    <t>12,000 fps</t>
  </si>
  <si>
    <t>Price (€)</t>
  </si>
  <si>
    <t>20.46 for (5-9) pieces</t>
  </si>
  <si>
    <t xml:space="preserve">• Source code
</t>
  </si>
  <si>
    <t>13,91</t>
  </si>
  <si>
    <t>Objects velocity and distance measurements</t>
  </si>
  <si>
    <t xml:space="preserve">3.2 to 5.5 </t>
  </si>
  <si>
    <t>25 mA</t>
  </si>
  <si>
    <t>• 15 m for persons / 30 m for cars
• Speed range: 0.0277778 - 2.222 m/s -&gt; selected: 3.47 m/s
• Distance range: 0.005 - 100 m -&gt; selected: 5 m max. range
• The direction is represented by
the sign of the speed
• The calculated speed is only correct if the movement
of the object is radial to the sensor.</t>
  </si>
  <si>
    <t xml:space="preserve">UART </t>
  </si>
  <si>
    <t>new frame each 229 ms</t>
  </si>
  <si>
    <t>‎K-LD7-EVAL</t>
  </si>
  <si>
    <t>n/a</t>
  </si>
  <si>
    <t>ZigBee</t>
  </si>
  <si>
    <t>motor driver</t>
  </si>
  <si>
    <t xml:space="preserve">•Speed detection cabability: 3.81 m/s or 30 g.
•16-bits motion data registers
•Frame rate up to 12,000 fps
•CPI: Count Per Inch 
• Distance to ground: 2.18 - 2.62 mm. 
•Serial clock frequueny: 2 Mhz max. 
• Implementation example: http://pepijndevos.nl/2015/05/29/adns-9800-hookup-guide.html
 </t>
  </si>
  <si>
    <t>Audi R8 LMS</t>
  </si>
  <si>
    <t>car platform model</t>
  </si>
  <si>
    <t>Straight strips × ( 7 - 9)</t>
  </si>
  <si>
    <t>Control strip</t>
  </si>
  <si>
    <t>Platfrom power supply</t>
  </si>
  <si>
    <t>• There are 10 different speed levels</t>
  </si>
  <si>
    <t>From my observation, 10 speed levels, with 18v max corresponds to 1.8 V per level</t>
  </si>
  <si>
    <t>30 degrees curved track</t>
  </si>
  <si>
    <t>Digital 124 EU Transformer</t>
  </si>
  <si>
    <t>Power source</t>
  </si>
  <si>
    <t>• 18v, 3 Amp</t>
  </si>
  <si>
    <t>Curves _1(30) × 12</t>
  </si>
  <si>
    <t>Curves_3 (30) ×12</t>
  </si>
  <si>
    <t>Forms a circular path</t>
  </si>
  <si>
    <t xml:space="preserve">• External lane length: 4.67 m 
• Internal lane length: 4.1 m </t>
  </si>
  <si>
    <t>34.5 cm staright streps</t>
  </si>
  <si>
    <t>Clips × 42</t>
  </si>
  <si>
    <t>Connect different parts of the tack</t>
  </si>
  <si>
    <t>Clips × 24</t>
  </si>
  <si>
    <t>Double grinder</t>
  </si>
  <si>
    <t>Spare parts for car model</t>
  </si>
  <si>
    <t xml:space="preserve">• External lane length: 5.6 m 
• Internal lane length: 5 m 
• Curve length: 0.57 m </t>
  </si>
  <si>
    <t>Track fixation</t>
  </si>
  <si>
    <t>HC-SR04</t>
  </si>
  <si>
    <t>Measure spacing distance</t>
  </si>
  <si>
    <t>I/O analog interface</t>
  </si>
  <si>
    <t>5 v</t>
  </si>
  <si>
    <t>15 mA</t>
  </si>
  <si>
    <t>40 Hz</t>
  </si>
  <si>
    <t xml:space="preserve">3 mm </t>
  </si>
  <si>
    <t xml:space="preserve">1 mm </t>
  </si>
  <si>
    <t xml:space="preserve">3.3 - 5 </t>
  </si>
  <si>
    <t>I2C interface</t>
  </si>
  <si>
    <t xml:space="preserve">n/a </t>
  </si>
  <si>
    <t>Time of Flight Distance Sensor(VL53L0X)</t>
  </si>
  <si>
    <t>VL53L0X Time-of-Flight Distance Sensor: Arduino Guide to get started</t>
  </si>
  <si>
    <t>19 mA</t>
  </si>
  <si>
    <t>50 Hz</t>
  </si>
  <si>
    <t>• I suggest to use this module to avoid the introduced computations of the HC-SR04.</t>
  </si>
  <si>
    <t>Optical shaft encoder</t>
  </si>
  <si>
    <t>Measure motor shaft speed</t>
  </si>
  <si>
    <t>Digital ~ interrupt signal</t>
  </si>
  <si>
    <t>3.3 - 5</t>
  </si>
  <si>
    <t>according to the selected encoder wheel, probably 20</t>
  </si>
  <si>
    <t>ESP32­WROVER­IE</t>
  </si>
  <si>
    <t>MCU + BLE + Wi-Fi</t>
  </si>
  <si>
    <t>• CPU: two low-power Xtensa®32-bit LX6 microprocessors
• 8MB flash
• Internal clock: 40 MHz</t>
  </si>
  <si>
    <t>135,53</t>
  </si>
  <si>
    <t>Power supply management in this case will be done manually! 
Suggested: solder and fix transformer's connector underneth of one of the strips!</t>
  </si>
  <si>
    <t>Alternative power source</t>
  </si>
  <si>
    <t>• Input voltage: 85-264VAC @ 47-63Hz 
• output: 12 V 5 Amp</t>
  </si>
  <si>
    <t xml:space="preserve">•Additional requirements: 
Female connector connected to the rails, and firmely placed underneath </t>
  </si>
  <si>
    <t xml:space="preserve">We have three options: </t>
  </si>
  <si>
    <t>1. Use previous model H-Bridge IC.</t>
  </si>
  <si>
    <t>2. Use Single channel driver : TB9051FTG Single Brushed DC Motor Driver Carrier, specs: 2.6 Amp (Peak 5), (5-28) V -&gt; 9 euro</t>
  </si>
  <si>
    <t>Alternative: MC33926 Motor Driver Carrier</t>
  </si>
  <si>
    <t>3. Use Motor controller, and communication with it via I2C -&gt; 53 euro</t>
  </si>
  <si>
    <t>Nice comparison</t>
  </si>
  <si>
    <t xml:space="preserve">As for now the institue can provide NodeMCU esp32 module, which is sufficient </t>
  </si>
  <si>
    <t>Alternative:Argon\</t>
  </si>
  <si>
    <t>AMS1117 Multi DC-DC 12V-3,3V/5V/12V Step-Down</t>
  </si>
  <si>
    <t>Step down input voltage to enable sensors and MCU</t>
  </si>
  <si>
    <t>• Max output current is 800mA
• 2 different output levels (3.3,5)</t>
  </si>
  <si>
    <t>LEDMO 12V 5A 60W AC to DC Power Supply</t>
  </si>
  <si>
    <t xml:space="preserve">• Motor type: Probably DC motor powered from the active rails 
• Rocker arm is used for voltage transimission 
• Weight ~= 700 gram (i.e., 700 corresponds to approximately 84 mA)
</t>
  </si>
  <si>
    <r>
      <t>Speed: 0.028 m/s 
Distance: 5 cm according to distance range setting [</t>
    </r>
    <r>
      <rPr>
        <b/>
        <i/>
        <u/>
        <sz val="14"/>
        <color theme="1"/>
        <rFont val="Calibri"/>
        <family val="2"/>
        <scheme val="minor"/>
      </rPr>
      <t>not effective</t>
    </r>
    <r>
      <rPr>
        <sz val="14"/>
        <color theme="1"/>
        <rFont val="Calibri"/>
        <family val="2"/>
        <scheme val="minor"/>
      </rPr>
      <t xml:space="preserve">!!]
</t>
    </r>
  </si>
  <si>
    <t>Input voltage</t>
  </si>
  <si>
    <t>Output type</t>
  </si>
  <si>
    <t>Refresh rate</t>
  </si>
  <si>
    <t>Usage</t>
  </si>
  <si>
    <t>Shipping price(€)</t>
  </si>
  <si>
    <t>45 mA (3 V mode), 50 mA (5V mode)</t>
  </si>
  <si>
    <t xml:space="preserve">Component </t>
  </si>
  <si>
    <t xml:space="preserve">Quantity </t>
  </si>
  <si>
    <t>Price</t>
  </si>
  <si>
    <t>Saleae Logic 8</t>
  </si>
  <si>
    <t> AC/DC Voltage Meter</t>
  </si>
  <si>
    <t>Speed sensor - Joy-IT (joy-it.net)</t>
  </si>
  <si>
    <t>Pololu DRV8838 Single Brushed DC Motor Driver Carrier</t>
  </si>
  <si>
    <t>Lolin Motor Shield v2.0.0 Dual Motor Driver</t>
  </si>
  <si>
    <t>Track clips × 30</t>
  </si>
  <si>
    <t>Core2530 (B)</t>
  </si>
  <si>
    <t>Curve 1/30° (6)</t>
  </si>
  <si>
    <t>Standard Straights (4)</t>
  </si>
  <si>
    <t>Curve 1/60° (3)</t>
  </si>
  <si>
    <t>Track Connection Clips (20)</t>
  </si>
  <si>
    <t xml:space="preserve">New track configuration, min price, longest, less pieces, and smother </t>
  </si>
  <si>
    <t>Comment</t>
  </si>
  <si>
    <t>3 Main cats + 1 spare</t>
  </si>
  <si>
    <t xml:space="preserve">3 working and 3 spare </t>
  </si>
  <si>
    <t>Color</t>
  </si>
  <si>
    <t>Priority</t>
  </si>
  <si>
    <t>Red</t>
  </si>
  <si>
    <t>Purple</t>
  </si>
  <si>
    <t>Blue</t>
  </si>
  <si>
    <t>High</t>
  </si>
  <si>
    <t xml:space="preserve">Midium </t>
  </si>
  <si>
    <t>Low</t>
  </si>
  <si>
    <t>Easier, but I didn't deal with it before, so I can't tell about it's performance, need to be tested first</t>
  </si>
  <si>
    <t xml:space="preserve">From my observation, this module is better than the previous module and also Xbee compatibile </t>
  </si>
  <si>
    <r>
      <t>Max length 6.3, with curvature length of 54 cm, according to Carrera track planner software,</t>
    </r>
    <r>
      <rPr>
        <b/>
        <i/>
        <sz val="11"/>
        <color theme="1"/>
        <rFont val="Calibri"/>
        <family val="2"/>
        <scheme val="minor"/>
      </rPr>
      <t xml:space="preserve"> all gaps and clearances are within the safe limits</t>
    </r>
  </si>
  <si>
    <t>Total cost</t>
  </si>
  <si>
    <t>Note</t>
  </si>
  <si>
    <t>Components with the same fill color are from the same seller therefore, shipping cost can be reduced (In my calculations I considered all shipping cost which leads to a little bit higher value</t>
  </si>
  <si>
    <t xml:space="preserve">3 working and 3 spare 
======================
Note:
Probably this encoder is not really required because we are going to use the optical sensor, but just as a last defence line if the other method faild, I have to adopt this module In the car model </t>
  </si>
  <si>
    <r>
      <t xml:space="preserve">Not required if </t>
    </r>
    <r>
      <rPr>
        <b/>
        <i/>
        <sz val="11"/>
        <color theme="1"/>
        <rFont val="Calibri"/>
        <family val="2"/>
        <scheme val="minor"/>
      </rPr>
      <t>Alternative exist</t>
    </r>
  </si>
  <si>
    <t>Including max. shipping</t>
  </si>
  <si>
    <t>NodeMCU ESP32 pins</t>
  </si>
  <si>
    <t>Left side</t>
  </si>
  <si>
    <t>RESET - EN</t>
  </si>
  <si>
    <t>VP</t>
  </si>
  <si>
    <t>VN</t>
  </si>
  <si>
    <t>ADC6-D34</t>
  </si>
  <si>
    <t>ADC7-D35</t>
  </si>
  <si>
    <t>TOUCH9-ADC4-D32</t>
  </si>
  <si>
    <t>TOUCH8-ADC5-D33</t>
  </si>
  <si>
    <t>DAC1-ADC18-D25</t>
  </si>
  <si>
    <t>DAC2-ADC19-D26</t>
  </si>
  <si>
    <t>TOUCH7-ADC17-D27</t>
  </si>
  <si>
    <t>SPI-CLK-TOUCH6-ADC16-D14</t>
  </si>
  <si>
    <t>SPI-MISO-TOUCH5-ADC15-D12</t>
  </si>
  <si>
    <t>SPI-MOSI-TOUCH4-ADC14-D13</t>
  </si>
  <si>
    <t>GND</t>
  </si>
  <si>
    <t>Right side</t>
  </si>
  <si>
    <t>D23-VSPI-MOS</t>
  </si>
  <si>
    <t>D22-I2C--SCL</t>
  </si>
  <si>
    <t>TX0</t>
  </si>
  <si>
    <t>RX0</t>
  </si>
  <si>
    <t>D21-I2C-SDA</t>
  </si>
  <si>
    <t>D19-VSPI-MISC</t>
  </si>
  <si>
    <t>D18-VPSI-SCK</t>
  </si>
  <si>
    <t>D5-VSPI-SS</t>
  </si>
  <si>
    <t>TX2</t>
  </si>
  <si>
    <t>RX2</t>
  </si>
  <si>
    <t>D4-ADC10-TOUCH0</t>
  </si>
  <si>
    <t>D2-ADC12-TOUCH2</t>
  </si>
  <si>
    <t>D15-ADC13-TOUCH3-SPI-SS</t>
  </si>
  <si>
    <t>GROUND_BUS</t>
  </si>
  <si>
    <t>ADNS-9800[CLK]</t>
  </si>
  <si>
    <t>ADNS-9800[MISO]</t>
  </si>
  <si>
    <t>ADNS-9800[MOSI]</t>
  </si>
  <si>
    <t>ADNS-9800[SS]</t>
  </si>
  <si>
    <t>VL53L0X_ToF[SCL]</t>
  </si>
  <si>
    <t>VL53L0X_ToF[SDA]</t>
  </si>
  <si>
    <t>5V BUS</t>
  </si>
  <si>
    <t>3.3 V BUS</t>
  </si>
  <si>
    <t>12V BUS</t>
  </si>
  <si>
    <t>ZG_Core2530(B)_ [RX]</t>
  </si>
  <si>
    <t>ZG_Core2530(B)_ [TX]</t>
  </si>
  <si>
    <t>Optical_Speed_sensor</t>
  </si>
  <si>
    <t>DRV8838_PWM</t>
  </si>
  <si>
    <t>All</t>
  </si>
  <si>
    <t>Track Rails</t>
  </si>
  <si>
    <t>DC-DC_12_5_3v3</t>
  </si>
  <si>
    <t>ZG_Core2530(B)</t>
  </si>
  <si>
    <t>DRV8838_PWM[MAX f_250K]</t>
  </si>
  <si>
    <t>VL53L0X_ToF</t>
  </si>
  <si>
    <t>Lolin Motor Driver [SDA]</t>
  </si>
  <si>
    <t>Lolin Motor Driver[SCL]</t>
  </si>
  <si>
    <t>Lolin Motor Driver[RST]</t>
  </si>
  <si>
    <t>Lolin Motor Driver</t>
  </si>
  <si>
    <t>GROUND BUS</t>
  </si>
  <si>
    <t>XBee USB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</si>
</sst>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b/>
      <u/>
      <sz val="14"/>
      <color theme="10"/>
      <name val="Times New Roman"/>
      <family val="1"/>
    </font>
    <font>
      <b/>
      <sz val="16"/>
      <color theme="1"/>
      <name val="Times New Roman"/>
      <family val="1"/>
    </font>
    <font>
      <b/>
      <u/>
      <sz val="14"/>
      <color theme="10"/>
      <name val="Calibri Light"/>
      <family val="2"/>
      <scheme val="major"/>
    </font>
    <font>
      <sz val="14"/>
      <color rgb="FF000000"/>
      <name val="Arial"/>
      <family val="2"/>
    </font>
    <font>
      <b/>
      <i/>
      <u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6"/>
      <color theme="1"/>
      <name val="Times New Roman"/>
      <family val="1"/>
    </font>
    <font>
      <sz val="14"/>
      <color rgb="FFFF0000"/>
      <name val="Calibri Light"/>
      <family val="2"/>
      <scheme val="major"/>
    </font>
    <font>
      <u/>
      <sz val="11"/>
      <color rgb="FF7030A0"/>
      <name val="Calibri"/>
      <family val="2"/>
      <scheme val="minor"/>
    </font>
    <font>
      <sz val="14"/>
      <color rgb="FF7030A0"/>
      <name val="Calibri Light"/>
      <family val="2"/>
      <scheme val="major"/>
    </font>
    <font>
      <sz val="14"/>
      <color rgb="FF002060"/>
      <name val="Calibri Light"/>
      <family val="2"/>
      <scheme val="maj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i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i/>
      <sz val="12"/>
      <color rgb="FF7030A0"/>
      <name val="Times New Roman"/>
      <family val="1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5" borderId="17" xfId="0" applyFont="1" applyFill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/>
    </xf>
    <xf numFmtId="0" fontId="6" fillId="4" borderId="13" xfId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4" fillId="0" borderId="12" xfId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4" fillId="0" borderId="8" xfId="1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4" fillId="4" borderId="15" xfId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 wrapText="1"/>
    </xf>
    <xf numFmtId="9" fontId="8" fillId="2" borderId="10" xfId="2" applyFont="1" applyFill="1" applyBorder="1" applyAlignment="1">
      <alignment horizontal="center" vertical="center"/>
    </xf>
    <xf numFmtId="9" fontId="9" fillId="2" borderId="11" xfId="2" applyFont="1" applyFill="1" applyBorder="1" applyAlignment="1">
      <alignment horizontal="center" vertical="center" wrapText="1"/>
    </xf>
    <xf numFmtId="9" fontId="3" fillId="2" borderId="11" xfId="2" applyFont="1" applyFill="1" applyBorder="1" applyAlignment="1">
      <alignment horizontal="center" vertical="center" wrapText="1"/>
    </xf>
    <xf numFmtId="9" fontId="3" fillId="2" borderId="11" xfId="2" applyFont="1" applyFill="1" applyBorder="1" applyAlignment="1">
      <alignment horizontal="center" vertical="center"/>
    </xf>
    <xf numFmtId="9" fontId="3" fillId="2" borderId="12" xfId="2" applyFont="1" applyFill="1" applyBorder="1" applyAlignment="1">
      <alignment horizontal="left" vertical="center" wrapText="1"/>
    </xf>
    <xf numFmtId="0" fontId="8" fillId="4" borderId="10" xfId="1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left" vertical="center" wrapText="1"/>
    </xf>
    <xf numFmtId="0" fontId="8" fillId="6" borderId="10" xfId="1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center" vertical="center"/>
    </xf>
    <xf numFmtId="0" fontId="1" fillId="0" borderId="5" xfId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left" vertical="center"/>
    </xf>
    <xf numFmtId="0" fontId="14" fillId="0" borderId="0" xfId="1" applyFont="1" applyFill="1" applyBorder="1" applyAlignment="1">
      <alignment horizontal="left" vertical="center" wrapText="1"/>
    </xf>
    <xf numFmtId="0" fontId="14" fillId="2" borderId="0" xfId="1" applyFont="1" applyFill="1" applyBorder="1" applyAlignment="1">
      <alignment horizontal="left" vertical="center" wrapText="1"/>
    </xf>
    <xf numFmtId="0" fontId="14" fillId="7" borderId="0" xfId="1" applyFont="1" applyFill="1" applyBorder="1" applyAlignment="1">
      <alignment horizontal="left" vertical="center" wrapText="1"/>
    </xf>
    <xf numFmtId="0" fontId="14" fillId="0" borderId="5" xfId="1" applyFont="1" applyBorder="1" applyAlignment="1">
      <alignment vertical="center" wrapText="1"/>
    </xf>
    <xf numFmtId="0" fontId="14" fillId="0" borderId="7" xfId="1" applyFont="1" applyBorder="1" applyAlignment="1">
      <alignment vertical="center" wrapText="1"/>
    </xf>
    <xf numFmtId="0" fontId="15" fillId="2" borderId="0" xfId="1" applyFont="1" applyFill="1" applyBorder="1" applyAlignment="1">
      <alignment horizontal="left" vertical="center" wrapText="1"/>
    </xf>
    <xf numFmtId="0" fontId="16" fillId="0" borderId="0" xfId="1" applyFont="1" applyBorder="1" applyAlignment="1">
      <alignment horizontal="left" vertical="center" wrapText="1"/>
    </xf>
    <xf numFmtId="0" fontId="17" fillId="0" borderId="0" xfId="1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1" fillId="8" borderId="0" xfId="0" applyFont="1" applyFill="1" applyAlignment="1">
      <alignment horizontal="center"/>
    </xf>
    <xf numFmtId="0" fontId="14" fillId="0" borderId="2" xfId="1" applyFont="1" applyFill="1" applyBorder="1" applyAlignment="1">
      <alignment horizontal="left" vertical="center"/>
    </xf>
    <xf numFmtId="0" fontId="14" fillId="0" borderId="5" xfId="1" applyFont="1" applyBorder="1" applyAlignment="1">
      <alignment horizontal="left" vertical="center"/>
    </xf>
    <xf numFmtId="0" fontId="14" fillId="0" borderId="5" xfId="1" applyFont="1" applyBorder="1" applyAlignment="1">
      <alignment wrapText="1"/>
    </xf>
    <xf numFmtId="0" fontId="0" fillId="0" borderId="0" xfId="0" applyBorder="1" applyAlignment="1">
      <alignment vertical="center" wrapText="1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0" fontId="23" fillId="11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4" fillId="4" borderId="0" xfId="1" applyFont="1" applyFill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0" fillId="4" borderId="0" xfId="0" applyFill="1" applyAlignment="1">
      <alignment wrapText="1"/>
    </xf>
    <xf numFmtId="0" fontId="4" fillId="0" borderId="0" xfId="1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4" borderId="14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3" fillId="4" borderId="0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8" xfId="1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wrapText="1"/>
    </xf>
    <xf numFmtId="0" fontId="5" fillId="5" borderId="16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4" fillId="0" borderId="0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1" fillId="8" borderId="0" xfId="0" applyFont="1" applyFill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vikingslotcarclub.co.uk/motor-specifications/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838769</xdr:colOff>
      <xdr:row>11</xdr:row>
      <xdr:rowOff>153427</xdr:rowOff>
    </xdr:from>
    <xdr:ext cx="960650" cy="912803"/>
    <xdr:pic>
      <xdr:nvPicPr>
        <xdr:cNvPr id="2" name="Picture 1">
          <a:extLst>
            <a:ext uri="{FF2B5EF4-FFF2-40B4-BE49-F238E27FC236}">
              <a16:creationId xmlns:a16="http://schemas.microsoft.com/office/drawing/2014/main" id="{EB6E6279-98B2-4E6C-8828-492915DB6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50912" y="6031713"/>
          <a:ext cx="960650" cy="912803"/>
        </a:xfrm>
        <a:prstGeom prst="rect">
          <a:avLst/>
        </a:prstGeom>
      </xdr:spPr>
    </xdr:pic>
    <xdr:clientData/>
  </xdr:oneCellAnchor>
  <xdr:oneCellAnchor>
    <xdr:from>
      <xdr:col>10</xdr:col>
      <xdr:colOff>192610</xdr:colOff>
      <xdr:row>7</xdr:row>
      <xdr:rowOff>272361</xdr:rowOff>
    </xdr:from>
    <xdr:ext cx="2227059" cy="1436711"/>
    <xdr:pic>
      <xdr:nvPicPr>
        <xdr:cNvPr id="3" name="Picture 2">
          <a:extLst>
            <a:ext uri="{FF2B5EF4-FFF2-40B4-BE49-F238E27FC236}">
              <a16:creationId xmlns:a16="http://schemas.microsoft.com/office/drawing/2014/main" id="{E6D8275A-926A-45BE-B3BF-4BB512FB2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01551" y="3477243"/>
          <a:ext cx="2227059" cy="1436711"/>
        </a:xfrm>
        <a:prstGeom prst="rect">
          <a:avLst/>
        </a:prstGeom>
      </xdr:spPr>
    </xdr:pic>
    <xdr:clientData/>
  </xdr:oneCellAnchor>
  <xdr:oneCellAnchor>
    <xdr:from>
      <xdr:col>10</xdr:col>
      <xdr:colOff>680360</xdr:colOff>
      <xdr:row>2</xdr:row>
      <xdr:rowOff>190500</xdr:rowOff>
    </xdr:from>
    <xdr:ext cx="3265714" cy="1054686"/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DD34BBE-7CA8-49DF-A44B-84BD12BA9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5753" y="571500"/>
          <a:ext cx="3265714" cy="105468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110938</xdr:colOff>
      <xdr:row>14</xdr:row>
      <xdr:rowOff>119903</xdr:rowOff>
    </xdr:from>
    <xdr:to>
      <xdr:col>13</xdr:col>
      <xdr:colOff>539562</xdr:colOff>
      <xdr:row>17</xdr:row>
      <xdr:rowOff>139986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747527-14DD-42C1-A12D-0EEF3665A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8232" y="7695079"/>
          <a:ext cx="1033742" cy="726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oy-it.net/en/products/SEN-Speed" TargetMode="External"/><Relationship Id="rId3" Type="http://schemas.openxmlformats.org/officeDocument/2006/relationships/hyperlink" Target="https://www.digikey.de/product-detail/en/rfbeam-microwave-gmbh/K-LD7-EVAL-RFB-01H/2012-K-LD7-EVAL-RFB-01H-ND/10638875" TargetMode="External"/><Relationship Id="rId7" Type="http://schemas.openxmlformats.org/officeDocument/2006/relationships/hyperlink" Target="https://www.barkhauseninstitut.org/research/lab-1/our-blog/distance-sensor-research" TargetMode="External"/><Relationship Id="rId2" Type="http://schemas.openxmlformats.org/officeDocument/2006/relationships/hyperlink" Target="https://github.com/mrjohnk/ADNS-9800" TargetMode="External"/><Relationship Id="rId1" Type="http://schemas.openxmlformats.org/officeDocument/2006/relationships/hyperlink" Target="https://www.tindie.com/products/jkicklighter/adns-9800-laser-motion-sensor/" TargetMode="External"/><Relationship Id="rId6" Type="http://schemas.openxmlformats.org/officeDocument/2006/relationships/hyperlink" Target="https://www.seeedstudio.com/Grove-Time-of-Flight-Distance-Sensor-VL53L0X.html" TargetMode="External"/><Relationship Id="rId5" Type="http://schemas.openxmlformats.org/officeDocument/2006/relationships/hyperlink" Target="https://www.seeedstudio.com/Grove-Time-of-Flight-Distance-Sensor-VL53L0X.html" TargetMode="External"/><Relationship Id="rId4" Type="http://schemas.openxmlformats.org/officeDocument/2006/relationships/hyperlink" Target="https://www.sparkfun.com/products/15569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rrera-toys.com/en/product/20085245-track-connection-clips-20" TargetMode="External"/><Relationship Id="rId13" Type="http://schemas.openxmlformats.org/officeDocument/2006/relationships/hyperlink" Target="https://www.robotgear.com.au/Product.aspx/Details/5824-TB9051FTG-Single-Brushed-DC-Motor-Driver-Carrier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www.carrera-toys.com/en/product/20020577-curve-130degree-6" TargetMode="External"/><Relationship Id="rId7" Type="http://schemas.openxmlformats.org/officeDocument/2006/relationships/hyperlink" Target="https://www.carrera-toys.com/en/product/20030352-control-unit" TargetMode="External"/><Relationship Id="rId12" Type="http://schemas.openxmlformats.org/officeDocument/2006/relationships/hyperlink" Target="https://www.amazon.de/-/en/ledmo-Supply-Adapter-Transformer-Strips/dp/B07X53GHZV/ref=sr_1_4?dchild=1&amp;keywords=LEDMO+12V+5A+60W+AC+to+DC+Power+Supply+Adapter+Power+Adapter+AC+100-240V+to+DC+12V+Transformers+US+Plug+Power+Converter+Power+Supply+LED+Drive&amp;qid=1610980539&amp;sr=8-4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carrera-toys.com/en/product/20020758-digital-124-eu-transformer" TargetMode="External"/><Relationship Id="rId16" Type="http://schemas.openxmlformats.org/officeDocument/2006/relationships/hyperlink" Target="https://www.conrad.de/de/p/ams1117-multi-dc-dc-12v-3-3v-5v-12v-step-down-spannungsregeler-power-adapter-mod-802244066.html" TargetMode="External"/><Relationship Id="rId1" Type="http://schemas.openxmlformats.org/officeDocument/2006/relationships/hyperlink" Target="https://www.carrera-toys.com/en/product/20023880-audi-r8-lms-carrera-racing-police" TargetMode="External"/><Relationship Id="rId6" Type="http://schemas.openxmlformats.org/officeDocument/2006/relationships/hyperlink" Target="https://www.carrera-toys.com/en/product/20020573-curve-330degree-6" TargetMode="External"/><Relationship Id="rId11" Type="http://schemas.openxmlformats.org/officeDocument/2006/relationships/hyperlink" Target="https://www.mouser.de/ProductDetail/Espressif-Systems/ESP32-DevKitC-VIE/?qs=%2Fha2pyFaduifTIKK1pCXCiuieSx23VoLR3NaSjaSTFvlC82g7FX%2FoUmLHE3IPy2H" TargetMode="External"/><Relationship Id="rId5" Type="http://schemas.openxmlformats.org/officeDocument/2006/relationships/hyperlink" Target="https://www.carrera-toys.com/en/product/20020509-standard-straights-4" TargetMode="External"/><Relationship Id="rId15" Type="http://schemas.openxmlformats.org/officeDocument/2006/relationships/hyperlink" Target="https://docs.particle.io/datasheets/wi-fi/argon-datasheet/" TargetMode="External"/><Relationship Id="rId10" Type="http://schemas.openxmlformats.org/officeDocument/2006/relationships/hyperlink" Target="https://www.carrera-toys.com/en/product/20085209-clips-for-track-screw-connection" TargetMode="External"/><Relationship Id="rId4" Type="http://schemas.openxmlformats.org/officeDocument/2006/relationships/hyperlink" Target="https://www.carrera-toys.com/en/product/20085245-track-connection-clips-20" TargetMode="External"/><Relationship Id="rId9" Type="http://schemas.openxmlformats.org/officeDocument/2006/relationships/hyperlink" Target="https://www.carrera-toys.com/en/product/20020365-double-grinder-10-pcs-from-2007" TargetMode="External"/><Relationship Id="rId14" Type="http://schemas.openxmlformats.org/officeDocument/2006/relationships/hyperlink" Target="https://www.robotgear.com.au/Product.aspx/Details/3644-MC33926-Motor-Driver-Carrie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rad.de/de/p/joy-it-sen-speed-erweiterungsmodul-passend-fuer-einplatinen-computer-arduino-banana-pi-cubieboard-raspberry-pi-pc-1646891.html" TargetMode="External"/><Relationship Id="rId13" Type="http://schemas.openxmlformats.org/officeDocument/2006/relationships/hyperlink" Target="https://www.waveshare.com/product/core2530-b.htm" TargetMode="External"/><Relationship Id="rId18" Type="http://schemas.openxmlformats.org/officeDocument/2006/relationships/hyperlink" Target="https://www.waveshare.com/xbee-usb-adapter.htm" TargetMode="External"/><Relationship Id="rId3" Type="http://schemas.openxmlformats.org/officeDocument/2006/relationships/hyperlink" Target="https://www.conrad.de/de/p/ams1117-multi-dc-dc-12v-3-3v-5v-12v-step-down-spannungsregeler-power-adapter-mod-802244066.html" TargetMode="External"/><Relationship Id="rId7" Type="http://schemas.openxmlformats.org/officeDocument/2006/relationships/hyperlink" Target="https://de.aliexpress.com/item/1005001653242649.html?spm=a2g0o.productlist.0.0.2e8f4c08Qtwo6d&amp;algo_pvid=37fd8367-ac0e-42a9-8e08-1fa50ec26352&amp;algo_expid=37fd8367-ac0e-42a9-8e08-1fa50ec26352-6&amp;btsid=2100bdf116090336664556493e2e11&amp;ws_ab_test=searchweb0_0,searchweb201602_,searchweb201603_" TargetMode="External"/><Relationship Id="rId12" Type="http://schemas.openxmlformats.org/officeDocument/2006/relationships/hyperlink" Target="https://www.carrera-toys.com/en/product/20020365-double-grinder-10-pcs-from-2007" TargetMode="External"/><Relationship Id="rId17" Type="http://schemas.openxmlformats.org/officeDocument/2006/relationships/hyperlink" Target="https://www.carrera-toys.com/en/product/20085245-track-connection-clips-20" TargetMode="External"/><Relationship Id="rId2" Type="http://schemas.openxmlformats.org/officeDocument/2006/relationships/hyperlink" Target="https://www.carrera-toys.com/en/product/20023880-audi-r8-lms-carrera-racing-police" TargetMode="External"/><Relationship Id="rId16" Type="http://schemas.openxmlformats.org/officeDocument/2006/relationships/hyperlink" Target="https://www.carrera-toys.com/en/product/20020571-curve-160degree-3/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s://www.amazon.de/-/en/ledmo-Supply-Adapter-Transformer-Strips/dp/B07X53GHZV/ref=sr_1_4?dchild=1&amp;keywords=LEDMO+12V+5A+60W+AC+to+DC+Power+Supply+Adapter+Power+Adapter+AC+100-240V+to+DC+12V+Transformers+US+Plug+Power+Converter+Power+Supply+LED+Drive&amp;qid=1610980539&amp;sr=8-4" TargetMode="External"/><Relationship Id="rId6" Type="http://schemas.openxmlformats.org/officeDocument/2006/relationships/hyperlink" Target="https://eur.saleae.com/products/saleae-logic-8?variant=10963959349291" TargetMode="External"/><Relationship Id="rId11" Type="http://schemas.openxmlformats.org/officeDocument/2006/relationships/hyperlink" Target="https://www.carrera-toys.com/en/product/20085209-clips-for-track-screw-connection" TargetMode="External"/><Relationship Id="rId5" Type="http://schemas.openxmlformats.org/officeDocument/2006/relationships/hyperlink" Target="https://www.exp-tech.de/module/spannungsregler/7557/pololu-vl53l0x-time-of-flight-distance-sensor-carrier-with-voltage-regulator-200cm-max" TargetMode="External"/><Relationship Id="rId15" Type="http://schemas.openxmlformats.org/officeDocument/2006/relationships/hyperlink" Target="https://www.carrera-toys.com/en/product/20020577-curve-130degree-6" TargetMode="External"/><Relationship Id="rId10" Type="http://schemas.openxmlformats.org/officeDocument/2006/relationships/hyperlink" Target="https://www.makershop.de/module/motosteuerung/d1-mini-motor-shield/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www.tindie.com/products/jkicklighter/adns-9800-laser-motion-sensor/" TargetMode="External"/><Relationship Id="rId9" Type="http://schemas.openxmlformats.org/officeDocument/2006/relationships/hyperlink" Target="https://www.exp-tech.de/motoren/motorsteuerung/dc-motortreiber/6095/pololu-drv8838-single-brushed-dc-motor-driver-carrier" TargetMode="External"/><Relationship Id="rId14" Type="http://schemas.openxmlformats.org/officeDocument/2006/relationships/hyperlink" Target="https://www.carrera-toys.com/en/product/20020509-standard-straights-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zoomScale="55" zoomScaleNormal="55" workbookViewId="0">
      <selection activeCell="A6" sqref="A6"/>
    </sheetView>
  </sheetViews>
  <sheetFormatPr defaultRowHeight="15" x14ac:dyDescent="0.25"/>
  <cols>
    <col min="1" max="1" width="52.42578125" customWidth="1"/>
    <col min="2" max="2" width="23.28515625" customWidth="1"/>
    <col min="3" max="3" width="31.42578125" customWidth="1"/>
    <col min="4" max="4" width="36.5703125" customWidth="1"/>
    <col min="5" max="5" width="29" customWidth="1"/>
    <col min="6" max="6" width="24.140625" customWidth="1"/>
    <col min="7" max="7" width="47" customWidth="1"/>
    <col min="8" max="8" width="22.5703125" customWidth="1"/>
    <col min="9" max="9" width="38.28515625" customWidth="1"/>
    <col min="10" max="10" width="26.28515625" customWidth="1"/>
    <col min="11" max="11" width="79.28515625" customWidth="1"/>
    <col min="12" max="12" width="21.85546875" customWidth="1"/>
  </cols>
  <sheetData>
    <row r="1" spans="1:12" ht="20.25" x14ac:dyDescent="0.25">
      <c r="A1" s="105" t="s">
        <v>4</v>
      </c>
      <c r="B1" s="105" t="s">
        <v>17</v>
      </c>
      <c r="C1" s="105" t="s">
        <v>102</v>
      </c>
      <c r="D1" s="105" t="s">
        <v>2</v>
      </c>
      <c r="E1" s="105"/>
      <c r="F1" s="105"/>
      <c r="G1" s="105"/>
      <c r="H1" s="105"/>
      <c r="I1" s="105"/>
      <c r="J1" s="105"/>
      <c r="K1" s="105" t="s">
        <v>12</v>
      </c>
    </row>
    <row r="2" spans="1:12" ht="21" thickBot="1" x14ac:dyDescent="0.3">
      <c r="A2" s="105"/>
      <c r="B2" s="105"/>
      <c r="C2" s="105"/>
      <c r="D2" s="17" t="s">
        <v>101</v>
      </c>
      <c r="E2" s="17" t="s">
        <v>99</v>
      </c>
      <c r="F2" s="17" t="s">
        <v>98</v>
      </c>
      <c r="G2" s="17" t="s">
        <v>5</v>
      </c>
      <c r="H2" s="17" t="s">
        <v>100</v>
      </c>
      <c r="I2" s="17" t="s">
        <v>6</v>
      </c>
      <c r="J2" s="17" t="s">
        <v>8</v>
      </c>
      <c r="K2" s="105"/>
    </row>
    <row r="3" spans="1:12" ht="169.5" thickBot="1" x14ac:dyDescent="0.3">
      <c r="A3" s="47" t="s">
        <v>10</v>
      </c>
      <c r="B3" s="48" t="s">
        <v>18</v>
      </c>
      <c r="C3" s="48" t="s">
        <v>20</v>
      </c>
      <c r="D3" s="48" t="s">
        <v>11</v>
      </c>
      <c r="E3" s="48" t="s">
        <v>13</v>
      </c>
      <c r="F3" s="48" t="s">
        <v>14</v>
      </c>
      <c r="G3" s="48" t="s">
        <v>103</v>
      </c>
      <c r="H3" s="48" t="s">
        <v>16</v>
      </c>
      <c r="I3" s="48" t="s">
        <v>15</v>
      </c>
      <c r="J3" s="49" t="s">
        <v>19</v>
      </c>
      <c r="K3" s="50" t="s">
        <v>31</v>
      </c>
    </row>
    <row r="4" spans="1:12" ht="163.5" customHeight="1" thickBot="1" x14ac:dyDescent="0.3">
      <c r="A4" s="42" t="s">
        <v>27</v>
      </c>
      <c r="B4" s="43" t="s">
        <v>79</v>
      </c>
      <c r="C4" s="43" t="s">
        <v>28</v>
      </c>
      <c r="D4" s="44" t="s">
        <v>21</v>
      </c>
      <c r="E4" s="45" t="s">
        <v>25</v>
      </c>
      <c r="F4" s="45" t="s">
        <v>22</v>
      </c>
      <c r="G4" s="45" t="s">
        <v>23</v>
      </c>
      <c r="H4" s="44" t="s">
        <v>26</v>
      </c>
      <c r="I4" s="44" t="s">
        <v>97</v>
      </c>
      <c r="J4" s="45"/>
      <c r="K4" s="46" t="s">
        <v>24</v>
      </c>
    </row>
    <row r="5" spans="1:12" ht="63.75" customHeight="1" thickBot="1" x14ac:dyDescent="0.3">
      <c r="A5" s="18" t="s">
        <v>55</v>
      </c>
      <c r="B5" s="20">
        <v>3.2</v>
      </c>
      <c r="C5" s="20" t="s">
        <v>28</v>
      </c>
      <c r="D5" s="19" t="s">
        <v>56</v>
      </c>
      <c r="E5" s="20" t="s">
        <v>57</v>
      </c>
      <c r="F5" s="20" t="s">
        <v>58</v>
      </c>
      <c r="G5" s="20" t="s">
        <v>59</v>
      </c>
      <c r="H5" s="20" t="s">
        <v>60</v>
      </c>
      <c r="I5" s="20" t="s">
        <v>61</v>
      </c>
      <c r="J5" s="20"/>
      <c r="K5" s="21"/>
      <c r="L5" s="104" t="s">
        <v>89</v>
      </c>
    </row>
    <row r="6" spans="1:12" ht="99.75" customHeight="1" thickBot="1" x14ac:dyDescent="0.3">
      <c r="A6" s="47" t="s">
        <v>66</v>
      </c>
      <c r="B6" s="55">
        <v>10</v>
      </c>
      <c r="C6" s="55" t="s">
        <v>65</v>
      </c>
      <c r="D6" s="48" t="s">
        <v>56</v>
      </c>
      <c r="E6" s="55" t="s">
        <v>64</v>
      </c>
      <c r="F6" s="55" t="s">
        <v>63</v>
      </c>
      <c r="G6" s="55" t="s">
        <v>68</v>
      </c>
      <c r="H6" s="55" t="s">
        <v>69</v>
      </c>
      <c r="I6" s="55" t="s">
        <v>62</v>
      </c>
      <c r="J6" s="49" t="s">
        <v>67</v>
      </c>
      <c r="K6" s="50" t="s">
        <v>70</v>
      </c>
      <c r="L6" s="104"/>
    </row>
    <row r="7" spans="1:12" ht="82.5" customHeight="1" thickBot="1" x14ac:dyDescent="0.3">
      <c r="A7" s="51" t="s">
        <v>71</v>
      </c>
      <c r="B7" s="52">
        <v>0.47</v>
      </c>
      <c r="C7" s="52" t="s">
        <v>28</v>
      </c>
      <c r="D7" s="53" t="s">
        <v>72</v>
      </c>
      <c r="E7" s="52" t="s">
        <v>73</v>
      </c>
      <c r="F7" s="52" t="s">
        <v>74</v>
      </c>
      <c r="G7" s="52" t="s">
        <v>59</v>
      </c>
      <c r="H7" s="52" t="s">
        <v>28</v>
      </c>
      <c r="I7" s="53" t="s">
        <v>75</v>
      </c>
      <c r="J7" s="52"/>
      <c r="K7" s="54"/>
    </row>
    <row r="8" spans="1:12" x14ac:dyDescent="0.25">
      <c r="A8" s="1"/>
      <c r="B8" s="2"/>
      <c r="C8" s="2"/>
      <c r="D8" s="2"/>
      <c r="E8" s="2"/>
      <c r="F8" s="2"/>
      <c r="G8" s="2"/>
      <c r="H8" s="2"/>
      <c r="I8" s="2"/>
    </row>
    <row r="9" spans="1:12" x14ac:dyDescent="0.25">
      <c r="A9" s="1"/>
    </row>
    <row r="10" spans="1:12" x14ac:dyDescent="0.25">
      <c r="A10" s="1"/>
    </row>
    <row r="11" spans="1:12" x14ac:dyDescent="0.25">
      <c r="A11" s="1"/>
    </row>
    <row r="12" spans="1:12" x14ac:dyDescent="0.25">
      <c r="A12" s="1"/>
    </row>
    <row r="16" spans="1:12" ht="106.5" customHeight="1" x14ac:dyDescent="0.25"/>
    <row r="18" ht="24.75" customHeight="1" x14ac:dyDescent="0.25"/>
    <row r="19" ht="57" customHeight="1" x14ac:dyDescent="0.25"/>
    <row r="20" ht="13.5" customHeight="1" x14ac:dyDescent="0.25"/>
    <row r="21" ht="40.5" customHeight="1" x14ac:dyDescent="0.25"/>
    <row r="22" ht="34.5" customHeight="1" x14ac:dyDescent="0.25"/>
    <row r="25" ht="63" customHeight="1" x14ac:dyDescent="0.25"/>
    <row r="26" ht="63" customHeight="1" x14ac:dyDescent="0.25"/>
    <row r="28" ht="60" customHeight="1" x14ac:dyDescent="0.25"/>
    <row r="33" ht="25.5" customHeight="1" x14ac:dyDescent="0.25"/>
  </sheetData>
  <mergeCells count="6">
    <mergeCell ref="L5:L6"/>
    <mergeCell ref="K1:K2"/>
    <mergeCell ref="D1:J1"/>
    <mergeCell ref="A1:A2"/>
    <mergeCell ref="B1:B2"/>
    <mergeCell ref="C1:C2"/>
  </mergeCells>
  <hyperlinks>
    <hyperlink ref="A3" r:id="rId1" xr:uid="{D2872371-54A9-4389-9235-6B62D19955FF}"/>
    <hyperlink ref="J3" r:id="rId2" display="• Source code" xr:uid="{52D6ACEF-8BF4-4BF3-BF4F-172F73DAAEAD}"/>
    <hyperlink ref="A4" r:id="rId3" xr:uid="{F5DCB9B8-7A75-48F7-B1BE-647DA9F44953}"/>
    <hyperlink ref="A5" r:id="rId4" xr:uid="{659DFC2D-5F65-4991-826B-C01CF944E6E5}"/>
    <hyperlink ref="A6" r:id="rId5" xr:uid="{F110EB83-3D36-4159-9575-038136AFA694}"/>
    <hyperlink ref="J6" r:id="rId6" xr:uid="{802B306E-F58D-4779-8C6A-4E3A00E39408}"/>
    <hyperlink ref="L5:L6" r:id="rId7" display="Nice domparison" xr:uid="{3ECFF407-21CE-44E9-8BF9-FB9C776E59E6}"/>
    <hyperlink ref="A7" r:id="rId8" xr:uid="{B1CAE813-F7C0-4992-AB31-289CFA32E834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061C-5537-4E76-A77A-14DACF7114B1}">
  <dimension ref="A1:L21"/>
  <sheetViews>
    <sheetView topLeftCell="A12" zoomScale="70" zoomScaleNormal="70" workbookViewId="0">
      <selection activeCell="A9" sqref="A9"/>
    </sheetView>
  </sheetViews>
  <sheetFormatPr defaultRowHeight="15" x14ac:dyDescent="0.25"/>
  <cols>
    <col min="1" max="1" width="34" customWidth="1"/>
    <col min="2" max="2" width="19.140625" customWidth="1"/>
    <col min="3" max="3" width="22.140625" customWidth="1"/>
    <col min="4" max="4" width="41.7109375" customWidth="1"/>
    <col min="5" max="5" width="16.42578125" customWidth="1"/>
    <col min="6" max="6" width="14.7109375" customWidth="1"/>
    <col min="7" max="7" width="15.140625" customWidth="1"/>
    <col min="8" max="8" width="19.85546875" customWidth="1"/>
    <col min="9" max="9" width="20" customWidth="1"/>
    <col min="10" max="10" width="29.42578125" customWidth="1"/>
    <col min="11" max="11" width="39.85546875" customWidth="1"/>
    <col min="12" max="12" width="29.140625" customWidth="1"/>
  </cols>
  <sheetData>
    <row r="1" spans="1:12" ht="18.75" x14ac:dyDescent="0.25">
      <c r="A1" s="134" t="s">
        <v>0</v>
      </c>
      <c r="B1" s="134" t="s">
        <v>7</v>
      </c>
      <c r="C1" s="134" t="s">
        <v>1</v>
      </c>
      <c r="D1" s="137" t="s">
        <v>2</v>
      </c>
      <c r="E1" s="138"/>
      <c r="F1" s="138"/>
      <c r="G1" s="138"/>
      <c r="H1" s="138"/>
      <c r="I1" s="138"/>
      <c r="J1" s="138"/>
      <c r="K1" s="138"/>
      <c r="L1" s="138"/>
    </row>
    <row r="2" spans="1:12" ht="19.5" thickBot="1" x14ac:dyDescent="0.3">
      <c r="A2" s="135"/>
      <c r="B2" s="135"/>
      <c r="C2" s="135"/>
      <c r="D2" s="4" t="s">
        <v>3</v>
      </c>
      <c r="E2" s="135" t="s">
        <v>9</v>
      </c>
      <c r="F2" s="135"/>
      <c r="G2" s="135"/>
      <c r="H2" s="135"/>
      <c r="I2" s="135"/>
      <c r="J2" s="135"/>
      <c r="K2" s="135"/>
      <c r="L2" s="135"/>
    </row>
    <row r="3" spans="1:12" ht="108.75" customHeight="1" thickBot="1" x14ac:dyDescent="0.35">
      <c r="A3" s="5" t="s">
        <v>32</v>
      </c>
      <c r="B3" s="20">
        <v>66.66</v>
      </c>
      <c r="C3" s="20">
        <v>0</v>
      </c>
      <c r="D3" s="20" t="s">
        <v>33</v>
      </c>
      <c r="E3" s="107" t="s">
        <v>96</v>
      </c>
      <c r="F3" s="108"/>
      <c r="G3" s="108"/>
      <c r="H3" s="108"/>
      <c r="I3" s="108"/>
      <c r="J3" s="108"/>
      <c r="K3" s="116"/>
      <c r="L3" s="117"/>
    </row>
    <row r="4" spans="1:12" ht="21" customHeight="1" x14ac:dyDescent="0.25">
      <c r="A4" s="130" t="s">
        <v>30</v>
      </c>
      <c r="B4" s="126" t="s">
        <v>84</v>
      </c>
      <c r="C4" s="126"/>
      <c r="D4" s="126"/>
      <c r="E4" s="126"/>
      <c r="F4" s="126"/>
      <c r="G4" s="126"/>
      <c r="H4" s="126"/>
      <c r="I4" s="126"/>
      <c r="J4" s="126"/>
      <c r="K4" s="22"/>
      <c r="L4" s="23"/>
    </row>
    <row r="5" spans="1:12" ht="32.25" customHeight="1" x14ac:dyDescent="0.25">
      <c r="A5" s="131"/>
      <c r="B5" s="129" t="s">
        <v>85</v>
      </c>
      <c r="C5" s="129"/>
      <c r="D5" s="129"/>
      <c r="E5" s="129"/>
      <c r="F5" s="129"/>
      <c r="G5" s="129"/>
      <c r="H5" s="129"/>
      <c r="I5" s="129"/>
      <c r="J5" s="129"/>
      <c r="K5" s="24"/>
      <c r="L5" s="25"/>
    </row>
    <row r="6" spans="1:12" ht="23.25" customHeight="1" x14ac:dyDescent="0.25">
      <c r="A6" s="131"/>
      <c r="B6" s="139" t="s">
        <v>86</v>
      </c>
      <c r="C6" s="139"/>
      <c r="D6" s="139"/>
      <c r="E6" s="139"/>
      <c r="F6" s="139"/>
      <c r="G6" s="139"/>
      <c r="H6" s="139"/>
      <c r="I6" s="139"/>
      <c r="J6" s="139"/>
      <c r="K6" s="141" t="s">
        <v>87</v>
      </c>
      <c r="L6" s="142"/>
    </row>
    <row r="7" spans="1:12" ht="29.25" customHeight="1" thickBot="1" x14ac:dyDescent="0.3">
      <c r="A7" s="132"/>
      <c r="B7" s="133" t="s">
        <v>88</v>
      </c>
      <c r="C7" s="133"/>
      <c r="D7" s="133"/>
      <c r="E7" s="133"/>
      <c r="F7" s="133"/>
      <c r="G7" s="133"/>
      <c r="H7" s="133"/>
      <c r="I7" s="133"/>
      <c r="J7" s="133"/>
      <c r="K7" s="26"/>
      <c r="L7" s="27"/>
    </row>
    <row r="8" spans="1:12" ht="52.5" customHeight="1" x14ac:dyDescent="0.25">
      <c r="A8" s="6" t="s">
        <v>43</v>
      </c>
      <c r="B8" s="28">
        <f>(50.95*2)</f>
        <v>101.9</v>
      </c>
      <c r="C8" s="28">
        <v>0</v>
      </c>
      <c r="D8" s="28" t="s">
        <v>39</v>
      </c>
      <c r="E8" s="110" t="s">
        <v>53</v>
      </c>
      <c r="F8" s="110"/>
      <c r="G8" s="110"/>
      <c r="H8" s="110"/>
      <c r="I8" s="110"/>
      <c r="J8" s="110"/>
      <c r="K8" s="112"/>
      <c r="L8" s="121"/>
    </row>
    <row r="9" spans="1:12" ht="72.75" customHeight="1" x14ac:dyDescent="0.25">
      <c r="A9" s="7" t="s">
        <v>48</v>
      </c>
      <c r="B9" s="29">
        <f>8*3</f>
        <v>24</v>
      </c>
      <c r="C9" s="29">
        <v>0</v>
      </c>
      <c r="D9" s="29" t="s">
        <v>49</v>
      </c>
      <c r="E9" s="111"/>
      <c r="F9" s="111"/>
      <c r="G9" s="111"/>
      <c r="H9" s="111"/>
      <c r="I9" s="111"/>
      <c r="J9" s="111"/>
      <c r="K9" s="122"/>
      <c r="L9" s="123"/>
    </row>
    <row r="10" spans="1:12" ht="30" customHeight="1" x14ac:dyDescent="0.25">
      <c r="A10" s="7" t="s">
        <v>34</v>
      </c>
      <c r="B10" s="29">
        <f>3*47</f>
        <v>141</v>
      </c>
      <c r="C10" s="29">
        <v>0</v>
      </c>
      <c r="D10" s="29" t="s">
        <v>47</v>
      </c>
      <c r="E10" s="111"/>
      <c r="F10" s="111"/>
      <c r="G10" s="111"/>
      <c r="H10" s="111"/>
      <c r="I10" s="111"/>
      <c r="J10" s="111"/>
      <c r="K10" s="122"/>
      <c r="L10" s="123"/>
    </row>
    <row r="11" spans="1:12" ht="54" customHeight="1" thickBot="1" x14ac:dyDescent="0.3">
      <c r="A11" s="8" t="s">
        <v>35</v>
      </c>
      <c r="B11" s="30">
        <v>67</v>
      </c>
      <c r="C11" s="30">
        <v>0</v>
      </c>
      <c r="D11" s="30" t="s">
        <v>36</v>
      </c>
      <c r="E11" s="140" t="s">
        <v>37</v>
      </c>
      <c r="F11" s="140"/>
      <c r="G11" s="140"/>
      <c r="H11" s="140"/>
      <c r="I11" s="140"/>
      <c r="J11" s="140"/>
      <c r="K11" s="119" t="s">
        <v>38</v>
      </c>
      <c r="L11" s="120"/>
    </row>
    <row r="12" spans="1:12" ht="45" customHeight="1" x14ac:dyDescent="0.25">
      <c r="A12" s="9" t="s">
        <v>50</v>
      </c>
      <c r="B12" s="31">
        <f>2*8</f>
        <v>16</v>
      </c>
      <c r="C12" s="31">
        <v>0</v>
      </c>
      <c r="D12" s="31" t="s">
        <v>49</v>
      </c>
      <c r="E12" s="114" t="s">
        <v>46</v>
      </c>
      <c r="F12" s="114"/>
      <c r="G12" s="114"/>
      <c r="H12" s="114"/>
      <c r="I12" s="114"/>
      <c r="J12" s="114"/>
      <c r="K12" s="112"/>
      <c r="L12" s="128" t="s">
        <v>80</v>
      </c>
    </row>
    <row r="13" spans="1:12" ht="60.75" customHeight="1" thickBot="1" x14ac:dyDescent="0.3">
      <c r="A13" s="10" t="s">
        <v>44</v>
      </c>
      <c r="B13" s="32">
        <f>69*2</f>
        <v>138</v>
      </c>
      <c r="C13" s="32">
        <v>0</v>
      </c>
      <c r="D13" s="32" t="s">
        <v>45</v>
      </c>
      <c r="E13" s="115"/>
      <c r="F13" s="115"/>
      <c r="G13" s="115"/>
      <c r="H13" s="115"/>
      <c r="I13" s="115"/>
      <c r="J13" s="115"/>
      <c r="K13" s="113"/>
      <c r="L13" s="120"/>
    </row>
    <row r="14" spans="1:12" ht="26.25" customHeight="1" thickBot="1" x14ac:dyDescent="0.3">
      <c r="A14" s="11" t="s">
        <v>112</v>
      </c>
      <c r="B14" s="33">
        <f>10</f>
        <v>10</v>
      </c>
      <c r="C14" s="33">
        <v>0</v>
      </c>
      <c r="D14" s="33" t="s">
        <v>54</v>
      </c>
      <c r="E14" s="136"/>
      <c r="F14" s="136"/>
      <c r="G14" s="136"/>
      <c r="H14" s="136"/>
      <c r="I14" s="136"/>
      <c r="J14" s="136"/>
      <c r="K14" s="20"/>
      <c r="L14" s="34"/>
    </row>
    <row r="15" spans="1:12" ht="52.5" customHeight="1" x14ac:dyDescent="0.25">
      <c r="A15" s="12" t="s">
        <v>40</v>
      </c>
      <c r="B15" s="35">
        <v>85</v>
      </c>
      <c r="C15" s="35">
        <v>0</v>
      </c>
      <c r="D15" s="35" t="s">
        <v>41</v>
      </c>
      <c r="E15" s="109" t="s">
        <v>42</v>
      </c>
      <c r="F15" s="109"/>
      <c r="G15" s="109"/>
      <c r="H15" s="109"/>
      <c r="I15" s="109"/>
      <c r="J15" s="109"/>
      <c r="K15" s="126"/>
      <c r="L15" s="127"/>
    </row>
    <row r="16" spans="1:12" ht="55.5" customHeight="1" x14ac:dyDescent="0.25">
      <c r="A16" s="56" t="s">
        <v>95</v>
      </c>
      <c r="B16" s="36">
        <v>12</v>
      </c>
      <c r="C16" s="36" t="s">
        <v>28</v>
      </c>
      <c r="D16" s="36" t="s">
        <v>81</v>
      </c>
      <c r="E16" s="124" t="s">
        <v>82</v>
      </c>
      <c r="F16" s="124"/>
      <c r="G16" s="124"/>
      <c r="H16" s="124"/>
      <c r="I16" s="124"/>
      <c r="J16" s="124"/>
      <c r="K16" s="124" t="s">
        <v>83</v>
      </c>
      <c r="L16" s="125"/>
    </row>
    <row r="17" spans="1:12" ht="63.75" customHeight="1" x14ac:dyDescent="0.25">
      <c r="A17" s="13" t="s">
        <v>92</v>
      </c>
      <c r="B17" s="36">
        <v>1.87</v>
      </c>
      <c r="C17" s="36">
        <v>6</v>
      </c>
      <c r="D17" s="37" t="s">
        <v>93</v>
      </c>
      <c r="E17" s="124" t="s">
        <v>94</v>
      </c>
      <c r="F17" s="124"/>
      <c r="G17" s="124"/>
      <c r="H17" s="124"/>
      <c r="I17" s="124"/>
      <c r="J17" s="124"/>
      <c r="K17" s="37"/>
      <c r="L17" s="25"/>
    </row>
    <row r="18" spans="1:12" ht="32.25" customHeight="1" thickBot="1" x14ac:dyDescent="0.3">
      <c r="A18" s="14" t="s">
        <v>51</v>
      </c>
      <c r="B18" s="38">
        <v>10</v>
      </c>
      <c r="C18" s="38">
        <v>0</v>
      </c>
      <c r="D18" s="38" t="s">
        <v>52</v>
      </c>
      <c r="E18" s="118"/>
      <c r="F18" s="118"/>
      <c r="G18" s="118"/>
      <c r="H18" s="118"/>
      <c r="I18" s="118"/>
      <c r="J18" s="118"/>
      <c r="K18" s="38"/>
      <c r="L18" s="27"/>
    </row>
    <row r="19" spans="1:12" ht="62.25" customHeight="1" x14ac:dyDescent="0.25">
      <c r="A19" s="15" t="s">
        <v>76</v>
      </c>
      <c r="B19" s="39">
        <v>9.32</v>
      </c>
      <c r="C19" s="39" t="s">
        <v>28</v>
      </c>
      <c r="D19" s="39" t="s">
        <v>77</v>
      </c>
      <c r="E19" s="106" t="s">
        <v>78</v>
      </c>
      <c r="F19" s="106"/>
      <c r="G19" s="106"/>
      <c r="H19" s="106"/>
      <c r="I19" s="106"/>
      <c r="J19" s="106"/>
      <c r="K19" s="41" t="s">
        <v>90</v>
      </c>
      <c r="L19" s="40" t="s">
        <v>91</v>
      </c>
    </row>
    <row r="20" spans="1:12" ht="45" customHeight="1" thickBot="1" x14ac:dyDescent="0.3">
      <c r="A20" s="16" t="s">
        <v>29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27"/>
    </row>
    <row r="21" spans="1:12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</row>
  </sheetData>
  <mergeCells count="28">
    <mergeCell ref="A4:A7"/>
    <mergeCell ref="B7:J7"/>
    <mergeCell ref="E17:J17"/>
    <mergeCell ref="C1:C2"/>
    <mergeCell ref="B1:B2"/>
    <mergeCell ref="A1:A2"/>
    <mergeCell ref="E14:J14"/>
    <mergeCell ref="D1:L1"/>
    <mergeCell ref="E2:L2"/>
    <mergeCell ref="B6:J6"/>
    <mergeCell ref="E11:J11"/>
    <mergeCell ref="K6:L6"/>
    <mergeCell ref="E19:J19"/>
    <mergeCell ref="E3:J3"/>
    <mergeCell ref="E15:J15"/>
    <mergeCell ref="E8:J10"/>
    <mergeCell ref="K12:K13"/>
    <mergeCell ref="E12:J13"/>
    <mergeCell ref="K3:L3"/>
    <mergeCell ref="E18:J18"/>
    <mergeCell ref="K11:L11"/>
    <mergeCell ref="K8:L10"/>
    <mergeCell ref="K16:L16"/>
    <mergeCell ref="K15:L15"/>
    <mergeCell ref="L12:L13"/>
    <mergeCell ref="E16:J16"/>
    <mergeCell ref="B4:J4"/>
    <mergeCell ref="B5:J5"/>
  </mergeCells>
  <hyperlinks>
    <hyperlink ref="A3" r:id="rId1" xr:uid="{8B20C7A6-2E9F-4C2B-A911-20F89E7DCA70}"/>
    <hyperlink ref="A15" r:id="rId2" xr:uid="{0D88D0CC-A105-48C0-AA61-FF88877FAA4F}"/>
    <hyperlink ref="A8" r:id="rId3" xr:uid="{8D98AC93-76FF-4E0C-A07C-A8F6C6C3FF55}"/>
    <hyperlink ref="A9" r:id="rId4" xr:uid="{0757D8D2-53D7-4CF6-85F7-907289524075}"/>
    <hyperlink ref="A10" r:id="rId5" xr:uid="{72EEE5E1-9835-4E52-863F-0A8A6FA89ADB}"/>
    <hyperlink ref="A13" r:id="rId6" xr:uid="{6EB43443-72FC-49F5-8C55-34339F5B50ED}"/>
    <hyperlink ref="A11" r:id="rId7" xr:uid="{6239AFB3-AF93-4538-8A95-2E35048BF1ED}"/>
    <hyperlink ref="A12" r:id="rId8" xr:uid="{861576C4-8D46-4A71-89E0-85C1C6B1E396}"/>
    <hyperlink ref="A18" r:id="rId9" xr:uid="{160E9615-23F1-44E2-A51A-EF3D17C82C7D}"/>
    <hyperlink ref="A14" r:id="rId10" display="Track clips" xr:uid="{ACF43CAF-1EE0-4AD2-8222-582C3F69BD79}"/>
    <hyperlink ref="A19" r:id="rId11" xr:uid="{C87C2BC9-9F90-487A-AD05-F71CB5342A67}"/>
    <hyperlink ref="A16" r:id="rId12" xr:uid="{14CFC0BE-4619-43C1-A03F-5B9389F3A328}"/>
    <hyperlink ref="B6:J6" r:id="rId13" display="2. Use Single channel driver : TB9051FTG Single Brushed DC Motor Driver Carrier, specs: 2.6 Amp (Peak 5), (5-28) V -&gt; 9 euro" xr:uid="{115D339B-C325-48A4-97D3-AF6479B547E7}"/>
    <hyperlink ref="K6" r:id="rId14" xr:uid="{3CBDAE05-DDB6-4879-8BD0-0F56B24DD8F0}"/>
    <hyperlink ref="L19" r:id="rId15" xr:uid="{0E27E31F-B7C5-47FB-B138-873F3601794B}"/>
    <hyperlink ref="A17" r:id="rId16" xr:uid="{680E1308-E00C-4E05-9B85-5BAE88010AEA}"/>
  </hyperlinks>
  <pageMargins left="0.7" right="0.7" top="0.75" bottom="0.75" header="0.3" footer="0.3"/>
  <pageSetup paperSize="9" orientation="portrait" r:id="rId17"/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DC72-03DF-4FB3-85F8-D6BF162BCED2}">
  <dimension ref="A1:N21"/>
  <sheetViews>
    <sheetView tabSelected="1" topLeftCell="A12" zoomScale="85" zoomScaleNormal="85" workbookViewId="0">
      <selection activeCell="A11" sqref="A11"/>
    </sheetView>
  </sheetViews>
  <sheetFormatPr defaultRowHeight="15" x14ac:dyDescent="0.25"/>
  <cols>
    <col min="1" max="1" width="39.28515625" customWidth="1"/>
    <col min="2" max="2" width="16.140625" customWidth="1"/>
    <col min="3" max="3" width="17" customWidth="1"/>
    <col min="4" max="4" width="23.28515625" customWidth="1"/>
    <col min="6" max="6" width="15" customWidth="1"/>
    <col min="7" max="7" width="15.5703125" customWidth="1"/>
    <col min="11" max="12" width="9.140625" hidden="1" customWidth="1"/>
  </cols>
  <sheetData>
    <row r="1" spans="1:14" ht="20.25" x14ac:dyDescent="0.3">
      <c r="A1" s="57" t="s">
        <v>104</v>
      </c>
      <c r="B1" s="57" t="s">
        <v>105</v>
      </c>
      <c r="C1" s="57" t="s">
        <v>106</v>
      </c>
      <c r="D1" s="57" t="s">
        <v>119</v>
      </c>
      <c r="F1" s="72" t="s">
        <v>122</v>
      </c>
      <c r="G1" s="73" t="s">
        <v>123</v>
      </c>
    </row>
    <row r="2" spans="1:14" ht="18.75" x14ac:dyDescent="0.25">
      <c r="A2" s="63" t="s">
        <v>32</v>
      </c>
      <c r="B2" s="58">
        <v>4</v>
      </c>
      <c r="C2" s="58">
        <f>B2*66.66</f>
        <v>266.64</v>
      </c>
      <c r="D2" t="s">
        <v>120</v>
      </c>
      <c r="F2" s="74" t="s">
        <v>124</v>
      </c>
      <c r="G2" s="75" t="s">
        <v>127</v>
      </c>
    </row>
    <row r="3" spans="1:14" ht="37.5" x14ac:dyDescent="0.25">
      <c r="A3" s="64" t="s">
        <v>95</v>
      </c>
      <c r="B3" s="58">
        <v>1</v>
      </c>
      <c r="C3" s="58">
        <f>12</f>
        <v>12</v>
      </c>
      <c r="F3" s="76" t="s">
        <v>125</v>
      </c>
      <c r="G3" s="77" t="s">
        <v>128</v>
      </c>
    </row>
    <row r="4" spans="1:14" ht="38.25" thickBot="1" x14ac:dyDescent="0.3">
      <c r="A4" s="65" t="s">
        <v>92</v>
      </c>
      <c r="B4" s="61">
        <v>6</v>
      </c>
      <c r="C4" s="61">
        <f>6*(1.87)+5.95</f>
        <v>17.170000000000002</v>
      </c>
      <c r="D4" s="82" t="s">
        <v>121</v>
      </c>
      <c r="F4" s="89" t="s">
        <v>126</v>
      </c>
      <c r="G4" s="90" t="s">
        <v>129</v>
      </c>
    </row>
    <row r="5" spans="1:14" ht="20.25" x14ac:dyDescent="0.25">
      <c r="A5" s="64" t="s">
        <v>10</v>
      </c>
      <c r="B5" s="58">
        <v>6</v>
      </c>
      <c r="C5" s="58">
        <f>(6*(21)+13.91)</f>
        <v>139.91</v>
      </c>
      <c r="D5" s="2" t="s">
        <v>121</v>
      </c>
      <c r="F5" s="150" t="s">
        <v>134</v>
      </c>
      <c r="G5" s="151"/>
    </row>
    <row r="6" spans="1:14" ht="37.5" customHeight="1" x14ac:dyDescent="0.25">
      <c r="A6" s="66" t="s">
        <v>66</v>
      </c>
      <c r="B6" s="62">
        <v>6</v>
      </c>
      <c r="C6" s="62">
        <f>(6*9.47)+4.5</f>
        <v>61.320000000000007</v>
      </c>
      <c r="D6" s="83" t="s">
        <v>121</v>
      </c>
      <c r="F6" s="152" t="s">
        <v>135</v>
      </c>
      <c r="G6" s="153"/>
    </row>
    <row r="7" spans="1:14" ht="30" x14ac:dyDescent="0.25">
      <c r="A7" s="64" t="s">
        <v>108</v>
      </c>
      <c r="B7" s="58">
        <v>1</v>
      </c>
      <c r="C7" s="58">
        <v>12.71</v>
      </c>
      <c r="D7" s="81" t="s">
        <v>137</v>
      </c>
      <c r="F7" s="152"/>
      <c r="G7" s="153"/>
    </row>
    <row r="8" spans="1:14" ht="180" customHeight="1" thickBot="1" x14ac:dyDescent="0.3">
      <c r="A8" s="69" t="s">
        <v>109</v>
      </c>
      <c r="B8" s="61">
        <v>6</v>
      </c>
      <c r="C8" s="61">
        <f>(6*2.39)+6.65</f>
        <v>20.990000000000002</v>
      </c>
      <c r="D8" s="80" t="s">
        <v>136</v>
      </c>
      <c r="F8" s="154"/>
      <c r="G8" s="155"/>
    </row>
    <row r="9" spans="1:14" ht="18.75" x14ac:dyDescent="0.25">
      <c r="A9" s="71" t="s">
        <v>107</v>
      </c>
      <c r="B9" s="58">
        <v>1</v>
      </c>
      <c r="C9" s="58">
        <v>329</v>
      </c>
      <c r="F9" s="88"/>
      <c r="G9" s="88"/>
    </row>
    <row r="10" spans="1:14" ht="37.5" x14ac:dyDescent="0.25">
      <c r="A10" s="66" t="s">
        <v>110</v>
      </c>
      <c r="B10" s="62">
        <v>3</v>
      </c>
      <c r="C10" s="62">
        <f>(3.36*3)+4.5</f>
        <v>14.58</v>
      </c>
      <c r="D10" s="83"/>
      <c r="F10" s="88"/>
      <c r="G10" s="88"/>
    </row>
    <row r="11" spans="1:14" ht="75" x14ac:dyDescent="0.25">
      <c r="A11" s="70" t="s">
        <v>111</v>
      </c>
      <c r="B11" s="58">
        <v>3</v>
      </c>
      <c r="C11" s="58">
        <f>(3.4*3)+2.5</f>
        <v>12.7</v>
      </c>
      <c r="D11" s="1" t="s">
        <v>130</v>
      </c>
    </row>
    <row r="12" spans="1:14" ht="75" x14ac:dyDescent="0.25">
      <c r="A12" s="100" t="s">
        <v>113</v>
      </c>
      <c r="B12" s="101">
        <v>3</v>
      </c>
      <c r="C12" s="102">
        <f>(12.41*3)+4.41</f>
        <v>41.64</v>
      </c>
      <c r="D12" s="103" t="s">
        <v>131</v>
      </c>
    </row>
    <row r="13" spans="1:14" ht="19.5" thickBot="1" x14ac:dyDescent="0.3">
      <c r="A13" s="100" t="s">
        <v>194</v>
      </c>
      <c r="B13" s="101">
        <v>1</v>
      </c>
      <c r="C13" s="102">
        <f>5.79+4.41</f>
        <v>10.199999999999999</v>
      </c>
      <c r="D13" s="103"/>
    </row>
    <row r="14" spans="1:14" ht="15" customHeight="1" x14ac:dyDescent="0.25">
      <c r="A14" s="85" t="s">
        <v>112</v>
      </c>
      <c r="B14" s="78">
        <v>1</v>
      </c>
      <c r="C14" s="78">
        <v>10</v>
      </c>
      <c r="D14" s="156" t="s">
        <v>118</v>
      </c>
      <c r="E14" s="156"/>
      <c r="F14" s="156" t="s">
        <v>132</v>
      </c>
      <c r="G14" s="156"/>
      <c r="H14" s="156"/>
      <c r="I14" s="156"/>
      <c r="J14" s="156"/>
      <c r="K14" s="156"/>
      <c r="L14" s="156"/>
      <c r="M14" s="143"/>
      <c r="N14" s="144"/>
    </row>
    <row r="15" spans="1:14" ht="18.75" x14ac:dyDescent="0.25">
      <c r="A15" s="86" t="s">
        <v>51</v>
      </c>
      <c r="B15" s="58">
        <v>1</v>
      </c>
      <c r="C15" s="58">
        <v>10</v>
      </c>
      <c r="D15" s="157"/>
      <c r="E15" s="157"/>
      <c r="F15" s="157"/>
      <c r="G15" s="157"/>
      <c r="H15" s="157"/>
      <c r="I15" s="157"/>
      <c r="J15" s="157"/>
      <c r="K15" s="157"/>
      <c r="L15" s="157"/>
      <c r="M15" s="145"/>
      <c r="N15" s="146"/>
    </row>
    <row r="16" spans="1:14" ht="18.75" customHeight="1" x14ac:dyDescent="0.3">
      <c r="A16" s="87" t="s">
        <v>115</v>
      </c>
      <c r="B16" s="59">
        <v>3</v>
      </c>
      <c r="C16" s="58">
        <f>3*47</f>
        <v>141</v>
      </c>
      <c r="D16" s="157"/>
      <c r="E16" s="157"/>
      <c r="F16" s="157"/>
      <c r="G16" s="157"/>
      <c r="H16" s="157"/>
      <c r="I16" s="157"/>
      <c r="J16" s="157"/>
      <c r="K16" s="157"/>
      <c r="L16" s="157"/>
      <c r="M16" s="145"/>
      <c r="N16" s="146"/>
    </row>
    <row r="17" spans="1:14" ht="18.75" x14ac:dyDescent="0.25">
      <c r="A17" s="67" t="s">
        <v>114</v>
      </c>
      <c r="B17" s="59">
        <v>1</v>
      </c>
      <c r="C17" s="58">
        <v>51</v>
      </c>
      <c r="D17" s="157"/>
      <c r="E17" s="157"/>
      <c r="F17" s="157"/>
      <c r="G17" s="157"/>
      <c r="H17" s="157"/>
      <c r="I17" s="157"/>
      <c r="J17" s="157"/>
      <c r="K17" s="157"/>
      <c r="L17" s="157"/>
      <c r="M17" s="145"/>
      <c r="N17" s="146"/>
    </row>
    <row r="18" spans="1:14" ht="18.75" x14ac:dyDescent="0.25">
      <c r="A18" s="67" t="s">
        <v>116</v>
      </c>
      <c r="B18" s="59">
        <v>2</v>
      </c>
      <c r="C18" s="58">
        <f>2*47</f>
        <v>94</v>
      </c>
      <c r="D18" s="157"/>
      <c r="E18" s="157"/>
      <c r="F18" s="157"/>
      <c r="G18" s="157"/>
      <c r="H18" s="157"/>
      <c r="I18" s="157"/>
      <c r="J18" s="157"/>
      <c r="K18" s="157"/>
      <c r="L18" s="157"/>
      <c r="M18" s="145"/>
      <c r="N18" s="146"/>
    </row>
    <row r="19" spans="1:14" ht="19.5" thickBot="1" x14ac:dyDescent="0.3">
      <c r="A19" s="68" t="s">
        <v>117</v>
      </c>
      <c r="B19" s="60">
        <v>2</v>
      </c>
      <c r="C19" s="79">
        <f>2*8</f>
        <v>16</v>
      </c>
      <c r="D19" s="158"/>
      <c r="E19" s="158"/>
      <c r="F19" s="158"/>
      <c r="G19" s="158"/>
      <c r="H19" s="158"/>
      <c r="I19" s="158"/>
      <c r="J19" s="158"/>
      <c r="K19" s="158"/>
      <c r="L19" s="158"/>
      <c r="M19" s="147"/>
      <c r="N19" s="148"/>
    </row>
    <row r="21" spans="1:14" ht="25.5" x14ac:dyDescent="0.35">
      <c r="A21" s="149" t="s">
        <v>133</v>
      </c>
      <c r="B21" s="149"/>
      <c r="C21" s="84">
        <f>SUM(C2:C20)</f>
        <v>1260.8600000000001</v>
      </c>
      <c r="D21" s="149" t="s">
        <v>138</v>
      </c>
      <c r="E21" s="149"/>
      <c r="F21" s="149"/>
    </row>
  </sheetData>
  <mergeCells count="7">
    <mergeCell ref="M14:N19"/>
    <mergeCell ref="A21:B21"/>
    <mergeCell ref="F5:G5"/>
    <mergeCell ref="F6:G8"/>
    <mergeCell ref="D21:F21"/>
    <mergeCell ref="D14:E19"/>
    <mergeCell ref="F14:L19"/>
  </mergeCells>
  <hyperlinks>
    <hyperlink ref="A3" r:id="rId1" xr:uid="{EDECE1FB-3B0F-49D5-BBB2-33BA26460B17}"/>
    <hyperlink ref="A2" r:id="rId2" xr:uid="{D5DADBEC-2826-44B0-909A-534E5FD7C516}"/>
    <hyperlink ref="A4" r:id="rId3" xr:uid="{F575A59F-E702-4E66-A2D6-BA2680935AC9}"/>
    <hyperlink ref="A5" r:id="rId4" xr:uid="{9D222A24-B1E7-433C-A96D-F47FF51EE125}"/>
    <hyperlink ref="A6" r:id="rId5" xr:uid="{BA6C9A71-DAC7-4AF8-955E-EE5E316F4394}"/>
    <hyperlink ref="A9" r:id="rId6" xr:uid="{498FA1BA-36B1-4079-B6D5-079E2CC98386}"/>
    <hyperlink ref="A7" r:id="rId7" xr:uid="{40620B89-4882-4EC9-BA03-F6E638697DC8}"/>
    <hyperlink ref="A8" r:id="rId8" xr:uid="{606202F7-912B-4EF3-9C1D-B121E23EB0D9}"/>
    <hyperlink ref="A10" r:id="rId9" xr:uid="{68B17F78-CBA0-4FEF-827C-E7D0064817EB}"/>
    <hyperlink ref="A11" r:id="rId10" xr:uid="{7DC2DA3E-E2A4-431E-833E-BA651FDBE11D}"/>
    <hyperlink ref="A14" r:id="rId11" display="Track clips" xr:uid="{F8C2DFB4-BA37-438C-B389-2009D7C530BF}"/>
    <hyperlink ref="A15" r:id="rId12" xr:uid="{67C81B51-C32E-4860-A994-F045C8305043}"/>
    <hyperlink ref="A12" r:id="rId13" xr:uid="{A53750DE-F778-42C7-973D-EAACD42FEED0}"/>
    <hyperlink ref="A16" r:id="rId14" display="Standard Straights (4) - 20020509 | Carrera Slotcar &amp; RC (carrera-toys.com)" xr:uid="{077BB926-7413-4D67-8C32-AA8C0AEB5AC6}"/>
    <hyperlink ref="A17" r:id="rId15" xr:uid="{3D830139-863F-4093-9AE0-5AA7D2662BEC}"/>
    <hyperlink ref="A18" r:id="rId16" xr:uid="{E8E829B9-9D95-4577-A937-292E289699D4}"/>
    <hyperlink ref="A19" r:id="rId17" xr:uid="{33872A90-A90E-4102-8116-4A6A10CDBD9E}"/>
    <hyperlink ref="A13" r:id="rId18" xr:uid="{28BA9C70-027A-41B3-90B8-2AC8B6892706}"/>
  </hyperlinks>
  <pageMargins left="0.7" right="0.7" top="0.75" bottom="0.75" header="0.3" footer="0.3"/>
  <pageSetup paperSize="9" orientation="portrait" r:id="rId19"/>
  <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F0A71-466E-4480-BD44-9BA444A4AE67}">
  <dimension ref="A1:E36"/>
  <sheetViews>
    <sheetView workbookViewId="0">
      <selection activeCell="A14" sqref="A14"/>
    </sheetView>
  </sheetViews>
  <sheetFormatPr defaultRowHeight="15" x14ac:dyDescent="0.25"/>
  <cols>
    <col min="1" max="1" width="29.42578125" customWidth="1"/>
    <col min="2" max="2" width="31.85546875" customWidth="1"/>
    <col min="3" max="3" width="26.140625" customWidth="1"/>
    <col min="4" max="4" width="21.85546875" customWidth="1"/>
    <col min="5" max="5" width="17.85546875" customWidth="1"/>
  </cols>
  <sheetData>
    <row r="1" spans="1:2" ht="15.75" x14ac:dyDescent="0.25">
      <c r="A1" s="95" t="s">
        <v>139</v>
      </c>
    </row>
    <row r="2" spans="1:2" x14ac:dyDescent="0.25">
      <c r="A2" t="s">
        <v>140</v>
      </c>
    </row>
    <row r="3" spans="1:2" x14ac:dyDescent="0.25">
      <c r="A3" t="s">
        <v>141</v>
      </c>
    </row>
    <row r="4" spans="1:2" x14ac:dyDescent="0.25">
      <c r="A4" t="s">
        <v>142</v>
      </c>
    </row>
    <row r="5" spans="1:2" x14ac:dyDescent="0.25">
      <c r="A5" t="s">
        <v>143</v>
      </c>
    </row>
    <row r="6" spans="1:2" x14ac:dyDescent="0.25">
      <c r="A6" t="s">
        <v>144</v>
      </c>
    </row>
    <row r="7" spans="1:2" x14ac:dyDescent="0.25">
      <c r="A7" t="s">
        <v>145</v>
      </c>
    </row>
    <row r="8" spans="1:2" ht="15.75" x14ac:dyDescent="0.25">
      <c r="A8" t="s">
        <v>146</v>
      </c>
      <c r="B8" s="96" t="s">
        <v>181</v>
      </c>
    </row>
    <row r="9" spans="1:2" x14ac:dyDescent="0.25">
      <c r="A9" t="s">
        <v>147</v>
      </c>
    </row>
    <row r="10" spans="1:2" ht="15.75" x14ac:dyDescent="0.25">
      <c r="A10" t="s">
        <v>148</v>
      </c>
      <c r="B10" s="95" t="s">
        <v>187</v>
      </c>
    </row>
    <row r="11" spans="1:2" x14ac:dyDescent="0.25">
      <c r="A11" t="s">
        <v>149</v>
      </c>
    </row>
    <row r="12" spans="1:2" x14ac:dyDescent="0.25">
      <c r="A12" t="s">
        <v>150</v>
      </c>
    </row>
    <row r="13" spans="1:2" ht="15.75" x14ac:dyDescent="0.25">
      <c r="A13" t="s">
        <v>151</v>
      </c>
      <c r="B13" s="95" t="s">
        <v>170</v>
      </c>
    </row>
    <row r="14" spans="1:2" ht="15.75" x14ac:dyDescent="0.25">
      <c r="A14" t="s">
        <v>152</v>
      </c>
      <c r="B14" s="95" t="s">
        <v>171</v>
      </c>
    </row>
    <row r="15" spans="1:2" ht="15.75" x14ac:dyDescent="0.25">
      <c r="A15" t="s">
        <v>153</v>
      </c>
      <c r="B15" s="95" t="s">
        <v>172</v>
      </c>
    </row>
    <row r="16" spans="1:2" x14ac:dyDescent="0.25">
      <c r="A16" t="s">
        <v>154</v>
      </c>
    </row>
    <row r="17" spans="1:3" x14ac:dyDescent="0.25">
      <c r="A17" t="s">
        <v>155</v>
      </c>
    </row>
    <row r="18" spans="1:3" x14ac:dyDescent="0.25">
      <c r="A18" t="s">
        <v>156</v>
      </c>
    </row>
    <row r="19" spans="1:3" ht="15.75" x14ac:dyDescent="0.25">
      <c r="A19" t="s">
        <v>157</v>
      </c>
      <c r="B19" s="95" t="s">
        <v>174</v>
      </c>
      <c r="C19" s="96" t="s">
        <v>190</v>
      </c>
    </row>
    <row r="20" spans="1:3" ht="15.75" x14ac:dyDescent="0.25">
      <c r="A20" t="s">
        <v>158</v>
      </c>
      <c r="B20" s="95" t="s">
        <v>179</v>
      </c>
    </row>
    <row r="21" spans="1:3" ht="15.75" x14ac:dyDescent="0.25">
      <c r="A21" t="s">
        <v>159</v>
      </c>
      <c r="B21" s="95" t="s">
        <v>180</v>
      </c>
    </row>
    <row r="22" spans="1:3" ht="15.75" x14ac:dyDescent="0.25">
      <c r="A22" t="s">
        <v>160</v>
      </c>
      <c r="B22" s="95" t="s">
        <v>175</v>
      </c>
      <c r="C22" s="96" t="s">
        <v>189</v>
      </c>
    </row>
    <row r="23" spans="1:3" x14ac:dyDescent="0.25">
      <c r="A23" t="s">
        <v>161</v>
      </c>
    </row>
    <row r="24" spans="1:3" x14ac:dyDescent="0.25">
      <c r="A24" t="s">
        <v>162</v>
      </c>
    </row>
    <row r="25" spans="1:3" x14ac:dyDescent="0.25">
      <c r="A25" t="s">
        <v>163</v>
      </c>
    </row>
    <row r="26" spans="1:3" x14ac:dyDescent="0.25">
      <c r="A26" t="s">
        <v>164</v>
      </c>
    </row>
    <row r="27" spans="1:3" x14ac:dyDescent="0.25">
      <c r="A27" t="s">
        <v>165</v>
      </c>
    </row>
    <row r="28" spans="1:3" ht="15.75" x14ac:dyDescent="0.25">
      <c r="A28" t="s">
        <v>166</v>
      </c>
      <c r="C28" s="96" t="s">
        <v>191</v>
      </c>
    </row>
    <row r="29" spans="1:3" x14ac:dyDescent="0.25">
      <c r="A29" t="s">
        <v>167</v>
      </c>
    </row>
    <row r="30" spans="1:3" ht="15.75" x14ac:dyDescent="0.25">
      <c r="A30" t="s">
        <v>168</v>
      </c>
      <c r="B30" s="95" t="s">
        <v>173</v>
      </c>
    </row>
    <row r="31" spans="1:3" x14ac:dyDescent="0.25">
      <c r="A31" t="s">
        <v>154</v>
      </c>
      <c r="B31" s="91" t="s">
        <v>169</v>
      </c>
    </row>
    <row r="33" spans="1:5" ht="15.75" x14ac:dyDescent="0.25">
      <c r="A33" s="91" t="s">
        <v>193</v>
      </c>
      <c r="B33" s="97" t="s">
        <v>183</v>
      </c>
      <c r="C33" s="2"/>
      <c r="D33" s="2"/>
      <c r="E33" s="2"/>
    </row>
    <row r="34" spans="1:5" ht="15.75" x14ac:dyDescent="0.25">
      <c r="A34" s="93" t="s">
        <v>176</v>
      </c>
      <c r="B34" s="98" t="s">
        <v>182</v>
      </c>
      <c r="C34" s="99" t="s">
        <v>192</v>
      </c>
      <c r="D34" s="2"/>
      <c r="E34" s="2"/>
    </row>
    <row r="35" spans="1:5" ht="15.75" x14ac:dyDescent="0.25">
      <c r="A35" s="94" t="s">
        <v>177</v>
      </c>
      <c r="B35" s="98" t="s">
        <v>186</v>
      </c>
      <c r="C35" s="98" t="s">
        <v>10</v>
      </c>
      <c r="D35" s="99" t="s">
        <v>181</v>
      </c>
      <c r="E35" s="98" t="s">
        <v>188</v>
      </c>
    </row>
    <row r="36" spans="1:5" ht="15.75" x14ac:dyDescent="0.25">
      <c r="A36" s="92" t="s">
        <v>178</v>
      </c>
      <c r="B36" s="97" t="s">
        <v>184</v>
      </c>
      <c r="C36" s="97" t="s">
        <v>185</v>
      </c>
      <c r="D36" s="2"/>
      <c r="E3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Sensors</vt:lpstr>
      <vt:lpstr>Electronics</vt:lpstr>
      <vt:lpstr>Final purchase list</vt:lpstr>
      <vt:lpstr>Pin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EME.Ahmed Shaheen</dc:creator>
  <cp:lastModifiedBy>EME.Ahmed Shaheen</cp:lastModifiedBy>
  <dcterms:created xsi:type="dcterms:W3CDTF">2015-06-05T18:17:20Z</dcterms:created>
  <dcterms:modified xsi:type="dcterms:W3CDTF">2021-05-19T05:28:26Z</dcterms:modified>
</cp:coreProperties>
</file>