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Internships\NTI Training\Projects\Visualization Social Media Excel\"/>
    </mc:Choice>
  </mc:AlternateContent>
  <xr:revisionPtr revIDLastSave="0" documentId="13_ncr:1_{465B45DF-6307-41D0-B6CF-F817B89B9E9B}" xr6:coauthVersionLast="47" xr6:coauthVersionMax="47" xr10:uidLastSave="{00000000-0000-0000-0000-000000000000}"/>
  <bookViews>
    <workbookView xWindow="-98" yWindow="-98" windowWidth="25396" windowHeight="15225" activeTab="1" xr2:uid="{A755D0A3-AB86-432E-855F-070FD993B388}"/>
  </bookViews>
  <sheets>
    <sheet name="Data" sheetId="1" r:id="rId1"/>
    <sheet name="Dashboard.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AF9" i="1"/>
  <c r="AF8" i="1"/>
  <c r="AF7" i="1"/>
  <c r="AF6" i="1"/>
  <c r="AF5" i="1"/>
  <c r="AF4" i="1"/>
  <c r="AF3" i="1"/>
  <c r="X9" i="1"/>
  <c r="X8" i="1"/>
  <c r="X7" i="1"/>
  <c r="X6" i="1"/>
  <c r="X5" i="1"/>
  <c r="X4" i="1"/>
  <c r="X3" i="1"/>
  <c r="Y3" i="1" s="1"/>
  <c r="P9" i="1"/>
  <c r="P8" i="1"/>
  <c r="P7" i="1"/>
  <c r="P6" i="1"/>
  <c r="P5" i="1"/>
  <c r="P4" i="1"/>
  <c r="H9" i="1"/>
  <c r="H8" i="1"/>
  <c r="H7" i="1"/>
  <c r="H5" i="1"/>
  <c r="H4" i="1"/>
  <c r="P3" i="1"/>
  <c r="H3" i="1"/>
  <c r="I3" i="1"/>
  <c r="Q3" i="1"/>
  <c r="AG3" i="1"/>
  <c r="AJ9" i="1"/>
</calcChain>
</file>

<file path=xl/sharedStrings.xml><?xml version="1.0" encoding="utf-8"?>
<sst xmlns="http://schemas.openxmlformats.org/spreadsheetml/2006/main" count="65" uniqueCount="17">
  <si>
    <t>Week</t>
  </si>
  <si>
    <t>Impressions</t>
  </si>
  <si>
    <t>Engagement Rate</t>
  </si>
  <si>
    <t>Audience Growth Rate</t>
  </si>
  <si>
    <t>Response Rate</t>
  </si>
  <si>
    <t>Post Reach</t>
  </si>
  <si>
    <t>FACEBOOK</t>
  </si>
  <si>
    <t>Starting Number of Fans:</t>
  </si>
  <si>
    <t>LINKEDIN</t>
  </si>
  <si>
    <t>Likes</t>
  </si>
  <si>
    <t>INSTAGRAM</t>
  </si>
  <si>
    <t>X</t>
  </si>
  <si>
    <t>Current Number of Fans:</t>
  </si>
  <si>
    <t>New Fans:</t>
  </si>
  <si>
    <t>Average Engagement Rate</t>
  </si>
  <si>
    <t>Average Response Rate</t>
  </si>
  <si>
    <t>Total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</si>
</sst>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111111"/>
      <name val="Bahnschrift"/>
      <family val="2"/>
    </font>
    <font>
      <sz val="10"/>
      <color rgb="FF111111"/>
      <name val="Bahnschrift"/>
      <family val="2"/>
    </font>
    <font>
      <sz val="10"/>
      <color theme="1"/>
      <name val="Bahnschrift"/>
      <family val="2"/>
    </font>
    <font>
      <b/>
      <sz val="18"/>
      <color theme="1"/>
      <name val="Bahnschrift"/>
      <family val="2"/>
    </font>
    <font>
      <b/>
      <sz val="10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3" fillId="3" borderId="0" xfId="0" applyFont="1" applyFill="1"/>
    <xf numFmtId="3" fontId="1" fillId="3" borderId="0" xfId="0" applyNumberFormat="1" applyFont="1" applyFill="1" applyAlignment="1">
      <alignment horizontal="center" vertical="center" wrapText="1"/>
    </xf>
    <xf numFmtId="10" fontId="5" fillId="2" borderId="0" xfId="0" applyNumberFormat="1" applyFont="1" applyFill="1" applyAlignment="1">
      <alignment horizontal="left" vertical="center"/>
    </xf>
    <xf numFmtId="0" fontId="0" fillId="4" borderId="0" xfId="0" applyFill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ADDEA"/>
      <color rgb="FFDE0875"/>
      <color rgb="FF8264F0"/>
      <color rgb="FF6E32A0"/>
      <color rgb="FFF5F5F5"/>
      <color rgb="FF475993"/>
      <color rgb="FF9CD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371590846226189E-2"/>
          <c:y val="0.11863216266173754"/>
          <c:w val="0.94587827124019142"/>
          <c:h val="0.795607143376948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Data!$C$12:$C$63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2-3840-8DB7-E84FEFA63B4D}"/>
            </c:ext>
          </c:extLst>
        </c:ser>
        <c:ser>
          <c:idx val="1"/>
          <c:order val="1"/>
          <c:spPr>
            <a:ln w="28575" cap="rnd">
              <a:solidFill>
                <a:srgbClr val="DE0875"/>
              </a:solidFill>
              <a:round/>
            </a:ln>
            <a:effectLst/>
          </c:spPr>
          <c:marker>
            <c:symbol val="none"/>
          </c:marker>
          <c:val>
            <c:numRef>
              <c:f>Data!$K$12:$K$63</c:f>
              <c:numCache>
                <c:formatCode>#,##0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62-3840-8DB7-E84FEFA63B4D}"/>
            </c:ext>
          </c:extLst>
        </c:ser>
        <c:ser>
          <c:idx val="2"/>
          <c:order val="2"/>
          <c:spPr>
            <a:ln w="28575" cap="rnd">
              <a:solidFill>
                <a:srgbClr val="7ADDEA"/>
              </a:solidFill>
              <a:round/>
            </a:ln>
            <a:effectLst/>
          </c:spPr>
          <c:marker>
            <c:symbol val="none"/>
          </c:marker>
          <c:val>
            <c:numRef>
              <c:f>Data!$S$12:$S$63</c:f>
              <c:numCache>
                <c:formatCode>#,##0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62-3840-8DB7-E84FEFA63B4D}"/>
            </c:ext>
          </c:extLst>
        </c:ser>
        <c:ser>
          <c:idx val="3"/>
          <c:order val="3"/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Data!$AA$12:$AA$63</c:f>
              <c:numCache>
                <c:formatCode>#,##0</c:formatCode>
                <c:ptCount val="52"/>
                <c:pt idx="0">
                  <c:v>14808</c:v>
                </c:pt>
                <c:pt idx="1">
                  <c:v>12451</c:v>
                </c:pt>
                <c:pt idx="2">
                  <c:v>14945</c:v>
                </c:pt>
                <c:pt idx="3">
                  <c:v>12695</c:v>
                </c:pt>
                <c:pt idx="4">
                  <c:v>12032</c:v>
                </c:pt>
                <c:pt idx="5">
                  <c:v>14871</c:v>
                </c:pt>
                <c:pt idx="6">
                  <c:v>11400</c:v>
                </c:pt>
                <c:pt idx="7">
                  <c:v>17714</c:v>
                </c:pt>
                <c:pt idx="8">
                  <c:v>12389</c:v>
                </c:pt>
                <c:pt idx="9">
                  <c:v>17247</c:v>
                </c:pt>
                <c:pt idx="10">
                  <c:v>10419</c:v>
                </c:pt>
                <c:pt idx="11">
                  <c:v>12246</c:v>
                </c:pt>
                <c:pt idx="12">
                  <c:v>13380</c:v>
                </c:pt>
                <c:pt idx="13">
                  <c:v>14774</c:v>
                </c:pt>
                <c:pt idx="14">
                  <c:v>10520</c:v>
                </c:pt>
                <c:pt idx="15">
                  <c:v>13498</c:v>
                </c:pt>
                <c:pt idx="16">
                  <c:v>13808</c:v>
                </c:pt>
                <c:pt idx="17">
                  <c:v>11419</c:v>
                </c:pt>
                <c:pt idx="18">
                  <c:v>13720</c:v>
                </c:pt>
                <c:pt idx="19">
                  <c:v>15638</c:v>
                </c:pt>
                <c:pt idx="20">
                  <c:v>11572</c:v>
                </c:pt>
                <c:pt idx="21">
                  <c:v>13224</c:v>
                </c:pt>
                <c:pt idx="22">
                  <c:v>11598</c:v>
                </c:pt>
                <c:pt idx="23">
                  <c:v>16178</c:v>
                </c:pt>
                <c:pt idx="24">
                  <c:v>15794</c:v>
                </c:pt>
                <c:pt idx="25">
                  <c:v>11361</c:v>
                </c:pt>
                <c:pt idx="26">
                  <c:v>11504</c:v>
                </c:pt>
                <c:pt idx="27">
                  <c:v>11555</c:v>
                </c:pt>
                <c:pt idx="28">
                  <c:v>15274</c:v>
                </c:pt>
                <c:pt idx="29">
                  <c:v>13502</c:v>
                </c:pt>
                <c:pt idx="30">
                  <c:v>12062</c:v>
                </c:pt>
                <c:pt idx="31">
                  <c:v>14317</c:v>
                </c:pt>
                <c:pt idx="32">
                  <c:v>13749</c:v>
                </c:pt>
                <c:pt idx="33">
                  <c:v>13472</c:v>
                </c:pt>
                <c:pt idx="34">
                  <c:v>11872</c:v>
                </c:pt>
                <c:pt idx="35">
                  <c:v>13250</c:v>
                </c:pt>
                <c:pt idx="36">
                  <c:v>11138</c:v>
                </c:pt>
                <c:pt idx="37">
                  <c:v>14858</c:v>
                </c:pt>
                <c:pt idx="38">
                  <c:v>12448</c:v>
                </c:pt>
                <c:pt idx="39">
                  <c:v>14500</c:v>
                </c:pt>
                <c:pt idx="40">
                  <c:v>15243</c:v>
                </c:pt>
                <c:pt idx="41">
                  <c:v>15405</c:v>
                </c:pt>
                <c:pt idx="42">
                  <c:v>15820</c:v>
                </c:pt>
                <c:pt idx="43">
                  <c:v>18777</c:v>
                </c:pt>
                <c:pt idx="44">
                  <c:v>16059</c:v>
                </c:pt>
                <c:pt idx="45">
                  <c:v>18017</c:v>
                </c:pt>
                <c:pt idx="46">
                  <c:v>17231</c:v>
                </c:pt>
                <c:pt idx="47">
                  <c:v>17664</c:v>
                </c:pt>
                <c:pt idx="48">
                  <c:v>18359</c:v>
                </c:pt>
                <c:pt idx="49">
                  <c:v>17200</c:v>
                </c:pt>
                <c:pt idx="50">
                  <c:v>18500</c:v>
                </c:pt>
                <c:pt idx="51">
                  <c:v>16112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62-3840-8DB7-E84FEFA6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26080"/>
        <c:axId val="1407127808"/>
      </c:lineChart>
      <c:catAx>
        <c:axId val="140712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27808"/>
        <c:crosses val="autoZero"/>
        <c:auto val="1"/>
        <c:lblAlgn val="ctr"/>
        <c:lblOffset val="100"/>
        <c:noMultiLvlLbl val="0"/>
      </c:catAx>
      <c:valAx>
        <c:axId val="14071278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Data!$E$12:$E$63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A-4865-ABAC-CCA93A891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1416625295"/>
        <c:axId val="1416620975"/>
      </c:barChart>
      <c:catAx>
        <c:axId val="14166252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6620975"/>
        <c:crosses val="autoZero"/>
        <c:auto val="1"/>
        <c:lblAlgn val="ctr"/>
        <c:lblOffset val="100"/>
        <c:noMultiLvlLbl val="0"/>
      </c:catAx>
      <c:valAx>
        <c:axId val="14166209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166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0875"/>
            </a:solidFill>
            <a:ln>
              <a:noFill/>
            </a:ln>
            <a:effectLst/>
          </c:spPr>
          <c:invertIfNegative val="0"/>
          <c:val>
            <c:numRef>
              <c:f>Data!$M$12:$M$63</c:f>
              <c:numCache>
                <c:formatCode>#,##0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A-49F1-B454-52DB5A74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1416625295"/>
        <c:axId val="1416620975"/>
      </c:barChart>
      <c:catAx>
        <c:axId val="14166252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6620975"/>
        <c:crosses val="autoZero"/>
        <c:auto val="1"/>
        <c:lblAlgn val="ctr"/>
        <c:lblOffset val="100"/>
        <c:noMultiLvlLbl val="0"/>
      </c:catAx>
      <c:valAx>
        <c:axId val="14166209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166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ADDEA"/>
            </a:solidFill>
            <a:ln>
              <a:noFill/>
            </a:ln>
            <a:effectLst/>
          </c:spPr>
          <c:invertIfNegative val="0"/>
          <c:val>
            <c:numRef>
              <c:f>Data!$E$12:$E$63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F-43BD-AFA8-9F833355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1416625295"/>
        <c:axId val="1416620975"/>
      </c:barChart>
      <c:catAx>
        <c:axId val="14166252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6620975"/>
        <c:crosses val="autoZero"/>
        <c:auto val="1"/>
        <c:lblAlgn val="ctr"/>
        <c:lblOffset val="100"/>
        <c:noMultiLvlLbl val="0"/>
      </c:catAx>
      <c:valAx>
        <c:axId val="14166209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166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Data!$E$12:$E$63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CC6-BB7A-286125E2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1416625295"/>
        <c:axId val="1416620975"/>
      </c:barChart>
      <c:catAx>
        <c:axId val="14166252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6620975"/>
        <c:crosses val="autoZero"/>
        <c:auto val="1"/>
        <c:lblAlgn val="ctr"/>
        <c:lblOffset val="100"/>
        <c:noMultiLvlLbl val="0"/>
      </c:catAx>
      <c:valAx>
        <c:axId val="14166209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166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3.png"/><Relationship Id="rId4" Type="http://schemas.openxmlformats.org/officeDocument/2006/relationships/image" Target="../media/image1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85510</xdr:colOff>
      <xdr:row>9</xdr:row>
      <xdr:rowOff>41376</xdr:rowOff>
    </xdr:from>
    <xdr:to>
      <xdr:col>25</xdr:col>
      <xdr:colOff>517510</xdr:colOff>
      <xdr:row>9</xdr:row>
      <xdr:rowOff>473376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9581" y="1646058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0" y="164950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1683026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9</xdr:row>
      <xdr:rowOff>38100</xdr:rowOff>
    </xdr:from>
    <xdr:to>
      <xdr:col>1</xdr:col>
      <xdr:colOff>531060</xdr:colOff>
      <xdr:row>9</xdr:row>
      <xdr:rowOff>470100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68780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25400</xdr:rowOff>
    </xdr:from>
    <xdr:to>
      <xdr:col>23</xdr:col>
      <xdr:colOff>21325</xdr:colOff>
      <xdr:row>22</xdr:row>
      <xdr:rowOff>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B1EA41BC-8A87-D135-7E00-07AED95D6762}"/>
            </a:ext>
          </a:extLst>
        </xdr:cNvPr>
        <xdr:cNvSpPr/>
      </xdr:nvSpPr>
      <xdr:spPr>
        <a:xfrm>
          <a:off x="419100" y="380810"/>
          <a:ext cx="13989240" cy="352870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364224</xdr:colOff>
      <xdr:row>23</xdr:row>
      <xdr:rowOff>128517</xdr:rowOff>
    </xdr:from>
    <xdr:to>
      <xdr:col>7</xdr:col>
      <xdr:colOff>291436</xdr:colOff>
      <xdr:row>37</xdr:row>
      <xdr:rowOff>153917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A27734C8-4A76-0048-B0F1-8424F91F1358}"/>
            </a:ext>
          </a:extLst>
        </xdr:cNvPr>
        <xdr:cNvSpPr/>
      </xdr:nvSpPr>
      <xdr:spPr>
        <a:xfrm>
          <a:off x="364224" y="4215738"/>
          <a:ext cx="4305869" cy="25132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355410</xdr:colOff>
      <xdr:row>23</xdr:row>
      <xdr:rowOff>120839</xdr:rowOff>
    </xdr:from>
    <xdr:to>
      <xdr:col>14</xdr:col>
      <xdr:colOff>166616</xdr:colOff>
      <xdr:row>37</xdr:row>
      <xdr:rowOff>156380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41CE083-D982-8D4E-A4BD-F2AE1E166060}"/>
            </a:ext>
          </a:extLst>
        </xdr:cNvPr>
        <xdr:cNvSpPr/>
      </xdr:nvSpPr>
      <xdr:spPr>
        <a:xfrm>
          <a:off x="4734067" y="4208060"/>
          <a:ext cx="4189862" cy="252341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324608</xdr:colOff>
      <xdr:row>39</xdr:row>
      <xdr:rowOff>56961</xdr:rowOff>
    </xdr:from>
    <xdr:to>
      <xdr:col>7</xdr:col>
      <xdr:colOff>263003</xdr:colOff>
      <xdr:row>53</xdr:row>
      <xdr:rowOff>69566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FDF147E2-EC3B-034C-9ADF-B8E49B57AAE5}"/>
            </a:ext>
          </a:extLst>
        </xdr:cNvPr>
        <xdr:cNvSpPr/>
      </xdr:nvSpPr>
      <xdr:spPr>
        <a:xfrm>
          <a:off x="324608" y="6987465"/>
          <a:ext cx="4317052" cy="250047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328682</xdr:colOff>
      <xdr:row>39</xdr:row>
      <xdr:rowOff>49757</xdr:rowOff>
    </xdr:from>
    <xdr:to>
      <xdr:col>14</xdr:col>
      <xdr:colOff>142163</xdr:colOff>
      <xdr:row>53</xdr:row>
      <xdr:rowOff>67575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02CFB4D-9641-DB4D-8D09-D24DFEC0AE4D}"/>
            </a:ext>
          </a:extLst>
        </xdr:cNvPr>
        <xdr:cNvSpPr/>
      </xdr:nvSpPr>
      <xdr:spPr>
        <a:xfrm>
          <a:off x="4707339" y="6980261"/>
          <a:ext cx="4192137" cy="250569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457200</xdr:colOff>
      <xdr:row>24</xdr:row>
      <xdr:rowOff>16301</xdr:rowOff>
    </xdr:from>
    <xdr:to>
      <xdr:col>22</xdr:col>
      <xdr:colOff>611306</xdr:colOff>
      <xdr:row>30</xdr:row>
      <xdr:rowOff>117807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CB2CCBFD-9D91-5D43-A0C8-1654572C8673}"/>
            </a:ext>
          </a:extLst>
        </xdr:cNvPr>
        <xdr:cNvSpPr/>
      </xdr:nvSpPr>
      <xdr:spPr>
        <a:xfrm>
          <a:off x="9214513" y="4281226"/>
          <a:ext cx="5158286" cy="116773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31750</xdr:colOff>
      <xdr:row>2</xdr:row>
      <xdr:rowOff>171450</xdr:rowOff>
    </xdr:from>
    <xdr:to>
      <xdr:col>14</xdr:col>
      <xdr:colOff>38100</xdr:colOff>
      <xdr:row>20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8BCEFA-7F42-B1DC-6832-FC38F20F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76200</xdr:colOff>
      <xdr:row>16</xdr:row>
      <xdr:rowOff>88900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442E112-6C22-8ADF-ADFE-FF94FA6D7439}"/>
            </a:ext>
          </a:extLst>
        </xdr:cNvPr>
        <xdr:cNvSpPr txBox="1"/>
      </xdr:nvSpPr>
      <xdr:spPr>
        <a:xfrm>
          <a:off x="11518900" y="313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477387</xdr:colOff>
      <xdr:row>14</xdr:row>
      <xdr:rowOff>113731</xdr:rowOff>
    </xdr:from>
    <xdr:to>
      <xdr:col>21</xdr:col>
      <xdr:colOff>375787</xdr:colOff>
      <xdr:row>18</xdr:row>
      <xdr:rowOff>99516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A55A30B3-86D1-7F4D-A165-67A521FE0D7C}"/>
            </a:ext>
          </a:extLst>
        </xdr:cNvPr>
        <xdr:cNvSpPr/>
      </xdr:nvSpPr>
      <xdr:spPr>
        <a:xfrm>
          <a:off x="9234700" y="2601604"/>
          <a:ext cx="4277057" cy="696606"/>
        </a:xfrm>
        <a:prstGeom prst="roundRect">
          <a:avLst/>
        </a:prstGeom>
        <a:solidFill>
          <a:srgbClr val="DE087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 editAs="oneCell">
    <xdr:from>
      <xdr:col>15</xdr:col>
      <xdr:colOff>35730</xdr:colOff>
      <xdr:row>24</xdr:row>
      <xdr:rowOff>88806</xdr:rowOff>
    </xdr:from>
    <xdr:to>
      <xdr:col>15</xdr:col>
      <xdr:colOff>467730</xdr:colOff>
      <xdr:row>26</xdr:row>
      <xdr:rowOff>165395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0BDF8D4-3B97-4358-8BE8-EB3CB6509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8566" y="4353731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598794</xdr:colOff>
      <xdr:row>24</xdr:row>
      <xdr:rowOff>74493</xdr:rowOff>
    </xdr:from>
    <xdr:to>
      <xdr:col>2</xdr:col>
      <xdr:colOff>7108</xdr:colOff>
      <xdr:row>28</xdr:row>
      <xdr:rowOff>23031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60B23C4-F05A-43FF-B887-88F25B930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794" y="4339418"/>
          <a:ext cx="659359" cy="659359"/>
        </a:xfrm>
        <a:prstGeom prst="rect">
          <a:avLst/>
        </a:prstGeom>
      </xdr:spPr>
    </xdr:pic>
    <xdr:clientData/>
  </xdr:twoCellAnchor>
  <xdr:twoCellAnchor editAs="oneCell">
    <xdr:from>
      <xdr:col>7</xdr:col>
      <xdr:colOff>589981</xdr:colOff>
      <xdr:row>24</xdr:row>
      <xdr:rowOff>71272</xdr:rowOff>
    </xdr:from>
    <xdr:to>
      <xdr:col>9</xdr:col>
      <xdr:colOff>26548</xdr:colOff>
      <xdr:row>28</xdr:row>
      <xdr:rowOff>48062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C3692B7-27DE-4CF2-A675-C8AFCB6F3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638" y="4336197"/>
          <a:ext cx="687611" cy="687611"/>
        </a:xfrm>
        <a:prstGeom prst="rect">
          <a:avLst/>
        </a:prstGeom>
      </xdr:spPr>
    </xdr:pic>
    <xdr:clientData/>
  </xdr:twoCellAnchor>
  <xdr:twoCellAnchor editAs="oneCell">
    <xdr:from>
      <xdr:col>7</xdr:col>
      <xdr:colOff>547332</xdr:colOff>
      <xdr:row>40</xdr:row>
      <xdr:rowOff>78475</xdr:rowOff>
    </xdr:from>
    <xdr:to>
      <xdr:col>8</xdr:col>
      <xdr:colOff>525070</xdr:colOff>
      <xdr:row>43</xdr:row>
      <xdr:rowOff>148619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3449735-24E3-4199-A13B-C0716FCC6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989" y="7186684"/>
          <a:ext cx="603260" cy="603260"/>
        </a:xfrm>
        <a:prstGeom prst="rect">
          <a:avLst/>
        </a:prstGeom>
      </xdr:spPr>
    </xdr:pic>
    <xdr:clientData/>
  </xdr:twoCellAnchor>
  <xdr:twoCellAnchor editAs="oneCell">
    <xdr:from>
      <xdr:col>0</xdr:col>
      <xdr:colOff>587612</xdr:colOff>
      <xdr:row>40</xdr:row>
      <xdr:rowOff>31371</xdr:rowOff>
    </xdr:from>
    <xdr:to>
      <xdr:col>1</xdr:col>
      <xdr:colOff>611306</xdr:colOff>
      <xdr:row>43</xdr:row>
      <xdr:rowOff>147471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9D36A61-6945-4A90-ADE0-751A75606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12" y="7139580"/>
          <a:ext cx="649216" cy="649216"/>
        </a:xfrm>
        <a:prstGeom prst="rect">
          <a:avLst/>
        </a:prstGeom>
      </xdr:spPr>
    </xdr:pic>
    <xdr:clientData/>
  </xdr:twoCellAnchor>
  <xdr:twoCellAnchor>
    <xdr:from>
      <xdr:col>15</xdr:col>
      <xdr:colOff>177706</xdr:colOff>
      <xdr:row>15</xdr:row>
      <xdr:rowOff>106622</xdr:rowOff>
    </xdr:from>
    <xdr:to>
      <xdr:col>18</xdr:col>
      <xdr:colOff>462033</xdr:colOff>
      <xdr:row>17</xdr:row>
      <xdr:rowOff>78189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F8CBFEE-C4DD-3C96-DC9E-FB2A35A51413}"/>
            </a:ext>
          </a:extLst>
        </xdr:cNvPr>
        <xdr:cNvSpPr txBox="1"/>
      </xdr:nvSpPr>
      <xdr:spPr>
        <a:xfrm>
          <a:off x="9560542" y="2772201"/>
          <a:ext cx="2160894" cy="326978"/>
        </a:xfrm>
        <a:prstGeom prst="rect">
          <a:avLst/>
        </a:prstGeom>
        <a:solidFill>
          <a:srgbClr val="DE087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TOTAL</a:t>
          </a:r>
          <a:r>
            <a:rPr lang="en-US" sz="1600" b="1" baseline="0">
              <a:solidFill>
                <a:schemeClr val="bg1"/>
              </a:solidFill>
            </a:rPr>
            <a:t> IMPRESSIONS: 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390952</xdr:colOff>
      <xdr:row>15</xdr:row>
      <xdr:rowOff>92407</xdr:rowOff>
    </xdr:from>
    <xdr:to>
      <xdr:col>20</xdr:col>
      <xdr:colOff>227463</xdr:colOff>
      <xdr:row>17</xdr:row>
      <xdr:rowOff>85298</xdr:rowOff>
    </xdr:to>
    <xdr:sp macro="" textlink="Data!AJ9">
      <xdr:nvSpPr>
        <xdr:cNvPr id="35" name="TextBox 34">
          <a:extLst>
            <a:ext uri="{FF2B5EF4-FFF2-40B4-BE49-F238E27FC236}">
              <a16:creationId xmlns:a16="http://schemas.microsoft.com/office/drawing/2014/main" id="{2CDBB22A-D61B-A70A-D8F2-5D52CAEF87A8}"/>
            </a:ext>
          </a:extLst>
        </xdr:cNvPr>
        <xdr:cNvSpPr txBox="1"/>
      </xdr:nvSpPr>
      <xdr:spPr>
        <a:xfrm>
          <a:off x="11650355" y="2757986"/>
          <a:ext cx="1087556" cy="348302"/>
        </a:xfrm>
        <a:prstGeom prst="rect">
          <a:avLst/>
        </a:prstGeom>
        <a:solidFill>
          <a:srgbClr val="DE087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F6B92D1-D636-4FF1-B31E-FEB4A94734E4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2,341,079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291436</xdr:colOff>
      <xdr:row>3</xdr:row>
      <xdr:rowOff>42649</xdr:rowOff>
    </xdr:from>
    <xdr:to>
      <xdr:col>20</xdr:col>
      <xdr:colOff>241678</xdr:colOff>
      <xdr:row>5</xdr:row>
      <xdr:rowOff>14216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B95F75E-3795-DD98-BD1F-1A63148AF9F5}"/>
            </a:ext>
          </a:extLst>
        </xdr:cNvPr>
        <xdr:cNvSpPr txBox="1"/>
      </xdr:nvSpPr>
      <xdr:spPr>
        <a:xfrm>
          <a:off x="10299794" y="575765"/>
          <a:ext cx="2452332" cy="3269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IMPRESSIONS</a:t>
          </a:r>
        </a:p>
      </xdr:txBody>
    </xdr:sp>
    <xdr:clientData/>
  </xdr:twoCellAnchor>
  <xdr:twoCellAnchor>
    <xdr:from>
      <xdr:col>2</xdr:col>
      <xdr:colOff>271819</xdr:colOff>
      <xdr:row>29</xdr:row>
      <xdr:rowOff>10520</xdr:rowOff>
    </xdr:from>
    <xdr:to>
      <xdr:col>4</xdr:col>
      <xdr:colOff>390951</xdr:colOff>
      <xdr:row>32</xdr:row>
      <xdr:rowOff>21325</xdr:rowOff>
    </xdr:to>
    <xdr:sp macro="" textlink="">
      <xdr:nvSpPr>
        <xdr:cNvPr id="37" name="Rounded Rectangle 15">
          <a:extLst>
            <a:ext uri="{FF2B5EF4-FFF2-40B4-BE49-F238E27FC236}">
              <a16:creationId xmlns:a16="http://schemas.microsoft.com/office/drawing/2014/main" id="{EBEE3587-64AD-4093-A46A-8BD90B65A0C1}"/>
            </a:ext>
          </a:extLst>
        </xdr:cNvPr>
        <xdr:cNvSpPr/>
      </xdr:nvSpPr>
      <xdr:spPr>
        <a:xfrm>
          <a:off x="1522864" y="5163972"/>
          <a:ext cx="1370177" cy="54392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4</xdr:col>
      <xdr:colOff>435306</xdr:colOff>
      <xdr:row>29</xdr:row>
      <xdr:rowOff>17628</xdr:rowOff>
    </xdr:from>
    <xdr:to>
      <xdr:col>6</xdr:col>
      <xdr:colOff>582873</xdr:colOff>
      <xdr:row>32</xdr:row>
      <xdr:rowOff>35541</xdr:rowOff>
    </xdr:to>
    <xdr:sp macro="" textlink="">
      <xdr:nvSpPr>
        <xdr:cNvPr id="38" name="Rounded Rectangle 15">
          <a:extLst>
            <a:ext uri="{FF2B5EF4-FFF2-40B4-BE49-F238E27FC236}">
              <a16:creationId xmlns:a16="http://schemas.microsoft.com/office/drawing/2014/main" id="{2A8D3B7F-1338-496E-9D1A-64D335736ADD}"/>
            </a:ext>
          </a:extLst>
        </xdr:cNvPr>
        <xdr:cNvSpPr/>
      </xdr:nvSpPr>
      <xdr:spPr>
        <a:xfrm>
          <a:off x="2937396" y="5171080"/>
          <a:ext cx="1398611" cy="551028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4</xdr:col>
      <xdr:colOff>438434</xdr:colOff>
      <xdr:row>32</xdr:row>
      <xdr:rowOff>155812</xdr:rowOff>
    </xdr:from>
    <xdr:to>
      <xdr:col>6</xdr:col>
      <xdr:colOff>589982</xdr:colOff>
      <xdr:row>36</xdr:row>
      <xdr:rowOff>28432</xdr:rowOff>
    </xdr:to>
    <xdr:sp macro="" textlink="">
      <xdr:nvSpPr>
        <xdr:cNvPr id="39" name="Rounded Rectangle 15">
          <a:extLst>
            <a:ext uri="{FF2B5EF4-FFF2-40B4-BE49-F238E27FC236}">
              <a16:creationId xmlns:a16="http://schemas.microsoft.com/office/drawing/2014/main" id="{51EBCDD5-752C-43B0-9542-ECC19DB54D8D}"/>
            </a:ext>
          </a:extLst>
        </xdr:cNvPr>
        <xdr:cNvSpPr/>
      </xdr:nvSpPr>
      <xdr:spPr>
        <a:xfrm>
          <a:off x="2940524" y="5842379"/>
          <a:ext cx="1402592" cy="583441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2</xdr:col>
      <xdr:colOff>270966</xdr:colOff>
      <xdr:row>32</xdr:row>
      <xdr:rowOff>144724</xdr:rowOff>
    </xdr:from>
    <xdr:to>
      <xdr:col>4</xdr:col>
      <xdr:colOff>376735</xdr:colOff>
      <xdr:row>36</xdr:row>
      <xdr:rowOff>35541</xdr:rowOff>
    </xdr:to>
    <xdr:sp macro="" textlink="">
      <xdr:nvSpPr>
        <xdr:cNvPr id="40" name="Rounded Rectangle 15">
          <a:extLst>
            <a:ext uri="{FF2B5EF4-FFF2-40B4-BE49-F238E27FC236}">
              <a16:creationId xmlns:a16="http://schemas.microsoft.com/office/drawing/2014/main" id="{2BFB4C7C-05BC-47E6-A20C-0AFEDBD9040D}"/>
            </a:ext>
          </a:extLst>
        </xdr:cNvPr>
        <xdr:cNvSpPr/>
      </xdr:nvSpPr>
      <xdr:spPr>
        <a:xfrm>
          <a:off x="1522011" y="5831291"/>
          <a:ext cx="1356814" cy="601638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2</xdr:col>
      <xdr:colOff>142164</xdr:colOff>
      <xdr:row>44</xdr:row>
      <xdr:rowOff>28433</xdr:rowOff>
    </xdr:from>
    <xdr:to>
      <xdr:col>4</xdr:col>
      <xdr:colOff>376735</xdr:colOff>
      <xdr:row>47</xdr:row>
      <xdr:rowOff>49283</xdr:rowOff>
    </xdr:to>
    <xdr:sp macro="" textlink="">
      <xdr:nvSpPr>
        <xdr:cNvPr id="41" name="Rounded Rectangle 15">
          <a:extLst>
            <a:ext uri="{FF2B5EF4-FFF2-40B4-BE49-F238E27FC236}">
              <a16:creationId xmlns:a16="http://schemas.microsoft.com/office/drawing/2014/main" id="{1F584336-30D2-4585-B1B3-58A156B0C01E}"/>
            </a:ext>
          </a:extLst>
        </xdr:cNvPr>
        <xdr:cNvSpPr/>
      </xdr:nvSpPr>
      <xdr:spPr>
        <a:xfrm>
          <a:off x="1393209" y="7847463"/>
          <a:ext cx="1485616" cy="553966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4</xdr:col>
      <xdr:colOff>440709</xdr:colOff>
      <xdr:row>44</xdr:row>
      <xdr:rowOff>28433</xdr:rowOff>
    </xdr:from>
    <xdr:to>
      <xdr:col>7</xdr:col>
      <xdr:colOff>28433</xdr:colOff>
      <xdr:row>47</xdr:row>
      <xdr:rowOff>59519</xdr:rowOff>
    </xdr:to>
    <xdr:sp macro="" textlink="">
      <xdr:nvSpPr>
        <xdr:cNvPr id="42" name="Rounded Rectangle 15">
          <a:extLst>
            <a:ext uri="{FF2B5EF4-FFF2-40B4-BE49-F238E27FC236}">
              <a16:creationId xmlns:a16="http://schemas.microsoft.com/office/drawing/2014/main" id="{395AA22B-A385-423B-9AC6-0FD4A681924D}"/>
            </a:ext>
          </a:extLst>
        </xdr:cNvPr>
        <xdr:cNvSpPr/>
      </xdr:nvSpPr>
      <xdr:spPr>
        <a:xfrm>
          <a:off x="2942799" y="7847463"/>
          <a:ext cx="1464291" cy="564202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2</xdr:col>
      <xdr:colOff>106623</xdr:colOff>
      <xdr:row>47</xdr:row>
      <xdr:rowOff>170596</xdr:rowOff>
    </xdr:from>
    <xdr:to>
      <xdr:col>4</xdr:col>
      <xdr:colOff>362518</xdr:colOff>
      <xdr:row>51</xdr:row>
      <xdr:rowOff>5780</xdr:rowOff>
    </xdr:to>
    <xdr:sp macro="" textlink="">
      <xdr:nvSpPr>
        <xdr:cNvPr id="43" name="Rounded Rectangle 15">
          <a:extLst>
            <a:ext uri="{FF2B5EF4-FFF2-40B4-BE49-F238E27FC236}">
              <a16:creationId xmlns:a16="http://schemas.microsoft.com/office/drawing/2014/main" id="{2F18C740-F0F3-4E7A-8ADF-352AC6387772}"/>
            </a:ext>
          </a:extLst>
        </xdr:cNvPr>
        <xdr:cNvSpPr/>
      </xdr:nvSpPr>
      <xdr:spPr>
        <a:xfrm>
          <a:off x="1357668" y="8522742"/>
          <a:ext cx="1506940" cy="546005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4</xdr:col>
      <xdr:colOff>426399</xdr:colOff>
      <xdr:row>48</xdr:row>
      <xdr:rowOff>0</xdr:rowOff>
    </xdr:from>
    <xdr:to>
      <xdr:col>7</xdr:col>
      <xdr:colOff>28433</xdr:colOff>
      <xdr:row>51</xdr:row>
      <xdr:rowOff>1800</xdr:rowOff>
    </xdr:to>
    <xdr:sp macro="" textlink="">
      <xdr:nvSpPr>
        <xdr:cNvPr id="44" name="Rounded Rectangle 15">
          <a:extLst>
            <a:ext uri="{FF2B5EF4-FFF2-40B4-BE49-F238E27FC236}">
              <a16:creationId xmlns:a16="http://schemas.microsoft.com/office/drawing/2014/main" id="{C03399E8-4542-4F1C-86EF-BD84FABA5E80}"/>
            </a:ext>
          </a:extLst>
        </xdr:cNvPr>
        <xdr:cNvSpPr/>
      </xdr:nvSpPr>
      <xdr:spPr>
        <a:xfrm>
          <a:off x="2928489" y="8529851"/>
          <a:ext cx="1478601" cy="534916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9</xdr:col>
      <xdr:colOff>440425</xdr:colOff>
      <xdr:row>29</xdr:row>
      <xdr:rowOff>56772</xdr:rowOff>
    </xdr:from>
    <xdr:to>
      <xdr:col>11</xdr:col>
      <xdr:colOff>481367</xdr:colOff>
      <xdr:row>32</xdr:row>
      <xdr:rowOff>10711</xdr:rowOff>
    </xdr:to>
    <xdr:sp macro="" textlink="">
      <xdr:nvSpPr>
        <xdr:cNvPr id="45" name="Rounded Rectangle 15">
          <a:extLst>
            <a:ext uri="{FF2B5EF4-FFF2-40B4-BE49-F238E27FC236}">
              <a16:creationId xmlns:a16="http://schemas.microsoft.com/office/drawing/2014/main" id="{06CF82AA-E07F-4E3F-979C-8A31E5C978F6}"/>
            </a:ext>
          </a:extLst>
        </xdr:cNvPr>
        <xdr:cNvSpPr/>
      </xdr:nvSpPr>
      <xdr:spPr>
        <a:xfrm>
          <a:off x="6070126" y="5210224"/>
          <a:ext cx="1291987" cy="487054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11</xdr:col>
      <xdr:colOff>575766</xdr:colOff>
      <xdr:row>32</xdr:row>
      <xdr:rowOff>85300</xdr:rowOff>
    </xdr:from>
    <xdr:to>
      <xdr:col>14</xdr:col>
      <xdr:colOff>56867</xdr:colOff>
      <xdr:row>35</xdr:row>
      <xdr:rowOff>92407</xdr:rowOff>
    </xdr:to>
    <xdr:sp macro="" textlink="">
      <xdr:nvSpPr>
        <xdr:cNvPr id="46" name="Rounded Rectangle 15">
          <a:extLst>
            <a:ext uri="{FF2B5EF4-FFF2-40B4-BE49-F238E27FC236}">
              <a16:creationId xmlns:a16="http://schemas.microsoft.com/office/drawing/2014/main" id="{0821752B-EDFA-448E-A940-2CA9B764A869}"/>
            </a:ext>
          </a:extLst>
        </xdr:cNvPr>
        <xdr:cNvSpPr/>
      </xdr:nvSpPr>
      <xdr:spPr>
        <a:xfrm>
          <a:off x="7456512" y="5771867"/>
          <a:ext cx="1357668" cy="540224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9</xdr:col>
      <xdr:colOff>383845</xdr:colOff>
      <xdr:row>32</xdr:row>
      <xdr:rowOff>85299</xdr:rowOff>
    </xdr:from>
    <xdr:to>
      <xdr:col>11</xdr:col>
      <xdr:colOff>518900</xdr:colOff>
      <xdr:row>35</xdr:row>
      <xdr:rowOff>110223</xdr:rowOff>
    </xdr:to>
    <xdr:sp macro="" textlink="">
      <xdr:nvSpPr>
        <xdr:cNvPr id="47" name="Rounded Rectangle 15">
          <a:extLst>
            <a:ext uri="{FF2B5EF4-FFF2-40B4-BE49-F238E27FC236}">
              <a16:creationId xmlns:a16="http://schemas.microsoft.com/office/drawing/2014/main" id="{DDB33654-B754-4C6F-9AC1-608F686FFCAC}"/>
            </a:ext>
          </a:extLst>
        </xdr:cNvPr>
        <xdr:cNvSpPr/>
      </xdr:nvSpPr>
      <xdr:spPr>
        <a:xfrm>
          <a:off x="6013546" y="5771866"/>
          <a:ext cx="1386100" cy="558041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11</xdr:col>
      <xdr:colOff>599933</xdr:colOff>
      <xdr:row>29</xdr:row>
      <xdr:rowOff>31464</xdr:rowOff>
    </xdr:from>
    <xdr:to>
      <xdr:col>14</xdr:col>
      <xdr:colOff>15353</xdr:colOff>
      <xdr:row>32</xdr:row>
      <xdr:rowOff>14216</xdr:rowOff>
    </xdr:to>
    <xdr:sp macro="" textlink="">
      <xdr:nvSpPr>
        <xdr:cNvPr id="48" name="Rounded Rectangle 15">
          <a:extLst>
            <a:ext uri="{FF2B5EF4-FFF2-40B4-BE49-F238E27FC236}">
              <a16:creationId xmlns:a16="http://schemas.microsoft.com/office/drawing/2014/main" id="{EFFFB52A-155C-445E-AC18-30F7D6AEE81D}"/>
            </a:ext>
          </a:extLst>
        </xdr:cNvPr>
        <xdr:cNvSpPr/>
      </xdr:nvSpPr>
      <xdr:spPr>
        <a:xfrm>
          <a:off x="7480679" y="5184916"/>
          <a:ext cx="1291987" cy="515867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9</xdr:col>
      <xdr:colOff>227463</xdr:colOff>
      <xdr:row>44</xdr:row>
      <xdr:rowOff>163489</xdr:rowOff>
    </xdr:from>
    <xdr:to>
      <xdr:col>11</xdr:col>
      <xdr:colOff>418341</xdr:colOff>
      <xdr:row>47</xdr:row>
      <xdr:rowOff>153916</xdr:rowOff>
    </xdr:to>
    <xdr:sp macro="" textlink="">
      <xdr:nvSpPr>
        <xdr:cNvPr id="49" name="Rounded Rectangle 15">
          <a:extLst>
            <a:ext uri="{FF2B5EF4-FFF2-40B4-BE49-F238E27FC236}">
              <a16:creationId xmlns:a16="http://schemas.microsoft.com/office/drawing/2014/main" id="{E68EB84F-2970-437B-8519-E1C060ECDEAE}"/>
            </a:ext>
          </a:extLst>
        </xdr:cNvPr>
        <xdr:cNvSpPr/>
      </xdr:nvSpPr>
      <xdr:spPr>
        <a:xfrm>
          <a:off x="5857164" y="7982519"/>
          <a:ext cx="1441923" cy="523543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11</xdr:col>
      <xdr:colOff>483358</xdr:colOff>
      <xdr:row>48</xdr:row>
      <xdr:rowOff>124914</xdr:rowOff>
    </xdr:from>
    <xdr:to>
      <xdr:col>14</xdr:col>
      <xdr:colOff>63974</xdr:colOff>
      <xdr:row>51</xdr:row>
      <xdr:rowOff>78852</xdr:rowOff>
    </xdr:to>
    <xdr:sp macro="" textlink="">
      <xdr:nvSpPr>
        <xdr:cNvPr id="50" name="Rounded Rectangle 15">
          <a:extLst>
            <a:ext uri="{FF2B5EF4-FFF2-40B4-BE49-F238E27FC236}">
              <a16:creationId xmlns:a16="http://schemas.microsoft.com/office/drawing/2014/main" id="{CA0FBBAB-49B6-4D21-AE86-FB60EAC48B84}"/>
            </a:ext>
          </a:extLst>
        </xdr:cNvPr>
        <xdr:cNvSpPr/>
      </xdr:nvSpPr>
      <xdr:spPr>
        <a:xfrm>
          <a:off x="7364104" y="8654765"/>
          <a:ext cx="1457183" cy="487054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9</xdr:col>
      <xdr:colOff>191923</xdr:colOff>
      <xdr:row>48</xdr:row>
      <xdr:rowOff>128895</xdr:rowOff>
    </xdr:from>
    <xdr:to>
      <xdr:col>11</xdr:col>
      <xdr:colOff>433602</xdr:colOff>
      <xdr:row>51</xdr:row>
      <xdr:rowOff>82833</xdr:rowOff>
    </xdr:to>
    <xdr:sp macro="" textlink="">
      <xdr:nvSpPr>
        <xdr:cNvPr id="51" name="Rounded Rectangle 15">
          <a:extLst>
            <a:ext uri="{FF2B5EF4-FFF2-40B4-BE49-F238E27FC236}">
              <a16:creationId xmlns:a16="http://schemas.microsoft.com/office/drawing/2014/main" id="{A3F438E1-D708-4536-BF1A-8B4DF77F2057}"/>
            </a:ext>
          </a:extLst>
        </xdr:cNvPr>
        <xdr:cNvSpPr/>
      </xdr:nvSpPr>
      <xdr:spPr>
        <a:xfrm>
          <a:off x="5821624" y="8658746"/>
          <a:ext cx="1492724" cy="487054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11</xdr:col>
      <xdr:colOff>483358</xdr:colOff>
      <xdr:row>44</xdr:row>
      <xdr:rowOff>127948</xdr:rowOff>
    </xdr:from>
    <xdr:to>
      <xdr:col>14</xdr:col>
      <xdr:colOff>28432</xdr:colOff>
      <xdr:row>47</xdr:row>
      <xdr:rowOff>170597</xdr:rowOff>
    </xdr:to>
    <xdr:sp macro="" textlink="">
      <xdr:nvSpPr>
        <xdr:cNvPr id="52" name="Rounded Rectangle 15">
          <a:extLst>
            <a:ext uri="{FF2B5EF4-FFF2-40B4-BE49-F238E27FC236}">
              <a16:creationId xmlns:a16="http://schemas.microsoft.com/office/drawing/2014/main" id="{81559202-7D4E-416E-A0AA-FA27B2C7C24A}"/>
            </a:ext>
          </a:extLst>
        </xdr:cNvPr>
        <xdr:cNvSpPr/>
      </xdr:nvSpPr>
      <xdr:spPr>
        <a:xfrm>
          <a:off x="7364104" y="7946978"/>
          <a:ext cx="1421641" cy="575765"/>
        </a:xfrm>
        <a:prstGeom prst="roundRect">
          <a:avLst/>
        </a:prstGeom>
        <a:solidFill>
          <a:srgbClr val="8264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11</xdr:col>
      <xdr:colOff>504684</xdr:colOff>
      <xdr:row>24</xdr:row>
      <xdr:rowOff>14216</xdr:rowOff>
    </xdr:from>
    <xdr:to>
      <xdr:col>13</xdr:col>
      <xdr:colOff>454926</xdr:colOff>
      <xdr:row>26</xdr:row>
      <xdr:rowOff>35540</xdr:rowOff>
    </xdr:to>
    <xdr:sp macro="" textlink="Data!X9">
      <xdr:nvSpPr>
        <xdr:cNvPr id="53" name="TextBox 52">
          <a:extLst>
            <a:ext uri="{FF2B5EF4-FFF2-40B4-BE49-F238E27FC236}">
              <a16:creationId xmlns:a16="http://schemas.microsoft.com/office/drawing/2014/main" id="{051569C7-793C-AFB7-BA83-EF8B7E5C2780}"/>
            </a:ext>
          </a:extLst>
        </xdr:cNvPr>
        <xdr:cNvSpPr txBox="1"/>
      </xdr:nvSpPr>
      <xdr:spPr>
        <a:xfrm>
          <a:off x="7385430" y="4279141"/>
          <a:ext cx="1201287" cy="3767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64A284-4BEA-4E0F-9917-81DBFB0F3C90}" type="TxLink">
            <a:rPr lang="en-US" sz="2400" b="1" i="0" u="none" strike="noStrike">
              <a:solidFill>
                <a:srgbClr val="111111"/>
              </a:solidFill>
              <a:latin typeface="Bahnschrift"/>
            </a:rPr>
            <a:pPr algn="ctr"/>
            <a:t>612,149</a:t>
          </a:fld>
          <a:endParaRPr lang="en-US" sz="2400"/>
        </a:p>
      </xdr:txBody>
    </xdr:sp>
    <xdr:clientData/>
  </xdr:twoCellAnchor>
  <xdr:twoCellAnchor>
    <xdr:from>
      <xdr:col>5</xdr:col>
      <xdr:colOff>44355</xdr:colOff>
      <xdr:row>24</xdr:row>
      <xdr:rowOff>21895</xdr:rowOff>
    </xdr:from>
    <xdr:to>
      <xdr:col>6</xdr:col>
      <xdr:colOff>620120</xdr:colOff>
      <xdr:row>26</xdr:row>
      <xdr:rowOff>43219</xdr:rowOff>
    </xdr:to>
    <xdr:sp macro="" textlink="Data!H9">
      <xdr:nvSpPr>
        <xdr:cNvPr id="54" name="TextBox 53">
          <a:extLst>
            <a:ext uri="{FF2B5EF4-FFF2-40B4-BE49-F238E27FC236}">
              <a16:creationId xmlns:a16="http://schemas.microsoft.com/office/drawing/2014/main" id="{1D4C9C2E-86B6-4261-9AA4-05E7CF170EFE}"/>
            </a:ext>
          </a:extLst>
        </xdr:cNvPr>
        <xdr:cNvSpPr txBox="1"/>
      </xdr:nvSpPr>
      <xdr:spPr>
        <a:xfrm>
          <a:off x="3171967" y="4286820"/>
          <a:ext cx="1201287" cy="3767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3D3835F-E96F-4C63-B288-1F728CCF11D4}" type="TxLink">
            <a:rPr lang="en-US" sz="2400" b="1" i="0" u="none" strike="noStrike">
              <a:solidFill>
                <a:srgbClr val="111111"/>
              </a:solidFill>
              <a:latin typeface="Bahnschrift"/>
            </a:rPr>
            <a:pPr algn="ctr"/>
            <a:t>525,047</a:t>
          </a:fld>
          <a:endParaRPr lang="en-US" sz="2400"/>
        </a:p>
      </xdr:txBody>
    </xdr:sp>
    <xdr:clientData/>
  </xdr:twoCellAnchor>
  <xdr:twoCellAnchor>
    <xdr:from>
      <xdr:col>4</xdr:col>
      <xdr:colOff>601829</xdr:colOff>
      <xdr:row>39</xdr:row>
      <xdr:rowOff>99610</xdr:rowOff>
    </xdr:from>
    <xdr:to>
      <xdr:col>6</xdr:col>
      <xdr:colOff>552072</xdr:colOff>
      <xdr:row>41</xdr:row>
      <xdr:rowOff>120934</xdr:rowOff>
    </xdr:to>
    <xdr:sp macro="" textlink="Data!P9">
      <xdr:nvSpPr>
        <xdr:cNvPr id="55" name="TextBox 54">
          <a:extLst>
            <a:ext uri="{FF2B5EF4-FFF2-40B4-BE49-F238E27FC236}">
              <a16:creationId xmlns:a16="http://schemas.microsoft.com/office/drawing/2014/main" id="{2FB4648B-3420-41AE-A735-B91E3DAF24C7}"/>
            </a:ext>
          </a:extLst>
        </xdr:cNvPr>
        <xdr:cNvSpPr txBox="1"/>
      </xdr:nvSpPr>
      <xdr:spPr>
        <a:xfrm>
          <a:off x="3103919" y="7030114"/>
          <a:ext cx="1201287" cy="3767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9255BA-1F1F-4CBE-96A6-67E31518A76A}" type="TxLink">
            <a:rPr lang="en-US" sz="2400" b="1" i="0" u="none" strike="noStrike">
              <a:solidFill>
                <a:srgbClr val="111111"/>
              </a:solidFill>
              <a:latin typeface="Bahnschrift"/>
            </a:rPr>
            <a:pPr algn="ctr"/>
            <a:t>466,294</a:t>
          </a:fld>
          <a:endParaRPr lang="en-US" sz="2400"/>
        </a:p>
      </xdr:txBody>
    </xdr:sp>
    <xdr:clientData/>
  </xdr:twoCellAnchor>
  <xdr:twoCellAnchor>
    <xdr:from>
      <xdr:col>11</xdr:col>
      <xdr:colOff>492172</xdr:colOff>
      <xdr:row>39</xdr:row>
      <xdr:rowOff>99515</xdr:rowOff>
    </xdr:from>
    <xdr:to>
      <xdr:col>13</xdr:col>
      <xdr:colOff>442414</xdr:colOff>
      <xdr:row>41</xdr:row>
      <xdr:rowOff>120839</xdr:rowOff>
    </xdr:to>
    <xdr:sp macro="" textlink="Data!AF9">
      <xdr:nvSpPr>
        <xdr:cNvPr id="56" name="TextBox 55">
          <a:extLst>
            <a:ext uri="{FF2B5EF4-FFF2-40B4-BE49-F238E27FC236}">
              <a16:creationId xmlns:a16="http://schemas.microsoft.com/office/drawing/2014/main" id="{190701CF-51BA-492D-AB2C-DBF9213F8BAB}"/>
            </a:ext>
          </a:extLst>
        </xdr:cNvPr>
        <xdr:cNvSpPr txBox="1"/>
      </xdr:nvSpPr>
      <xdr:spPr>
        <a:xfrm>
          <a:off x="7372918" y="7030019"/>
          <a:ext cx="1201287" cy="3767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DE15866-469D-47D2-8F28-375AE2C5D124}" type="TxLink">
            <a:rPr lang="en-US" sz="2400" b="1" i="0" u="none" strike="noStrike">
              <a:solidFill>
                <a:srgbClr val="111111"/>
              </a:solidFill>
              <a:latin typeface="Bahnschrift"/>
            </a:rPr>
            <a:pPr algn="ctr"/>
            <a:t>737,589</a:t>
          </a:fld>
          <a:endParaRPr lang="en-US" sz="2400"/>
        </a:p>
      </xdr:txBody>
    </xdr:sp>
    <xdr:clientData/>
  </xdr:twoCellAnchor>
  <xdr:twoCellAnchor>
    <xdr:from>
      <xdr:col>5</xdr:col>
      <xdr:colOff>92406</xdr:colOff>
      <xdr:row>26</xdr:row>
      <xdr:rowOff>71082</xdr:rowOff>
    </xdr:from>
    <xdr:to>
      <xdr:col>6</xdr:col>
      <xdr:colOff>554440</xdr:colOff>
      <xdr:row>28</xdr:row>
      <xdr:rowOff>21325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9A17C9A-6419-D9CA-7740-978D4ABA28C1}"/>
            </a:ext>
          </a:extLst>
        </xdr:cNvPr>
        <xdr:cNvSpPr txBox="1"/>
      </xdr:nvSpPr>
      <xdr:spPr>
        <a:xfrm>
          <a:off x="3220018" y="4691418"/>
          <a:ext cx="1087556" cy="3056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IMPRESSIONS</a:t>
          </a:r>
        </a:p>
      </xdr:txBody>
    </xdr:sp>
    <xdr:clientData/>
  </xdr:twoCellAnchor>
  <xdr:twoCellAnchor>
    <xdr:from>
      <xdr:col>11</xdr:col>
      <xdr:colOff>582874</xdr:colOff>
      <xdr:row>26</xdr:row>
      <xdr:rowOff>56867</xdr:rowOff>
    </xdr:from>
    <xdr:to>
      <xdr:col>13</xdr:col>
      <xdr:colOff>419385</xdr:colOff>
      <xdr:row>28</xdr:row>
      <xdr:rowOff>7110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EB2F796-3685-4242-9C15-0120DC9C5EFE}"/>
            </a:ext>
          </a:extLst>
        </xdr:cNvPr>
        <xdr:cNvSpPr txBox="1"/>
      </xdr:nvSpPr>
      <xdr:spPr>
        <a:xfrm>
          <a:off x="7463620" y="4677203"/>
          <a:ext cx="1087556" cy="3056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IMPRESSIONS</a:t>
          </a:r>
        </a:p>
      </xdr:txBody>
    </xdr:sp>
    <xdr:clientData/>
  </xdr:twoCellAnchor>
  <xdr:twoCellAnchor>
    <xdr:from>
      <xdr:col>5</xdr:col>
      <xdr:colOff>4739</xdr:colOff>
      <xdr:row>41</xdr:row>
      <xdr:rowOff>149368</xdr:rowOff>
    </xdr:from>
    <xdr:to>
      <xdr:col>6</xdr:col>
      <xdr:colOff>466773</xdr:colOff>
      <xdr:row>43</xdr:row>
      <xdr:rowOff>99611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9063AD9-8D46-4F6C-9880-95677CACDCCC}"/>
            </a:ext>
          </a:extLst>
        </xdr:cNvPr>
        <xdr:cNvSpPr txBox="1"/>
      </xdr:nvSpPr>
      <xdr:spPr>
        <a:xfrm>
          <a:off x="3132351" y="7435283"/>
          <a:ext cx="1087556" cy="3056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IMPRESSIONS</a:t>
          </a:r>
        </a:p>
      </xdr:txBody>
    </xdr:sp>
    <xdr:clientData/>
  </xdr:twoCellAnchor>
  <xdr:twoCellAnchor>
    <xdr:from>
      <xdr:col>11</xdr:col>
      <xdr:colOff>527713</xdr:colOff>
      <xdr:row>41</xdr:row>
      <xdr:rowOff>149271</xdr:rowOff>
    </xdr:from>
    <xdr:to>
      <xdr:col>13</xdr:col>
      <xdr:colOff>364224</xdr:colOff>
      <xdr:row>43</xdr:row>
      <xdr:rowOff>99514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BF0BF1E2-9B24-4205-8BCE-9586C4A56AA9}"/>
            </a:ext>
          </a:extLst>
        </xdr:cNvPr>
        <xdr:cNvSpPr txBox="1"/>
      </xdr:nvSpPr>
      <xdr:spPr>
        <a:xfrm>
          <a:off x="7408459" y="7435186"/>
          <a:ext cx="1087556" cy="3056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IMPRESSIONS</a:t>
          </a:r>
        </a:p>
      </xdr:txBody>
    </xdr:sp>
    <xdr:clientData/>
  </xdr:twoCellAnchor>
  <xdr:twoCellAnchor>
    <xdr:from>
      <xdr:col>0</xdr:col>
      <xdr:colOff>469142</xdr:colOff>
      <xdr:row>28</xdr:row>
      <xdr:rowOff>85300</xdr:rowOff>
    </xdr:from>
    <xdr:to>
      <xdr:col>2</xdr:col>
      <xdr:colOff>213246</xdr:colOff>
      <xdr:row>30</xdr:row>
      <xdr:rowOff>-1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EE35711-B9EC-68C8-9411-7B67379DFBFF}"/>
            </a:ext>
          </a:extLst>
        </xdr:cNvPr>
        <xdr:cNvSpPr txBox="1"/>
      </xdr:nvSpPr>
      <xdr:spPr>
        <a:xfrm>
          <a:off x="469142" y="5061046"/>
          <a:ext cx="995149" cy="2701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rgbClr val="8264F0"/>
              </a:solidFill>
            </a:rPr>
            <a:t>FANS</a:t>
          </a:r>
        </a:p>
      </xdr:txBody>
    </xdr:sp>
    <xdr:clientData/>
  </xdr:twoCellAnchor>
  <xdr:twoCellAnchor>
    <xdr:from>
      <xdr:col>0</xdr:col>
      <xdr:colOff>568658</xdr:colOff>
      <xdr:row>30</xdr:row>
      <xdr:rowOff>28433</xdr:rowOff>
    </xdr:from>
    <xdr:to>
      <xdr:col>2</xdr:col>
      <xdr:colOff>85298</xdr:colOff>
      <xdr:row>31</xdr:row>
      <xdr:rowOff>142163</xdr:rowOff>
    </xdr:to>
    <xdr:sp macro="" textlink="Data!H4">
      <xdr:nvSpPr>
        <xdr:cNvPr id="62" name="TextBox 61">
          <a:extLst>
            <a:ext uri="{FF2B5EF4-FFF2-40B4-BE49-F238E27FC236}">
              <a16:creationId xmlns:a16="http://schemas.microsoft.com/office/drawing/2014/main" id="{096BF835-B08F-06B9-9BBA-5AD6C294436A}"/>
            </a:ext>
          </a:extLst>
        </xdr:cNvPr>
        <xdr:cNvSpPr txBox="1"/>
      </xdr:nvSpPr>
      <xdr:spPr>
        <a:xfrm>
          <a:off x="568658" y="5359590"/>
          <a:ext cx="767685" cy="291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BBC5100-0C81-4B74-82CF-BBCCB8DF9BFD}" type="TxLink">
            <a:rPr lang="en-US" sz="1200" b="1" i="0" u="none" strike="noStrike">
              <a:solidFill>
                <a:srgbClr val="7030A0"/>
              </a:solidFill>
              <a:latin typeface="Bahnschrift"/>
            </a:rPr>
            <a:pPr algn="ctr"/>
            <a:t>26,292</a:t>
          </a:fld>
          <a:endParaRPr lang="en-US" sz="1200">
            <a:solidFill>
              <a:srgbClr val="7030A0"/>
            </a:solidFill>
          </a:endParaRPr>
        </a:p>
      </xdr:txBody>
    </xdr:sp>
    <xdr:clientData/>
  </xdr:twoCellAnchor>
  <xdr:twoCellAnchor>
    <xdr:from>
      <xdr:col>0</xdr:col>
      <xdr:colOff>490468</xdr:colOff>
      <xdr:row>32</xdr:row>
      <xdr:rowOff>56866</xdr:rowOff>
    </xdr:from>
    <xdr:to>
      <xdr:col>2</xdr:col>
      <xdr:colOff>184813</xdr:colOff>
      <xdr:row>34</xdr:row>
      <xdr:rowOff>7108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1D9C6D4-AD67-4133-9E6C-971A144E01B0}"/>
            </a:ext>
          </a:extLst>
        </xdr:cNvPr>
        <xdr:cNvSpPr txBox="1"/>
      </xdr:nvSpPr>
      <xdr:spPr>
        <a:xfrm>
          <a:off x="490468" y="5743433"/>
          <a:ext cx="945390" cy="3056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rgbClr val="8264F0"/>
              </a:solidFill>
            </a:rPr>
            <a:t>NEW</a:t>
          </a:r>
          <a:r>
            <a:rPr lang="en-US" sz="1200" b="0" baseline="0">
              <a:solidFill>
                <a:srgbClr val="8264F0"/>
              </a:solidFill>
            </a:rPr>
            <a:t> FANS</a:t>
          </a:r>
          <a:endParaRPr lang="en-US" sz="1200" b="0">
            <a:solidFill>
              <a:srgbClr val="8264F0"/>
            </a:solidFill>
          </a:endParaRPr>
        </a:p>
      </xdr:txBody>
    </xdr:sp>
    <xdr:clientData/>
  </xdr:twoCellAnchor>
  <xdr:twoCellAnchor>
    <xdr:from>
      <xdr:col>0</xdr:col>
      <xdr:colOff>598796</xdr:colOff>
      <xdr:row>34</xdr:row>
      <xdr:rowOff>29003</xdr:rowOff>
    </xdr:from>
    <xdr:to>
      <xdr:col>2</xdr:col>
      <xdr:colOff>115436</xdr:colOff>
      <xdr:row>35</xdr:row>
      <xdr:rowOff>142733</xdr:rowOff>
    </xdr:to>
    <xdr:sp macro="" textlink="Data!I3">
      <xdr:nvSpPr>
        <xdr:cNvPr id="2050" name="TextBox 2049">
          <a:extLst>
            <a:ext uri="{FF2B5EF4-FFF2-40B4-BE49-F238E27FC236}">
              <a16:creationId xmlns:a16="http://schemas.microsoft.com/office/drawing/2014/main" id="{165A443E-30F7-4C06-8F75-2A6A59B58B21}"/>
            </a:ext>
          </a:extLst>
        </xdr:cNvPr>
        <xdr:cNvSpPr txBox="1"/>
      </xdr:nvSpPr>
      <xdr:spPr>
        <a:xfrm>
          <a:off x="598796" y="6070981"/>
          <a:ext cx="767685" cy="291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2CC1A9E-8D1D-42CC-AD2C-427F2D1A984C}" type="TxLink">
            <a:rPr lang="en-US" sz="1200" b="1" i="0" u="none" strike="noStrike">
              <a:solidFill>
                <a:srgbClr val="7030A0"/>
              </a:solidFill>
              <a:latin typeface="Bahnschrift"/>
            </a:rPr>
            <a:pPr algn="ctr"/>
            <a:t>3.31%</a:t>
          </a:fld>
          <a:endParaRPr lang="en-US" sz="1200">
            <a:solidFill>
              <a:srgbClr val="7030A0"/>
            </a:solidFill>
          </a:endParaRPr>
        </a:p>
      </xdr:txBody>
    </xdr:sp>
    <xdr:clientData/>
  </xdr:twoCellAnchor>
  <xdr:twoCellAnchor>
    <xdr:from>
      <xdr:col>0</xdr:col>
      <xdr:colOff>360150</xdr:colOff>
      <xdr:row>44</xdr:row>
      <xdr:rowOff>64070</xdr:rowOff>
    </xdr:from>
    <xdr:to>
      <xdr:col>2</xdr:col>
      <xdr:colOff>104254</xdr:colOff>
      <xdr:row>45</xdr:row>
      <xdr:rowOff>156474</xdr:rowOff>
    </xdr:to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F6B66296-28F4-4CE4-960B-CDBB5DC35BBE}"/>
            </a:ext>
          </a:extLst>
        </xdr:cNvPr>
        <xdr:cNvSpPr txBox="1"/>
      </xdr:nvSpPr>
      <xdr:spPr>
        <a:xfrm>
          <a:off x="360150" y="7883100"/>
          <a:ext cx="995149" cy="2701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rgbClr val="8264F0"/>
              </a:solidFill>
            </a:rPr>
            <a:t>FANS</a:t>
          </a:r>
        </a:p>
      </xdr:txBody>
    </xdr:sp>
    <xdr:clientData/>
  </xdr:twoCellAnchor>
  <xdr:twoCellAnchor>
    <xdr:from>
      <xdr:col>7</xdr:col>
      <xdr:colOff>469141</xdr:colOff>
      <xdr:row>28</xdr:row>
      <xdr:rowOff>127948</xdr:rowOff>
    </xdr:from>
    <xdr:to>
      <xdr:col>9</xdr:col>
      <xdr:colOff>213246</xdr:colOff>
      <xdr:row>30</xdr:row>
      <xdr:rowOff>42647</xdr:rowOff>
    </xdr:to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3664C902-B7FE-43BF-9FD7-89DDA1011124}"/>
            </a:ext>
          </a:extLst>
        </xdr:cNvPr>
        <xdr:cNvSpPr txBox="1"/>
      </xdr:nvSpPr>
      <xdr:spPr>
        <a:xfrm>
          <a:off x="4847798" y="5103694"/>
          <a:ext cx="995149" cy="2701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rgbClr val="8264F0"/>
              </a:solidFill>
            </a:rPr>
            <a:t>FANS</a:t>
          </a:r>
        </a:p>
      </xdr:txBody>
    </xdr:sp>
    <xdr:clientData/>
  </xdr:twoCellAnchor>
  <xdr:twoCellAnchor>
    <xdr:from>
      <xdr:col>7</xdr:col>
      <xdr:colOff>435306</xdr:colOff>
      <xdr:row>44</xdr:row>
      <xdr:rowOff>163488</xdr:rowOff>
    </xdr:from>
    <xdr:to>
      <xdr:col>9</xdr:col>
      <xdr:colOff>179411</xdr:colOff>
      <xdr:row>46</xdr:row>
      <xdr:rowOff>78188</xdr:rowOff>
    </xdr:to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F829C2B5-100B-49BD-AAA9-AED9C7D967D6}"/>
            </a:ext>
          </a:extLst>
        </xdr:cNvPr>
        <xdr:cNvSpPr txBox="1"/>
      </xdr:nvSpPr>
      <xdr:spPr>
        <a:xfrm>
          <a:off x="4813963" y="7982518"/>
          <a:ext cx="995149" cy="2701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rgbClr val="8264F0"/>
              </a:solidFill>
            </a:rPr>
            <a:t>FANS</a:t>
          </a:r>
        </a:p>
      </xdr:txBody>
    </xdr:sp>
    <xdr:clientData/>
  </xdr:twoCellAnchor>
  <xdr:twoCellAnchor>
    <xdr:from>
      <xdr:col>0</xdr:col>
      <xdr:colOff>367258</xdr:colOff>
      <xdr:row>47</xdr:row>
      <xdr:rowOff>106718</xdr:rowOff>
    </xdr:from>
    <xdr:to>
      <xdr:col>2</xdr:col>
      <xdr:colOff>61603</xdr:colOff>
      <xdr:row>49</xdr:row>
      <xdr:rowOff>56960</xdr:rowOff>
    </xdr:to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45A1DBE6-A79F-44EE-A22E-EEE4B3E095A1}"/>
            </a:ext>
          </a:extLst>
        </xdr:cNvPr>
        <xdr:cNvSpPr txBox="1"/>
      </xdr:nvSpPr>
      <xdr:spPr>
        <a:xfrm>
          <a:off x="367258" y="8458864"/>
          <a:ext cx="945390" cy="3056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rgbClr val="8264F0"/>
              </a:solidFill>
            </a:rPr>
            <a:t>NEW</a:t>
          </a:r>
          <a:r>
            <a:rPr lang="en-US" sz="1200" b="0" baseline="0">
              <a:solidFill>
                <a:srgbClr val="8264F0"/>
              </a:solidFill>
            </a:rPr>
            <a:t> FANS</a:t>
          </a:r>
          <a:endParaRPr lang="en-US" sz="1200" b="0">
            <a:solidFill>
              <a:srgbClr val="8264F0"/>
            </a:solidFill>
          </a:endParaRPr>
        </a:p>
      </xdr:txBody>
    </xdr:sp>
    <xdr:clientData/>
  </xdr:twoCellAnchor>
  <xdr:twoCellAnchor>
    <xdr:from>
      <xdr:col>7</xdr:col>
      <xdr:colOff>504682</xdr:colOff>
      <xdr:row>32</xdr:row>
      <xdr:rowOff>21326</xdr:rowOff>
    </xdr:from>
    <xdr:to>
      <xdr:col>9</xdr:col>
      <xdr:colOff>199028</xdr:colOff>
      <xdr:row>33</xdr:row>
      <xdr:rowOff>149273</xdr:rowOff>
    </xdr:to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6586E9AC-07DF-4EC0-A1C9-61C401CE2533}"/>
            </a:ext>
          </a:extLst>
        </xdr:cNvPr>
        <xdr:cNvSpPr txBox="1"/>
      </xdr:nvSpPr>
      <xdr:spPr>
        <a:xfrm>
          <a:off x="4883339" y="5707893"/>
          <a:ext cx="945390" cy="3056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rgbClr val="8264F0"/>
              </a:solidFill>
            </a:rPr>
            <a:t>NEW</a:t>
          </a:r>
          <a:r>
            <a:rPr lang="en-US" sz="1200" b="0" baseline="0">
              <a:solidFill>
                <a:srgbClr val="8264F0"/>
              </a:solidFill>
            </a:rPr>
            <a:t> FANS</a:t>
          </a:r>
          <a:endParaRPr lang="en-US" sz="1200" b="0">
            <a:solidFill>
              <a:srgbClr val="8264F0"/>
            </a:solidFill>
          </a:endParaRPr>
        </a:p>
      </xdr:txBody>
    </xdr:sp>
    <xdr:clientData/>
  </xdr:twoCellAnchor>
  <xdr:twoCellAnchor>
    <xdr:from>
      <xdr:col>7</xdr:col>
      <xdr:colOff>470846</xdr:colOff>
      <xdr:row>48</xdr:row>
      <xdr:rowOff>7108</xdr:rowOff>
    </xdr:from>
    <xdr:to>
      <xdr:col>9</xdr:col>
      <xdr:colOff>165192</xdr:colOff>
      <xdr:row>49</xdr:row>
      <xdr:rowOff>135055</xdr:rowOff>
    </xdr:to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CEE64028-F988-42FF-8A7D-B439AFD64CE1}"/>
            </a:ext>
          </a:extLst>
        </xdr:cNvPr>
        <xdr:cNvSpPr txBox="1"/>
      </xdr:nvSpPr>
      <xdr:spPr>
        <a:xfrm>
          <a:off x="4849503" y="8536959"/>
          <a:ext cx="945390" cy="3056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rgbClr val="8264F0"/>
              </a:solidFill>
            </a:rPr>
            <a:t>NEW</a:t>
          </a:r>
          <a:r>
            <a:rPr lang="en-US" sz="1200" b="0" baseline="0">
              <a:solidFill>
                <a:srgbClr val="8264F0"/>
              </a:solidFill>
            </a:rPr>
            <a:t> FANS</a:t>
          </a:r>
          <a:endParaRPr lang="en-US" sz="1200" b="0">
            <a:solidFill>
              <a:srgbClr val="8264F0"/>
            </a:solidFill>
          </a:endParaRPr>
        </a:p>
      </xdr:txBody>
    </xdr:sp>
    <xdr:clientData/>
  </xdr:twoCellAnchor>
  <xdr:twoCellAnchor>
    <xdr:from>
      <xdr:col>0</xdr:col>
      <xdr:colOff>502314</xdr:colOff>
      <xdr:row>45</xdr:row>
      <xdr:rowOff>156475</xdr:rowOff>
    </xdr:from>
    <xdr:to>
      <xdr:col>2</xdr:col>
      <xdr:colOff>18954</xdr:colOff>
      <xdr:row>47</xdr:row>
      <xdr:rowOff>92501</xdr:rowOff>
    </xdr:to>
    <xdr:sp macro="" textlink="Data!P4">
      <xdr:nvSpPr>
        <xdr:cNvPr id="2071" name="TextBox 2070">
          <a:extLst>
            <a:ext uri="{FF2B5EF4-FFF2-40B4-BE49-F238E27FC236}">
              <a16:creationId xmlns:a16="http://schemas.microsoft.com/office/drawing/2014/main" id="{CF0E592F-E70F-48F5-A929-4EDB0D897B21}"/>
            </a:ext>
          </a:extLst>
        </xdr:cNvPr>
        <xdr:cNvSpPr txBox="1"/>
      </xdr:nvSpPr>
      <xdr:spPr>
        <a:xfrm>
          <a:off x="502314" y="8153211"/>
          <a:ext cx="767685" cy="291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5F696D9-218E-41C4-8A33-7E1E2131C8EE}" type="TxLink">
            <a:rPr lang="en-US" sz="1200" b="1" i="0" u="none" strike="noStrike">
              <a:solidFill>
                <a:srgbClr val="7030A0"/>
              </a:solidFill>
              <a:latin typeface="Bahnschrift"/>
            </a:rPr>
            <a:pPr algn="ctr"/>
            <a:t>19,350</a:t>
          </a:fld>
          <a:endParaRPr lang="en-US" sz="1200">
            <a:solidFill>
              <a:srgbClr val="7030A0"/>
            </a:solidFill>
          </a:endParaRPr>
        </a:p>
      </xdr:txBody>
    </xdr:sp>
    <xdr:clientData/>
  </xdr:twoCellAnchor>
  <xdr:twoCellAnchor>
    <xdr:from>
      <xdr:col>0</xdr:col>
      <xdr:colOff>516529</xdr:colOff>
      <xdr:row>49</xdr:row>
      <xdr:rowOff>56960</xdr:rowOff>
    </xdr:from>
    <xdr:to>
      <xdr:col>2</xdr:col>
      <xdr:colOff>33169</xdr:colOff>
      <xdr:row>50</xdr:row>
      <xdr:rowOff>170692</xdr:rowOff>
    </xdr:to>
    <xdr:sp macro="" textlink="Data!Q3">
      <xdr:nvSpPr>
        <xdr:cNvPr id="2072" name="TextBox 2071">
          <a:extLst>
            <a:ext uri="{FF2B5EF4-FFF2-40B4-BE49-F238E27FC236}">
              <a16:creationId xmlns:a16="http://schemas.microsoft.com/office/drawing/2014/main" id="{F3BEA8FE-8C29-4972-90E3-E8EC1A967124}"/>
            </a:ext>
          </a:extLst>
        </xdr:cNvPr>
        <xdr:cNvSpPr txBox="1"/>
      </xdr:nvSpPr>
      <xdr:spPr>
        <a:xfrm>
          <a:off x="516529" y="8764517"/>
          <a:ext cx="767685" cy="291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AA9FD19-0AB9-4123-8DC8-C2D502C6DCF0}" type="TxLink">
            <a:rPr lang="en-US" sz="1200" b="1" i="0" u="none" strike="noStrike">
              <a:solidFill>
                <a:srgbClr val="7030A0"/>
              </a:solidFill>
              <a:latin typeface="Bahnschrift"/>
            </a:rPr>
            <a:pPr algn="ctr"/>
            <a:t>4.59%</a:t>
          </a:fld>
          <a:endParaRPr lang="en-US" sz="1200">
            <a:solidFill>
              <a:srgbClr val="7030A0"/>
            </a:solidFill>
          </a:endParaRPr>
        </a:p>
      </xdr:txBody>
    </xdr:sp>
    <xdr:clientData/>
  </xdr:twoCellAnchor>
  <xdr:twoCellAnchor>
    <xdr:from>
      <xdr:col>7</xdr:col>
      <xdr:colOff>589981</xdr:colOff>
      <xdr:row>34</xdr:row>
      <xdr:rowOff>14217</xdr:rowOff>
    </xdr:from>
    <xdr:to>
      <xdr:col>9</xdr:col>
      <xdr:colOff>106622</xdr:colOff>
      <xdr:row>35</xdr:row>
      <xdr:rowOff>127947</xdr:rowOff>
    </xdr:to>
    <xdr:sp macro="" textlink="Data!Y3">
      <xdr:nvSpPr>
        <xdr:cNvPr id="2073" name="TextBox 2072">
          <a:extLst>
            <a:ext uri="{FF2B5EF4-FFF2-40B4-BE49-F238E27FC236}">
              <a16:creationId xmlns:a16="http://schemas.microsoft.com/office/drawing/2014/main" id="{3DB1C866-473F-4AC2-B6E6-D79372B240FD}"/>
            </a:ext>
          </a:extLst>
        </xdr:cNvPr>
        <xdr:cNvSpPr txBox="1"/>
      </xdr:nvSpPr>
      <xdr:spPr>
        <a:xfrm>
          <a:off x="4968638" y="6056195"/>
          <a:ext cx="767685" cy="291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902CE26-13C3-4A9D-AD62-4A13649D7EA7}" type="TxLink">
            <a:rPr lang="en-US" sz="1200" b="1" i="0" u="none" strike="noStrike">
              <a:solidFill>
                <a:srgbClr val="7030A0"/>
              </a:solidFill>
              <a:latin typeface="Bahnschrift"/>
            </a:rPr>
            <a:pPr algn="ctr"/>
            <a:t>4.19%</a:t>
          </a:fld>
          <a:endParaRPr lang="en-US" sz="1200">
            <a:solidFill>
              <a:srgbClr val="7030A0"/>
            </a:solidFill>
          </a:endParaRPr>
        </a:p>
      </xdr:txBody>
    </xdr:sp>
    <xdr:clientData/>
  </xdr:twoCellAnchor>
  <xdr:twoCellAnchor>
    <xdr:from>
      <xdr:col>7</xdr:col>
      <xdr:colOff>556145</xdr:colOff>
      <xdr:row>49</xdr:row>
      <xdr:rowOff>156380</xdr:rowOff>
    </xdr:from>
    <xdr:to>
      <xdr:col>9</xdr:col>
      <xdr:colOff>72786</xdr:colOff>
      <xdr:row>51</xdr:row>
      <xdr:rowOff>92406</xdr:rowOff>
    </xdr:to>
    <xdr:sp macro="" textlink="Data!AG3">
      <xdr:nvSpPr>
        <xdr:cNvPr id="2074" name="TextBox 2073">
          <a:extLst>
            <a:ext uri="{FF2B5EF4-FFF2-40B4-BE49-F238E27FC236}">
              <a16:creationId xmlns:a16="http://schemas.microsoft.com/office/drawing/2014/main" id="{B5A328CF-19DC-46AB-A436-9E7866F67BD8}"/>
            </a:ext>
          </a:extLst>
        </xdr:cNvPr>
        <xdr:cNvSpPr txBox="1"/>
      </xdr:nvSpPr>
      <xdr:spPr>
        <a:xfrm>
          <a:off x="4934802" y="8863937"/>
          <a:ext cx="767685" cy="291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5C9F3AB-CDE2-4889-AC5F-918714478770}" type="TxLink">
            <a:rPr lang="en-US" sz="1200" b="1" i="0" u="none" strike="noStrike">
              <a:solidFill>
                <a:srgbClr val="7030A0"/>
              </a:solidFill>
              <a:latin typeface="Bahnschrift"/>
            </a:rPr>
            <a:pPr algn="ctr"/>
            <a:t>3.69%</a:t>
          </a:fld>
          <a:endParaRPr lang="en-US" sz="1200">
            <a:solidFill>
              <a:srgbClr val="7030A0"/>
            </a:solidFill>
          </a:endParaRPr>
        </a:p>
      </xdr:txBody>
    </xdr:sp>
    <xdr:clientData/>
  </xdr:twoCellAnchor>
  <xdr:twoCellAnchor>
    <xdr:from>
      <xdr:col>7</xdr:col>
      <xdr:colOff>582874</xdr:colOff>
      <xdr:row>30</xdr:row>
      <xdr:rowOff>63974</xdr:rowOff>
    </xdr:from>
    <xdr:to>
      <xdr:col>9</xdr:col>
      <xdr:colOff>99515</xdr:colOff>
      <xdr:row>32</xdr:row>
      <xdr:rowOff>0</xdr:rowOff>
    </xdr:to>
    <xdr:sp macro="" textlink="Data!X4">
      <xdr:nvSpPr>
        <xdr:cNvPr id="2075" name="TextBox 2074">
          <a:extLst>
            <a:ext uri="{FF2B5EF4-FFF2-40B4-BE49-F238E27FC236}">
              <a16:creationId xmlns:a16="http://schemas.microsoft.com/office/drawing/2014/main" id="{F3CAD32A-39ED-4C33-870C-04934F1FDCA5}"/>
            </a:ext>
          </a:extLst>
        </xdr:cNvPr>
        <xdr:cNvSpPr txBox="1"/>
      </xdr:nvSpPr>
      <xdr:spPr>
        <a:xfrm>
          <a:off x="4961531" y="5395131"/>
          <a:ext cx="767685" cy="291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BE9B87B-7A7F-45BD-B7B0-BF5D283DA3E2}" type="TxLink">
            <a:rPr lang="en-US" sz="1200" b="1" i="0" u="none" strike="noStrike">
              <a:solidFill>
                <a:srgbClr val="7030A0"/>
              </a:solidFill>
              <a:latin typeface="Bahnschrift"/>
            </a:rPr>
            <a:pPr algn="ctr"/>
            <a:t>29,693</a:t>
          </a:fld>
          <a:endParaRPr lang="en-US" sz="1200">
            <a:solidFill>
              <a:srgbClr val="7030A0"/>
            </a:solidFill>
          </a:endParaRPr>
        </a:p>
      </xdr:txBody>
    </xdr:sp>
    <xdr:clientData/>
  </xdr:twoCellAnchor>
  <xdr:twoCellAnchor>
    <xdr:from>
      <xdr:col>7</xdr:col>
      <xdr:colOff>541928</xdr:colOff>
      <xdr:row>46</xdr:row>
      <xdr:rowOff>71082</xdr:rowOff>
    </xdr:from>
    <xdr:to>
      <xdr:col>9</xdr:col>
      <xdr:colOff>58569</xdr:colOff>
      <xdr:row>48</xdr:row>
      <xdr:rowOff>7107</xdr:rowOff>
    </xdr:to>
    <xdr:sp macro="" textlink="Data!AF4">
      <xdr:nvSpPr>
        <xdr:cNvPr id="2076" name="TextBox 2075">
          <a:extLst>
            <a:ext uri="{FF2B5EF4-FFF2-40B4-BE49-F238E27FC236}">
              <a16:creationId xmlns:a16="http://schemas.microsoft.com/office/drawing/2014/main" id="{0E50EECB-E7A0-428E-963C-B57AB2AD1F4C}"/>
            </a:ext>
          </a:extLst>
        </xdr:cNvPr>
        <xdr:cNvSpPr txBox="1"/>
      </xdr:nvSpPr>
      <xdr:spPr>
        <a:xfrm>
          <a:off x="4920585" y="8245522"/>
          <a:ext cx="767685" cy="291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CDF3A0-8580-40E1-B001-DBF09FDD87EB}" type="TxLink">
            <a:rPr lang="en-US" sz="1200" b="1" i="0" u="none" strike="noStrike">
              <a:solidFill>
                <a:srgbClr val="7030A0"/>
              </a:solidFill>
              <a:latin typeface="Bahnschrift"/>
            </a:rPr>
            <a:pPr algn="ctr"/>
            <a:t>36,818</a:t>
          </a:fld>
          <a:endParaRPr lang="en-US" sz="1200">
            <a:solidFill>
              <a:srgbClr val="7030A0"/>
            </a:solidFill>
          </a:endParaRPr>
        </a:p>
      </xdr:txBody>
    </xdr:sp>
    <xdr:clientData/>
  </xdr:twoCellAnchor>
  <xdr:twoCellAnchor>
    <xdr:from>
      <xdr:col>9</xdr:col>
      <xdr:colOff>618415</xdr:colOff>
      <xdr:row>29</xdr:row>
      <xdr:rowOff>49756</xdr:rowOff>
    </xdr:from>
    <xdr:to>
      <xdr:col>11</xdr:col>
      <xdr:colOff>326978</xdr:colOff>
      <xdr:row>30</xdr:row>
      <xdr:rowOff>42648</xdr:rowOff>
    </xdr:to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1CBAB51C-6620-B10F-CE25-EB5B896BAF5B}"/>
            </a:ext>
          </a:extLst>
        </xdr:cNvPr>
        <xdr:cNvSpPr txBox="1"/>
      </xdr:nvSpPr>
      <xdr:spPr>
        <a:xfrm>
          <a:off x="6248116" y="5203208"/>
          <a:ext cx="959608" cy="170597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POST</a:t>
          </a:r>
          <a:r>
            <a:rPr lang="en-US" sz="1100"/>
            <a:t> </a:t>
          </a:r>
          <a:r>
            <a:rPr lang="en-US" sz="1100">
              <a:solidFill>
                <a:schemeClr val="bg1"/>
              </a:solidFill>
            </a:rPr>
            <a:t>REACH</a:t>
          </a:r>
        </a:p>
      </xdr:txBody>
    </xdr:sp>
    <xdr:clientData/>
  </xdr:twoCellAnchor>
  <xdr:twoCellAnchor>
    <xdr:from>
      <xdr:col>9</xdr:col>
      <xdr:colOff>540224</xdr:colOff>
      <xdr:row>30</xdr:row>
      <xdr:rowOff>49758</xdr:rowOff>
    </xdr:from>
    <xdr:to>
      <xdr:col>11</xdr:col>
      <xdr:colOff>383844</xdr:colOff>
      <xdr:row>31</xdr:row>
      <xdr:rowOff>135056</xdr:rowOff>
    </xdr:to>
    <xdr:sp macro="" textlink="Data!X5">
      <xdr:nvSpPr>
        <xdr:cNvPr id="2078" name="TextBox 2077">
          <a:extLst>
            <a:ext uri="{FF2B5EF4-FFF2-40B4-BE49-F238E27FC236}">
              <a16:creationId xmlns:a16="http://schemas.microsoft.com/office/drawing/2014/main" id="{5D7EA059-8152-E1A6-0C9D-B8918E2C0616}"/>
            </a:ext>
          </a:extLst>
        </xdr:cNvPr>
        <xdr:cNvSpPr txBox="1"/>
      </xdr:nvSpPr>
      <xdr:spPr>
        <a:xfrm>
          <a:off x="6169925" y="5380915"/>
          <a:ext cx="1094665" cy="263004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50DEC75-2AF3-40ED-A301-9DAFCEE9FA75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431,067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137899</xdr:colOff>
      <xdr:row>29</xdr:row>
      <xdr:rowOff>38574</xdr:rowOff>
    </xdr:from>
    <xdr:to>
      <xdr:col>13</xdr:col>
      <xdr:colOff>471985</xdr:colOff>
      <xdr:row>30</xdr:row>
      <xdr:rowOff>31466</xdr:rowOff>
    </xdr:to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CDDC2B06-1F38-43F1-B0C3-40D940B4D29C}"/>
            </a:ext>
          </a:extLst>
        </xdr:cNvPr>
        <xdr:cNvSpPr txBox="1"/>
      </xdr:nvSpPr>
      <xdr:spPr>
        <a:xfrm>
          <a:off x="7644168" y="5192026"/>
          <a:ext cx="959608" cy="170597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12</xdr:col>
      <xdr:colOff>73925</xdr:colOff>
      <xdr:row>30</xdr:row>
      <xdr:rowOff>45682</xdr:rowOff>
    </xdr:from>
    <xdr:to>
      <xdr:col>13</xdr:col>
      <xdr:colOff>543068</xdr:colOff>
      <xdr:row>31</xdr:row>
      <xdr:rowOff>130980</xdr:rowOff>
    </xdr:to>
    <xdr:sp macro="" textlink="Data!X6">
      <xdr:nvSpPr>
        <xdr:cNvPr id="2082" name="TextBox 2081">
          <a:extLst>
            <a:ext uri="{FF2B5EF4-FFF2-40B4-BE49-F238E27FC236}">
              <a16:creationId xmlns:a16="http://schemas.microsoft.com/office/drawing/2014/main" id="{36F385CA-5BCD-4BFE-AD9F-62E885AB9054}"/>
            </a:ext>
          </a:extLst>
        </xdr:cNvPr>
        <xdr:cNvSpPr txBox="1"/>
      </xdr:nvSpPr>
      <xdr:spPr>
        <a:xfrm>
          <a:off x="7580194" y="5376839"/>
          <a:ext cx="1094665" cy="26300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07C913-195F-47B2-90B2-BEC94D4939E0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62,610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547047</xdr:colOff>
      <xdr:row>33</xdr:row>
      <xdr:rowOff>134962</xdr:rowOff>
    </xdr:from>
    <xdr:to>
      <xdr:col>11</xdr:col>
      <xdr:colOff>390667</xdr:colOff>
      <xdr:row>35</xdr:row>
      <xdr:rowOff>42555</xdr:rowOff>
    </xdr:to>
    <xdr:sp macro="" textlink="Data!X8">
      <xdr:nvSpPr>
        <xdr:cNvPr id="2083" name="TextBox 2082">
          <a:extLst>
            <a:ext uri="{FF2B5EF4-FFF2-40B4-BE49-F238E27FC236}">
              <a16:creationId xmlns:a16="http://schemas.microsoft.com/office/drawing/2014/main" id="{447CC241-BD17-4917-9E8D-4B2521EAB1DA}"/>
            </a:ext>
          </a:extLst>
        </xdr:cNvPr>
        <xdr:cNvSpPr txBox="1"/>
      </xdr:nvSpPr>
      <xdr:spPr>
        <a:xfrm>
          <a:off x="6176748" y="5999235"/>
          <a:ext cx="1094665" cy="26300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3F64A5A-FEFE-41EE-A553-06FDEB84F1C1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85.12%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116574</xdr:colOff>
      <xdr:row>34</xdr:row>
      <xdr:rowOff>3033</xdr:rowOff>
    </xdr:from>
    <xdr:to>
      <xdr:col>13</xdr:col>
      <xdr:colOff>585717</xdr:colOff>
      <xdr:row>35</xdr:row>
      <xdr:rowOff>88331</xdr:rowOff>
    </xdr:to>
    <xdr:sp macro="" textlink="Data!X7">
      <xdr:nvSpPr>
        <xdr:cNvPr id="2084" name="TextBox 2083">
          <a:extLst>
            <a:ext uri="{FF2B5EF4-FFF2-40B4-BE49-F238E27FC236}">
              <a16:creationId xmlns:a16="http://schemas.microsoft.com/office/drawing/2014/main" id="{2CFB88CB-2A9C-4D6A-84D7-5569764F2D86}"/>
            </a:ext>
          </a:extLst>
        </xdr:cNvPr>
        <xdr:cNvSpPr txBox="1"/>
      </xdr:nvSpPr>
      <xdr:spPr>
        <a:xfrm>
          <a:off x="7622843" y="6045011"/>
          <a:ext cx="1094665" cy="263004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C563D4-ADE2-43BE-B413-A471E219DD7A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2.36%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413984</xdr:colOff>
      <xdr:row>30</xdr:row>
      <xdr:rowOff>38953</xdr:rowOff>
    </xdr:from>
    <xdr:to>
      <xdr:col>4</xdr:col>
      <xdr:colOff>257604</xdr:colOff>
      <xdr:row>31</xdr:row>
      <xdr:rowOff>124251</xdr:rowOff>
    </xdr:to>
    <xdr:sp macro="" textlink="Data!H5">
      <xdr:nvSpPr>
        <xdr:cNvPr id="2085" name="TextBox 2084">
          <a:extLst>
            <a:ext uri="{FF2B5EF4-FFF2-40B4-BE49-F238E27FC236}">
              <a16:creationId xmlns:a16="http://schemas.microsoft.com/office/drawing/2014/main" id="{88DF3038-D37B-4F1A-85B0-C7ED8B2992F2}"/>
            </a:ext>
          </a:extLst>
        </xdr:cNvPr>
        <xdr:cNvSpPr txBox="1"/>
      </xdr:nvSpPr>
      <xdr:spPr>
        <a:xfrm>
          <a:off x="1665029" y="5370110"/>
          <a:ext cx="1094665" cy="263004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342F588-6B30-453C-ABD0-DD58E9514A85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414,739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598795</xdr:colOff>
      <xdr:row>30</xdr:row>
      <xdr:rowOff>60278</xdr:rowOff>
    </xdr:from>
    <xdr:to>
      <xdr:col>6</xdr:col>
      <xdr:colOff>442416</xdr:colOff>
      <xdr:row>31</xdr:row>
      <xdr:rowOff>145576</xdr:rowOff>
    </xdr:to>
    <xdr:sp macro="" textlink="Data!H6">
      <xdr:nvSpPr>
        <xdr:cNvPr id="2086" name="TextBox 2085">
          <a:extLst>
            <a:ext uri="{FF2B5EF4-FFF2-40B4-BE49-F238E27FC236}">
              <a16:creationId xmlns:a16="http://schemas.microsoft.com/office/drawing/2014/main" id="{FEE49164-B5BA-432F-8720-E51CF6893C2A}"/>
            </a:ext>
          </a:extLst>
        </xdr:cNvPr>
        <xdr:cNvSpPr txBox="1"/>
      </xdr:nvSpPr>
      <xdr:spPr>
        <a:xfrm>
          <a:off x="3100885" y="5391435"/>
          <a:ext cx="1094665" cy="26300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84BE105-DE6F-4C9B-A61D-942F90814EBB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23,516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420239</xdr:colOff>
      <xdr:row>34</xdr:row>
      <xdr:rowOff>30993</xdr:rowOff>
    </xdr:from>
    <xdr:to>
      <xdr:col>4</xdr:col>
      <xdr:colOff>263859</xdr:colOff>
      <xdr:row>35</xdr:row>
      <xdr:rowOff>116291</xdr:rowOff>
    </xdr:to>
    <xdr:sp macro="" textlink="Data!H8">
      <xdr:nvSpPr>
        <xdr:cNvPr id="2087" name="TextBox 2086">
          <a:extLst>
            <a:ext uri="{FF2B5EF4-FFF2-40B4-BE49-F238E27FC236}">
              <a16:creationId xmlns:a16="http://schemas.microsoft.com/office/drawing/2014/main" id="{0A6F781A-91C3-42B0-9389-995A6E3E225D}"/>
            </a:ext>
          </a:extLst>
        </xdr:cNvPr>
        <xdr:cNvSpPr txBox="1"/>
      </xdr:nvSpPr>
      <xdr:spPr>
        <a:xfrm>
          <a:off x="1671284" y="6072971"/>
          <a:ext cx="1094665" cy="26300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295883-94FF-49EF-828B-AF9002AF6248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84.29%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601923</xdr:colOff>
      <xdr:row>34</xdr:row>
      <xdr:rowOff>42081</xdr:rowOff>
    </xdr:from>
    <xdr:to>
      <xdr:col>6</xdr:col>
      <xdr:colOff>445544</xdr:colOff>
      <xdr:row>35</xdr:row>
      <xdr:rowOff>127379</xdr:rowOff>
    </xdr:to>
    <xdr:sp macro="" textlink="Data!H7">
      <xdr:nvSpPr>
        <xdr:cNvPr id="2088" name="TextBox 2087">
          <a:extLst>
            <a:ext uri="{FF2B5EF4-FFF2-40B4-BE49-F238E27FC236}">
              <a16:creationId xmlns:a16="http://schemas.microsoft.com/office/drawing/2014/main" id="{18DA50EA-C1EC-4792-9ABD-A43A453CEAB3}"/>
            </a:ext>
          </a:extLst>
        </xdr:cNvPr>
        <xdr:cNvSpPr txBox="1"/>
      </xdr:nvSpPr>
      <xdr:spPr>
        <a:xfrm>
          <a:off x="3104013" y="6084059"/>
          <a:ext cx="1094665" cy="263004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2F3E7A6-261F-43D5-A804-24EF4F29F4CE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2.22%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317500</xdr:colOff>
      <xdr:row>45</xdr:row>
      <xdr:rowOff>74020</xdr:rowOff>
    </xdr:from>
    <xdr:to>
      <xdr:col>4</xdr:col>
      <xdr:colOff>161120</xdr:colOff>
      <xdr:row>46</xdr:row>
      <xdr:rowOff>159320</xdr:rowOff>
    </xdr:to>
    <xdr:sp macro="" textlink="Data!P5">
      <xdr:nvSpPr>
        <xdr:cNvPr id="2089" name="TextBox 2088">
          <a:extLst>
            <a:ext uri="{FF2B5EF4-FFF2-40B4-BE49-F238E27FC236}">
              <a16:creationId xmlns:a16="http://schemas.microsoft.com/office/drawing/2014/main" id="{96922F4C-18A2-45D9-9655-E0778D1F91C7}"/>
            </a:ext>
          </a:extLst>
        </xdr:cNvPr>
        <xdr:cNvSpPr txBox="1"/>
      </xdr:nvSpPr>
      <xdr:spPr>
        <a:xfrm>
          <a:off x="1568545" y="8070756"/>
          <a:ext cx="1094665" cy="263004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08DA45C-5A08-4112-BAD0-01793D7F668A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371,601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758</xdr:colOff>
      <xdr:row>45</xdr:row>
      <xdr:rowOff>62931</xdr:rowOff>
    </xdr:from>
    <xdr:to>
      <xdr:col>6</xdr:col>
      <xdr:colOff>469901</xdr:colOff>
      <xdr:row>46</xdr:row>
      <xdr:rowOff>148231</xdr:rowOff>
    </xdr:to>
    <xdr:sp macro="" textlink="Data!P6">
      <xdr:nvSpPr>
        <xdr:cNvPr id="2090" name="TextBox 2089">
          <a:extLst>
            <a:ext uri="{FF2B5EF4-FFF2-40B4-BE49-F238E27FC236}">
              <a16:creationId xmlns:a16="http://schemas.microsoft.com/office/drawing/2014/main" id="{66880EA8-3EA6-46D7-B1F5-CBE954FEDA4B}"/>
            </a:ext>
          </a:extLst>
        </xdr:cNvPr>
        <xdr:cNvSpPr txBox="1"/>
      </xdr:nvSpPr>
      <xdr:spPr>
        <a:xfrm>
          <a:off x="3128370" y="8059667"/>
          <a:ext cx="1094665" cy="26300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2C6EDEE-B99D-43DE-BCCB-40FB85CF40BC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54,101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288213</xdr:colOff>
      <xdr:row>49</xdr:row>
      <xdr:rowOff>2084</xdr:rowOff>
    </xdr:from>
    <xdr:to>
      <xdr:col>4</xdr:col>
      <xdr:colOff>131833</xdr:colOff>
      <xdr:row>50</xdr:row>
      <xdr:rowOff>87384</xdr:rowOff>
    </xdr:to>
    <xdr:sp macro="" textlink="Data!P8">
      <xdr:nvSpPr>
        <xdr:cNvPr id="2091" name="TextBox 2090">
          <a:extLst>
            <a:ext uri="{FF2B5EF4-FFF2-40B4-BE49-F238E27FC236}">
              <a16:creationId xmlns:a16="http://schemas.microsoft.com/office/drawing/2014/main" id="{49525059-1DA6-4971-AE1B-7F3181D8EB37}"/>
            </a:ext>
          </a:extLst>
        </xdr:cNvPr>
        <xdr:cNvSpPr txBox="1"/>
      </xdr:nvSpPr>
      <xdr:spPr>
        <a:xfrm>
          <a:off x="1539258" y="8709641"/>
          <a:ext cx="1094665" cy="26300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218E10-A181-4C99-9EFA-A96D12184239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85.06%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611211</xdr:colOff>
      <xdr:row>49</xdr:row>
      <xdr:rowOff>19428</xdr:rowOff>
    </xdr:from>
    <xdr:to>
      <xdr:col>6</xdr:col>
      <xdr:colOff>454832</xdr:colOff>
      <xdr:row>50</xdr:row>
      <xdr:rowOff>104728</xdr:rowOff>
    </xdr:to>
    <xdr:sp macro="" textlink="Data!P7">
      <xdr:nvSpPr>
        <xdr:cNvPr id="2092" name="TextBox 2091">
          <a:extLst>
            <a:ext uri="{FF2B5EF4-FFF2-40B4-BE49-F238E27FC236}">
              <a16:creationId xmlns:a16="http://schemas.microsoft.com/office/drawing/2014/main" id="{84BB8F2F-794F-4A62-BAF1-AC10A7B3C806}"/>
            </a:ext>
          </a:extLst>
        </xdr:cNvPr>
        <xdr:cNvSpPr txBox="1"/>
      </xdr:nvSpPr>
      <xdr:spPr>
        <a:xfrm>
          <a:off x="3113301" y="8726985"/>
          <a:ext cx="1094665" cy="263004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775271-AD25-40B5-A88F-94FC153CF987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2.13%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412940</xdr:colOff>
      <xdr:row>46</xdr:row>
      <xdr:rowOff>948</xdr:rowOff>
    </xdr:from>
    <xdr:to>
      <xdr:col>11</xdr:col>
      <xdr:colOff>256560</xdr:colOff>
      <xdr:row>47</xdr:row>
      <xdr:rowOff>86246</xdr:rowOff>
    </xdr:to>
    <xdr:sp macro="" textlink="Data!AF5">
      <xdr:nvSpPr>
        <xdr:cNvPr id="2093" name="TextBox 2092">
          <a:extLst>
            <a:ext uri="{FF2B5EF4-FFF2-40B4-BE49-F238E27FC236}">
              <a16:creationId xmlns:a16="http://schemas.microsoft.com/office/drawing/2014/main" id="{5E5310B9-9F57-4FC9-B99B-8225328267BF}"/>
            </a:ext>
          </a:extLst>
        </xdr:cNvPr>
        <xdr:cNvSpPr txBox="1"/>
      </xdr:nvSpPr>
      <xdr:spPr>
        <a:xfrm>
          <a:off x="6042641" y="8175388"/>
          <a:ext cx="1094665" cy="263004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0DB615F-1538-431A-B6A6-6DDE030E055A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426,091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10899</xdr:colOff>
      <xdr:row>45</xdr:row>
      <xdr:rowOff>160455</xdr:rowOff>
    </xdr:from>
    <xdr:to>
      <xdr:col>13</xdr:col>
      <xdr:colOff>480042</xdr:colOff>
      <xdr:row>47</xdr:row>
      <xdr:rowOff>68049</xdr:rowOff>
    </xdr:to>
    <xdr:sp macro="" textlink="Data!AF6">
      <xdr:nvSpPr>
        <xdr:cNvPr id="2094" name="TextBox 2093">
          <a:extLst>
            <a:ext uri="{FF2B5EF4-FFF2-40B4-BE49-F238E27FC236}">
              <a16:creationId xmlns:a16="http://schemas.microsoft.com/office/drawing/2014/main" id="{3631F0DD-908E-48DE-87B2-D1E480F9E69D}"/>
            </a:ext>
          </a:extLst>
        </xdr:cNvPr>
        <xdr:cNvSpPr txBox="1"/>
      </xdr:nvSpPr>
      <xdr:spPr>
        <a:xfrm>
          <a:off x="7517168" y="8157191"/>
          <a:ext cx="1094665" cy="26300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1B4A137-4B3A-4288-A2DC-093C2445F5DD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75,811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412940</xdr:colOff>
      <xdr:row>49</xdr:row>
      <xdr:rowOff>107569</xdr:rowOff>
    </xdr:from>
    <xdr:to>
      <xdr:col>11</xdr:col>
      <xdr:colOff>256560</xdr:colOff>
      <xdr:row>51</xdr:row>
      <xdr:rowOff>15163</xdr:rowOff>
    </xdr:to>
    <xdr:sp macro="" textlink="Data!AF8">
      <xdr:nvSpPr>
        <xdr:cNvPr id="2095" name="TextBox 2094">
          <a:extLst>
            <a:ext uri="{FF2B5EF4-FFF2-40B4-BE49-F238E27FC236}">
              <a16:creationId xmlns:a16="http://schemas.microsoft.com/office/drawing/2014/main" id="{FBB26C7D-E141-4346-B232-032D062B00E2}"/>
            </a:ext>
          </a:extLst>
        </xdr:cNvPr>
        <xdr:cNvSpPr txBox="1"/>
      </xdr:nvSpPr>
      <xdr:spPr>
        <a:xfrm>
          <a:off x="6042641" y="8815126"/>
          <a:ext cx="1094665" cy="26300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7E6EA73-BB27-44C6-A540-3B98041D3398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85.02%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60657</xdr:colOff>
      <xdr:row>49</xdr:row>
      <xdr:rowOff>139129</xdr:rowOff>
    </xdr:from>
    <xdr:to>
      <xdr:col>13</xdr:col>
      <xdr:colOff>529800</xdr:colOff>
      <xdr:row>51</xdr:row>
      <xdr:rowOff>46723</xdr:rowOff>
    </xdr:to>
    <xdr:sp macro="" textlink="Data!AF7">
      <xdr:nvSpPr>
        <xdr:cNvPr id="2096" name="TextBox 2095">
          <a:extLst>
            <a:ext uri="{FF2B5EF4-FFF2-40B4-BE49-F238E27FC236}">
              <a16:creationId xmlns:a16="http://schemas.microsoft.com/office/drawing/2014/main" id="{96F47556-03B8-4AC4-8E37-5A51BCBCF4C5}"/>
            </a:ext>
          </a:extLst>
        </xdr:cNvPr>
        <xdr:cNvSpPr txBox="1"/>
      </xdr:nvSpPr>
      <xdr:spPr>
        <a:xfrm>
          <a:off x="7566926" y="8846686"/>
          <a:ext cx="1094665" cy="263004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27A520-2D56-4D43-B77E-B229AD2BF556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2.69%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461748</xdr:colOff>
      <xdr:row>32</xdr:row>
      <xdr:rowOff>113637</xdr:rowOff>
    </xdr:from>
    <xdr:to>
      <xdr:col>11</xdr:col>
      <xdr:colOff>454924</xdr:colOff>
      <xdr:row>33</xdr:row>
      <xdr:rowOff>99515</xdr:rowOff>
    </xdr:to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B4A74B3D-F63E-4D29-A63F-EFAA29DF05B4}"/>
            </a:ext>
          </a:extLst>
        </xdr:cNvPr>
        <xdr:cNvSpPr txBox="1"/>
      </xdr:nvSpPr>
      <xdr:spPr>
        <a:xfrm>
          <a:off x="6091449" y="5800204"/>
          <a:ext cx="1244221" cy="16358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AVG</a:t>
          </a:r>
          <a:r>
            <a:rPr lang="en-US" sz="1100" baseline="0">
              <a:solidFill>
                <a:schemeClr val="bg1"/>
              </a:solidFill>
            </a:rPr>
            <a:t> RESPONSE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604198</xdr:colOff>
      <xdr:row>32</xdr:row>
      <xdr:rowOff>138090</xdr:rowOff>
    </xdr:from>
    <xdr:to>
      <xdr:col>14</xdr:col>
      <xdr:colOff>21325</xdr:colOff>
      <xdr:row>33</xdr:row>
      <xdr:rowOff>135055</xdr:rowOff>
    </xdr:to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B3A24BEE-53B8-4B81-8F10-A4C28D3DECBA}"/>
            </a:ext>
          </a:extLst>
        </xdr:cNvPr>
        <xdr:cNvSpPr txBox="1"/>
      </xdr:nvSpPr>
      <xdr:spPr>
        <a:xfrm>
          <a:off x="7484944" y="5824657"/>
          <a:ext cx="1293694" cy="174671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AVG</a:t>
          </a:r>
          <a:r>
            <a:rPr lang="en-US" sz="1100" baseline="0">
              <a:solidFill>
                <a:schemeClr val="bg1"/>
              </a:solidFill>
            </a:rPr>
            <a:t> ENGAGEMENT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206138</xdr:colOff>
      <xdr:row>47</xdr:row>
      <xdr:rowOff>170596</xdr:rowOff>
    </xdr:from>
    <xdr:to>
      <xdr:col>4</xdr:col>
      <xdr:colOff>199314</xdr:colOff>
      <xdr:row>48</xdr:row>
      <xdr:rowOff>156475</xdr:rowOff>
    </xdr:to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70765FA3-B037-4748-86C7-22508C395462}"/>
            </a:ext>
          </a:extLst>
        </xdr:cNvPr>
        <xdr:cNvSpPr txBox="1"/>
      </xdr:nvSpPr>
      <xdr:spPr>
        <a:xfrm>
          <a:off x="1457183" y="8522742"/>
          <a:ext cx="1244221" cy="16358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AVG</a:t>
          </a:r>
          <a:r>
            <a:rPr lang="en-US" sz="1100" baseline="0">
              <a:solidFill>
                <a:schemeClr val="bg1"/>
              </a:solidFill>
            </a:rPr>
            <a:t> RESPONSE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319871</xdr:colOff>
      <xdr:row>48</xdr:row>
      <xdr:rowOff>136003</xdr:rowOff>
    </xdr:from>
    <xdr:to>
      <xdr:col>11</xdr:col>
      <xdr:colOff>313047</xdr:colOff>
      <xdr:row>49</xdr:row>
      <xdr:rowOff>121881</xdr:rowOff>
    </xdr:to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DD2281BD-3BEC-480D-8822-7AC5096EE202}"/>
            </a:ext>
          </a:extLst>
        </xdr:cNvPr>
        <xdr:cNvSpPr txBox="1"/>
      </xdr:nvSpPr>
      <xdr:spPr>
        <a:xfrm>
          <a:off x="5949572" y="8665854"/>
          <a:ext cx="1244221" cy="16358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AVG</a:t>
          </a:r>
          <a:r>
            <a:rPr lang="en-US" sz="1100" baseline="0">
              <a:solidFill>
                <a:schemeClr val="bg1"/>
              </a:solidFill>
            </a:rPr>
            <a:t> RESPONSE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320723</xdr:colOff>
      <xdr:row>32</xdr:row>
      <xdr:rowOff>158940</xdr:rowOff>
    </xdr:from>
    <xdr:to>
      <xdr:col>4</xdr:col>
      <xdr:colOff>313899</xdr:colOff>
      <xdr:row>33</xdr:row>
      <xdr:rowOff>144818</xdr:rowOff>
    </xdr:to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E511140D-E1A3-49C6-A3B1-D4E5B5211C7D}"/>
            </a:ext>
          </a:extLst>
        </xdr:cNvPr>
        <xdr:cNvSpPr txBox="1"/>
      </xdr:nvSpPr>
      <xdr:spPr>
        <a:xfrm>
          <a:off x="1571768" y="5845507"/>
          <a:ext cx="1244221" cy="163584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AVG</a:t>
          </a:r>
          <a:r>
            <a:rPr lang="en-US" sz="1100" baseline="0">
              <a:solidFill>
                <a:schemeClr val="bg1"/>
              </a:solidFill>
            </a:rPr>
            <a:t> RESPONSE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495300</xdr:colOff>
      <xdr:row>33</xdr:row>
      <xdr:rowOff>13646</xdr:rowOff>
    </xdr:from>
    <xdr:to>
      <xdr:col>6</xdr:col>
      <xdr:colOff>537950</xdr:colOff>
      <xdr:row>34</xdr:row>
      <xdr:rowOff>10612</xdr:rowOff>
    </xdr:to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DA427E52-D7F9-4A8B-8C11-BA2E82620839}"/>
            </a:ext>
          </a:extLst>
        </xdr:cNvPr>
        <xdr:cNvSpPr txBox="1"/>
      </xdr:nvSpPr>
      <xdr:spPr>
        <a:xfrm>
          <a:off x="2997390" y="5877919"/>
          <a:ext cx="1293694" cy="174671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AVG</a:t>
          </a:r>
          <a:r>
            <a:rPr lang="en-US" sz="1100" baseline="0">
              <a:solidFill>
                <a:schemeClr val="bg1"/>
              </a:solidFill>
            </a:rPr>
            <a:t> ENGAGEMENT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533116</xdr:colOff>
      <xdr:row>48</xdr:row>
      <xdr:rowOff>139130</xdr:rowOff>
    </xdr:from>
    <xdr:to>
      <xdr:col>13</xdr:col>
      <xdr:colOff>575765</xdr:colOff>
      <xdr:row>49</xdr:row>
      <xdr:rowOff>136095</xdr:rowOff>
    </xdr:to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39E37E09-E4A5-46D2-9A6D-D811115A0F98}"/>
            </a:ext>
          </a:extLst>
        </xdr:cNvPr>
        <xdr:cNvSpPr txBox="1"/>
      </xdr:nvSpPr>
      <xdr:spPr>
        <a:xfrm>
          <a:off x="7413862" y="8668981"/>
          <a:ext cx="1293694" cy="174671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AVG</a:t>
          </a:r>
          <a:r>
            <a:rPr lang="en-US" sz="1100" baseline="0">
              <a:solidFill>
                <a:schemeClr val="bg1"/>
              </a:solidFill>
            </a:rPr>
            <a:t> ENGAGEMENT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442416</xdr:colOff>
      <xdr:row>29</xdr:row>
      <xdr:rowOff>17628</xdr:rowOff>
    </xdr:from>
    <xdr:to>
      <xdr:col>4</xdr:col>
      <xdr:colOff>150979</xdr:colOff>
      <xdr:row>30</xdr:row>
      <xdr:rowOff>10520</xdr:rowOff>
    </xdr:to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54DF86E0-F862-4281-9D5C-8EC267DCCBA3}"/>
            </a:ext>
          </a:extLst>
        </xdr:cNvPr>
        <xdr:cNvSpPr txBox="1"/>
      </xdr:nvSpPr>
      <xdr:spPr>
        <a:xfrm>
          <a:off x="1693461" y="5171080"/>
          <a:ext cx="959608" cy="170597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POST</a:t>
          </a:r>
          <a:r>
            <a:rPr lang="en-US" sz="1100"/>
            <a:t> </a:t>
          </a:r>
          <a:r>
            <a:rPr lang="en-US" sz="1100">
              <a:solidFill>
                <a:schemeClr val="bg1"/>
              </a:solidFill>
            </a:rPr>
            <a:t>REACH</a:t>
          </a:r>
        </a:p>
      </xdr:txBody>
    </xdr:sp>
    <xdr:clientData/>
  </xdr:twoCellAnchor>
  <xdr:twoCellAnchor>
    <xdr:from>
      <xdr:col>2</xdr:col>
      <xdr:colOff>376735</xdr:colOff>
      <xdr:row>44</xdr:row>
      <xdr:rowOff>42649</xdr:rowOff>
    </xdr:from>
    <xdr:to>
      <xdr:col>4</xdr:col>
      <xdr:colOff>85298</xdr:colOff>
      <xdr:row>45</xdr:row>
      <xdr:rowOff>35540</xdr:rowOff>
    </xdr:to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DBBDF0FF-207F-4209-B8A9-3D590AF7E19E}"/>
            </a:ext>
          </a:extLst>
        </xdr:cNvPr>
        <xdr:cNvSpPr txBox="1"/>
      </xdr:nvSpPr>
      <xdr:spPr>
        <a:xfrm>
          <a:off x="1627780" y="7861679"/>
          <a:ext cx="959608" cy="170597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POST</a:t>
          </a:r>
          <a:r>
            <a:rPr lang="en-US" sz="1100"/>
            <a:t> </a:t>
          </a:r>
          <a:r>
            <a:rPr lang="en-US" sz="1100">
              <a:solidFill>
                <a:schemeClr val="bg1"/>
              </a:solidFill>
            </a:rPr>
            <a:t>REACH</a:t>
          </a:r>
        </a:p>
      </xdr:txBody>
    </xdr:sp>
    <xdr:clientData/>
  </xdr:twoCellAnchor>
  <xdr:twoCellAnchor>
    <xdr:from>
      <xdr:col>9</xdr:col>
      <xdr:colOff>447817</xdr:colOff>
      <xdr:row>45</xdr:row>
      <xdr:rowOff>7107</xdr:rowOff>
    </xdr:from>
    <xdr:to>
      <xdr:col>11</xdr:col>
      <xdr:colOff>156380</xdr:colOff>
      <xdr:row>46</xdr:row>
      <xdr:rowOff>0</xdr:rowOff>
    </xdr:to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63DE90E3-E56A-4C73-A42C-31B91984EDE0}"/>
            </a:ext>
          </a:extLst>
        </xdr:cNvPr>
        <xdr:cNvSpPr txBox="1"/>
      </xdr:nvSpPr>
      <xdr:spPr>
        <a:xfrm>
          <a:off x="6077518" y="8003843"/>
          <a:ext cx="959608" cy="170597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POST</a:t>
          </a:r>
          <a:r>
            <a:rPr lang="en-US" sz="1100"/>
            <a:t> </a:t>
          </a:r>
          <a:r>
            <a:rPr lang="en-US" sz="1100">
              <a:solidFill>
                <a:schemeClr val="bg1"/>
              </a:solidFill>
            </a:rPr>
            <a:t>REACH</a:t>
          </a:r>
        </a:p>
      </xdr:txBody>
    </xdr:sp>
    <xdr:clientData/>
  </xdr:twoCellAnchor>
  <xdr:twoCellAnchor>
    <xdr:from>
      <xdr:col>5</xdr:col>
      <xdr:colOff>15922</xdr:colOff>
      <xdr:row>29</xdr:row>
      <xdr:rowOff>38953</xdr:rowOff>
    </xdr:from>
    <xdr:to>
      <xdr:col>6</xdr:col>
      <xdr:colOff>350008</xdr:colOff>
      <xdr:row>30</xdr:row>
      <xdr:rowOff>31845</xdr:rowOff>
    </xdr:to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87180706-8B78-4C4C-A178-1472307E554C}"/>
            </a:ext>
          </a:extLst>
        </xdr:cNvPr>
        <xdr:cNvSpPr txBox="1"/>
      </xdr:nvSpPr>
      <xdr:spPr>
        <a:xfrm>
          <a:off x="3143534" y="5192405"/>
          <a:ext cx="959608" cy="170597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12</xdr:col>
      <xdr:colOff>92406</xdr:colOff>
      <xdr:row>44</xdr:row>
      <xdr:rowOff>156381</xdr:rowOff>
    </xdr:from>
    <xdr:to>
      <xdr:col>13</xdr:col>
      <xdr:colOff>426492</xdr:colOff>
      <xdr:row>45</xdr:row>
      <xdr:rowOff>149272</xdr:rowOff>
    </xdr:to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1CBC0661-14C2-4D4B-AF49-7DDE5751B22F}"/>
            </a:ext>
          </a:extLst>
        </xdr:cNvPr>
        <xdr:cNvSpPr txBox="1"/>
      </xdr:nvSpPr>
      <xdr:spPr>
        <a:xfrm>
          <a:off x="7598675" y="7975411"/>
          <a:ext cx="959608" cy="170597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5</xdr:col>
      <xdr:colOff>42650</xdr:colOff>
      <xdr:row>44</xdr:row>
      <xdr:rowOff>56866</xdr:rowOff>
    </xdr:from>
    <xdr:to>
      <xdr:col>6</xdr:col>
      <xdr:colOff>376736</xdr:colOff>
      <xdr:row>45</xdr:row>
      <xdr:rowOff>49757</xdr:rowOff>
    </xdr:to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AD2DB011-EDC7-48A8-9D8E-6E4C29E9DC84}"/>
            </a:ext>
          </a:extLst>
        </xdr:cNvPr>
        <xdr:cNvSpPr txBox="1"/>
      </xdr:nvSpPr>
      <xdr:spPr>
        <a:xfrm>
          <a:off x="3170262" y="7875896"/>
          <a:ext cx="959608" cy="170597"/>
        </a:xfrm>
        <a:prstGeom prst="rect">
          <a:avLst/>
        </a:prstGeom>
        <a:solidFill>
          <a:srgbClr val="8264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4</xdr:col>
      <xdr:colOff>497481</xdr:colOff>
      <xdr:row>48</xdr:row>
      <xdr:rowOff>14216</xdr:rowOff>
    </xdr:from>
    <xdr:to>
      <xdr:col>6</xdr:col>
      <xdr:colOff>540131</xdr:colOff>
      <xdr:row>49</xdr:row>
      <xdr:rowOff>11181</xdr:rowOff>
    </xdr:to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657D0A1A-01F4-4FB3-A059-A33EB45B245B}"/>
            </a:ext>
          </a:extLst>
        </xdr:cNvPr>
        <xdr:cNvSpPr txBox="1"/>
      </xdr:nvSpPr>
      <xdr:spPr>
        <a:xfrm>
          <a:off x="2999571" y="8544067"/>
          <a:ext cx="1293694" cy="174671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AVG</a:t>
          </a:r>
          <a:r>
            <a:rPr lang="en-US" sz="1100" baseline="0">
              <a:solidFill>
                <a:schemeClr val="bg1"/>
              </a:solidFill>
            </a:rPr>
            <a:t> ENGAGEMENT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618414</xdr:colOff>
      <xdr:row>28</xdr:row>
      <xdr:rowOff>85300</xdr:rowOff>
    </xdr:from>
    <xdr:to>
      <xdr:col>17</xdr:col>
      <xdr:colOff>206138</xdr:colOff>
      <xdr:row>29</xdr:row>
      <xdr:rowOff>106624</xdr:rowOff>
    </xdr:to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56BCC697-25A0-2A65-CE12-59E5E9EA83C5}"/>
            </a:ext>
          </a:extLst>
        </xdr:cNvPr>
        <xdr:cNvSpPr txBox="1"/>
      </xdr:nvSpPr>
      <xdr:spPr>
        <a:xfrm>
          <a:off x="9375727" y="5061046"/>
          <a:ext cx="1464292" cy="1990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AUDIENCE</a:t>
          </a:r>
          <a:r>
            <a:rPr lang="en-US" sz="1200" baseline="0"/>
            <a:t> GROWTH</a:t>
          </a:r>
          <a:endParaRPr lang="en-US" sz="1200"/>
        </a:p>
      </xdr:txBody>
    </xdr:sp>
    <xdr:clientData/>
  </xdr:twoCellAnchor>
  <xdr:twoCellAnchor>
    <xdr:from>
      <xdr:col>14</xdr:col>
      <xdr:colOff>497575</xdr:colOff>
      <xdr:row>26</xdr:row>
      <xdr:rowOff>177704</xdr:rowOff>
    </xdr:from>
    <xdr:to>
      <xdr:col>16</xdr:col>
      <xdr:colOff>56864</xdr:colOff>
      <xdr:row>28</xdr:row>
      <xdr:rowOff>85299</xdr:rowOff>
    </xdr:to>
    <xdr:sp macro="" textlink="Data!H3">
      <xdr:nvSpPr>
        <xdr:cNvPr id="2124" name="TextBox 2123">
          <a:extLst>
            <a:ext uri="{FF2B5EF4-FFF2-40B4-BE49-F238E27FC236}">
              <a16:creationId xmlns:a16="http://schemas.microsoft.com/office/drawing/2014/main" id="{C0278183-4A67-C04C-F162-C0FF4793CECD}"/>
            </a:ext>
          </a:extLst>
        </xdr:cNvPr>
        <xdr:cNvSpPr txBox="1"/>
      </xdr:nvSpPr>
      <xdr:spPr>
        <a:xfrm>
          <a:off x="9254888" y="4798040"/>
          <a:ext cx="810334" cy="2630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F5CD674-CDA7-4F37-932D-BC9927C74102}" type="TxLink">
            <a:rPr lang="en-US" sz="1600" b="1" i="0" u="none" strike="noStrike">
              <a:solidFill>
                <a:srgbClr val="111111"/>
              </a:solidFill>
              <a:latin typeface="Bahnschrift"/>
            </a:rPr>
            <a:pPr algn="ctr"/>
            <a:t>842</a:t>
          </a:fld>
          <a:endParaRPr lang="en-US" sz="1600"/>
        </a:p>
      </xdr:txBody>
    </xdr:sp>
    <xdr:clientData/>
  </xdr:twoCellAnchor>
  <xdr:twoCellAnchor>
    <xdr:from>
      <xdr:col>17</xdr:col>
      <xdr:colOff>213246</xdr:colOff>
      <xdr:row>25</xdr:row>
      <xdr:rowOff>21324</xdr:rowOff>
    </xdr:from>
    <xdr:to>
      <xdr:col>22</xdr:col>
      <xdr:colOff>483358</xdr:colOff>
      <xdr:row>30</xdr:row>
      <xdr:rowOff>56866</xdr:rowOff>
    </xdr:to>
    <xdr:graphicFrame macro="">
      <xdr:nvGraphicFramePr>
        <xdr:cNvPr id="2138" name="Chart 2137">
          <a:extLst>
            <a:ext uri="{FF2B5EF4-FFF2-40B4-BE49-F238E27FC236}">
              <a16:creationId xmlns:a16="http://schemas.microsoft.com/office/drawing/2014/main" id="{1B7901B9-ACC2-180E-1FAC-B7E6DCB42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457201</xdr:colOff>
      <xdr:row>31</xdr:row>
      <xdr:rowOff>9193</xdr:rowOff>
    </xdr:from>
    <xdr:to>
      <xdr:col>22</xdr:col>
      <xdr:colOff>611307</xdr:colOff>
      <xdr:row>37</xdr:row>
      <xdr:rowOff>110699</xdr:rowOff>
    </xdr:to>
    <xdr:sp macro="" textlink="">
      <xdr:nvSpPr>
        <xdr:cNvPr id="2164" name="Rounded Rectangle 6">
          <a:extLst>
            <a:ext uri="{FF2B5EF4-FFF2-40B4-BE49-F238E27FC236}">
              <a16:creationId xmlns:a16="http://schemas.microsoft.com/office/drawing/2014/main" id="{0E587D7E-8D7E-4087-906B-CA7C4700EEBB}"/>
            </a:ext>
          </a:extLst>
        </xdr:cNvPr>
        <xdr:cNvSpPr/>
      </xdr:nvSpPr>
      <xdr:spPr>
        <a:xfrm>
          <a:off x="9214514" y="5518056"/>
          <a:ext cx="5158286" cy="116773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618414</xdr:colOff>
      <xdr:row>35</xdr:row>
      <xdr:rowOff>85300</xdr:rowOff>
    </xdr:from>
    <xdr:to>
      <xdr:col>17</xdr:col>
      <xdr:colOff>206138</xdr:colOff>
      <xdr:row>36</xdr:row>
      <xdr:rowOff>106624</xdr:rowOff>
    </xdr:to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CE6293EF-6DF1-47EF-8AF8-F03289224B76}"/>
            </a:ext>
          </a:extLst>
        </xdr:cNvPr>
        <xdr:cNvSpPr txBox="1"/>
      </xdr:nvSpPr>
      <xdr:spPr>
        <a:xfrm>
          <a:off x="9375727" y="5061046"/>
          <a:ext cx="1464292" cy="1990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AUDIENCE</a:t>
          </a:r>
          <a:r>
            <a:rPr lang="en-US" sz="1200" baseline="0"/>
            <a:t> GROWTH</a:t>
          </a:r>
          <a:endParaRPr lang="en-US" sz="1200"/>
        </a:p>
      </xdr:txBody>
    </xdr:sp>
    <xdr:clientData/>
  </xdr:twoCellAnchor>
  <xdr:twoCellAnchor>
    <xdr:from>
      <xdr:col>14</xdr:col>
      <xdr:colOff>497575</xdr:colOff>
      <xdr:row>33</xdr:row>
      <xdr:rowOff>177704</xdr:rowOff>
    </xdr:from>
    <xdr:to>
      <xdr:col>16</xdr:col>
      <xdr:colOff>56864</xdr:colOff>
      <xdr:row>35</xdr:row>
      <xdr:rowOff>85299</xdr:rowOff>
    </xdr:to>
    <xdr:sp macro="" textlink="Data!P3">
      <xdr:nvSpPr>
        <xdr:cNvPr id="2167" name="TextBox 2166">
          <a:extLst>
            <a:ext uri="{FF2B5EF4-FFF2-40B4-BE49-F238E27FC236}">
              <a16:creationId xmlns:a16="http://schemas.microsoft.com/office/drawing/2014/main" id="{B757D87A-348B-48AF-A190-0436841322AC}"/>
            </a:ext>
          </a:extLst>
        </xdr:cNvPr>
        <xdr:cNvSpPr txBox="1"/>
      </xdr:nvSpPr>
      <xdr:spPr>
        <a:xfrm>
          <a:off x="9254888" y="4798040"/>
          <a:ext cx="810334" cy="2630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D6D1196-9DFB-4632-BAF0-E0405FDF80E1}" type="TxLink">
            <a:rPr lang="en-US" sz="1600" b="1" i="0" u="none" strike="noStrike">
              <a:solidFill>
                <a:srgbClr val="111111"/>
              </a:solidFill>
              <a:latin typeface="Bahnschrift"/>
            </a:rPr>
            <a:pPr algn="ctr"/>
            <a:t>850</a:t>
          </a:fld>
          <a:endParaRPr lang="en-US" sz="1600"/>
        </a:p>
      </xdr:txBody>
    </xdr:sp>
    <xdr:clientData/>
  </xdr:twoCellAnchor>
  <xdr:twoCellAnchor>
    <xdr:from>
      <xdr:col>17</xdr:col>
      <xdr:colOff>213246</xdr:colOff>
      <xdr:row>31</xdr:row>
      <xdr:rowOff>170596</xdr:rowOff>
    </xdr:from>
    <xdr:to>
      <xdr:col>22</xdr:col>
      <xdr:colOff>483358</xdr:colOff>
      <xdr:row>37</xdr:row>
      <xdr:rowOff>56866</xdr:rowOff>
    </xdr:to>
    <xdr:graphicFrame macro="">
      <xdr:nvGraphicFramePr>
        <xdr:cNvPr id="2168" name="Chart 2167">
          <a:extLst>
            <a:ext uri="{FF2B5EF4-FFF2-40B4-BE49-F238E27FC236}">
              <a16:creationId xmlns:a16="http://schemas.microsoft.com/office/drawing/2014/main" id="{E495BFF2-A4FE-415E-9EBF-F74E8D412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457200</xdr:colOff>
      <xdr:row>39</xdr:row>
      <xdr:rowOff>16301</xdr:rowOff>
    </xdr:from>
    <xdr:to>
      <xdr:col>22</xdr:col>
      <xdr:colOff>611306</xdr:colOff>
      <xdr:row>45</xdr:row>
      <xdr:rowOff>117807</xdr:rowOff>
    </xdr:to>
    <xdr:sp macro="" textlink="">
      <xdr:nvSpPr>
        <xdr:cNvPr id="2169" name="Rounded Rectangle 6">
          <a:extLst>
            <a:ext uri="{FF2B5EF4-FFF2-40B4-BE49-F238E27FC236}">
              <a16:creationId xmlns:a16="http://schemas.microsoft.com/office/drawing/2014/main" id="{3B21AB69-B1B7-47FF-8DAC-3CDFF90D5DAD}"/>
            </a:ext>
          </a:extLst>
        </xdr:cNvPr>
        <xdr:cNvSpPr/>
      </xdr:nvSpPr>
      <xdr:spPr>
        <a:xfrm>
          <a:off x="9214513" y="4281226"/>
          <a:ext cx="5158286" cy="116773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618414</xdr:colOff>
      <xdr:row>43</xdr:row>
      <xdr:rowOff>85300</xdr:rowOff>
    </xdr:from>
    <xdr:to>
      <xdr:col>17</xdr:col>
      <xdr:colOff>206138</xdr:colOff>
      <xdr:row>44</xdr:row>
      <xdr:rowOff>106624</xdr:rowOff>
    </xdr:to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F1203973-90F9-4124-B684-A766B45BBDDD}"/>
            </a:ext>
          </a:extLst>
        </xdr:cNvPr>
        <xdr:cNvSpPr txBox="1"/>
      </xdr:nvSpPr>
      <xdr:spPr>
        <a:xfrm>
          <a:off x="9375727" y="5061046"/>
          <a:ext cx="1464292" cy="1990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AUDIENCE</a:t>
          </a:r>
          <a:r>
            <a:rPr lang="en-US" sz="1200" baseline="0"/>
            <a:t> GROWTH</a:t>
          </a:r>
          <a:endParaRPr lang="en-US" sz="1200"/>
        </a:p>
      </xdr:txBody>
    </xdr:sp>
    <xdr:clientData/>
  </xdr:twoCellAnchor>
  <xdr:twoCellAnchor>
    <xdr:from>
      <xdr:col>14</xdr:col>
      <xdr:colOff>497575</xdr:colOff>
      <xdr:row>41</xdr:row>
      <xdr:rowOff>177704</xdr:rowOff>
    </xdr:from>
    <xdr:to>
      <xdr:col>16</xdr:col>
      <xdr:colOff>56864</xdr:colOff>
      <xdr:row>43</xdr:row>
      <xdr:rowOff>85299</xdr:rowOff>
    </xdr:to>
    <xdr:sp macro="" textlink="Data!X3">
      <xdr:nvSpPr>
        <xdr:cNvPr id="2172" name="TextBox 2171">
          <a:extLst>
            <a:ext uri="{FF2B5EF4-FFF2-40B4-BE49-F238E27FC236}">
              <a16:creationId xmlns:a16="http://schemas.microsoft.com/office/drawing/2014/main" id="{D584A70E-7D71-4B2C-87A7-C33F5C54DA3A}"/>
            </a:ext>
          </a:extLst>
        </xdr:cNvPr>
        <xdr:cNvSpPr txBox="1"/>
      </xdr:nvSpPr>
      <xdr:spPr>
        <a:xfrm>
          <a:off x="9254888" y="4798040"/>
          <a:ext cx="810334" cy="2630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88430A-76BF-49D6-A84A-F60DC41A2BC4}" type="TxLink">
            <a:rPr lang="en-US" sz="1600" b="1" i="0" u="none" strike="noStrike">
              <a:solidFill>
                <a:srgbClr val="111111"/>
              </a:solidFill>
              <a:latin typeface="Bahnschrift"/>
            </a:rPr>
            <a:pPr algn="ctr"/>
            <a:t>1,193</a:t>
          </a:fld>
          <a:endParaRPr lang="en-US" sz="1600"/>
        </a:p>
      </xdr:txBody>
    </xdr:sp>
    <xdr:clientData/>
  </xdr:twoCellAnchor>
  <xdr:twoCellAnchor>
    <xdr:from>
      <xdr:col>17</xdr:col>
      <xdr:colOff>213246</xdr:colOff>
      <xdr:row>39</xdr:row>
      <xdr:rowOff>156380</xdr:rowOff>
    </xdr:from>
    <xdr:to>
      <xdr:col>22</xdr:col>
      <xdr:colOff>483358</xdr:colOff>
      <xdr:row>45</xdr:row>
      <xdr:rowOff>56866</xdr:rowOff>
    </xdr:to>
    <xdr:graphicFrame macro="">
      <xdr:nvGraphicFramePr>
        <xdr:cNvPr id="2173" name="Chart 2172">
          <a:extLst>
            <a:ext uri="{FF2B5EF4-FFF2-40B4-BE49-F238E27FC236}">
              <a16:creationId xmlns:a16="http://schemas.microsoft.com/office/drawing/2014/main" id="{E24DE6BA-188A-4C0E-982E-5BDF2AC5F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457200</xdr:colOff>
      <xdr:row>46</xdr:row>
      <xdr:rowOff>16301</xdr:rowOff>
    </xdr:from>
    <xdr:to>
      <xdr:col>22</xdr:col>
      <xdr:colOff>611306</xdr:colOff>
      <xdr:row>52</xdr:row>
      <xdr:rowOff>117807</xdr:rowOff>
    </xdr:to>
    <xdr:sp macro="" textlink="">
      <xdr:nvSpPr>
        <xdr:cNvPr id="2174" name="Rounded Rectangle 6">
          <a:extLst>
            <a:ext uri="{FF2B5EF4-FFF2-40B4-BE49-F238E27FC236}">
              <a16:creationId xmlns:a16="http://schemas.microsoft.com/office/drawing/2014/main" id="{270DB15B-1CDA-4FB3-9883-60D04B54DFF5}"/>
            </a:ext>
          </a:extLst>
        </xdr:cNvPr>
        <xdr:cNvSpPr/>
      </xdr:nvSpPr>
      <xdr:spPr>
        <a:xfrm>
          <a:off x="9214513" y="4281226"/>
          <a:ext cx="5158286" cy="116773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618414</xdr:colOff>
      <xdr:row>50</xdr:row>
      <xdr:rowOff>85300</xdr:rowOff>
    </xdr:from>
    <xdr:to>
      <xdr:col>17</xdr:col>
      <xdr:colOff>206138</xdr:colOff>
      <xdr:row>51</xdr:row>
      <xdr:rowOff>106624</xdr:rowOff>
    </xdr:to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E9F8B473-B63E-4ED0-A3D9-80DA803BFC6C}"/>
            </a:ext>
          </a:extLst>
        </xdr:cNvPr>
        <xdr:cNvSpPr txBox="1"/>
      </xdr:nvSpPr>
      <xdr:spPr>
        <a:xfrm>
          <a:off x="9375727" y="5061046"/>
          <a:ext cx="1464292" cy="1990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AUDIENCE</a:t>
          </a:r>
          <a:r>
            <a:rPr lang="en-US" sz="1200" baseline="0"/>
            <a:t> GROWTH</a:t>
          </a:r>
          <a:endParaRPr lang="en-US" sz="1200"/>
        </a:p>
      </xdr:txBody>
    </xdr:sp>
    <xdr:clientData/>
  </xdr:twoCellAnchor>
  <xdr:twoCellAnchor>
    <xdr:from>
      <xdr:col>14</xdr:col>
      <xdr:colOff>497575</xdr:colOff>
      <xdr:row>48</xdr:row>
      <xdr:rowOff>177704</xdr:rowOff>
    </xdr:from>
    <xdr:to>
      <xdr:col>16</xdr:col>
      <xdr:colOff>56864</xdr:colOff>
      <xdr:row>50</xdr:row>
      <xdr:rowOff>85299</xdr:rowOff>
    </xdr:to>
    <xdr:sp macro="" textlink="Data!AF3">
      <xdr:nvSpPr>
        <xdr:cNvPr id="2177" name="TextBox 2176">
          <a:extLst>
            <a:ext uri="{FF2B5EF4-FFF2-40B4-BE49-F238E27FC236}">
              <a16:creationId xmlns:a16="http://schemas.microsoft.com/office/drawing/2014/main" id="{C86C2116-57E8-4214-B324-12D8E344CC99}"/>
            </a:ext>
          </a:extLst>
        </xdr:cNvPr>
        <xdr:cNvSpPr txBox="1"/>
      </xdr:nvSpPr>
      <xdr:spPr>
        <a:xfrm>
          <a:off x="9254888" y="4798040"/>
          <a:ext cx="810334" cy="2630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C6A6075-1700-4313-B9B5-BD1316D1AD6A}" type="TxLink">
            <a:rPr lang="en-US" sz="1600" b="1" i="0" u="none" strike="noStrike">
              <a:solidFill>
                <a:srgbClr val="111111"/>
              </a:solidFill>
              <a:latin typeface="Bahnschrift"/>
            </a:rPr>
            <a:pPr algn="ctr"/>
            <a:t>1,310</a:t>
          </a:fld>
          <a:endParaRPr lang="en-US" sz="1600"/>
        </a:p>
      </xdr:txBody>
    </xdr:sp>
    <xdr:clientData/>
  </xdr:twoCellAnchor>
  <xdr:twoCellAnchor>
    <xdr:from>
      <xdr:col>17</xdr:col>
      <xdr:colOff>213246</xdr:colOff>
      <xdr:row>47</xdr:row>
      <xdr:rowOff>0</xdr:rowOff>
    </xdr:from>
    <xdr:to>
      <xdr:col>22</xdr:col>
      <xdr:colOff>483358</xdr:colOff>
      <xdr:row>52</xdr:row>
      <xdr:rowOff>56866</xdr:rowOff>
    </xdr:to>
    <xdr:graphicFrame macro="">
      <xdr:nvGraphicFramePr>
        <xdr:cNvPr id="2178" name="Chart 2177">
          <a:extLst>
            <a:ext uri="{FF2B5EF4-FFF2-40B4-BE49-F238E27FC236}">
              <a16:creationId xmlns:a16="http://schemas.microsoft.com/office/drawing/2014/main" id="{2FFA037F-04A3-432D-9C36-528A161F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16492</xdr:colOff>
      <xdr:row>31</xdr:row>
      <xdr:rowOff>44734</xdr:rowOff>
    </xdr:from>
    <xdr:to>
      <xdr:col>15</xdr:col>
      <xdr:colOff>448492</xdr:colOff>
      <xdr:row>33</xdr:row>
      <xdr:rowOff>121324</xdr:rowOff>
    </xdr:to>
    <xdr:pic>
      <xdr:nvPicPr>
        <xdr:cNvPr id="2179" name="Picture 2178">
          <a:extLst>
            <a:ext uri="{FF2B5EF4-FFF2-40B4-BE49-F238E27FC236}">
              <a16:creationId xmlns:a16="http://schemas.microsoft.com/office/drawing/2014/main" id="{49981CD2-7FAA-4A4A-8116-57C162F34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9328" y="5553597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606472</xdr:colOff>
      <xdr:row>39</xdr:row>
      <xdr:rowOff>58950</xdr:rowOff>
    </xdr:from>
    <xdr:to>
      <xdr:col>15</xdr:col>
      <xdr:colOff>412949</xdr:colOff>
      <xdr:row>41</xdr:row>
      <xdr:rowOff>135539</xdr:rowOff>
    </xdr:to>
    <xdr:pic>
      <xdr:nvPicPr>
        <xdr:cNvPr id="2180" name="Picture 2179">
          <a:extLst>
            <a:ext uri="{FF2B5EF4-FFF2-40B4-BE49-F238E27FC236}">
              <a16:creationId xmlns:a16="http://schemas.microsoft.com/office/drawing/2014/main" id="{01516BAA-F012-4ED6-9F72-7A367A06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785" y="6989454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613581</xdr:colOff>
      <xdr:row>46</xdr:row>
      <xdr:rowOff>44734</xdr:rowOff>
    </xdr:from>
    <xdr:to>
      <xdr:col>15</xdr:col>
      <xdr:colOff>420058</xdr:colOff>
      <xdr:row>48</xdr:row>
      <xdr:rowOff>121323</xdr:rowOff>
    </xdr:to>
    <xdr:pic>
      <xdr:nvPicPr>
        <xdr:cNvPr id="2181" name="Picture 2180">
          <a:extLst>
            <a:ext uri="{FF2B5EF4-FFF2-40B4-BE49-F238E27FC236}">
              <a16:creationId xmlns:a16="http://schemas.microsoft.com/office/drawing/2014/main" id="{31F27E75-9108-4520-9787-7E4449F0F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0894" y="8219174"/>
          <a:ext cx="432000" cy="432000"/>
        </a:xfrm>
        <a:prstGeom prst="rect">
          <a:avLst/>
        </a:prstGeom>
      </xdr:spPr>
    </xdr:pic>
    <xdr:clientData/>
  </xdr:twoCellAnchor>
  <xdr:twoCellAnchor>
    <xdr:from>
      <xdr:col>15</xdr:col>
      <xdr:colOff>206138</xdr:colOff>
      <xdr:row>6</xdr:row>
      <xdr:rowOff>7108</xdr:rowOff>
    </xdr:from>
    <xdr:to>
      <xdr:col>16</xdr:col>
      <xdr:colOff>319869</xdr:colOff>
      <xdr:row>10</xdr:row>
      <xdr:rowOff>35541</xdr:rowOff>
    </xdr:to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5C82B93E-EDC6-8334-BCC1-119B2A3D82E7}"/>
            </a:ext>
          </a:extLst>
        </xdr:cNvPr>
        <xdr:cNvSpPr txBox="1"/>
      </xdr:nvSpPr>
      <xdr:spPr>
        <a:xfrm>
          <a:off x="9588974" y="1073339"/>
          <a:ext cx="739253" cy="7392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1"/>
              </a:solidFill>
            </a:rPr>
            <a:t>_</a:t>
          </a:r>
        </a:p>
      </xdr:txBody>
    </xdr:sp>
    <xdr:clientData/>
  </xdr:twoCellAnchor>
  <xdr:twoCellAnchor editAs="oneCell">
    <xdr:from>
      <xdr:col>15</xdr:col>
      <xdr:colOff>263004</xdr:colOff>
      <xdr:row>6</xdr:row>
      <xdr:rowOff>71082</xdr:rowOff>
    </xdr:from>
    <xdr:to>
      <xdr:col>16</xdr:col>
      <xdr:colOff>69482</xdr:colOff>
      <xdr:row>8</xdr:row>
      <xdr:rowOff>147671</xdr:rowOff>
    </xdr:to>
    <xdr:pic>
      <xdr:nvPicPr>
        <xdr:cNvPr id="2184" name="Picture 2183">
          <a:extLst>
            <a:ext uri="{FF2B5EF4-FFF2-40B4-BE49-F238E27FC236}">
              <a16:creationId xmlns:a16="http://schemas.microsoft.com/office/drawing/2014/main" id="{E45E5E98-00D4-4443-B053-9BD69A5CE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5840" y="1137313"/>
          <a:ext cx="432000" cy="432000"/>
        </a:xfrm>
        <a:prstGeom prst="rect">
          <a:avLst/>
        </a:prstGeom>
      </xdr:spPr>
    </xdr:pic>
    <xdr:clientData/>
  </xdr:twoCellAnchor>
  <xdr:twoCellAnchor>
    <xdr:from>
      <xdr:col>17</xdr:col>
      <xdr:colOff>99514</xdr:colOff>
      <xdr:row>5</xdr:row>
      <xdr:rowOff>170598</xdr:rowOff>
    </xdr:from>
    <xdr:to>
      <xdr:col>18</xdr:col>
      <xdr:colOff>213245</xdr:colOff>
      <xdr:row>10</xdr:row>
      <xdr:rowOff>21327</xdr:rowOff>
    </xdr:to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743BCC62-E4FB-481A-B052-EFA4DFBB92CF}"/>
            </a:ext>
          </a:extLst>
        </xdr:cNvPr>
        <xdr:cNvSpPr txBox="1"/>
      </xdr:nvSpPr>
      <xdr:spPr>
        <a:xfrm>
          <a:off x="10733395" y="1059125"/>
          <a:ext cx="739253" cy="7392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rgbClr val="DE0875"/>
              </a:solidFill>
            </a:rPr>
            <a:t>_</a:t>
          </a:r>
        </a:p>
      </xdr:txBody>
    </xdr:sp>
    <xdr:clientData/>
  </xdr:twoCellAnchor>
  <xdr:twoCellAnchor>
    <xdr:from>
      <xdr:col>20</xdr:col>
      <xdr:colOff>533116</xdr:colOff>
      <xdr:row>6</xdr:row>
      <xdr:rowOff>28435</xdr:rowOff>
    </xdr:from>
    <xdr:to>
      <xdr:col>22</xdr:col>
      <xdr:colOff>21324</xdr:colOff>
      <xdr:row>10</xdr:row>
      <xdr:rowOff>56868</xdr:rowOff>
    </xdr:to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D2CB0113-CD8F-477F-AE79-DF02033A918C}"/>
            </a:ext>
          </a:extLst>
        </xdr:cNvPr>
        <xdr:cNvSpPr txBox="1"/>
      </xdr:nvSpPr>
      <xdr:spPr>
        <a:xfrm>
          <a:off x="13043564" y="1094666"/>
          <a:ext cx="739253" cy="7392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tx1"/>
              </a:solidFill>
            </a:rPr>
            <a:t>_</a:t>
          </a:r>
        </a:p>
      </xdr:txBody>
    </xdr:sp>
    <xdr:clientData/>
  </xdr:twoCellAnchor>
  <xdr:twoCellAnchor>
    <xdr:from>
      <xdr:col>19</xdr:col>
      <xdr:colOff>74211</xdr:colOff>
      <xdr:row>6</xdr:row>
      <xdr:rowOff>24454</xdr:rowOff>
    </xdr:from>
    <xdr:to>
      <xdr:col>20</xdr:col>
      <xdr:colOff>187941</xdr:colOff>
      <xdr:row>10</xdr:row>
      <xdr:rowOff>52887</xdr:rowOff>
    </xdr:to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8D990E43-E2D9-4FEE-857A-C04EA9CA31BB}"/>
            </a:ext>
          </a:extLst>
        </xdr:cNvPr>
        <xdr:cNvSpPr txBox="1"/>
      </xdr:nvSpPr>
      <xdr:spPr>
        <a:xfrm>
          <a:off x="11959136" y="1090685"/>
          <a:ext cx="739253" cy="7392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rgbClr val="7ADDEA"/>
              </a:solidFill>
            </a:rPr>
            <a:t>_</a:t>
          </a:r>
        </a:p>
      </xdr:txBody>
    </xdr:sp>
    <xdr:clientData/>
  </xdr:twoCellAnchor>
  <xdr:twoCellAnchor editAs="oneCell">
    <xdr:from>
      <xdr:col>17</xdr:col>
      <xdr:colOff>142164</xdr:colOff>
      <xdr:row>6</xdr:row>
      <xdr:rowOff>35544</xdr:rowOff>
    </xdr:from>
    <xdr:to>
      <xdr:col>17</xdr:col>
      <xdr:colOff>574164</xdr:colOff>
      <xdr:row>8</xdr:row>
      <xdr:rowOff>112133</xdr:rowOff>
    </xdr:to>
    <xdr:pic>
      <xdr:nvPicPr>
        <xdr:cNvPr id="2191" name="Picture 2190">
          <a:extLst>
            <a:ext uri="{FF2B5EF4-FFF2-40B4-BE49-F238E27FC236}">
              <a16:creationId xmlns:a16="http://schemas.microsoft.com/office/drawing/2014/main" id="{FEFB2746-676F-43D3-A0E4-4831777D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6045" y="110177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123969</xdr:colOff>
      <xdr:row>6</xdr:row>
      <xdr:rowOff>67103</xdr:rowOff>
    </xdr:from>
    <xdr:to>
      <xdr:col>19</xdr:col>
      <xdr:colOff>555969</xdr:colOff>
      <xdr:row>8</xdr:row>
      <xdr:rowOff>143692</xdr:rowOff>
    </xdr:to>
    <xdr:pic>
      <xdr:nvPicPr>
        <xdr:cNvPr id="2192" name="Picture 2191">
          <a:extLst>
            <a:ext uri="{FF2B5EF4-FFF2-40B4-BE49-F238E27FC236}">
              <a16:creationId xmlns:a16="http://schemas.microsoft.com/office/drawing/2014/main" id="{064D70E6-0B95-4782-8EB9-F5AA56532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8894" y="1133334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20</xdr:col>
      <xdr:colOff>582873</xdr:colOff>
      <xdr:row>6</xdr:row>
      <xdr:rowOff>71084</xdr:rowOff>
    </xdr:from>
    <xdr:to>
      <xdr:col>21</xdr:col>
      <xdr:colOff>389351</xdr:colOff>
      <xdr:row>8</xdr:row>
      <xdr:rowOff>147673</xdr:rowOff>
    </xdr:to>
    <xdr:pic>
      <xdr:nvPicPr>
        <xdr:cNvPr id="2193" name="Picture 2192">
          <a:extLst>
            <a:ext uri="{FF2B5EF4-FFF2-40B4-BE49-F238E27FC236}">
              <a16:creationId xmlns:a16="http://schemas.microsoft.com/office/drawing/2014/main" id="{F98099A0-F2A8-4864-849F-1E4CAA46D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3321" y="1137315"/>
          <a:ext cx="432000" cy="43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C2512-C38D-4B1C-8944-D571546A9AFD}" name="Facebook" displayName="Facebook" ref="B11:H63" totalsRowShown="0" headerRowDxfId="35" dataDxfId="34">
  <tableColumns count="7">
    <tableColumn id="1" xr3:uid="{25D70E68-5107-4DDD-890E-48A69B0904A3}" name="Week" dataDxfId="33"/>
    <tableColumn id="2" xr3:uid="{F22DE97A-D59C-48F0-81B7-D38414419E7D}" name="Impressions" dataDxfId="32"/>
    <tableColumn id="3" xr3:uid="{2BE37DF8-0ED9-42A8-B6D7-DB55359B89DF}" name="Engagement Rate" dataDxfId="31"/>
    <tableColumn id="4" xr3:uid="{F236E609-3241-4A8E-91ED-0A1B0C671630}" name="Audience Growth Rate" dataDxfId="30"/>
    <tableColumn id="5" xr3:uid="{1B209FFD-2BAA-4216-A680-A05B0324A8AD}" name="Response Rate" dataDxfId="29"/>
    <tableColumn id="7" xr3:uid="{D112648D-8006-4945-A9BD-B36125BA153A}" name="Post Reach" dataDxfId="28"/>
    <tableColumn id="8" xr3:uid="{85432E2E-C6D4-4339-81F6-1DA84874227D}" name="Like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42AA1-C196-4D78-BD39-4C938BBEB25D}" name="Linkedin" displayName="Linkedin" ref="J11:P63" totalsRowShown="0" headerRowDxfId="26" dataDxfId="25">
  <tableColumns count="7">
    <tableColumn id="1" xr3:uid="{07785C78-ECA8-401F-855F-AEFF741B03A2}" name="Week" dataDxfId="24"/>
    <tableColumn id="2" xr3:uid="{8443A1CA-CBDE-46BC-9EAC-FF67BB4CE3DD}" name="Impressions" dataDxfId="23"/>
    <tableColumn id="3" xr3:uid="{92E5CC0A-E82E-45F3-8B41-5A6E8465AE44}" name="Engagement Rate" dataDxfId="22"/>
    <tableColumn id="4" xr3:uid="{BE16DAC0-32D3-46F5-872B-5A2A5074E789}" name="Audience Growth Rate" dataDxfId="21"/>
    <tableColumn id="5" xr3:uid="{ED394459-7585-4136-BFBB-2444F2B434E9}" name="Response Rate" dataDxfId="20"/>
    <tableColumn id="7" xr3:uid="{1EC76CE8-A774-447F-BA82-066CE64B1722}" name="Post Reach" dataDxfId="19"/>
    <tableColumn id="8" xr3:uid="{9F006A37-B2C7-4138-BDF7-976D57008615}" name="Like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A7306-71A3-400F-A0D1-793E610270A1}" name="Instagram" displayName="Instagram" ref="R11:X63" totalsRowShown="0" headerRowDxfId="17" dataDxfId="16">
  <tableColumns count="7">
    <tableColumn id="1" xr3:uid="{ECAB29B2-2AE1-40E2-A65D-EB63AA845F8C}" name="Week" dataDxfId="15"/>
    <tableColumn id="2" xr3:uid="{A63A424A-1A15-4D4B-AE5C-A4A8AE18615B}" name="Impressions" dataDxfId="14"/>
    <tableColumn id="3" xr3:uid="{D98CADC7-CE85-4FDE-873C-B4E969E0F279}" name="Engagement Rate" dataDxfId="13"/>
    <tableColumn id="4" xr3:uid="{68E2357B-84CE-46C0-A846-6EA90CC086C6}" name="Audience Growth Rate" dataDxfId="12"/>
    <tableColumn id="5" xr3:uid="{E38DCFD5-9CEF-45EF-8000-9A593F59C3E0}" name="Response Rate" dataDxfId="11"/>
    <tableColumn id="7" xr3:uid="{EAB5218D-C2E3-4B31-8AAE-25F1C6437781}" name="Post Reach" dataDxfId="10"/>
    <tableColumn id="8" xr3:uid="{F75A9176-ED52-41A1-9EB8-46E08A9827B1}" name="Like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D0A93-5BD0-4B52-8182-AE2B24E7209E}" name="X" displayName="X" ref="Z11:AF63" totalsRowShown="0" headerRowDxfId="8" dataDxfId="7">
  <tableColumns count="7">
    <tableColumn id="1" xr3:uid="{4343BD06-6156-4C3F-9855-F128033584A7}" name="Week" dataDxfId="6"/>
    <tableColumn id="2" xr3:uid="{5FED86A0-FD98-4FBF-BDEB-351F2DF2D683}" name="Impressions" dataDxfId="5"/>
    <tableColumn id="3" xr3:uid="{9799D154-B5D1-4FDD-8117-F6DF61A25491}" name="Engagement Rate" dataDxfId="4"/>
    <tableColumn id="4" xr3:uid="{767F97DA-220F-4F41-B31E-4116A2691DDB}" name="Audience Growth Rate" dataDxfId="3"/>
    <tableColumn id="5" xr3:uid="{EADC66EF-5A13-4C51-A8C4-804340CED61E}" name="Response Rate" dataDxfId="2"/>
    <tableColumn id="7" xr3:uid="{D900D829-017E-4C32-9108-742F0DB897AC}" name="Post Reach" dataDxfId="1"/>
    <tableColumn id="8" xr3:uid="{0D7AE255-6F61-4D65-BABF-7453D7572E49}" name="Lik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AA5F-C4E0-4974-9045-DDB38BD993C8}">
  <dimension ref="A1:AJ63"/>
  <sheetViews>
    <sheetView topLeftCell="E1" zoomScale="54" zoomScaleNormal="85" workbookViewId="0">
      <selection activeCell="B70" sqref="B70"/>
    </sheetView>
  </sheetViews>
  <sheetFormatPr defaultColWidth="8.796875" defaultRowHeight="12.75" x14ac:dyDescent="0.35"/>
  <cols>
    <col min="1" max="1" width="8.796875" style="6"/>
    <col min="2" max="2" width="8.796875" style="7"/>
    <col min="3" max="3" width="13.6640625" style="7" customWidth="1"/>
    <col min="4" max="4" width="17.796875" style="7" customWidth="1"/>
    <col min="5" max="5" width="21.46484375" style="7" customWidth="1"/>
    <col min="6" max="6" width="15.46484375" style="7" customWidth="1"/>
    <col min="7" max="7" width="12.46484375" style="7" customWidth="1"/>
    <col min="8" max="8" width="12.796875" style="7" customWidth="1"/>
    <col min="9" max="9" width="8.796875" style="6"/>
    <col min="10" max="10" width="8.796875" style="7"/>
    <col min="11" max="11" width="13.6640625" style="7" customWidth="1"/>
    <col min="12" max="12" width="17.796875" style="7" customWidth="1"/>
    <col min="13" max="13" width="21.46484375" style="7" customWidth="1"/>
    <col min="14" max="14" width="15.46484375" style="7" customWidth="1"/>
    <col min="15" max="15" width="12.46484375" style="7" customWidth="1"/>
    <col min="16" max="16" width="12.796875" style="7" customWidth="1"/>
    <col min="17" max="17" width="8.796875" style="6"/>
    <col min="18" max="18" width="8.796875" style="7"/>
    <col min="19" max="19" width="13.6640625" style="7" customWidth="1"/>
    <col min="20" max="20" width="17.796875" style="7" customWidth="1"/>
    <col min="21" max="21" width="21.46484375" style="7" customWidth="1"/>
    <col min="22" max="22" width="15.46484375" style="7" customWidth="1"/>
    <col min="23" max="23" width="12.46484375" style="7" customWidth="1"/>
    <col min="24" max="24" width="12.796875" style="7" customWidth="1"/>
    <col min="25" max="25" width="8.796875" style="6"/>
    <col min="26" max="26" width="8.796875" style="7"/>
    <col min="27" max="27" width="13.6640625" style="7" customWidth="1"/>
    <col min="28" max="28" width="17.796875" style="7" customWidth="1"/>
    <col min="29" max="29" width="21.46484375" style="7" customWidth="1"/>
    <col min="30" max="30" width="15.46484375" style="7" customWidth="1"/>
    <col min="31" max="31" width="12.46484375" style="7" customWidth="1"/>
    <col min="32" max="32" width="12.796875" style="7" customWidth="1"/>
    <col min="33" max="35" width="8.796875" style="6"/>
    <col min="36" max="36" width="16.1328125" style="6" customWidth="1"/>
    <col min="37" max="16384" width="8.796875" style="6"/>
  </cols>
  <sheetData>
    <row r="1" spans="1:36" x14ac:dyDescent="0.35">
      <c r="A1" s="8"/>
      <c r="B1" s="9"/>
      <c r="C1" s="9"/>
      <c r="D1" s="9"/>
      <c r="E1" s="9"/>
      <c r="F1" s="9"/>
      <c r="G1" s="9"/>
      <c r="H1" s="9"/>
      <c r="I1" s="8"/>
      <c r="J1" s="9"/>
      <c r="K1" s="9"/>
      <c r="L1" s="9"/>
      <c r="M1" s="9"/>
      <c r="N1" s="9"/>
      <c r="O1" s="9"/>
      <c r="P1" s="9"/>
      <c r="Q1" s="8"/>
      <c r="R1" s="9"/>
      <c r="S1" s="9"/>
      <c r="T1" s="9"/>
      <c r="U1" s="9"/>
      <c r="V1" s="9"/>
      <c r="W1" s="9"/>
      <c r="X1" s="9"/>
      <c r="Y1" s="8"/>
      <c r="Z1" s="9"/>
      <c r="AA1" s="9"/>
      <c r="AB1" s="9"/>
      <c r="AC1" s="9"/>
      <c r="AD1" s="9"/>
      <c r="AE1" s="9"/>
      <c r="AF1" s="9"/>
      <c r="AG1" s="8"/>
      <c r="AH1" s="12"/>
      <c r="AI1" s="12"/>
      <c r="AJ1" s="12"/>
    </row>
    <row r="2" spans="1:36" ht="14.55" customHeight="1" x14ac:dyDescent="0.35">
      <c r="A2" s="8"/>
      <c r="B2" s="9"/>
      <c r="C2" s="9"/>
      <c r="D2" s="9"/>
      <c r="E2" s="9"/>
      <c r="F2" s="16" t="s">
        <v>7</v>
      </c>
      <c r="G2" s="16"/>
      <c r="H2" s="10">
        <v>25450</v>
      </c>
      <c r="I2" s="8"/>
      <c r="J2" s="9"/>
      <c r="K2" s="9"/>
      <c r="L2" s="9"/>
      <c r="M2" s="9"/>
      <c r="N2" s="16" t="s">
        <v>7</v>
      </c>
      <c r="O2" s="16"/>
      <c r="P2" s="10">
        <v>18500</v>
      </c>
      <c r="Q2" s="8"/>
      <c r="R2" s="9"/>
      <c r="S2" s="9"/>
      <c r="T2" s="9"/>
      <c r="U2" s="9"/>
      <c r="V2" s="16" t="s">
        <v>7</v>
      </c>
      <c r="W2" s="16"/>
      <c r="X2" s="10">
        <v>28500</v>
      </c>
      <c r="Y2" s="8"/>
      <c r="Z2" s="9"/>
      <c r="AA2" s="9"/>
      <c r="AB2" s="9"/>
      <c r="AC2" s="9"/>
      <c r="AD2" s="16" t="s">
        <v>7</v>
      </c>
      <c r="AE2" s="16"/>
      <c r="AF2" s="10">
        <v>35508</v>
      </c>
      <c r="AG2" s="8"/>
      <c r="AH2" s="12"/>
      <c r="AI2" s="12"/>
      <c r="AJ2" s="12"/>
    </row>
    <row r="3" spans="1:36" ht="14.55" customHeight="1" x14ac:dyDescent="0.35">
      <c r="A3" s="8"/>
      <c r="B3" s="9"/>
      <c r="C3" s="9"/>
      <c r="D3" s="9"/>
      <c r="E3" s="9"/>
      <c r="F3" s="16" t="s">
        <v>13</v>
      </c>
      <c r="G3" s="16"/>
      <c r="H3" s="10">
        <f>SUM(Facebook[Audience Growth Rate])</f>
        <v>842</v>
      </c>
      <c r="I3" s="14">
        <f>H3/H2</f>
        <v>3.3084479371316304E-2</v>
      </c>
      <c r="J3" s="9"/>
      <c r="K3" s="9"/>
      <c r="L3" s="9"/>
      <c r="M3" s="9"/>
      <c r="N3" s="16" t="s">
        <v>13</v>
      </c>
      <c r="O3" s="16"/>
      <c r="P3" s="10">
        <f>SUM(Linkedin[Audience Growth Rate])</f>
        <v>850</v>
      </c>
      <c r="Q3" s="14">
        <f>P3/P2</f>
        <v>4.5945945945945948E-2</v>
      </c>
      <c r="R3" s="9"/>
      <c r="S3" s="9"/>
      <c r="T3" s="9"/>
      <c r="U3" s="9"/>
      <c r="V3" s="16" t="s">
        <v>13</v>
      </c>
      <c r="W3" s="16"/>
      <c r="X3" s="10">
        <f>SUM(Instagram[Audience Growth Rate])</f>
        <v>1193</v>
      </c>
      <c r="Y3" s="14">
        <f>X3/X2</f>
        <v>4.185964912280702E-2</v>
      </c>
      <c r="Z3" s="9"/>
      <c r="AA3" s="9"/>
      <c r="AB3" s="9"/>
      <c r="AC3" s="9"/>
      <c r="AD3" s="16" t="s">
        <v>13</v>
      </c>
      <c r="AE3" s="16"/>
      <c r="AF3" s="10">
        <f>SUM(X[Audience Growth Rate])</f>
        <v>1310</v>
      </c>
      <c r="AG3" s="14">
        <f>AF3/AF2</f>
        <v>3.6893094513912358E-2</v>
      </c>
      <c r="AH3" s="12"/>
      <c r="AI3" s="12"/>
      <c r="AJ3" s="12"/>
    </row>
    <row r="4" spans="1:36" ht="14.55" customHeight="1" x14ac:dyDescent="0.35">
      <c r="A4" s="8"/>
      <c r="B4" s="9"/>
      <c r="C4" s="9"/>
      <c r="D4" s="9"/>
      <c r="E4" s="9"/>
      <c r="F4" s="16" t="s">
        <v>12</v>
      </c>
      <c r="G4" s="16"/>
      <c r="H4" s="10">
        <f>H2+H3</f>
        <v>26292</v>
      </c>
      <c r="I4" s="8"/>
      <c r="J4" s="9"/>
      <c r="K4" s="9"/>
      <c r="L4" s="9"/>
      <c r="M4" s="9"/>
      <c r="N4" s="16" t="s">
        <v>12</v>
      </c>
      <c r="O4" s="16"/>
      <c r="P4" s="10">
        <f>SUM(P2:P3)</f>
        <v>19350</v>
      </c>
      <c r="Q4" s="8"/>
      <c r="R4" s="9"/>
      <c r="S4" s="9"/>
      <c r="T4" s="9"/>
      <c r="U4" s="9"/>
      <c r="V4" s="16" t="s">
        <v>12</v>
      </c>
      <c r="W4" s="16"/>
      <c r="X4" s="10">
        <f>SUM(X2:X3)</f>
        <v>29693</v>
      </c>
      <c r="Y4" s="8"/>
      <c r="Z4" s="9"/>
      <c r="AA4" s="9"/>
      <c r="AB4" s="9"/>
      <c r="AC4" s="9"/>
      <c r="AD4" s="16" t="s">
        <v>12</v>
      </c>
      <c r="AE4" s="16"/>
      <c r="AF4" s="10">
        <f>SUM(AF2:AF3)</f>
        <v>36818</v>
      </c>
      <c r="AG4" s="8"/>
      <c r="AH4" s="12"/>
      <c r="AI4" s="12"/>
      <c r="AJ4" s="12"/>
    </row>
    <row r="5" spans="1:36" ht="14.55" customHeight="1" x14ac:dyDescent="0.35">
      <c r="A5" s="8"/>
      <c r="B5" s="9"/>
      <c r="C5" s="9"/>
      <c r="D5" s="9"/>
      <c r="E5" s="9"/>
      <c r="F5" s="16" t="s">
        <v>5</v>
      </c>
      <c r="G5" s="16"/>
      <c r="H5" s="10">
        <f>SUM(Facebook[Post Reach])</f>
        <v>414739</v>
      </c>
      <c r="I5" s="8"/>
      <c r="J5" s="9"/>
      <c r="K5" s="9"/>
      <c r="L5" s="9"/>
      <c r="M5" s="9"/>
      <c r="N5" s="16" t="s">
        <v>5</v>
      </c>
      <c r="O5" s="16"/>
      <c r="P5" s="10">
        <f>SUM(Linkedin[Post Reach])</f>
        <v>371601</v>
      </c>
      <c r="Q5" s="8"/>
      <c r="R5" s="9"/>
      <c r="S5" s="9"/>
      <c r="T5" s="9"/>
      <c r="U5" s="9"/>
      <c r="V5" s="16" t="s">
        <v>5</v>
      </c>
      <c r="W5" s="16"/>
      <c r="X5" s="10">
        <f>SUM(Instagram[Post Reach])</f>
        <v>431067</v>
      </c>
      <c r="Y5" s="8"/>
      <c r="Z5" s="9"/>
      <c r="AA5" s="9"/>
      <c r="AB5" s="9"/>
      <c r="AC5" s="9"/>
      <c r="AD5" s="16" t="s">
        <v>5</v>
      </c>
      <c r="AE5" s="16"/>
      <c r="AF5" s="10">
        <f>SUM(X[Post Reach])</f>
        <v>426091</v>
      </c>
      <c r="AG5" s="8"/>
      <c r="AH5" s="12"/>
      <c r="AI5" s="12"/>
      <c r="AJ5" s="12"/>
    </row>
    <row r="6" spans="1:36" ht="14.55" customHeight="1" x14ac:dyDescent="0.35">
      <c r="A6" s="8"/>
      <c r="B6" s="9"/>
      <c r="C6" s="9"/>
      <c r="D6" s="9"/>
      <c r="E6" s="9"/>
      <c r="F6" s="16" t="s">
        <v>9</v>
      </c>
      <c r="G6" s="16"/>
      <c r="H6" s="10">
        <f>SUM(Facebook[Likes])</f>
        <v>23516</v>
      </c>
      <c r="I6" s="8"/>
      <c r="J6" s="9"/>
      <c r="K6" s="9"/>
      <c r="L6" s="9"/>
      <c r="M6" s="9"/>
      <c r="N6" s="16" t="s">
        <v>9</v>
      </c>
      <c r="O6" s="16"/>
      <c r="P6" s="10">
        <f>SUM(Linkedin[Likes])</f>
        <v>54101</v>
      </c>
      <c r="Q6" s="8"/>
      <c r="R6" s="9"/>
      <c r="S6" s="9"/>
      <c r="T6" s="9"/>
      <c r="U6" s="9"/>
      <c r="V6" s="16" t="s">
        <v>9</v>
      </c>
      <c r="W6" s="16"/>
      <c r="X6" s="10">
        <f>SUM(Instagram[Likes])</f>
        <v>62610</v>
      </c>
      <c r="Y6" s="8"/>
      <c r="Z6" s="9"/>
      <c r="AA6" s="9"/>
      <c r="AB6" s="9"/>
      <c r="AC6" s="9"/>
      <c r="AD6" s="16" t="s">
        <v>9</v>
      </c>
      <c r="AE6" s="16"/>
      <c r="AF6" s="10">
        <f>SUM(X[Likes])</f>
        <v>75811</v>
      </c>
      <c r="AG6" s="8"/>
      <c r="AH6" s="12"/>
      <c r="AI6" s="12"/>
      <c r="AJ6" s="12"/>
    </row>
    <row r="7" spans="1:36" ht="14.55" customHeight="1" x14ac:dyDescent="0.35">
      <c r="A7" s="8"/>
      <c r="B7" s="9"/>
      <c r="C7" s="9"/>
      <c r="D7" s="9"/>
      <c r="E7" s="9"/>
      <c r="F7" s="16" t="s">
        <v>14</v>
      </c>
      <c r="G7" s="16"/>
      <c r="H7" s="11">
        <f>AVERAGE(Facebook[Engagement Rate])</f>
        <v>2.2218406593406587E-2</v>
      </c>
      <c r="I7" s="8"/>
      <c r="J7" s="9"/>
      <c r="K7" s="9"/>
      <c r="L7" s="9"/>
      <c r="M7" s="9"/>
      <c r="N7" s="16" t="s">
        <v>14</v>
      </c>
      <c r="O7" s="16"/>
      <c r="P7" s="11">
        <f>AVERAGE(Linkedin[Engagement Rate])</f>
        <v>2.1253846153846154E-2</v>
      </c>
      <c r="Q7" s="8"/>
      <c r="R7" s="9"/>
      <c r="S7" s="9"/>
      <c r="T7" s="9"/>
      <c r="U7" s="9"/>
      <c r="V7" s="16" t="s">
        <v>14</v>
      </c>
      <c r="W7" s="16"/>
      <c r="X7" s="11">
        <f>AVERAGE(Instagram[Engagement Rate])</f>
        <v>2.3603846153846149E-2</v>
      </c>
      <c r="Y7" s="8"/>
      <c r="Z7" s="9"/>
      <c r="AA7" s="9"/>
      <c r="AB7" s="9"/>
      <c r="AC7" s="9"/>
      <c r="AD7" s="16" t="s">
        <v>14</v>
      </c>
      <c r="AE7" s="16"/>
      <c r="AF7" s="11">
        <f>AVERAGE(X[Engagement Rate])</f>
        <v>2.6894230769230767E-2</v>
      </c>
      <c r="AG7" s="8"/>
      <c r="AH7" s="12"/>
      <c r="AI7" s="12"/>
      <c r="AJ7" s="12"/>
    </row>
    <row r="8" spans="1:36" ht="14.55" customHeight="1" x14ac:dyDescent="0.35">
      <c r="A8" s="8"/>
      <c r="B8" s="9"/>
      <c r="C8" s="9"/>
      <c r="D8" s="9"/>
      <c r="E8" s="9"/>
      <c r="F8" s="16" t="s">
        <v>15</v>
      </c>
      <c r="G8" s="16"/>
      <c r="H8" s="11">
        <f>AVERAGE(Facebook[Response Rate])</f>
        <v>0.84288461538461523</v>
      </c>
      <c r="I8" s="8"/>
      <c r="J8" s="9"/>
      <c r="K8" s="9"/>
      <c r="L8" s="9"/>
      <c r="M8" s="9"/>
      <c r="N8" s="16" t="s">
        <v>15</v>
      </c>
      <c r="O8" s="16"/>
      <c r="P8" s="11">
        <f>AVERAGE(Linkedin[Response Rate])</f>
        <v>0.85057692307692301</v>
      </c>
      <c r="Q8" s="8"/>
      <c r="R8" s="9"/>
      <c r="S8" s="9"/>
      <c r="T8" s="9"/>
      <c r="U8" s="9"/>
      <c r="V8" s="16" t="s">
        <v>15</v>
      </c>
      <c r="W8" s="16"/>
      <c r="X8" s="11">
        <f>AVERAGE(Instagram[Response Rate])</f>
        <v>0.85115384615384615</v>
      </c>
      <c r="Y8" s="8"/>
      <c r="Z8" s="9"/>
      <c r="AA8" s="9"/>
      <c r="AB8" s="9"/>
      <c r="AC8" s="9"/>
      <c r="AD8" s="16" t="s">
        <v>15</v>
      </c>
      <c r="AE8" s="16"/>
      <c r="AF8" s="11">
        <f>AVERAGE(X[Response Rate])</f>
        <v>0.85019230769230769</v>
      </c>
      <c r="AG8" s="8"/>
      <c r="AH8" s="12"/>
      <c r="AI8" s="12"/>
      <c r="AJ8" s="12"/>
    </row>
    <row r="9" spans="1:36" ht="14.55" customHeight="1" x14ac:dyDescent="0.35">
      <c r="A9" s="8"/>
      <c r="B9" s="9"/>
      <c r="C9" s="9"/>
      <c r="D9" s="9"/>
      <c r="E9" s="9"/>
      <c r="F9" s="16" t="s">
        <v>1</v>
      </c>
      <c r="G9" s="16"/>
      <c r="H9" s="10">
        <f>SUM(Facebook[Impressions])</f>
        <v>525047</v>
      </c>
      <c r="I9" s="8"/>
      <c r="J9" s="9"/>
      <c r="K9" s="9"/>
      <c r="L9" s="9"/>
      <c r="M9" s="9"/>
      <c r="N9" s="16" t="s">
        <v>1</v>
      </c>
      <c r="O9" s="16"/>
      <c r="P9" s="10">
        <f>SUM(Linkedin[Impressions])</f>
        <v>466294</v>
      </c>
      <c r="Q9" s="8"/>
      <c r="R9" s="9"/>
      <c r="S9" s="9"/>
      <c r="T9" s="9"/>
      <c r="U9" s="9"/>
      <c r="V9" s="16" t="s">
        <v>1</v>
      </c>
      <c r="W9" s="16"/>
      <c r="X9" s="10">
        <f>SUM(Instagram[Impressions])</f>
        <v>612149</v>
      </c>
      <c r="Y9" s="8"/>
      <c r="Z9" s="9"/>
      <c r="AA9" s="9"/>
      <c r="AB9" s="9"/>
      <c r="AC9" s="9"/>
      <c r="AD9" s="16" t="s">
        <v>1</v>
      </c>
      <c r="AE9" s="16"/>
      <c r="AF9" s="10">
        <f>SUM(X[Impressions])</f>
        <v>737589</v>
      </c>
      <c r="AG9" s="8"/>
      <c r="AH9" s="18" t="s">
        <v>16</v>
      </c>
      <c r="AI9" s="18"/>
      <c r="AJ9" s="13">
        <f>AF9+X9+P9+H9</f>
        <v>2341079</v>
      </c>
    </row>
    <row r="10" spans="1:36" ht="40.25" customHeight="1" x14ac:dyDescent="0.35">
      <c r="A10" s="8"/>
      <c r="B10" s="9"/>
      <c r="C10" s="17" t="s">
        <v>6</v>
      </c>
      <c r="D10" s="17"/>
      <c r="E10" s="17"/>
      <c r="F10" s="17"/>
      <c r="G10" s="17"/>
      <c r="H10" s="17"/>
      <c r="I10" s="8"/>
      <c r="J10" s="9"/>
      <c r="K10" s="17" t="s">
        <v>8</v>
      </c>
      <c r="L10" s="17"/>
      <c r="M10" s="17"/>
      <c r="N10" s="17"/>
      <c r="O10" s="17"/>
      <c r="P10" s="17"/>
      <c r="Q10" s="8"/>
      <c r="R10" s="9"/>
      <c r="S10" s="17" t="s">
        <v>10</v>
      </c>
      <c r="T10" s="17"/>
      <c r="U10" s="17"/>
      <c r="V10" s="17"/>
      <c r="W10" s="17"/>
      <c r="X10" s="17"/>
      <c r="Y10" s="8"/>
      <c r="Z10" s="9"/>
      <c r="AA10" s="17" t="s">
        <v>11</v>
      </c>
      <c r="AB10" s="17"/>
      <c r="AC10" s="17"/>
      <c r="AD10" s="17"/>
      <c r="AE10" s="17"/>
      <c r="AF10" s="17"/>
      <c r="AG10" s="8"/>
      <c r="AH10" s="12"/>
      <c r="AI10" s="12"/>
      <c r="AJ10" s="12"/>
    </row>
    <row r="11" spans="1:36" x14ac:dyDescent="0.35">
      <c r="A11" s="8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9</v>
      </c>
      <c r="I11" s="8"/>
      <c r="J11" s="1" t="s">
        <v>0</v>
      </c>
      <c r="K11" s="1" t="s">
        <v>1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9</v>
      </c>
      <c r="Q11" s="8"/>
      <c r="R11" s="1" t="s">
        <v>0</v>
      </c>
      <c r="S11" s="1" t="s">
        <v>1</v>
      </c>
      <c r="T11" s="1" t="s">
        <v>2</v>
      </c>
      <c r="U11" s="1" t="s">
        <v>3</v>
      </c>
      <c r="V11" s="1" t="s">
        <v>4</v>
      </c>
      <c r="W11" s="1" t="s">
        <v>5</v>
      </c>
      <c r="X11" s="1" t="s">
        <v>9</v>
      </c>
      <c r="Y11" s="8"/>
      <c r="Z11" s="1" t="s">
        <v>0</v>
      </c>
      <c r="AA11" s="1" t="s">
        <v>1</v>
      </c>
      <c r="AB11" s="1" t="s">
        <v>2</v>
      </c>
      <c r="AC11" s="1" t="s">
        <v>3</v>
      </c>
      <c r="AD11" s="1" t="s">
        <v>4</v>
      </c>
      <c r="AE11" s="1" t="s">
        <v>5</v>
      </c>
      <c r="AF11" s="1" t="s">
        <v>9</v>
      </c>
      <c r="AG11" s="8"/>
      <c r="AH11" s="12"/>
      <c r="AI11" s="12"/>
      <c r="AJ11" s="12"/>
    </row>
    <row r="12" spans="1:36" x14ac:dyDescent="0.35">
      <c r="A12" s="8"/>
      <c r="B12" s="2">
        <v>1</v>
      </c>
      <c r="C12" s="3">
        <v>10645</v>
      </c>
      <c r="D12" s="5">
        <v>3.7499999999999999E-2</v>
      </c>
      <c r="E12" s="3">
        <v>18</v>
      </c>
      <c r="F12" s="4">
        <v>0.82</v>
      </c>
      <c r="G12" s="3">
        <v>8942</v>
      </c>
      <c r="H12" s="3">
        <v>596</v>
      </c>
      <c r="I12" s="8"/>
      <c r="J12" s="2">
        <v>1</v>
      </c>
      <c r="K12" s="3">
        <v>10200</v>
      </c>
      <c r="L12" s="5">
        <v>3.49E-2</v>
      </c>
      <c r="M12" s="3">
        <v>17</v>
      </c>
      <c r="N12" s="4">
        <v>0.82</v>
      </c>
      <c r="O12" s="3">
        <v>8584</v>
      </c>
      <c r="P12" s="3">
        <v>944</v>
      </c>
      <c r="Q12" s="8"/>
      <c r="R12" s="2">
        <v>1</v>
      </c>
      <c r="S12" s="3">
        <v>12138</v>
      </c>
      <c r="T12" s="5">
        <v>3.9100000000000003E-2</v>
      </c>
      <c r="U12" s="3">
        <v>23</v>
      </c>
      <c r="V12" s="4">
        <v>0.82</v>
      </c>
      <c r="W12" s="3">
        <v>10387</v>
      </c>
      <c r="X12" s="3">
        <v>1150</v>
      </c>
      <c r="Y12" s="8"/>
      <c r="Z12" s="2">
        <v>1</v>
      </c>
      <c r="AA12" s="3">
        <v>14808</v>
      </c>
      <c r="AB12" s="5">
        <v>0.04</v>
      </c>
      <c r="AC12" s="3">
        <v>27</v>
      </c>
      <c r="AD12" s="4">
        <v>0.82</v>
      </c>
      <c r="AE12" s="3">
        <v>9660</v>
      </c>
      <c r="AF12" s="3">
        <v>1449</v>
      </c>
      <c r="AG12" s="8"/>
      <c r="AH12" s="12"/>
      <c r="AI12" s="12"/>
      <c r="AJ12" s="12"/>
    </row>
    <row r="13" spans="1:36" x14ac:dyDescent="0.35">
      <c r="A13" s="8"/>
      <c r="B13" s="2">
        <v>2</v>
      </c>
      <c r="C13" s="3">
        <v>10667</v>
      </c>
      <c r="D13" s="5">
        <v>2.2499999999999999E-2</v>
      </c>
      <c r="E13" s="3">
        <v>20</v>
      </c>
      <c r="F13" s="4">
        <v>0.79</v>
      </c>
      <c r="G13" s="3">
        <v>8854</v>
      </c>
      <c r="H13" s="3">
        <v>422</v>
      </c>
      <c r="I13" s="8"/>
      <c r="J13" s="2">
        <v>2</v>
      </c>
      <c r="K13" s="3">
        <v>9174</v>
      </c>
      <c r="L13" s="5">
        <v>2.2499999999999999E-2</v>
      </c>
      <c r="M13" s="3">
        <v>19</v>
      </c>
      <c r="N13" s="4">
        <v>0.79</v>
      </c>
      <c r="O13" s="3">
        <v>8234</v>
      </c>
      <c r="P13" s="3">
        <v>1564</v>
      </c>
      <c r="Q13" s="8"/>
      <c r="R13" s="2">
        <v>2</v>
      </c>
      <c r="S13" s="3">
        <v>10642</v>
      </c>
      <c r="T13" s="5">
        <v>2.52E-2</v>
      </c>
      <c r="U13" s="3">
        <v>30</v>
      </c>
      <c r="V13" s="4">
        <v>0.91</v>
      </c>
      <c r="W13" s="3">
        <v>9551</v>
      </c>
      <c r="X13" s="3">
        <v>1439</v>
      </c>
      <c r="Y13" s="8"/>
      <c r="Z13" s="2">
        <v>2</v>
      </c>
      <c r="AA13" s="3">
        <v>12451</v>
      </c>
      <c r="AB13" s="5">
        <v>2.52E-2</v>
      </c>
      <c r="AC13" s="3">
        <v>33</v>
      </c>
      <c r="AD13" s="4">
        <v>0.79</v>
      </c>
      <c r="AE13" s="3">
        <v>9933</v>
      </c>
      <c r="AF13" s="3">
        <v>1482</v>
      </c>
      <c r="AG13" s="8"/>
      <c r="AH13" s="12"/>
      <c r="AI13" s="12"/>
      <c r="AJ13" s="12"/>
    </row>
    <row r="14" spans="1:36" x14ac:dyDescent="0.35">
      <c r="A14" s="8"/>
      <c r="B14" s="2">
        <v>3</v>
      </c>
      <c r="C14" s="3">
        <v>8972</v>
      </c>
      <c r="D14" s="5">
        <v>0.01</v>
      </c>
      <c r="E14" s="3">
        <v>12</v>
      </c>
      <c r="F14" s="4">
        <v>0.8</v>
      </c>
      <c r="G14" s="3">
        <v>7178</v>
      </c>
      <c r="H14" s="3">
        <v>342</v>
      </c>
      <c r="I14" s="8"/>
      <c r="J14" s="2">
        <v>3</v>
      </c>
      <c r="K14" s="3">
        <v>8165</v>
      </c>
      <c r="L14" s="5">
        <v>9.9000000000000008E-3</v>
      </c>
      <c r="M14" s="3">
        <v>11</v>
      </c>
      <c r="N14" s="4">
        <v>0.8</v>
      </c>
      <c r="O14" s="3">
        <v>6532</v>
      </c>
      <c r="P14" s="3">
        <v>1110</v>
      </c>
      <c r="Q14" s="8"/>
      <c r="R14" s="2">
        <v>3</v>
      </c>
      <c r="S14" s="3">
        <v>12250</v>
      </c>
      <c r="T14" s="5">
        <v>1.0999999999999999E-2</v>
      </c>
      <c r="U14" s="3">
        <v>15</v>
      </c>
      <c r="V14" s="4">
        <v>0.8</v>
      </c>
      <c r="W14" s="3">
        <v>7838</v>
      </c>
      <c r="X14" s="3">
        <v>1232</v>
      </c>
      <c r="Y14" s="8"/>
      <c r="Z14" s="2">
        <v>3</v>
      </c>
      <c r="AA14" s="3">
        <v>14945</v>
      </c>
      <c r="AB14" s="5">
        <v>2.8000000000000001E-2</v>
      </c>
      <c r="AC14" s="3">
        <v>18</v>
      </c>
      <c r="AD14" s="4">
        <v>0.8</v>
      </c>
      <c r="AE14" s="3">
        <v>8073</v>
      </c>
      <c r="AF14" s="3">
        <v>1725</v>
      </c>
      <c r="AG14" s="8"/>
      <c r="AH14" s="12"/>
      <c r="AI14" s="12"/>
      <c r="AJ14" s="12"/>
    </row>
    <row r="15" spans="1:36" x14ac:dyDescent="0.35">
      <c r="A15" s="8"/>
      <c r="B15" s="2">
        <v>4</v>
      </c>
      <c r="C15" s="3">
        <v>9958</v>
      </c>
      <c r="D15" s="5">
        <v>0.03</v>
      </c>
      <c r="E15" s="3">
        <v>12</v>
      </c>
      <c r="F15" s="4">
        <v>0.83</v>
      </c>
      <c r="G15" s="3">
        <v>7966</v>
      </c>
      <c r="H15" s="3">
        <v>469</v>
      </c>
      <c r="I15" s="8"/>
      <c r="J15" s="2">
        <v>4</v>
      </c>
      <c r="K15" s="3">
        <v>9520</v>
      </c>
      <c r="L15" s="5">
        <v>3.1199999999999999E-2</v>
      </c>
      <c r="M15" s="3">
        <v>11</v>
      </c>
      <c r="N15" s="4">
        <v>0.83</v>
      </c>
      <c r="O15" s="3">
        <v>7090</v>
      </c>
      <c r="P15" s="3">
        <v>1064</v>
      </c>
      <c r="Q15" s="8"/>
      <c r="R15" s="2">
        <v>4</v>
      </c>
      <c r="S15" s="3">
        <v>12090</v>
      </c>
      <c r="T15" s="5">
        <v>3.4599999999999999E-2</v>
      </c>
      <c r="U15" s="3">
        <v>14</v>
      </c>
      <c r="V15" s="4">
        <v>0.83</v>
      </c>
      <c r="W15" s="3">
        <v>8224</v>
      </c>
      <c r="X15" s="3">
        <v>1032</v>
      </c>
      <c r="Y15" s="8"/>
      <c r="Z15" s="2">
        <v>4</v>
      </c>
      <c r="AA15" s="3">
        <v>12695</v>
      </c>
      <c r="AB15" s="5">
        <v>3.4599999999999999E-2</v>
      </c>
      <c r="AC15" s="3">
        <v>14</v>
      </c>
      <c r="AD15" s="4">
        <v>0.83</v>
      </c>
      <c r="AE15" s="3">
        <v>8471</v>
      </c>
      <c r="AF15" s="3">
        <v>1362</v>
      </c>
      <c r="AG15" s="8"/>
      <c r="AH15" s="12"/>
      <c r="AI15" s="12"/>
      <c r="AJ15" s="12"/>
    </row>
    <row r="16" spans="1:36" x14ac:dyDescent="0.35">
      <c r="A16" s="8"/>
      <c r="B16" s="2">
        <v>5</v>
      </c>
      <c r="C16" s="3">
        <v>9636</v>
      </c>
      <c r="D16" s="5">
        <v>2.2857142857142857E-2</v>
      </c>
      <c r="E16" s="3">
        <v>10</v>
      </c>
      <c r="F16" s="4">
        <v>0.88</v>
      </c>
      <c r="G16" s="3">
        <v>7805</v>
      </c>
      <c r="H16" s="3">
        <v>520</v>
      </c>
      <c r="I16" s="8"/>
      <c r="J16" s="2">
        <v>5</v>
      </c>
      <c r="K16" s="3">
        <v>8672</v>
      </c>
      <c r="L16" s="5">
        <v>2.1700000000000001E-2</v>
      </c>
      <c r="M16" s="3">
        <v>10</v>
      </c>
      <c r="N16" s="4">
        <v>0.88</v>
      </c>
      <c r="O16" s="3">
        <v>7337</v>
      </c>
      <c r="P16" s="3">
        <v>1101</v>
      </c>
      <c r="Q16" s="8"/>
      <c r="R16" s="2">
        <v>5</v>
      </c>
      <c r="S16" s="3">
        <v>10840</v>
      </c>
      <c r="T16" s="5">
        <v>2.41E-2</v>
      </c>
      <c r="U16" s="3">
        <v>12</v>
      </c>
      <c r="V16" s="4">
        <v>0.88</v>
      </c>
      <c r="W16" s="3">
        <v>8951</v>
      </c>
      <c r="X16" s="3">
        <v>1387</v>
      </c>
      <c r="Y16" s="8"/>
      <c r="Z16" s="2">
        <v>5</v>
      </c>
      <c r="AA16" s="3">
        <v>12032</v>
      </c>
      <c r="AB16" s="5">
        <v>2.41E-2</v>
      </c>
      <c r="AC16" s="3">
        <v>14</v>
      </c>
      <c r="AD16" s="4">
        <v>0.88</v>
      </c>
      <c r="AE16" s="3">
        <v>8593</v>
      </c>
      <c r="AF16" s="3">
        <v>1748</v>
      </c>
      <c r="AG16" s="8"/>
      <c r="AH16" s="12"/>
      <c r="AI16" s="12"/>
      <c r="AJ16" s="12"/>
    </row>
    <row r="17" spans="1:36" x14ac:dyDescent="0.35">
      <c r="A17" s="8"/>
      <c r="B17" s="2">
        <v>6</v>
      </c>
      <c r="C17" s="3">
        <v>10054</v>
      </c>
      <c r="D17" s="5">
        <v>2.2499999999999999E-2</v>
      </c>
      <c r="E17" s="3">
        <v>23</v>
      </c>
      <c r="F17" s="4">
        <v>0.78</v>
      </c>
      <c r="G17" s="3">
        <v>8043</v>
      </c>
      <c r="H17" s="3">
        <v>447</v>
      </c>
      <c r="I17" s="8"/>
      <c r="J17" s="2">
        <v>6</v>
      </c>
      <c r="K17" s="3">
        <v>9149</v>
      </c>
      <c r="L17" s="5">
        <v>0.02</v>
      </c>
      <c r="M17" s="3">
        <v>21</v>
      </c>
      <c r="N17" s="4">
        <v>0.78</v>
      </c>
      <c r="O17" s="3">
        <v>7078</v>
      </c>
      <c r="P17" s="3">
        <v>849</v>
      </c>
      <c r="Q17" s="8"/>
      <c r="R17" s="2">
        <v>6</v>
      </c>
      <c r="S17" s="3">
        <v>11802</v>
      </c>
      <c r="T17" s="5">
        <v>2.1999999999999999E-2</v>
      </c>
      <c r="U17" s="3">
        <v>34</v>
      </c>
      <c r="V17" s="4">
        <v>0.78</v>
      </c>
      <c r="W17" s="3">
        <v>7998</v>
      </c>
      <c r="X17" s="3">
        <v>1044</v>
      </c>
      <c r="Y17" s="8"/>
      <c r="Z17" s="2">
        <v>6</v>
      </c>
      <c r="AA17" s="3">
        <v>14871</v>
      </c>
      <c r="AB17" s="5">
        <v>2.1999999999999999E-2</v>
      </c>
      <c r="AC17" s="3">
        <v>35</v>
      </c>
      <c r="AD17" s="4">
        <v>0.78</v>
      </c>
      <c r="AE17" s="3">
        <v>8078</v>
      </c>
      <c r="AF17" s="3">
        <v>1378</v>
      </c>
      <c r="AG17" s="8"/>
      <c r="AH17" s="12"/>
      <c r="AI17" s="12"/>
      <c r="AJ17" s="12"/>
    </row>
    <row r="18" spans="1:36" x14ac:dyDescent="0.35">
      <c r="A18" s="8"/>
      <c r="B18" s="2">
        <v>7</v>
      </c>
      <c r="C18" s="3">
        <v>9386</v>
      </c>
      <c r="D18" s="5">
        <v>2.2499999999999999E-2</v>
      </c>
      <c r="E18" s="3">
        <v>11</v>
      </c>
      <c r="F18" s="4">
        <v>0.78</v>
      </c>
      <c r="G18" s="3">
        <v>7697</v>
      </c>
      <c r="H18" s="3">
        <v>385</v>
      </c>
      <c r="I18" s="8"/>
      <c r="J18" s="2">
        <v>7</v>
      </c>
      <c r="K18" s="3">
        <v>8000</v>
      </c>
      <c r="L18" s="5">
        <v>2.18E-2</v>
      </c>
      <c r="M18" s="3">
        <v>12</v>
      </c>
      <c r="N18" s="4">
        <v>0.78</v>
      </c>
      <c r="O18" s="3">
        <v>7620</v>
      </c>
      <c r="P18" s="3">
        <v>914</v>
      </c>
      <c r="Q18" s="8"/>
      <c r="R18" s="2">
        <v>7</v>
      </c>
      <c r="S18" s="3">
        <v>9120</v>
      </c>
      <c r="T18" s="5">
        <v>2.4400000000000002E-2</v>
      </c>
      <c r="U18" s="3">
        <v>18</v>
      </c>
      <c r="V18" s="4">
        <v>0.82</v>
      </c>
      <c r="W18" s="3">
        <v>8077</v>
      </c>
      <c r="X18" s="3">
        <v>1197</v>
      </c>
      <c r="Y18" s="8"/>
      <c r="Z18" s="2">
        <v>7</v>
      </c>
      <c r="AA18" s="3">
        <v>11400</v>
      </c>
      <c r="AB18" s="5">
        <v>2.4400000000000002E-2</v>
      </c>
      <c r="AC18" s="3">
        <v>21</v>
      </c>
      <c r="AD18" s="4">
        <v>0.82</v>
      </c>
      <c r="AE18" s="3">
        <v>7350</v>
      </c>
      <c r="AF18" s="3">
        <v>1424</v>
      </c>
      <c r="AG18" s="8"/>
      <c r="AH18" s="12"/>
      <c r="AI18" s="12"/>
      <c r="AJ18" s="12"/>
    </row>
    <row r="19" spans="1:36" x14ac:dyDescent="0.35">
      <c r="A19" s="8"/>
      <c r="B19" s="2">
        <v>8</v>
      </c>
      <c r="C19" s="3">
        <v>10231</v>
      </c>
      <c r="D19" s="5">
        <v>1.714285714285714E-2</v>
      </c>
      <c r="E19" s="3">
        <v>11</v>
      </c>
      <c r="F19" s="4">
        <v>0.79</v>
      </c>
      <c r="G19" s="3">
        <v>8696</v>
      </c>
      <c r="H19" s="3">
        <v>458</v>
      </c>
      <c r="I19" s="8"/>
      <c r="J19" s="2">
        <v>8</v>
      </c>
      <c r="K19" s="3">
        <v>8185</v>
      </c>
      <c r="L19" s="5">
        <v>1.8200000000000001E-2</v>
      </c>
      <c r="M19" s="3">
        <v>10</v>
      </c>
      <c r="N19" s="4">
        <v>0.79</v>
      </c>
      <c r="O19" s="3">
        <v>7739</v>
      </c>
      <c r="P19" s="3">
        <v>851</v>
      </c>
      <c r="Q19" s="8"/>
      <c r="R19" s="2">
        <v>8</v>
      </c>
      <c r="S19" s="3">
        <v>14520</v>
      </c>
      <c r="T19" s="5">
        <v>2.0199999999999999E-2</v>
      </c>
      <c r="U19" s="3">
        <v>15</v>
      </c>
      <c r="V19" s="4">
        <v>0.79</v>
      </c>
      <c r="W19" s="3">
        <v>8126</v>
      </c>
      <c r="X19" s="3">
        <v>800</v>
      </c>
      <c r="Y19" s="8"/>
      <c r="Z19" s="2">
        <v>8</v>
      </c>
      <c r="AA19" s="3">
        <v>17714</v>
      </c>
      <c r="AB19" s="5">
        <v>2.0199999999999999E-2</v>
      </c>
      <c r="AC19" s="3">
        <v>16</v>
      </c>
      <c r="AD19" s="4">
        <v>0.79</v>
      </c>
      <c r="AE19" s="3">
        <v>8695</v>
      </c>
      <c r="AF19" s="3">
        <v>832</v>
      </c>
      <c r="AG19" s="8"/>
      <c r="AH19" s="12"/>
      <c r="AI19" s="12"/>
      <c r="AJ19" s="12"/>
    </row>
    <row r="20" spans="1:36" x14ac:dyDescent="0.35">
      <c r="A20" s="8"/>
      <c r="B20" s="2">
        <v>9</v>
      </c>
      <c r="C20" s="3">
        <v>9921</v>
      </c>
      <c r="D20" s="5">
        <v>2.571428571428571E-2</v>
      </c>
      <c r="E20" s="3">
        <v>18</v>
      </c>
      <c r="F20" s="4">
        <v>0.78</v>
      </c>
      <c r="G20" s="3">
        <v>8433</v>
      </c>
      <c r="H20" s="3">
        <v>562</v>
      </c>
      <c r="I20" s="8"/>
      <c r="J20" s="2">
        <v>9</v>
      </c>
      <c r="K20" s="3">
        <v>8532</v>
      </c>
      <c r="L20" s="5">
        <v>2.5700000000000001E-2</v>
      </c>
      <c r="M20" s="3">
        <v>17</v>
      </c>
      <c r="N20" s="4">
        <v>0.78</v>
      </c>
      <c r="O20" s="3">
        <v>7927</v>
      </c>
      <c r="P20" s="3">
        <v>1110</v>
      </c>
      <c r="Q20" s="8"/>
      <c r="R20" s="2">
        <v>9</v>
      </c>
      <c r="S20" s="3">
        <v>10324</v>
      </c>
      <c r="T20" s="5">
        <v>2.8299999999999999E-2</v>
      </c>
      <c r="U20" s="3">
        <v>27</v>
      </c>
      <c r="V20" s="4">
        <v>0.92</v>
      </c>
      <c r="W20" s="3">
        <v>8878</v>
      </c>
      <c r="X20" s="3">
        <v>1421</v>
      </c>
      <c r="Y20" s="8"/>
      <c r="Z20" s="2">
        <v>9</v>
      </c>
      <c r="AA20" s="3">
        <v>12389</v>
      </c>
      <c r="AB20" s="5">
        <v>2.8299999999999999E-2</v>
      </c>
      <c r="AC20" s="3">
        <v>28</v>
      </c>
      <c r="AD20" s="4">
        <v>0.78</v>
      </c>
      <c r="AE20" s="3">
        <v>8345</v>
      </c>
      <c r="AF20" s="3">
        <v>1705</v>
      </c>
      <c r="AG20" s="8"/>
      <c r="AH20" s="12"/>
      <c r="AI20" s="12"/>
      <c r="AJ20" s="12"/>
    </row>
    <row r="21" spans="1:36" x14ac:dyDescent="0.35">
      <c r="A21" s="8"/>
      <c r="B21" s="2">
        <v>10</v>
      </c>
      <c r="C21" s="3">
        <v>9000</v>
      </c>
      <c r="D21" s="5">
        <v>2.2857142857142857E-2</v>
      </c>
      <c r="E21" s="3">
        <v>15</v>
      </c>
      <c r="F21" s="4">
        <v>0.79</v>
      </c>
      <c r="G21" s="3">
        <v>7380</v>
      </c>
      <c r="H21" s="3">
        <v>388</v>
      </c>
      <c r="I21" s="8"/>
      <c r="J21" s="2">
        <v>10</v>
      </c>
      <c r="K21" s="3">
        <v>8190</v>
      </c>
      <c r="L21" s="5">
        <v>2.0799999999999999E-2</v>
      </c>
      <c r="M21" s="3">
        <v>14</v>
      </c>
      <c r="N21" s="4">
        <v>0.85</v>
      </c>
      <c r="O21" s="3">
        <v>6790</v>
      </c>
      <c r="P21" s="3">
        <v>815</v>
      </c>
      <c r="Q21" s="8"/>
      <c r="R21" s="2">
        <v>10</v>
      </c>
      <c r="S21" s="3">
        <v>13580</v>
      </c>
      <c r="T21" s="5">
        <v>2.3300000000000001E-2</v>
      </c>
      <c r="U21" s="3">
        <v>18</v>
      </c>
      <c r="V21" s="4">
        <v>0.79</v>
      </c>
      <c r="W21" s="3">
        <v>7537</v>
      </c>
      <c r="X21" s="3">
        <v>1000</v>
      </c>
      <c r="Y21" s="8"/>
      <c r="Z21" s="2">
        <v>10</v>
      </c>
      <c r="AA21" s="3">
        <v>17247</v>
      </c>
      <c r="AB21" s="5">
        <v>2.3300000000000001E-2</v>
      </c>
      <c r="AC21" s="3">
        <v>19</v>
      </c>
      <c r="AD21" s="4">
        <v>0.79</v>
      </c>
      <c r="AE21" s="3">
        <v>7688</v>
      </c>
      <c r="AF21" s="3">
        <v>1030</v>
      </c>
      <c r="AG21" s="8"/>
      <c r="AH21" s="12"/>
      <c r="AI21" s="12"/>
      <c r="AJ21" s="12"/>
    </row>
    <row r="22" spans="1:36" x14ac:dyDescent="0.35">
      <c r="A22" s="8"/>
      <c r="B22" s="2">
        <v>11</v>
      </c>
      <c r="C22" s="3">
        <v>9413</v>
      </c>
      <c r="D22" s="5">
        <v>7.4999999999999997E-3</v>
      </c>
      <c r="E22" s="3">
        <v>24</v>
      </c>
      <c r="F22" s="4">
        <v>0.82</v>
      </c>
      <c r="G22" s="3">
        <v>7625</v>
      </c>
      <c r="H22" s="3">
        <v>449</v>
      </c>
      <c r="I22" s="8"/>
      <c r="J22" s="2">
        <v>11</v>
      </c>
      <c r="K22" s="3">
        <v>7813</v>
      </c>
      <c r="L22" s="5">
        <v>7.4000000000000003E-3</v>
      </c>
      <c r="M22" s="3">
        <v>23</v>
      </c>
      <c r="N22" s="4">
        <v>0.82</v>
      </c>
      <c r="O22" s="3">
        <v>7320</v>
      </c>
      <c r="P22" s="3">
        <v>1098</v>
      </c>
      <c r="Q22" s="8"/>
      <c r="R22" s="2">
        <v>11</v>
      </c>
      <c r="S22" s="3">
        <v>9923</v>
      </c>
      <c r="T22" s="5">
        <v>8.0999999999999996E-3</v>
      </c>
      <c r="U22" s="3">
        <v>35</v>
      </c>
      <c r="V22" s="4">
        <v>0.82</v>
      </c>
      <c r="W22" s="3">
        <v>7832</v>
      </c>
      <c r="X22" s="3">
        <v>1318</v>
      </c>
      <c r="Y22" s="8"/>
      <c r="Z22" s="2">
        <v>11</v>
      </c>
      <c r="AA22" s="3">
        <v>10419</v>
      </c>
      <c r="AB22" s="5">
        <v>2.1000000000000001E-2</v>
      </c>
      <c r="AC22" s="3">
        <v>35</v>
      </c>
      <c r="AD22" s="4">
        <v>0.82</v>
      </c>
      <c r="AE22" s="3">
        <v>8459</v>
      </c>
      <c r="AF22" s="3">
        <v>1582</v>
      </c>
      <c r="AG22" s="8"/>
      <c r="AH22" s="12"/>
      <c r="AI22" s="12"/>
      <c r="AJ22" s="12"/>
    </row>
    <row r="23" spans="1:36" x14ac:dyDescent="0.35">
      <c r="A23" s="8"/>
      <c r="B23" s="2">
        <v>12</v>
      </c>
      <c r="C23" s="3">
        <v>10737</v>
      </c>
      <c r="D23" s="5">
        <v>2.1428571428571429E-2</v>
      </c>
      <c r="E23" s="3">
        <v>20</v>
      </c>
      <c r="F23" s="4">
        <v>0.8</v>
      </c>
      <c r="G23" s="3">
        <v>8697</v>
      </c>
      <c r="H23" s="3">
        <v>580</v>
      </c>
      <c r="I23" s="8"/>
      <c r="J23" s="2">
        <v>12</v>
      </c>
      <c r="K23" s="3">
        <v>9341</v>
      </c>
      <c r="L23" s="5">
        <v>1.9900000000000001E-2</v>
      </c>
      <c r="M23" s="3">
        <v>21</v>
      </c>
      <c r="N23" s="4">
        <v>0.8</v>
      </c>
      <c r="O23" s="3">
        <v>8175</v>
      </c>
      <c r="P23" s="3">
        <v>981</v>
      </c>
      <c r="Q23" s="8"/>
      <c r="R23" s="2">
        <v>12</v>
      </c>
      <c r="S23" s="3">
        <v>10742</v>
      </c>
      <c r="T23" s="5">
        <v>2.2100000000000002E-2</v>
      </c>
      <c r="U23" s="3">
        <v>33</v>
      </c>
      <c r="V23" s="4">
        <v>0.8</v>
      </c>
      <c r="W23" s="3">
        <v>9974</v>
      </c>
      <c r="X23" s="3">
        <v>1177</v>
      </c>
      <c r="Y23" s="8"/>
      <c r="Z23" s="2">
        <v>12</v>
      </c>
      <c r="AA23" s="3">
        <v>12246</v>
      </c>
      <c r="AB23" s="5">
        <v>2.2100000000000002E-2</v>
      </c>
      <c r="AC23" s="3">
        <v>36</v>
      </c>
      <c r="AD23" s="4">
        <v>0.8</v>
      </c>
      <c r="AE23" s="3">
        <v>9974</v>
      </c>
      <c r="AF23" s="3">
        <v>1542</v>
      </c>
      <c r="AG23" s="8"/>
      <c r="AH23" s="12"/>
      <c r="AI23" s="19"/>
      <c r="AJ23" s="19"/>
    </row>
    <row r="24" spans="1:36" x14ac:dyDescent="0.35">
      <c r="A24" s="8"/>
      <c r="B24" s="2">
        <v>13</v>
      </c>
      <c r="C24" s="3">
        <v>10889</v>
      </c>
      <c r="D24" s="5">
        <v>2.571428571428571E-2</v>
      </c>
      <c r="E24" s="3">
        <v>16</v>
      </c>
      <c r="F24" s="4">
        <v>0.85</v>
      </c>
      <c r="G24" s="3">
        <v>9038</v>
      </c>
      <c r="H24" s="3">
        <v>452</v>
      </c>
      <c r="I24" s="8"/>
      <c r="J24" s="2">
        <v>13</v>
      </c>
      <c r="K24" s="3">
        <v>8711</v>
      </c>
      <c r="L24" s="5">
        <v>2.52E-2</v>
      </c>
      <c r="M24" s="3">
        <v>15</v>
      </c>
      <c r="N24" s="4">
        <v>0.85</v>
      </c>
      <c r="O24" s="3">
        <v>9219</v>
      </c>
      <c r="P24" s="3">
        <v>1659</v>
      </c>
      <c r="Q24" s="8"/>
      <c r="R24" s="2">
        <v>13</v>
      </c>
      <c r="S24" s="3">
        <v>11150</v>
      </c>
      <c r="T24" s="5">
        <v>2.8199999999999999E-2</v>
      </c>
      <c r="U24" s="3">
        <v>24</v>
      </c>
      <c r="V24" s="4">
        <v>0.85</v>
      </c>
      <c r="W24" s="3">
        <v>11155</v>
      </c>
      <c r="X24" s="3">
        <v>1576</v>
      </c>
      <c r="Y24" s="8"/>
      <c r="Z24" s="2">
        <v>13</v>
      </c>
      <c r="AA24" s="3">
        <v>13380</v>
      </c>
      <c r="AB24" s="5">
        <v>2.8199999999999999E-2</v>
      </c>
      <c r="AC24" s="3">
        <v>25</v>
      </c>
      <c r="AD24" s="4">
        <v>0.85</v>
      </c>
      <c r="AE24" s="3">
        <v>10597</v>
      </c>
      <c r="AF24" s="3">
        <v>1608</v>
      </c>
      <c r="AG24" s="8"/>
      <c r="AH24" s="12"/>
      <c r="AI24" s="19"/>
      <c r="AJ24" s="19"/>
    </row>
    <row r="25" spans="1:36" x14ac:dyDescent="0.35">
      <c r="A25" s="8"/>
      <c r="B25" s="2">
        <v>14</v>
      </c>
      <c r="C25" s="3">
        <v>10845</v>
      </c>
      <c r="D25" s="5">
        <v>3.428571428571428E-2</v>
      </c>
      <c r="E25" s="3">
        <v>23</v>
      </c>
      <c r="F25" s="4">
        <v>0.86</v>
      </c>
      <c r="G25" s="3">
        <v>8893</v>
      </c>
      <c r="H25" s="3">
        <v>445</v>
      </c>
      <c r="I25" s="8"/>
      <c r="J25" s="2">
        <v>14</v>
      </c>
      <c r="K25" s="3">
        <v>9544</v>
      </c>
      <c r="L25" s="5">
        <v>3.0499999999999999E-2</v>
      </c>
      <c r="M25" s="3">
        <v>22</v>
      </c>
      <c r="N25" s="4">
        <v>0.91</v>
      </c>
      <c r="O25" s="3">
        <v>7025</v>
      </c>
      <c r="P25" s="3">
        <v>984</v>
      </c>
      <c r="Q25" s="8"/>
      <c r="R25" s="2">
        <v>14</v>
      </c>
      <c r="S25" s="3">
        <v>11453</v>
      </c>
      <c r="T25" s="5">
        <v>3.39E-2</v>
      </c>
      <c r="U25" s="3">
        <v>26</v>
      </c>
      <c r="V25" s="4">
        <v>0.88</v>
      </c>
      <c r="W25" s="3">
        <v>7306</v>
      </c>
      <c r="X25" s="3">
        <v>1191</v>
      </c>
      <c r="Y25" s="8"/>
      <c r="Z25" s="2">
        <v>14</v>
      </c>
      <c r="AA25" s="3">
        <v>14774</v>
      </c>
      <c r="AB25" s="5">
        <v>3.39E-2</v>
      </c>
      <c r="AC25" s="3">
        <v>31</v>
      </c>
      <c r="AD25" s="4">
        <v>0.88</v>
      </c>
      <c r="AE25" s="3">
        <v>6722</v>
      </c>
      <c r="AF25" s="3">
        <v>1167</v>
      </c>
      <c r="AG25" s="8"/>
      <c r="AH25" s="12"/>
      <c r="AI25" s="19"/>
      <c r="AJ25" s="19"/>
    </row>
    <row r="26" spans="1:36" x14ac:dyDescent="0.35">
      <c r="A26" s="8"/>
      <c r="B26" s="2">
        <v>15</v>
      </c>
      <c r="C26" s="3">
        <v>8995</v>
      </c>
      <c r="D26" s="5">
        <v>1.714285714285714E-2</v>
      </c>
      <c r="E26" s="3">
        <v>10</v>
      </c>
      <c r="F26" s="4">
        <v>0.87</v>
      </c>
      <c r="G26" s="3">
        <v>7196</v>
      </c>
      <c r="H26" s="3">
        <v>379</v>
      </c>
      <c r="I26" s="8"/>
      <c r="J26" s="2">
        <v>15</v>
      </c>
      <c r="K26" s="3">
        <v>7466</v>
      </c>
      <c r="L26" s="5">
        <v>1.6299999999999999E-2</v>
      </c>
      <c r="M26" s="3">
        <v>11</v>
      </c>
      <c r="N26" s="4">
        <v>0.87</v>
      </c>
      <c r="O26" s="3">
        <v>5613</v>
      </c>
      <c r="P26" s="3">
        <v>1010</v>
      </c>
      <c r="Q26" s="8"/>
      <c r="R26" s="2">
        <v>15</v>
      </c>
      <c r="S26" s="3">
        <v>8437</v>
      </c>
      <c r="T26" s="5">
        <v>1.7899999999999999E-2</v>
      </c>
      <c r="U26" s="3">
        <v>17</v>
      </c>
      <c r="V26" s="4">
        <v>0.87</v>
      </c>
      <c r="W26" s="3">
        <v>6455</v>
      </c>
      <c r="X26" s="3">
        <v>1212</v>
      </c>
      <c r="Y26" s="8"/>
      <c r="Z26" s="2">
        <v>15</v>
      </c>
      <c r="AA26" s="3">
        <v>10520</v>
      </c>
      <c r="AB26" s="5">
        <v>3.5999999999999997E-2</v>
      </c>
      <c r="AC26" s="3">
        <v>18</v>
      </c>
      <c r="AD26" s="4">
        <v>0.87</v>
      </c>
      <c r="AE26" s="3">
        <v>6455</v>
      </c>
      <c r="AF26" s="3">
        <v>1418</v>
      </c>
      <c r="AG26" s="8"/>
      <c r="AH26" s="12"/>
      <c r="AI26" s="12"/>
      <c r="AJ26" s="12"/>
    </row>
    <row r="27" spans="1:36" x14ac:dyDescent="0.35">
      <c r="A27" s="8"/>
      <c r="B27" s="2">
        <v>16</v>
      </c>
      <c r="C27" s="3">
        <v>8781</v>
      </c>
      <c r="D27" s="5">
        <v>2.571428571428571E-2</v>
      </c>
      <c r="E27" s="3">
        <v>24</v>
      </c>
      <c r="F27" s="4">
        <v>0.78</v>
      </c>
      <c r="G27" s="3">
        <v>7113</v>
      </c>
      <c r="H27" s="3">
        <v>374</v>
      </c>
      <c r="I27" s="8"/>
      <c r="J27" s="2">
        <v>16</v>
      </c>
      <c r="K27" s="3">
        <v>7464</v>
      </c>
      <c r="L27" s="5">
        <v>2.29E-2</v>
      </c>
      <c r="M27" s="3">
        <v>25</v>
      </c>
      <c r="N27" s="4">
        <v>0.81</v>
      </c>
      <c r="O27" s="3">
        <v>6971</v>
      </c>
      <c r="P27" s="3">
        <v>837</v>
      </c>
      <c r="Q27" s="8"/>
      <c r="R27" s="2">
        <v>16</v>
      </c>
      <c r="S27" s="3">
        <v>10226</v>
      </c>
      <c r="T27" s="5">
        <v>2.52E-2</v>
      </c>
      <c r="U27" s="3">
        <v>37</v>
      </c>
      <c r="V27" s="4">
        <v>0.78</v>
      </c>
      <c r="W27" s="3">
        <v>7529</v>
      </c>
      <c r="X27" s="3">
        <v>1096</v>
      </c>
      <c r="Y27" s="8"/>
      <c r="Z27" s="2">
        <v>16</v>
      </c>
      <c r="AA27" s="3">
        <v>13498</v>
      </c>
      <c r="AB27" s="5">
        <v>2.52E-2</v>
      </c>
      <c r="AC27" s="3">
        <v>37</v>
      </c>
      <c r="AD27" s="4">
        <v>0.78</v>
      </c>
      <c r="AE27" s="3">
        <v>6776</v>
      </c>
      <c r="AF27" s="3">
        <v>1260</v>
      </c>
      <c r="AG27" s="8"/>
      <c r="AH27" s="12"/>
      <c r="AI27" s="12"/>
      <c r="AJ27" s="12"/>
    </row>
    <row r="28" spans="1:36" x14ac:dyDescent="0.35">
      <c r="A28" s="8"/>
      <c r="B28" s="2">
        <v>17</v>
      </c>
      <c r="C28" s="3">
        <v>10117</v>
      </c>
      <c r="D28" s="5">
        <v>1.714285714285714E-2</v>
      </c>
      <c r="E28" s="3">
        <v>25</v>
      </c>
      <c r="F28" s="4">
        <v>0.86</v>
      </c>
      <c r="G28" s="3">
        <v>8296</v>
      </c>
      <c r="H28" s="3">
        <v>461</v>
      </c>
      <c r="I28" s="8"/>
      <c r="J28" s="2">
        <v>17</v>
      </c>
      <c r="K28" s="3">
        <v>9308</v>
      </c>
      <c r="L28" s="5">
        <v>1.5900000000000001E-2</v>
      </c>
      <c r="M28" s="3">
        <v>26</v>
      </c>
      <c r="N28" s="4">
        <v>0.86</v>
      </c>
      <c r="O28" s="3">
        <v>6803</v>
      </c>
      <c r="P28" s="3">
        <v>1225</v>
      </c>
      <c r="Q28" s="8"/>
      <c r="R28" s="2">
        <v>17</v>
      </c>
      <c r="S28" s="3">
        <v>10704</v>
      </c>
      <c r="T28" s="5">
        <v>1.7600000000000001E-2</v>
      </c>
      <c r="U28" s="3">
        <v>36</v>
      </c>
      <c r="V28" s="4">
        <v>0.86</v>
      </c>
      <c r="W28" s="3">
        <v>8028</v>
      </c>
      <c r="X28" s="3">
        <v>1335</v>
      </c>
      <c r="Y28" s="8"/>
      <c r="Z28" s="2">
        <v>17</v>
      </c>
      <c r="AA28" s="3">
        <v>13808</v>
      </c>
      <c r="AB28" s="5">
        <v>1.7600000000000001E-2</v>
      </c>
      <c r="AC28" s="3">
        <v>39</v>
      </c>
      <c r="AD28" s="4">
        <v>0.86</v>
      </c>
      <c r="AE28" s="3">
        <v>7305</v>
      </c>
      <c r="AF28" s="3">
        <v>1522</v>
      </c>
      <c r="AG28" s="8"/>
      <c r="AH28" s="12"/>
      <c r="AI28" s="12"/>
      <c r="AJ28" s="12"/>
    </row>
    <row r="29" spans="1:36" x14ac:dyDescent="0.35">
      <c r="A29" s="8"/>
      <c r="B29" s="2">
        <v>18</v>
      </c>
      <c r="C29" s="3">
        <v>9514</v>
      </c>
      <c r="D29" s="5">
        <v>1.2857142857142855E-2</v>
      </c>
      <c r="E29" s="3">
        <v>12</v>
      </c>
      <c r="F29" s="4">
        <v>0.85</v>
      </c>
      <c r="G29" s="3">
        <v>7706</v>
      </c>
      <c r="H29" s="3">
        <v>428</v>
      </c>
      <c r="I29" s="8"/>
      <c r="J29" s="2">
        <v>18</v>
      </c>
      <c r="K29" s="3">
        <v>8372</v>
      </c>
      <c r="L29" s="5">
        <v>1.18E-2</v>
      </c>
      <c r="M29" s="3">
        <v>11</v>
      </c>
      <c r="N29" s="4">
        <v>0.85</v>
      </c>
      <c r="O29" s="3">
        <v>6011</v>
      </c>
      <c r="P29" s="3">
        <v>1022</v>
      </c>
      <c r="Q29" s="8"/>
      <c r="R29" s="2">
        <v>18</v>
      </c>
      <c r="S29" s="3">
        <v>10381</v>
      </c>
      <c r="T29" s="5">
        <v>1.2999999999999999E-2</v>
      </c>
      <c r="U29" s="3">
        <v>15</v>
      </c>
      <c r="V29" s="4">
        <v>0.85</v>
      </c>
      <c r="W29" s="3">
        <v>6312</v>
      </c>
      <c r="X29" s="3">
        <v>1022</v>
      </c>
      <c r="Y29" s="8"/>
      <c r="Z29" s="2">
        <v>18</v>
      </c>
      <c r="AA29" s="3">
        <v>11419</v>
      </c>
      <c r="AB29" s="5">
        <v>0.03</v>
      </c>
      <c r="AC29" s="3">
        <v>15</v>
      </c>
      <c r="AD29" s="4">
        <v>0.85</v>
      </c>
      <c r="AE29" s="3">
        <v>6249</v>
      </c>
      <c r="AF29" s="3">
        <v>1134</v>
      </c>
      <c r="AG29" s="8"/>
      <c r="AH29" s="12"/>
      <c r="AI29" s="12"/>
      <c r="AJ29" s="12"/>
    </row>
    <row r="30" spans="1:36" x14ac:dyDescent="0.35">
      <c r="A30" s="8"/>
      <c r="B30" s="2">
        <v>19</v>
      </c>
      <c r="C30" s="3">
        <v>9714</v>
      </c>
      <c r="D30" s="5">
        <v>3.5714285714285719E-2</v>
      </c>
      <c r="E30" s="3">
        <v>17</v>
      </c>
      <c r="F30" s="4">
        <v>0.87</v>
      </c>
      <c r="G30" s="3">
        <v>8160</v>
      </c>
      <c r="H30" s="3">
        <v>480</v>
      </c>
      <c r="I30" s="8"/>
      <c r="J30" s="2">
        <v>19</v>
      </c>
      <c r="K30" s="3">
        <v>8645</v>
      </c>
      <c r="L30" s="5">
        <v>3.1800000000000002E-2</v>
      </c>
      <c r="M30" s="3">
        <v>16</v>
      </c>
      <c r="N30" s="4">
        <v>0.87</v>
      </c>
      <c r="O30" s="3">
        <v>7670</v>
      </c>
      <c r="P30" s="3">
        <v>920</v>
      </c>
      <c r="Q30" s="8"/>
      <c r="R30" s="2">
        <v>19</v>
      </c>
      <c r="S30" s="3">
        <v>11930</v>
      </c>
      <c r="T30" s="5">
        <v>3.5299999999999998E-2</v>
      </c>
      <c r="U30" s="3">
        <v>22</v>
      </c>
      <c r="V30" s="4">
        <v>0.87</v>
      </c>
      <c r="W30" s="3">
        <v>8514</v>
      </c>
      <c r="X30" s="3">
        <v>1205</v>
      </c>
      <c r="Y30" s="8"/>
      <c r="Z30" s="2">
        <v>19</v>
      </c>
      <c r="AA30" s="3">
        <v>13720</v>
      </c>
      <c r="AB30" s="5">
        <v>3.5299999999999998E-2</v>
      </c>
      <c r="AC30" s="3">
        <v>22</v>
      </c>
      <c r="AD30" s="4">
        <v>0.87</v>
      </c>
      <c r="AE30" s="3">
        <v>8344</v>
      </c>
      <c r="AF30" s="3">
        <v>1687</v>
      </c>
      <c r="AG30" s="8"/>
      <c r="AH30" s="12"/>
      <c r="AI30" s="12"/>
      <c r="AJ30" s="12"/>
    </row>
    <row r="31" spans="1:36" x14ac:dyDescent="0.35">
      <c r="A31" s="8"/>
      <c r="B31" s="2">
        <v>20</v>
      </c>
      <c r="C31" s="3">
        <v>9973</v>
      </c>
      <c r="D31" s="5">
        <v>0.03</v>
      </c>
      <c r="E31" s="3">
        <v>23</v>
      </c>
      <c r="F31" s="4">
        <v>0.78</v>
      </c>
      <c r="G31" s="3">
        <v>8477</v>
      </c>
      <c r="H31" s="3">
        <v>471</v>
      </c>
      <c r="I31" s="8"/>
      <c r="J31" s="2">
        <v>20</v>
      </c>
      <c r="K31" s="3">
        <v>9000</v>
      </c>
      <c r="L31" s="5">
        <v>2.8199999999999999E-2</v>
      </c>
      <c r="M31" s="3">
        <v>22</v>
      </c>
      <c r="N31" s="4">
        <v>0.78</v>
      </c>
      <c r="O31" s="3">
        <v>7205</v>
      </c>
      <c r="P31" s="3">
        <v>1153</v>
      </c>
      <c r="Q31" s="8"/>
      <c r="R31" s="2">
        <v>20</v>
      </c>
      <c r="S31" s="3">
        <v>12510</v>
      </c>
      <c r="T31" s="5">
        <v>3.1300000000000001E-2</v>
      </c>
      <c r="U31" s="3">
        <v>29</v>
      </c>
      <c r="V31" s="4">
        <v>0.78</v>
      </c>
      <c r="W31" s="3">
        <v>7637</v>
      </c>
      <c r="X31" s="3">
        <v>1211</v>
      </c>
      <c r="Y31" s="8"/>
      <c r="Z31" s="2">
        <v>20</v>
      </c>
      <c r="AA31" s="3">
        <v>15638</v>
      </c>
      <c r="AB31" s="5">
        <v>3.1300000000000001E-2</v>
      </c>
      <c r="AC31" s="3">
        <v>35</v>
      </c>
      <c r="AD31" s="4">
        <v>0.78</v>
      </c>
      <c r="AE31" s="3">
        <v>7408</v>
      </c>
      <c r="AF31" s="3">
        <v>1272</v>
      </c>
      <c r="AG31" s="8"/>
      <c r="AH31" s="12"/>
      <c r="AI31" s="12"/>
      <c r="AJ31" s="12"/>
    </row>
    <row r="32" spans="1:36" x14ac:dyDescent="0.35">
      <c r="A32" s="8"/>
      <c r="B32" s="2">
        <v>21</v>
      </c>
      <c r="C32" s="3">
        <v>8518</v>
      </c>
      <c r="D32" s="5">
        <v>1.4999999999999999E-2</v>
      </c>
      <c r="E32" s="3">
        <v>8</v>
      </c>
      <c r="F32" s="4">
        <v>0.88</v>
      </c>
      <c r="G32" s="3">
        <v>7240</v>
      </c>
      <c r="H32" s="3">
        <v>381</v>
      </c>
      <c r="I32" s="8"/>
      <c r="J32" s="2">
        <v>21</v>
      </c>
      <c r="K32" s="3">
        <v>7837</v>
      </c>
      <c r="L32" s="5">
        <v>1.55E-2</v>
      </c>
      <c r="M32" s="3">
        <v>7</v>
      </c>
      <c r="N32" s="4">
        <v>0.88</v>
      </c>
      <c r="O32" s="3">
        <v>6299</v>
      </c>
      <c r="P32" s="3">
        <v>756</v>
      </c>
      <c r="Q32" s="8"/>
      <c r="R32" s="2">
        <v>21</v>
      </c>
      <c r="S32" s="3">
        <v>10815</v>
      </c>
      <c r="T32" s="5">
        <v>1.7399999999999999E-2</v>
      </c>
      <c r="U32" s="3">
        <v>10</v>
      </c>
      <c r="V32" s="4">
        <v>0.86</v>
      </c>
      <c r="W32" s="3">
        <v>7244</v>
      </c>
      <c r="X32" s="3">
        <v>1052</v>
      </c>
      <c r="Y32" s="8"/>
      <c r="Z32" s="2">
        <v>21</v>
      </c>
      <c r="AA32" s="3">
        <v>11572</v>
      </c>
      <c r="AB32" s="5">
        <v>1.7399999999999999E-2</v>
      </c>
      <c r="AC32" s="3">
        <v>12</v>
      </c>
      <c r="AD32" s="4">
        <v>0.86</v>
      </c>
      <c r="AE32" s="3">
        <v>6592</v>
      </c>
      <c r="AF32" s="3">
        <v>1252</v>
      </c>
      <c r="AG32" s="8"/>
      <c r="AH32" s="12"/>
      <c r="AI32" s="12"/>
      <c r="AJ32" s="12"/>
    </row>
    <row r="33" spans="1:36" x14ac:dyDescent="0.35">
      <c r="A33" s="8"/>
      <c r="B33" s="2">
        <v>22</v>
      </c>
      <c r="C33" s="3">
        <v>10499</v>
      </c>
      <c r="D33" s="5">
        <v>4.2857142857142858E-2</v>
      </c>
      <c r="E33" s="3">
        <v>14</v>
      </c>
      <c r="F33" s="4">
        <v>0.81</v>
      </c>
      <c r="G33" s="3">
        <v>8399</v>
      </c>
      <c r="H33" s="3">
        <v>494</v>
      </c>
      <c r="I33" s="8"/>
      <c r="J33" s="2">
        <v>22</v>
      </c>
      <c r="K33" s="3">
        <v>8609</v>
      </c>
      <c r="L33" s="5">
        <v>3.8600000000000002E-2</v>
      </c>
      <c r="M33" s="3">
        <v>13</v>
      </c>
      <c r="N33" s="4">
        <v>0.81</v>
      </c>
      <c r="O33" s="3">
        <v>6971</v>
      </c>
      <c r="P33" s="3">
        <v>837</v>
      </c>
      <c r="Q33" s="8"/>
      <c r="R33" s="2">
        <v>22</v>
      </c>
      <c r="S33" s="3">
        <v>11020</v>
      </c>
      <c r="T33" s="5">
        <v>4.2799999999999998E-2</v>
      </c>
      <c r="U33" s="3">
        <v>18</v>
      </c>
      <c r="V33" s="4">
        <v>0.81</v>
      </c>
      <c r="W33" s="3">
        <v>7598</v>
      </c>
      <c r="X33" s="3">
        <v>1063</v>
      </c>
      <c r="Y33" s="8"/>
      <c r="Z33" s="2">
        <v>22</v>
      </c>
      <c r="AA33" s="3">
        <v>13224</v>
      </c>
      <c r="AB33" s="5">
        <v>4.2799999999999998E-2</v>
      </c>
      <c r="AC33" s="3">
        <v>19</v>
      </c>
      <c r="AD33" s="4">
        <v>0.81</v>
      </c>
      <c r="AE33" s="3">
        <v>7294</v>
      </c>
      <c r="AF33" s="3">
        <v>1212</v>
      </c>
      <c r="AG33" s="8"/>
      <c r="AH33" s="12"/>
      <c r="AI33" s="12"/>
      <c r="AJ33" s="12"/>
    </row>
    <row r="34" spans="1:36" x14ac:dyDescent="0.35">
      <c r="A34" s="8"/>
      <c r="B34" s="2">
        <v>23</v>
      </c>
      <c r="C34" s="3">
        <v>9221</v>
      </c>
      <c r="D34" s="5">
        <v>1.4999999999999999E-2</v>
      </c>
      <c r="E34" s="3">
        <v>24</v>
      </c>
      <c r="F34" s="4">
        <v>0.79</v>
      </c>
      <c r="G34" s="3">
        <v>7561</v>
      </c>
      <c r="H34" s="3">
        <v>398</v>
      </c>
      <c r="I34" s="8"/>
      <c r="J34" s="2">
        <v>23</v>
      </c>
      <c r="K34" s="3">
        <v>8483</v>
      </c>
      <c r="L34" s="5">
        <v>1.46E-2</v>
      </c>
      <c r="M34" s="3">
        <v>23</v>
      </c>
      <c r="N34" s="4">
        <v>0.79</v>
      </c>
      <c r="O34" s="3">
        <v>6049</v>
      </c>
      <c r="P34" s="3">
        <v>665</v>
      </c>
      <c r="Q34" s="8"/>
      <c r="R34" s="2">
        <v>23</v>
      </c>
      <c r="S34" s="3">
        <v>10264</v>
      </c>
      <c r="T34" s="5">
        <v>1.6199999999999999E-2</v>
      </c>
      <c r="U34" s="3">
        <v>32</v>
      </c>
      <c r="V34" s="4">
        <v>0.79</v>
      </c>
      <c r="W34" s="3">
        <v>6896</v>
      </c>
      <c r="X34" s="3">
        <v>685</v>
      </c>
      <c r="Y34" s="8"/>
      <c r="Z34" s="2">
        <v>23</v>
      </c>
      <c r="AA34" s="3">
        <v>11598</v>
      </c>
      <c r="AB34" s="5">
        <v>2.5000000000000001E-2</v>
      </c>
      <c r="AC34" s="3">
        <v>39</v>
      </c>
      <c r="AD34" s="4">
        <v>0.79</v>
      </c>
      <c r="AE34" s="3">
        <v>7172</v>
      </c>
      <c r="AF34" s="3">
        <v>884</v>
      </c>
      <c r="AG34" s="8"/>
      <c r="AH34" s="12"/>
      <c r="AI34" s="12"/>
      <c r="AJ34" s="12"/>
    </row>
    <row r="35" spans="1:36" x14ac:dyDescent="0.35">
      <c r="A35" s="8"/>
      <c r="B35" s="2">
        <v>24</v>
      </c>
      <c r="C35" s="3">
        <v>10547</v>
      </c>
      <c r="D35" s="5">
        <v>3.428571428571428E-2</v>
      </c>
      <c r="E35" s="3">
        <v>19</v>
      </c>
      <c r="F35" s="4">
        <v>0.83</v>
      </c>
      <c r="G35" s="3">
        <v>8543</v>
      </c>
      <c r="H35" s="3">
        <v>450</v>
      </c>
      <c r="I35" s="8"/>
      <c r="J35" s="2">
        <v>24</v>
      </c>
      <c r="K35" s="3">
        <v>9387</v>
      </c>
      <c r="L35" s="5">
        <v>3.1899999999999998E-2</v>
      </c>
      <c r="M35" s="3">
        <v>20</v>
      </c>
      <c r="N35" s="4">
        <v>0.83</v>
      </c>
      <c r="O35" s="3">
        <v>7860</v>
      </c>
      <c r="P35" s="3">
        <v>1415</v>
      </c>
      <c r="Q35" s="8"/>
      <c r="R35" s="2">
        <v>24</v>
      </c>
      <c r="S35" s="3">
        <v>14445</v>
      </c>
      <c r="T35" s="5">
        <v>3.5099999999999999E-2</v>
      </c>
      <c r="U35" s="3">
        <v>24</v>
      </c>
      <c r="V35" s="4">
        <v>0.83</v>
      </c>
      <c r="W35" s="3">
        <v>8174</v>
      </c>
      <c r="X35" s="3">
        <v>1599</v>
      </c>
      <c r="Y35" s="8"/>
      <c r="Z35" s="2">
        <v>24</v>
      </c>
      <c r="AA35" s="3">
        <v>16178</v>
      </c>
      <c r="AB35" s="5">
        <v>3.5099999999999999E-2</v>
      </c>
      <c r="AC35" s="3">
        <v>29</v>
      </c>
      <c r="AD35" s="4">
        <v>0.83</v>
      </c>
      <c r="AE35" s="3">
        <v>7847</v>
      </c>
      <c r="AF35" s="3">
        <v>1855</v>
      </c>
      <c r="AG35" s="8"/>
      <c r="AH35" s="12"/>
      <c r="AI35" s="12"/>
      <c r="AJ35" s="12"/>
    </row>
    <row r="36" spans="1:36" x14ac:dyDescent="0.35">
      <c r="A36" s="8"/>
      <c r="B36" s="2">
        <v>25</v>
      </c>
      <c r="C36" s="3">
        <v>10706</v>
      </c>
      <c r="D36" s="5">
        <v>1.2500000000000001E-2</v>
      </c>
      <c r="E36" s="3">
        <v>12</v>
      </c>
      <c r="F36" s="4">
        <v>0.87</v>
      </c>
      <c r="G36" s="3">
        <v>8672</v>
      </c>
      <c r="H36" s="3">
        <v>456</v>
      </c>
      <c r="I36" s="8"/>
      <c r="J36" s="2">
        <v>25</v>
      </c>
      <c r="K36" s="3">
        <v>9421</v>
      </c>
      <c r="L36" s="5">
        <v>1.18E-2</v>
      </c>
      <c r="M36" s="3">
        <v>12</v>
      </c>
      <c r="N36" s="4">
        <v>0.87</v>
      </c>
      <c r="O36" s="3">
        <v>7978</v>
      </c>
      <c r="P36" s="3">
        <v>1276</v>
      </c>
      <c r="Q36" s="8"/>
      <c r="R36" s="2">
        <v>25</v>
      </c>
      <c r="S36" s="3">
        <v>11965</v>
      </c>
      <c r="T36" s="5">
        <v>1.2999999999999999E-2</v>
      </c>
      <c r="U36" s="3">
        <v>19</v>
      </c>
      <c r="V36" s="4">
        <v>0.87</v>
      </c>
      <c r="W36" s="3">
        <v>8536</v>
      </c>
      <c r="X36" s="3">
        <v>1646</v>
      </c>
      <c r="Y36" s="8"/>
      <c r="Z36" s="2">
        <v>25</v>
      </c>
      <c r="AA36" s="3">
        <v>15794</v>
      </c>
      <c r="AB36" s="5">
        <v>1.2999999999999999E-2</v>
      </c>
      <c r="AC36" s="3">
        <v>20</v>
      </c>
      <c r="AD36" s="4">
        <v>0.87</v>
      </c>
      <c r="AE36" s="3">
        <v>7682</v>
      </c>
      <c r="AF36" s="3">
        <v>2222</v>
      </c>
      <c r="AG36" s="8"/>
      <c r="AH36" s="12"/>
      <c r="AI36" s="12"/>
      <c r="AJ36" s="12"/>
    </row>
    <row r="37" spans="1:36" x14ac:dyDescent="0.35">
      <c r="A37" s="8"/>
      <c r="B37" s="2">
        <v>26</v>
      </c>
      <c r="C37" s="3">
        <v>9980</v>
      </c>
      <c r="D37" s="5">
        <v>3.7499999999999999E-2</v>
      </c>
      <c r="E37" s="3">
        <v>12</v>
      </c>
      <c r="F37" s="4">
        <v>0.8</v>
      </c>
      <c r="G37" s="3">
        <v>7984</v>
      </c>
      <c r="H37" s="3">
        <v>399</v>
      </c>
      <c r="I37" s="8"/>
      <c r="J37" s="2">
        <v>26</v>
      </c>
      <c r="K37" s="3">
        <v>8283</v>
      </c>
      <c r="L37" s="5">
        <v>3.4500000000000003E-2</v>
      </c>
      <c r="M37" s="3">
        <v>12</v>
      </c>
      <c r="N37" s="4">
        <v>0.8</v>
      </c>
      <c r="O37" s="3">
        <v>7665</v>
      </c>
      <c r="P37" s="3">
        <v>1073</v>
      </c>
      <c r="Q37" s="8"/>
      <c r="R37" s="2">
        <v>26</v>
      </c>
      <c r="S37" s="3">
        <v>10519</v>
      </c>
      <c r="T37" s="5">
        <v>3.8600000000000002E-2</v>
      </c>
      <c r="U37" s="3">
        <v>18</v>
      </c>
      <c r="V37" s="4">
        <v>0.8</v>
      </c>
      <c r="W37" s="3">
        <v>8738</v>
      </c>
      <c r="X37" s="3">
        <v>1255</v>
      </c>
      <c r="Y37" s="8"/>
      <c r="Z37" s="2">
        <v>26</v>
      </c>
      <c r="AA37" s="3">
        <v>11361</v>
      </c>
      <c r="AB37" s="5">
        <v>3.8600000000000002E-2</v>
      </c>
      <c r="AC37" s="3">
        <v>20</v>
      </c>
      <c r="AD37" s="4">
        <v>0.8</v>
      </c>
      <c r="AE37" s="3">
        <v>8388</v>
      </c>
      <c r="AF37" s="3">
        <v>1544</v>
      </c>
      <c r="AG37" s="8"/>
      <c r="AH37" s="12"/>
      <c r="AI37" s="12"/>
      <c r="AJ37" s="12"/>
    </row>
    <row r="38" spans="1:36" x14ac:dyDescent="0.35">
      <c r="A38" s="8"/>
      <c r="B38" s="2">
        <v>27</v>
      </c>
      <c r="C38" s="3">
        <v>9598</v>
      </c>
      <c r="D38" s="5">
        <v>0.01</v>
      </c>
      <c r="E38" s="3">
        <v>11</v>
      </c>
      <c r="F38" s="4">
        <v>0.9</v>
      </c>
      <c r="G38" s="3">
        <v>7678</v>
      </c>
      <c r="H38" s="3">
        <v>480</v>
      </c>
      <c r="I38" s="8"/>
      <c r="J38" s="2">
        <v>27</v>
      </c>
      <c r="K38" s="3">
        <v>9520</v>
      </c>
      <c r="L38" s="5">
        <v>9.2999999999999992E-3</v>
      </c>
      <c r="M38" s="3">
        <v>11</v>
      </c>
      <c r="N38" s="4">
        <v>0.9</v>
      </c>
      <c r="O38" s="3">
        <v>7524</v>
      </c>
      <c r="P38" s="3">
        <v>1279</v>
      </c>
      <c r="Q38" s="8"/>
      <c r="R38" s="2">
        <v>27</v>
      </c>
      <c r="S38" s="3">
        <v>10853</v>
      </c>
      <c r="T38" s="5">
        <v>1.03E-2</v>
      </c>
      <c r="U38" s="3">
        <v>16</v>
      </c>
      <c r="V38" s="4">
        <v>0.9</v>
      </c>
      <c r="W38" s="3">
        <v>9179</v>
      </c>
      <c r="X38" s="3">
        <v>1522</v>
      </c>
      <c r="Y38" s="8"/>
      <c r="Z38" s="2">
        <v>27</v>
      </c>
      <c r="AA38" s="3">
        <v>11504</v>
      </c>
      <c r="AB38" s="5">
        <v>0.03</v>
      </c>
      <c r="AC38" s="3">
        <v>19</v>
      </c>
      <c r="AD38" s="4">
        <v>0.9</v>
      </c>
      <c r="AE38" s="3">
        <v>9913</v>
      </c>
      <c r="AF38" s="3">
        <v>1552</v>
      </c>
      <c r="AG38" s="8"/>
      <c r="AH38" s="12"/>
      <c r="AI38" s="12"/>
      <c r="AJ38" s="12"/>
    </row>
    <row r="39" spans="1:36" x14ac:dyDescent="0.35">
      <c r="A39" s="8"/>
      <c r="B39" s="2">
        <v>28</v>
      </c>
      <c r="C39" s="3">
        <v>9572</v>
      </c>
      <c r="D39" s="5">
        <v>2.5000000000000001E-2</v>
      </c>
      <c r="E39" s="3">
        <v>15</v>
      </c>
      <c r="F39" s="4">
        <v>0.93</v>
      </c>
      <c r="G39" s="3">
        <v>8136</v>
      </c>
      <c r="H39" s="3">
        <v>479</v>
      </c>
      <c r="I39" s="8"/>
      <c r="J39" s="2">
        <v>28</v>
      </c>
      <c r="K39" s="3">
        <v>8328</v>
      </c>
      <c r="L39" s="5">
        <v>2.23E-2</v>
      </c>
      <c r="M39" s="3">
        <v>13</v>
      </c>
      <c r="N39" s="4">
        <v>0.93</v>
      </c>
      <c r="O39" s="3">
        <v>6672</v>
      </c>
      <c r="P39" s="3">
        <v>1268</v>
      </c>
      <c r="Q39" s="8"/>
      <c r="R39" s="2">
        <v>28</v>
      </c>
      <c r="S39" s="3">
        <v>9244</v>
      </c>
      <c r="T39" s="5">
        <v>2.5000000000000001E-2</v>
      </c>
      <c r="U39" s="3">
        <v>17</v>
      </c>
      <c r="V39" s="4">
        <v>0.93</v>
      </c>
      <c r="W39" s="3">
        <v>7539</v>
      </c>
      <c r="X39" s="3">
        <v>1572</v>
      </c>
      <c r="Y39" s="8"/>
      <c r="Z39" s="2">
        <v>28</v>
      </c>
      <c r="AA39" s="3">
        <v>11555</v>
      </c>
      <c r="AB39" s="5">
        <v>2.5000000000000001E-2</v>
      </c>
      <c r="AC39" s="3">
        <v>20</v>
      </c>
      <c r="AD39" s="4">
        <v>0.93</v>
      </c>
      <c r="AE39" s="3">
        <v>7237</v>
      </c>
      <c r="AF39" s="3">
        <v>1981</v>
      </c>
      <c r="AG39" s="8"/>
      <c r="AH39" s="12"/>
      <c r="AI39" s="12"/>
      <c r="AJ39" s="12"/>
    </row>
    <row r="40" spans="1:36" x14ac:dyDescent="0.35">
      <c r="A40" s="8"/>
      <c r="B40" s="2">
        <v>29</v>
      </c>
      <c r="C40" s="3">
        <v>8833</v>
      </c>
      <c r="D40" s="5">
        <v>2.1428571428571429E-2</v>
      </c>
      <c r="E40" s="3">
        <v>11</v>
      </c>
      <c r="F40" s="4">
        <v>0.89</v>
      </c>
      <c r="G40" s="3">
        <v>7420</v>
      </c>
      <c r="H40" s="3">
        <v>495</v>
      </c>
      <c r="I40" s="8"/>
      <c r="J40" s="2">
        <v>29</v>
      </c>
      <c r="K40" s="3">
        <v>7950</v>
      </c>
      <c r="L40" s="5">
        <v>2.23E-2</v>
      </c>
      <c r="M40" s="3">
        <v>12</v>
      </c>
      <c r="N40" s="4">
        <v>0.89</v>
      </c>
      <c r="O40" s="3">
        <v>6901</v>
      </c>
      <c r="P40" s="3">
        <v>828</v>
      </c>
      <c r="Q40" s="8"/>
      <c r="R40" s="2">
        <v>29</v>
      </c>
      <c r="S40" s="3">
        <v>12520</v>
      </c>
      <c r="T40" s="5">
        <v>2.4500000000000001E-2</v>
      </c>
      <c r="U40" s="3">
        <v>16</v>
      </c>
      <c r="V40" s="4">
        <v>0.89</v>
      </c>
      <c r="W40" s="3">
        <v>8419</v>
      </c>
      <c r="X40" s="3">
        <v>770</v>
      </c>
      <c r="Y40" s="8"/>
      <c r="Z40" s="2">
        <v>29</v>
      </c>
      <c r="AA40" s="3">
        <v>15274</v>
      </c>
      <c r="AB40" s="5">
        <v>2.4500000000000001E-2</v>
      </c>
      <c r="AC40" s="3">
        <v>20</v>
      </c>
      <c r="AD40" s="4">
        <v>0.89</v>
      </c>
      <c r="AE40" s="3">
        <v>7661</v>
      </c>
      <c r="AF40" s="3">
        <v>978</v>
      </c>
      <c r="AG40" s="8"/>
      <c r="AH40" s="12"/>
      <c r="AI40" s="12"/>
      <c r="AJ40" s="12"/>
    </row>
    <row r="41" spans="1:36" x14ac:dyDescent="0.35">
      <c r="A41" s="8"/>
      <c r="B41" s="2">
        <v>30</v>
      </c>
      <c r="C41" s="3">
        <v>9184</v>
      </c>
      <c r="D41" s="5">
        <v>1.4999999999999999E-2</v>
      </c>
      <c r="E41" s="3">
        <v>8</v>
      </c>
      <c r="F41" s="4">
        <v>0.79</v>
      </c>
      <c r="G41" s="3">
        <v>7806</v>
      </c>
      <c r="H41" s="3">
        <v>390</v>
      </c>
      <c r="I41" s="8"/>
      <c r="J41" s="2">
        <v>30</v>
      </c>
      <c r="K41" s="3">
        <v>7990</v>
      </c>
      <c r="L41" s="5">
        <v>1.44E-2</v>
      </c>
      <c r="M41" s="3">
        <v>7</v>
      </c>
      <c r="N41" s="4">
        <v>0.82</v>
      </c>
      <c r="O41" s="3">
        <v>7572</v>
      </c>
      <c r="P41" s="3">
        <v>1212</v>
      </c>
      <c r="Q41" s="8"/>
      <c r="R41" s="2">
        <v>30</v>
      </c>
      <c r="S41" s="3">
        <v>10467</v>
      </c>
      <c r="T41" s="5">
        <v>1.6E-2</v>
      </c>
      <c r="U41" s="3">
        <v>9</v>
      </c>
      <c r="V41" s="4">
        <v>0.79</v>
      </c>
      <c r="W41" s="3">
        <v>8708</v>
      </c>
      <c r="X41" s="3">
        <v>1442</v>
      </c>
      <c r="Y41" s="8"/>
      <c r="Z41" s="2">
        <v>30</v>
      </c>
      <c r="AA41" s="3">
        <v>13502</v>
      </c>
      <c r="AB41" s="5">
        <v>1.6E-2</v>
      </c>
      <c r="AC41" s="3">
        <v>11</v>
      </c>
      <c r="AD41" s="4">
        <v>0.85</v>
      </c>
      <c r="AE41" s="3">
        <v>8360</v>
      </c>
      <c r="AF41" s="3">
        <v>1413</v>
      </c>
      <c r="AG41" s="8"/>
      <c r="AH41" s="12"/>
      <c r="AI41" s="12"/>
      <c r="AJ41" s="12"/>
    </row>
    <row r="42" spans="1:36" x14ac:dyDescent="0.35">
      <c r="A42" s="8"/>
      <c r="B42" s="2">
        <v>31</v>
      </c>
      <c r="C42" s="3">
        <v>8917</v>
      </c>
      <c r="D42" s="5">
        <v>7.4999999999999997E-3</v>
      </c>
      <c r="E42" s="3">
        <v>23</v>
      </c>
      <c r="F42" s="4">
        <v>0.8</v>
      </c>
      <c r="G42" s="3">
        <v>7401</v>
      </c>
      <c r="H42" s="3">
        <v>463</v>
      </c>
      <c r="I42" s="8"/>
      <c r="J42" s="2">
        <v>31</v>
      </c>
      <c r="K42" s="3">
        <v>7936</v>
      </c>
      <c r="L42" s="5">
        <v>7.7000000000000002E-3</v>
      </c>
      <c r="M42" s="3">
        <v>22</v>
      </c>
      <c r="N42" s="4">
        <v>0.8</v>
      </c>
      <c r="O42" s="3">
        <v>6439</v>
      </c>
      <c r="P42" s="3">
        <v>1159</v>
      </c>
      <c r="Q42" s="8"/>
      <c r="R42" s="2">
        <v>31</v>
      </c>
      <c r="S42" s="3">
        <v>10222</v>
      </c>
      <c r="T42" s="5">
        <v>8.5000000000000006E-3</v>
      </c>
      <c r="U42" s="3">
        <v>34</v>
      </c>
      <c r="V42" s="4">
        <v>0.84</v>
      </c>
      <c r="W42" s="3">
        <v>7340</v>
      </c>
      <c r="X42" s="3">
        <v>1182</v>
      </c>
      <c r="Y42" s="8"/>
      <c r="Z42" s="2">
        <v>31</v>
      </c>
      <c r="AA42" s="3">
        <v>12062</v>
      </c>
      <c r="AB42" s="5">
        <v>0.04</v>
      </c>
      <c r="AC42" s="3">
        <v>35</v>
      </c>
      <c r="AD42" s="4">
        <v>0.8</v>
      </c>
      <c r="AE42" s="3">
        <v>6973</v>
      </c>
      <c r="AF42" s="3">
        <v>1430</v>
      </c>
      <c r="AG42" s="8"/>
      <c r="AH42" s="12"/>
      <c r="AI42" s="12"/>
      <c r="AJ42" s="12"/>
    </row>
    <row r="43" spans="1:36" x14ac:dyDescent="0.35">
      <c r="A43" s="8"/>
      <c r="B43" s="2">
        <v>32</v>
      </c>
      <c r="C43" s="3">
        <v>9426</v>
      </c>
      <c r="D43" s="5">
        <v>1.2500000000000001E-2</v>
      </c>
      <c r="E43" s="3">
        <v>18</v>
      </c>
      <c r="F43" s="4">
        <v>0.93</v>
      </c>
      <c r="G43" s="3">
        <v>7729</v>
      </c>
      <c r="H43" s="3">
        <v>483</v>
      </c>
      <c r="I43" s="8"/>
      <c r="J43" s="2">
        <v>32</v>
      </c>
      <c r="K43" s="3">
        <v>8672</v>
      </c>
      <c r="L43" s="5">
        <v>1.2E-2</v>
      </c>
      <c r="M43" s="3">
        <v>16</v>
      </c>
      <c r="N43" s="4">
        <v>0.93</v>
      </c>
      <c r="O43" s="3">
        <v>6879</v>
      </c>
      <c r="P43" s="3">
        <v>1101</v>
      </c>
      <c r="Q43" s="8"/>
      <c r="R43" s="2">
        <v>32</v>
      </c>
      <c r="S43" s="3">
        <v>11013</v>
      </c>
      <c r="T43" s="5">
        <v>1.34E-2</v>
      </c>
      <c r="U43" s="3">
        <v>23</v>
      </c>
      <c r="V43" s="4">
        <v>0.92</v>
      </c>
      <c r="W43" s="3">
        <v>7154</v>
      </c>
      <c r="X43" s="3">
        <v>1057</v>
      </c>
      <c r="Y43" s="8"/>
      <c r="Z43" s="2">
        <v>32</v>
      </c>
      <c r="AA43" s="3">
        <v>14317</v>
      </c>
      <c r="AB43" s="5">
        <v>2.8000000000000001E-2</v>
      </c>
      <c r="AC43" s="3">
        <v>24</v>
      </c>
      <c r="AD43" s="4">
        <v>0.92</v>
      </c>
      <c r="AE43" s="3">
        <v>7297</v>
      </c>
      <c r="AF43" s="3">
        <v>1194</v>
      </c>
      <c r="AG43" s="8"/>
      <c r="AH43" s="12"/>
      <c r="AI43" s="12"/>
      <c r="AJ43" s="12"/>
    </row>
    <row r="44" spans="1:36" x14ac:dyDescent="0.35">
      <c r="A44" s="8"/>
      <c r="B44" s="2">
        <v>33</v>
      </c>
      <c r="C44" s="3">
        <v>10799</v>
      </c>
      <c r="D44" s="5">
        <v>4.2857142857142858E-2</v>
      </c>
      <c r="E44" s="3">
        <v>21</v>
      </c>
      <c r="F44" s="4">
        <v>0.87</v>
      </c>
      <c r="G44" s="3">
        <v>9179</v>
      </c>
      <c r="H44" s="3">
        <v>612</v>
      </c>
      <c r="I44" s="8"/>
      <c r="J44" s="2">
        <v>33</v>
      </c>
      <c r="K44" s="3">
        <v>8963</v>
      </c>
      <c r="L44" s="5">
        <v>3.9899999999999998E-2</v>
      </c>
      <c r="M44" s="3">
        <v>22</v>
      </c>
      <c r="N44" s="4">
        <v>0.87</v>
      </c>
      <c r="O44" s="3">
        <v>7251</v>
      </c>
      <c r="P44" s="3">
        <v>1378</v>
      </c>
      <c r="Q44" s="8"/>
      <c r="R44" s="2">
        <v>33</v>
      </c>
      <c r="S44" s="3">
        <v>10576</v>
      </c>
      <c r="T44" s="5">
        <v>4.4299999999999999E-2</v>
      </c>
      <c r="U44" s="3">
        <v>29</v>
      </c>
      <c r="V44" s="4">
        <v>0.87</v>
      </c>
      <c r="W44" s="3">
        <v>8484</v>
      </c>
      <c r="X44" s="3">
        <v>1350</v>
      </c>
      <c r="Y44" s="8"/>
      <c r="Z44" s="2">
        <v>33</v>
      </c>
      <c r="AA44" s="3">
        <v>13749</v>
      </c>
      <c r="AB44" s="5">
        <v>4.4299999999999999E-2</v>
      </c>
      <c r="AC44" s="3">
        <v>29</v>
      </c>
      <c r="AD44" s="4">
        <v>0.87</v>
      </c>
      <c r="AE44" s="3">
        <v>7890</v>
      </c>
      <c r="AF44" s="3">
        <v>1323</v>
      </c>
      <c r="AG44" s="8"/>
      <c r="AH44" s="12"/>
      <c r="AI44" s="12"/>
      <c r="AJ44" s="12"/>
    </row>
    <row r="45" spans="1:36" x14ac:dyDescent="0.35">
      <c r="A45" s="8"/>
      <c r="B45" s="2">
        <v>34</v>
      </c>
      <c r="C45" s="3">
        <v>9644</v>
      </c>
      <c r="D45" s="5">
        <v>8.5714285714285701E-3</v>
      </c>
      <c r="E45" s="3">
        <v>11</v>
      </c>
      <c r="F45" s="4">
        <v>0.79</v>
      </c>
      <c r="G45" s="3">
        <v>7908</v>
      </c>
      <c r="H45" s="3">
        <v>377</v>
      </c>
      <c r="I45" s="8"/>
      <c r="J45" s="2">
        <v>34</v>
      </c>
      <c r="K45" s="3">
        <v>8420</v>
      </c>
      <c r="L45" s="5">
        <v>7.7000000000000002E-3</v>
      </c>
      <c r="M45" s="3">
        <v>10</v>
      </c>
      <c r="N45" s="4">
        <v>0.85</v>
      </c>
      <c r="O45" s="3">
        <v>6722</v>
      </c>
      <c r="P45" s="3">
        <v>672</v>
      </c>
      <c r="Q45" s="8"/>
      <c r="R45" s="2">
        <v>34</v>
      </c>
      <c r="S45" s="3">
        <v>10525</v>
      </c>
      <c r="T45" s="5">
        <v>8.5000000000000006E-3</v>
      </c>
      <c r="U45" s="3">
        <v>13</v>
      </c>
      <c r="V45" s="4">
        <v>0.79</v>
      </c>
      <c r="W45" s="3">
        <v>7260</v>
      </c>
      <c r="X45" s="3">
        <v>759</v>
      </c>
      <c r="Y45" s="8"/>
      <c r="Z45" s="2">
        <v>34</v>
      </c>
      <c r="AA45" s="3">
        <v>13472</v>
      </c>
      <c r="AB45" s="5">
        <v>8.5000000000000006E-3</v>
      </c>
      <c r="AC45" s="3">
        <v>16</v>
      </c>
      <c r="AD45" s="4">
        <v>0.79</v>
      </c>
      <c r="AE45" s="3">
        <v>6824</v>
      </c>
      <c r="AF45" s="3">
        <v>1009</v>
      </c>
      <c r="AG45" s="8"/>
      <c r="AH45" s="12"/>
      <c r="AI45" s="12"/>
      <c r="AJ45" s="12"/>
    </row>
    <row r="46" spans="1:36" x14ac:dyDescent="0.35">
      <c r="A46" s="8"/>
      <c r="B46" s="2">
        <v>35</v>
      </c>
      <c r="C46" s="3">
        <v>8655</v>
      </c>
      <c r="D46" s="5">
        <v>1.4285714285714284E-2</v>
      </c>
      <c r="E46" s="3">
        <v>22</v>
      </c>
      <c r="F46" s="4">
        <v>0.87</v>
      </c>
      <c r="G46" s="3">
        <v>7097</v>
      </c>
      <c r="H46" s="3">
        <v>473</v>
      </c>
      <c r="I46" s="8"/>
      <c r="J46" s="2">
        <v>35</v>
      </c>
      <c r="K46" s="3">
        <v>7616</v>
      </c>
      <c r="L46" s="5">
        <v>1.4999999999999999E-2</v>
      </c>
      <c r="M46" s="3">
        <v>20</v>
      </c>
      <c r="N46" s="4">
        <v>0.87</v>
      </c>
      <c r="O46" s="3">
        <v>5678</v>
      </c>
      <c r="P46" s="3">
        <v>681</v>
      </c>
      <c r="Q46" s="8"/>
      <c r="R46" s="2">
        <v>35</v>
      </c>
      <c r="S46" s="3">
        <v>11200</v>
      </c>
      <c r="T46" s="5">
        <v>1.6500000000000001E-2</v>
      </c>
      <c r="U46" s="3">
        <v>26</v>
      </c>
      <c r="V46" s="4">
        <v>0.87</v>
      </c>
      <c r="W46" s="3">
        <v>6075</v>
      </c>
      <c r="X46" s="3">
        <v>1052</v>
      </c>
      <c r="Y46" s="8"/>
      <c r="Z46" s="2">
        <v>35</v>
      </c>
      <c r="AA46" s="3">
        <v>11872</v>
      </c>
      <c r="AB46" s="5">
        <v>1.6500000000000001E-2</v>
      </c>
      <c r="AC46" s="3">
        <v>31</v>
      </c>
      <c r="AD46" s="4">
        <v>0.87</v>
      </c>
      <c r="AE46" s="3">
        <v>5650</v>
      </c>
      <c r="AF46" s="3">
        <v>1326</v>
      </c>
      <c r="AG46" s="8"/>
      <c r="AH46" s="12"/>
      <c r="AI46" s="12"/>
      <c r="AJ46" s="12"/>
    </row>
    <row r="47" spans="1:36" x14ac:dyDescent="0.35">
      <c r="A47" s="8"/>
      <c r="B47" s="2">
        <v>36</v>
      </c>
      <c r="C47" s="3">
        <v>9065</v>
      </c>
      <c r="D47" s="5">
        <v>2.5000000000000001E-2</v>
      </c>
      <c r="E47" s="3">
        <v>15</v>
      </c>
      <c r="F47" s="4">
        <v>0.88</v>
      </c>
      <c r="G47" s="3">
        <v>7343</v>
      </c>
      <c r="H47" s="3">
        <v>367</v>
      </c>
      <c r="I47" s="8"/>
      <c r="J47" s="2">
        <v>36</v>
      </c>
      <c r="K47" s="3">
        <v>7887</v>
      </c>
      <c r="L47" s="5">
        <v>2.5999999999999999E-2</v>
      </c>
      <c r="M47" s="3">
        <v>16</v>
      </c>
      <c r="N47" s="4">
        <v>0.88</v>
      </c>
      <c r="O47" s="3">
        <v>7270</v>
      </c>
      <c r="P47" s="3">
        <v>872</v>
      </c>
      <c r="Q47" s="8"/>
      <c r="R47" s="2">
        <v>36</v>
      </c>
      <c r="S47" s="3">
        <v>11042</v>
      </c>
      <c r="T47" s="5">
        <v>2.86E-2</v>
      </c>
      <c r="U47" s="3">
        <v>22</v>
      </c>
      <c r="V47" s="4">
        <v>0.88</v>
      </c>
      <c r="W47" s="3">
        <v>8651</v>
      </c>
      <c r="X47" s="3">
        <v>811</v>
      </c>
      <c r="Y47" s="8"/>
      <c r="Z47" s="2">
        <v>36</v>
      </c>
      <c r="AA47" s="3">
        <v>13250</v>
      </c>
      <c r="AB47" s="5">
        <v>2.86E-2</v>
      </c>
      <c r="AC47" s="3">
        <v>22</v>
      </c>
      <c r="AD47" s="4">
        <v>0.88</v>
      </c>
      <c r="AE47" s="3">
        <v>8305</v>
      </c>
      <c r="AF47" s="3">
        <v>892</v>
      </c>
      <c r="AG47" s="8"/>
      <c r="AH47" s="12"/>
      <c r="AI47" s="12"/>
      <c r="AJ47" s="12"/>
    </row>
    <row r="48" spans="1:36" x14ac:dyDescent="0.35">
      <c r="A48" s="8"/>
      <c r="B48" s="2">
        <v>37</v>
      </c>
      <c r="C48" s="3">
        <v>10328</v>
      </c>
      <c r="D48" s="5">
        <v>2.571428571428571E-2</v>
      </c>
      <c r="E48" s="3">
        <v>8</v>
      </c>
      <c r="F48" s="4">
        <v>0.86</v>
      </c>
      <c r="G48" s="3">
        <v>8572</v>
      </c>
      <c r="H48" s="3">
        <v>536</v>
      </c>
      <c r="I48" s="8"/>
      <c r="J48" s="2">
        <v>37</v>
      </c>
      <c r="K48" s="3">
        <v>8882</v>
      </c>
      <c r="L48" s="5">
        <v>2.2599999999999999E-2</v>
      </c>
      <c r="M48" s="3">
        <v>8</v>
      </c>
      <c r="N48" s="4">
        <v>0.86</v>
      </c>
      <c r="O48" s="3">
        <v>8229</v>
      </c>
      <c r="P48" s="3">
        <v>987</v>
      </c>
      <c r="Q48" s="8"/>
      <c r="R48" s="2">
        <v>37</v>
      </c>
      <c r="S48" s="3">
        <v>9770</v>
      </c>
      <c r="T48" s="5">
        <v>2.53E-2</v>
      </c>
      <c r="U48" s="3">
        <v>10</v>
      </c>
      <c r="V48" s="4">
        <v>0.86</v>
      </c>
      <c r="W48" s="3">
        <v>9793</v>
      </c>
      <c r="X48" s="3">
        <v>1135</v>
      </c>
      <c r="Y48" s="8"/>
      <c r="Z48" s="2">
        <v>37</v>
      </c>
      <c r="AA48" s="3">
        <v>11138</v>
      </c>
      <c r="AB48" s="5">
        <v>2.53E-2</v>
      </c>
      <c r="AC48" s="3">
        <v>11</v>
      </c>
      <c r="AD48" s="4">
        <v>0.86</v>
      </c>
      <c r="AE48" s="3">
        <v>9597</v>
      </c>
      <c r="AF48" s="3">
        <v>1578</v>
      </c>
      <c r="AG48" s="8"/>
      <c r="AH48" s="12"/>
      <c r="AI48" s="12"/>
      <c r="AJ48" s="12"/>
    </row>
    <row r="49" spans="1:36" x14ac:dyDescent="0.35">
      <c r="A49" s="8"/>
      <c r="B49" s="2">
        <v>38</v>
      </c>
      <c r="C49" s="3">
        <v>9918</v>
      </c>
      <c r="D49" s="5">
        <v>1.714285714285714E-2</v>
      </c>
      <c r="E49" s="3">
        <v>13</v>
      </c>
      <c r="F49" s="4">
        <v>0.86</v>
      </c>
      <c r="G49" s="3">
        <v>7934</v>
      </c>
      <c r="H49" s="3">
        <v>418</v>
      </c>
      <c r="I49" s="8"/>
      <c r="J49" s="2">
        <v>38</v>
      </c>
      <c r="K49" s="3">
        <v>8728</v>
      </c>
      <c r="L49" s="5">
        <v>1.7999999999999999E-2</v>
      </c>
      <c r="M49" s="3">
        <v>13</v>
      </c>
      <c r="N49" s="4">
        <v>0.86</v>
      </c>
      <c r="O49" s="3">
        <v>7061</v>
      </c>
      <c r="P49" s="3">
        <v>777</v>
      </c>
      <c r="Q49" s="8"/>
      <c r="R49" s="2">
        <v>38</v>
      </c>
      <c r="S49" s="3">
        <v>11608</v>
      </c>
      <c r="T49" s="5">
        <v>1.9800000000000002E-2</v>
      </c>
      <c r="U49" s="3">
        <v>16</v>
      </c>
      <c r="V49" s="4">
        <v>0.86</v>
      </c>
      <c r="W49" s="3">
        <v>7626</v>
      </c>
      <c r="X49" s="3">
        <v>870</v>
      </c>
      <c r="Y49" s="8"/>
      <c r="Z49" s="2">
        <v>38</v>
      </c>
      <c r="AA49" s="3">
        <v>14858</v>
      </c>
      <c r="AB49" s="5">
        <v>1.9800000000000002E-2</v>
      </c>
      <c r="AC49" s="3">
        <v>19</v>
      </c>
      <c r="AD49" s="4">
        <v>0.86</v>
      </c>
      <c r="AE49" s="3">
        <v>6863</v>
      </c>
      <c r="AF49" s="3">
        <v>931</v>
      </c>
      <c r="AG49" s="8"/>
      <c r="AH49" s="12"/>
      <c r="AI49" s="12"/>
      <c r="AJ49" s="12"/>
    </row>
    <row r="50" spans="1:36" x14ac:dyDescent="0.35">
      <c r="A50" s="8"/>
      <c r="B50" s="2">
        <v>39</v>
      </c>
      <c r="C50" s="3">
        <v>9705</v>
      </c>
      <c r="D50" s="5">
        <v>0.03</v>
      </c>
      <c r="E50" s="3">
        <v>25</v>
      </c>
      <c r="F50" s="4">
        <v>0.87</v>
      </c>
      <c r="G50" s="3">
        <v>7861</v>
      </c>
      <c r="H50" s="3">
        <v>491</v>
      </c>
      <c r="I50" s="8"/>
      <c r="J50" s="2">
        <v>39</v>
      </c>
      <c r="K50" s="3">
        <v>8735</v>
      </c>
      <c r="L50" s="5">
        <v>3.0300000000000001E-2</v>
      </c>
      <c r="M50" s="3">
        <v>23</v>
      </c>
      <c r="N50" s="4">
        <v>0.87</v>
      </c>
      <c r="O50" s="3">
        <v>7232</v>
      </c>
      <c r="P50" s="3">
        <v>1374</v>
      </c>
      <c r="Q50" s="8"/>
      <c r="R50" s="2">
        <v>39</v>
      </c>
      <c r="S50" s="3">
        <v>9958</v>
      </c>
      <c r="T50" s="5">
        <v>3.39E-2</v>
      </c>
      <c r="U50" s="3">
        <v>29</v>
      </c>
      <c r="V50" s="4">
        <v>0.88</v>
      </c>
      <c r="W50" s="3">
        <v>8823</v>
      </c>
      <c r="X50" s="3">
        <v>1704</v>
      </c>
      <c r="Y50" s="8"/>
      <c r="Z50" s="2">
        <v>39</v>
      </c>
      <c r="AA50" s="3">
        <v>12448</v>
      </c>
      <c r="AB50" s="5">
        <v>3.39E-2</v>
      </c>
      <c r="AC50" s="3">
        <v>34</v>
      </c>
      <c r="AD50" s="4">
        <v>0.88</v>
      </c>
      <c r="AE50" s="3">
        <v>9176</v>
      </c>
      <c r="AF50" s="3">
        <v>2300</v>
      </c>
      <c r="AG50" s="8"/>
      <c r="AH50" s="12"/>
      <c r="AI50" s="12"/>
      <c r="AJ50" s="12"/>
    </row>
    <row r="51" spans="1:36" x14ac:dyDescent="0.35">
      <c r="A51" s="8"/>
      <c r="B51" s="2">
        <v>40</v>
      </c>
      <c r="C51" s="3">
        <v>8669</v>
      </c>
      <c r="D51" s="5">
        <v>2.2857142857142857E-2</v>
      </c>
      <c r="E51" s="3">
        <v>17</v>
      </c>
      <c r="F51" s="4">
        <v>0.9</v>
      </c>
      <c r="G51" s="3">
        <v>7022</v>
      </c>
      <c r="H51" s="3">
        <v>468</v>
      </c>
      <c r="I51" s="8"/>
      <c r="J51" s="2">
        <v>40</v>
      </c>
      <c r="K51" s="3">
        <v>7369</v>
      </c>
      <c r="L51" s="5">
        <v>2.35E-2</v>
      </c>
      <c r="M51" s="3">
        <v>17</v>
      </c>
      <c r="N51" s="4">
        <v>0.9</v>
      </c>
      <c r="O51" s="3">
        <v>6671</v>
      </c>
      <c r="P51" s="3">
        <v>667</v>
      </c>
      <c r="Q51" s="8"/>
      <c r="R51" s="2">
        <v>40</v>
      </c>
      <c r="S51" s="3">
        <v>8253</v>
      </c>
      <c r="T51" s="5">
        <v>2.63E-2</v>
      </c>
      <c r="U51" s="3">
        <v>27</v>
      </c>
      <c r="V51" s="4">
        <v>0.9</v>
      </c>
      <c r="W51" s="3">
        <v>6938</v>
      </c>
      <c r="X51" s="3">
        <v>647</v>
      </c>
      <c r="Y51" s="8"/>
      <c r="Z51" s="2">
        <v>40</v>
      </c>
      <c r="AA51" s="3">
        <v>14500</v>
      </c>
      <c r="AB51" s="5">
        <v>2.63E-2</v>
      </c>
      <c r="AC51" s="3">
        <v>31</v>
      </c>
      <c r="AD51" s="4">
        <v>0.9</v>
      </c>
      <c r="AE51" s="3">
        <v>7077</v>
      </c>
      <c r="AF51" s="3">
        <v>906</v>
      </c>
      <c r="AG51" s="8"/>
      <c r="AH51" s="12"/>
      <c r="AI51" s="12"/>
      <c r="AJ51" s="12"/>
    </row>
    <row r="52" spans="1:36" x14ac:dyDescent="0.35">
      <c r="A52" s="8"/>
      <c r="B52" s="2">
        <v>41</v>
      </c>
      <c r="C52" s="3">
        <v>11300</v>
      </c>
      <c r="D52" s="5">
        <v>1.2857142857142855E-2</v>
      </c>
      <c r="E52" s="3">
        <v>17</v>
      </c>
      <c r="F52" s="4">
        <v>0.84</v>
      </c>
      <c r="G52" s="3">
        <v>8199</v>
      </c>
      <c r="H52" s="3">
        <v>547</v>
      </c>
      <c r="I52" s="8"/>
      <c r="J52" s="2">
        <v>41</v>
      </c>
      <c r="K52" s="3">
        <v>9605</v>
      </c>
      <c r="L52" s="5">
        <v>1.2999999999999999E-2</v>
      </c>
      <c r="M52" s="3">
        <v>17</v>
      </c>
      <c r="N52" s="4">
        <v>0.84</v>
      </c>
      <c r="O52" s="3">
        <v>7379</v>
      </c>
      <c r="P52" s="3">
        <v>1328</v>
      </c>
      <c r="Q52" s="8"/>
      <c r="R52" s="2">
        <v>41</v>
      </c>
      <c r="S52" s="3">
        <v>13255</v>
      </c>
      <c r="T52" s="5">
        <v>1.46E-2</v>
      </c>
      <c r="U52" s="3">
        <v>20</v>
      </c>
      <c r="V52" s="4">
        <v>0.84</v>
      </c>
      <c r="W52" s="3">
        <v>7822</v>
      </c>
      <c r="X52" s="3">
        <v>1248</v>
      </c>
      <c r="Y52" s="8"/>
      <c r="Z52" s="2">
        <v>41</v>
      </c>
      <c r="AA52" s="3">
        <v>15243</v>
      </c>
      <c r="AB52" s="5">
        <v>1.46E-2</v>
      </c>
      <c r="AC52" s="3">
        <v>22</v>
      </c>
      <c r="AD52" s="4">
        <v>0.84</v>
      </c>
      <c r="AE52" s="3">
        <v>7509</v>
      </c>
      <c r="AF52" s="3">
        <v>1560</v>
      </c>
      <c r="AG52" s="8"/>
      <c r="AH52" s="12"/>
      <c r="AI52" s="12"/>
      <c r="AJ52" s="12"/>
    </row>
    <row r="53" spans="1:36" x14ac:dyDescent="0.35">
      <c r="A53" s="8"/>
      <c r="B53" s="2">
        <v>42</v>
      </c>
      <c r="C53" s="3">
        <v>10683</v>
      </c>
      <c r="D53" s="5">
        <v>1.714285714285714E-2</v>
      </c>
      <c r="E53" s="3">
        <v>10</v>
      </c>
      <c r="F53" s="4">
        <v>0.83</v>
      </c>
      <c r="G53" s="3">
        <v>8546</v>
      </c>
      <c r="H53" s="3">
        <v>534</v>
      </c>
      <c r="I53" s="8"/>
      <c r="J53" s="2">
        <v>42</v>
      </c>
      <c r="K53" s="3">
        <v>9187</v>
      </c>
      <c r="L53" s="5">
        <v>1.6299999999999999E-2</v>
      </c>
      <c r="M53" s="3">
        <v>9</v>
      </c>
      <c r="N53" s="4">
        <v>0.83</v>
      </c>
      <c r="O53" s="3">
        <v>7691</v>
      </c>
      <c r="P53" s="3">
        <v>1231</v>
      </c>
      <c r="Q53" s="8"/>
      <c r="R53" s="2">
        <v>42</v>
      </c>
      <c r="S53" s="3">
        <v>11850</v>
      </c>
      <c r="T53" s="5">
        <v>1.83E-2</v>
      </c>
      <c r="U53" s="3">
        <v>12</v>
      </c>
      <c r="V53" s="4">
        <v>0.83</v>
      </c>
      <c r="W53" s="3">
        <v>9075</v>
      </c>
      <c r="X53" s="3">
        <v>1293</v>
      </c>
      <c r="Y53" s="8"/>
      <c r="Z53" s="2">
        <v>42</v>
      </c>
      <c r="AA53" s="3">
        <v>15405</v>
      </c>
      <c r="AB53" s="5">
        <v>1.83E-2</v>
      </c>
      <c r="AC53" s="3">
        <v>13</v>
      </c>
      <c r="AD53" s="4">
        <v>0.83</v>
      </c>
      <c r="AE53" s="3">
        <v>8621</v>
      </c>
      <c r="AF53" s="3">
        <v>1771</v>
      </c>
      <c r="AG53" s="8"/>
      <c r="AH53" s="12"/>
      <c r="AI53" s="12"/>
      <c r="AJ53" s="12"/>
    </row>
    <row r="54" spans="1:36" x14ac:dyDescent="0.35">
      <c r="A54" s="8"/>
      <c r="B54" s="2">
        <v>43</v>
      </c>
      <c r="C54" s="3">
        <v>12150</v>
      </c>
      <c r="D54" s="5">
        <v>2.2857142857142857E-2</v>
      </c>
      <c r="E54" s="3">
        <v>12</v>
      </c>
      <c r="F54" s="4">
        <v>0.87</v>
      </c>
      <c r="G54" s="3">
        <v>7957</v>
      </c>
      <c r="H54" s="3">
        <v>497</v>
      </c>
      <c r="I54" s="8"/>
      <c r="J54" s="2">
        <v>43</v>
      </c>
      <c r="K54" s="3">
        <v>10206</v>
      </c>
      <c r="L54" s="5">
        <v>2.01E-2</v>
      </c>
      <c r="M54" s="3">
        <v>11</v>
      </c>
      <c r="N54" s="4">
        <v>0.93</v>
      </c>
      <c r="O54" s="3">
        <v>7002</v>
      </c>
      <c r="P54" s="3">
        <v>770</v>
      </c>
      <c r="Q54" s="8"/>
      <c r="R54" s="2">
        <v>43</v>
      </c>
      <c r="S54" s="3">
        <v>12962</v>
      </c>
      <c r="T54" s="5">
        <v>2.2100000000000002E-2</v>
      </c>
      <c r="U54" s="3">
        <v>16</v>
      </c>
      <c r="V54" s="4">
        <v>0.87</v>
      </c>
      <c r="W54" s="3">
        <v>7772</v>
      </c>
      <c r="X54" s="3">
        <v>855</v>
      </c>
      <c r="Y54" s="8"/>
      <c r="Z54" s="2">
        <v>43</v>
      </c>
      <c r="AA54" s="3">
        <v>15820</v>
      </c>
      <c r="AB54" s="5">
        <v>2.2100000000000002E-2</v>
      </c>
      <c r="AC54" s="3">
        <v>18</v>
      </c>
      <c r="AD54" s="4">
        <v>0.87</v>
      </c>
      <c r="AE54" s="3">
        <v>8316</v>
      </c>
      <c r="AF54" s="3">
        <v>1350</v>
      </c>
      <c r="AG54" s="8"/>
      <c r="AH54" s="12"/>
      <c r="AI54" s="12"/>
      <c r="AJ54" s="12"/>
    </row>
    <row r="55" spans="1:36" x14ac:dyDescent="0.35">
      <c r="A55" s="8"/>
      <c r="B55" s="2">
        <v>44</v>
      </c>
      <c r="C55" s="3">
        <v>11542</v>
      </c>
      <c r="D55" s="5">
        <v>1.4999999999999999E-2</v>
      </c>
      <c r="E55" s="3">
        <v>18</v>
      </c>
      <c r="F55" s="4">
        <v>0.85</v>
      </c>
      <c r="G55" s="3">
        <v>7842</v>
      </c>
      <c r="H55" s="3">
        <v>523</v>
      </c>
      <c r="I55" s="8"/>
      <c r="J55" s="2">
        <v>44</v>
      </c>
      <c r="K55" s="3">
        <v>10157</v>
      </c>
      <c r="L55" s="5">
        <v>1.47E-2</v>
      </c>
      <c r="M55" s="3">
        <v>18</v>
      </c>
      <c r="N55" s="4">
        <v>0.85</v>
      </c>
      <c r="O55" s="3">
        <v>6666</v>
      </c>
      <c r="P55" s="3">
        <v>1267</v>
      </c>
      <c r="Q55" s="8"/>
      <c r="R55" s="2">
        <v>44</v>
      </c>
      <c r="S55" s="3">
        <v>14118</v>
      </c>
      <c r="T55" s="5">
        <v>1.6299999999999999E-2</v>
      </c>
      <c r="U55" s="3">
        <v>25</v>
      </c>
      <c r="V55" s="4">
        <v>0.85</v>
      </c>
      <c r="W55" s="3">
        <v>7266</v>
      </c>
      <c r="X55" s="3">
        <v>1432</v>
      </c>
      <c r="Y55" s="8"/>
      <c r="Z55" s="2">
        <v>44</v>
      </c>
      <c r="AA55" s="3">
        <v>18777</v>
      </c>
      <c r="AB55" s="5">
        <v>0.02</v>
      </c>
      <c r="AC55" s="3">
        <v>28</v>
      </c>
      <c r="AD55" s="4">
        <v>0.85</v>
      </c>
      <c r="AE55" s="3">
        <v>8400</v>
      </c>
      <c r="AF55" s="3">
        <v>1690</v>
      </c>
      <c r="AG55" s="8"/>
      <c r="AH55" s="12"/>
      <c r="AI55" s="12"/>
      <c r="AJ55" s="12"/>
    </row>
    <row r="56" spans="1:36" x14ac:dyDescent="0.35">
      <c r="A56" s="8"/>
      <c r="B56" s="2">
        <v>45</v>
      </c>
      <c r="C56" s="3">
        <v>11550</v>
      </c>
      <c r="D56" s="5">
        <v>0.03</v>
      </c>
      <c r="E56" s="3">
        <v>9</v>
      </c>
      <c r="F56" s="4">
        <v>0.84</v>
      </c>
      <c r="G56" s="3">
        <v>7550</v>
      </c>
      <c r="H56" s="3">
        <v>360</v>
      </c>
      <c r="I56" s="8"/>
      <c r="J56" s="2">
        <v>45</v>
      </c>
      <c r="K56" s="3">
        <v>10280</v>
      </c>
      <c r="L56" s="5">
        <v>2.7300000000000001E-2</v>
      </c>
      <c r="M56" s="3">
        <v>19</v>
      </c>
      <c r="N56" s="4">
        <v>0.84</v>
      </c>
      <c r="O56" s="3">
        <v>6040</v>
      </c>
      <c r="P56" s="3">
        <v>664</v>
      </c>
      <c r="Q56" s="8"/>
      <c r="R56" s="2">
        <v>45</v>
      </c>
      <c r="S56" s="3">
        <v>13056</v>
      </c>
      <c r="T56" s="5">
        <v>0.03</v>
      </c>
      <c r="U56" s="3">
        <v>25</v>
      </c>
      <c r="V56" s="4">
        <v>0.84</v>
      </c>
      <c r="W56" s="3">
        <v>8580</v>
      </c>
      <c r="X56" s="3">
        <v>1200</v>
      </c>
      <c r="Y56" s="8"/>
      <c r="Z56" s="2">
        <v>45</v>
      </c>
      <c r="AA56" s="3">
        <v>16059</v>
      </c>
      <c r="AB56" s="5">
        <v>0.03</v>
      </c>
      <c r="AC56" s="3">
        <v>27</v>
      </c>
      <c r="AD56" s="4">
        <v>0.84</v>
      </c>
      <c r="AE56" s="3">
        <v>9095</v>
      </c>
      <c r="AF56" s="3">
        <v>1404</v>
      </c>
      <c r="AG56" s="8"/>
      <c r="AH56" s="12"/>
      <c r="AI56" s="12"/>
      <c r="AJ56" s="12"/>
    </row>
    <row r="57" spans="1:36" x14ac:dyDescent="0.35">
      <c r="A57" s="8"/>
      <c r="B57" s="2">
        <v>46</v>
      </c>
      <c r="C57" s="3">
        <v>10140</v>
      </c>
      <c r="D57" s="5">
        <v>3.7499999999999999E-2</v>
      </c>
      <c r="E57" s="3">
        <v>22</v>
      </c>
      <c r="F57" s="4">
        <v>0.78</v>
      </c>
      <c r="G57" s="3">
        <v>8213</v>
      </c>
      <c r="H57" s="3">
        <v>391</v>
      </c>
      <c r="I57" s="8"/>
      <c r="J57" s="2">
        <v>46</v>
      </c>
      <c r="K57" s="3">
        <v>11240</v>
      </c>
      <c r="L57" s="5">
        <v>3.9800000000000002E-2</v>
      </c>
      <c r="M57" s="3">
        <v>21</v>
      </c>
      <c r="N57" s="4">
        <v>0.78</v>
      </c>
      <c r="O57" s="3">
        <v>6981</v>
      </c>
      <c r="P57" s="3">
        <v>698</v>
      </c>
      <c r="Q57" s="8"/>
      <c r="R57" s="2">
        <v>46</v>
      </c>
      <c r="S57" s="3">
        <v>15399</v>
      </c>
      <c r="T57" s="5">
        <v>4.4200000000000003E-2</v>
      </c>
      <c r="U57" s="3">
        <v>33</v>
      </c>
      <c r="V57" s="4">
        <v>0.78</v>
      </c>
      <c r="W57" s="3">
        <v>8307</v>
      </c>
      <c r="X57" s="3">
        <v>1085</v>
      </c>
      <c r="Y57" s="8"/>
      <c r="Z57" s="2">
        <v>46</v>
      </c>
      <c r="AA57" s="3">
        <v>18017</v>
      </c>
      <c r="AB57" s="5">
        <v>4.4200000000000003E-2</v>
      </c>
      <c r="AC57" s="3">
        <v>40</v>
      </c>
      <c r="AD57" s="4">
        <v>0.85</v>
      </c>
      <c r="AE57" s="3">
        <v>9500</v>
      </c>
      <c r="AF57" s="3">
        <v>1350</v>
      </c>
      <c r="AG57" s="8"/>
      <c r="AH57" s="12"/>
      <c r="AI57" s="12"/>
      <c r="AJ57" s="12"/>
    </row>
    <row r="58" spans="1:36" x14ac:dyDescent="0.35">
      <c r="A58" s="8"/>
      <c r="B58" s="2">
        <v>47</v>
      </c>
      <c r="C58" s="3">
        <v>10780</v>
      </c>
      <c r="D58" s="5">
        <v>1.4999999999999999E-2</v>
      </c>
      <c r="E58" s="3">
        <v>18</v>
      </c>
      <c r="F58" s="4">
        <v>0.83</v>
      </c>
      <c r="G58" s="3">
        <v>7658</v>
      </c>
      <c r="H58" s="3">
        <v>365</v>
      </c>
      <c r="I58" s="8"/>
      <c r="J58" s="2">
        <v>47</v>
      </c>
      <c r="K58" s="3">
        <v>10558</v>
      </c>
      <c r="L58" s="5">
        <v>1.37E-2</v>
      </c>
      <c r="M58" s="3">
        <v>23</v>
      </c>
      <c r="N58" s="4">
        <v>0.83</v>
      </c>
      <c r="O58" s="3">
        <v>6892</v>
      </c>
      <c r="P58" s="3">
        <v>1172</v>
      </c>
      <c r="Q58" s="8"/>
      <c r="R58" s="2">
        <v>47</v>
      </c>
      <c r="S58" s="3">
        <v>14359</v>
      </c>
      <c r="T58" s="5">
        <v>1.5299999999999999E-2</v>
      </c>
      <c r="U58" s="3">
        <v>36</v>
      </c>
      <c r="V58" s="4">
        <v>0.78</v>
      </c>
      <c r="W58" s="3">
        <v>9560</v>
      </c>
      <c r="X58" s="3">
        <v>1488</v>
      </c>
      <c r="Y58" s="8"/>
      <c r="Z58" s="2">
        <v>47</v>
      </c>
      <c r="AA58" s="3">
        <v>17231</v>
      </c>
      <c r="AB58" s="5">
        <v>2.3E-2</v>
      </c>
      <c r="AC58" s="3">
        <v>37</v>
      </c>
      <c r="AD58" s="4">
        <v>0.9</v>
      </c>
      <c r="AE58" s="3">
        <v>9082</v>
      </c>
      <c r="AF58" s="3">
        <v>2068</v>
      </c>
      <c r="AG58" s="8"/>
      <c r="AH58" s="12"/>
      <c r="AI58" s="12"/>
      <c r="AJ58" s="12"/>
    </row>
    <row r="59" spans="1:36" x14ac:dyDescent="0.35">
      <c r="A59" s="8"/>
      <c r="B59" s="2">
        <v>48</v>
      </c>
      <c r="C59" s="3">
        <v>11210</v>
      </c>
      <c r="D59" s="5">
        <v>0.03</v>
      </c>
      <c r="E59" s="3">
        <v>22</v>
      </c>
      <c r="F59" s="4">
        <v>0.91</v>
      </c>
      <c r="G59" s="3">
        <v>8543</v>
      </c>
      <c r="H59" s="3">
        <v>503</v>
      </c>
      <c r="I59" s="8"/>
      <c r="J59" s="2">
        <v>48</v>
      </c>
      <c r="K59" s="3">
        <v>10253</v>
      </c>
      <c r="L59" s="5">
        <v>2.9100000000000001E-2</v>
      </c>
      <c r="M59" s="3">
        <v>23</v>
      </c>
      <c r="N59" s="4">
        <v>0.91</v>
      </c>
      <c r="O59" s="3">
        <v>8714</v>
      </c>
      <c r="P59" s="3">
        <v>1656</v>
      </c>
      <c r="Q59" s="8"/>
      <c r="R59" s="2">
        <v>48</v>
      </c>
      <c r="S59" s="3">
        <v>13800</v>
      </c>
      <c r="T59" s="5">
        <v>3.2000000000000001E-2</v>
      </c>
      <c r="U59" s="3">
        <v>34</v>
      </c>
      <c r="V59" s="4">
        <v>0.91</v>
      </c>
      <c r="W59" s="3">
        <v>10631</v>
      </c>
      <c r="X59" s="3">
        <v>1623</v>
      </c>
      <c r="Y59" s="8"/>
      <c r="Z59" s="2">
        <v>48</v>
      </c>
      <c r="AA59" s="3">
        <v>17664</v>
      </c>
      <c r="AB59" s="5">
        <v>3.2000000000000001E-2</v>
      </c>
      <c r="AC59" s="3">
        <v>36</v>
      </c>
      <c r="AD59" s="4">
        <v>0.91</v>
      </c>
      <c r="AE59" s="3">
        <v>9568</v>
      </c>
      <c r="AF59" s="3">
        <v>2094</v>
      </c>
      <c r="AG59" s="8"/>
      <c r="AH59" s="12"/>
      <c r="AI59" s="12"/>
      <c r="AJ59" s="12"/>
    </row>
    <row r="60" spans="1:36" x14ac:dyDescent="0.35">
      <c r="A60" s="8"/>
      <c r="B60" s="2">
        <v>49</v>
      </c>
      <c r="C60" s="3">
        <v>11450</v>
      </c>
      <c r="D60" s="5">
        <v>2.1428571428571429E-2</v>
      </c>
      <c r="E60" s="3">
        <v>20</v>
      </c>
      <c r="F60" s="4">
        <v>0.91</v>
      </c>
      <c r="G60" s="3">
        <v>7818</v>
      </c>
      <c r="H60" s="3">
        <v>460</v>
      </c>
      <c r="I60" s="8"/>
      <c r="J60" s="2">
        <v>49</v>
      </c>
      <c r="K60" s="3">
        <v>10850</v>
      </c>
      <c r="L60" s="5">
        <v>2.2100000000000002E-2</v>
      </c>
      <c r="M60" s="3">
        <v>18</v>
      </c>
      <c r="N60" s="4">
        <v>0.94</v>
      </c>
      <c r="O60" s="3">
        <v>7662</v>
      </c>
      <c r="P60" s="3">
        <v>1149</v>
      </c>
      <c r="Q60" s="8"/>
      <c r="R60" s="2">
        <v>49</v>
      </c>
      <c r="S60" s="3">
        <v>15299</v>
      </c>
      <c r="T60" s="5">
        <v>2.4799999999999999E-2</v>
      </c>
      <c r="U60" s="3">
        <v>23</v>
      </c>
      <c r="V60" s="4">
        <v>0.91</v>
      </c>
      <c r="W60" s="3">
        <v>9520</v>
      </c>
      <c r="X60" s="3">
        <v>1287</v>
      </c>
      <c r="Y60" s="8"/>
      <c r="Z60" s="2">
        <v>49</v>
      </c>
      <c r="AA60" s="3">
        <v>18359</v>
      </c>
      <c r="AB60" s="5">
        <v>2.4799999999999999E-2</v>
      </c>
      <c r="AC60" s="3">
        <v>25</v>
      </c>
      <c r="AD60" s="4">
        <v>0.91</v>
      </c>
      <c r="AE60" s="3">
        <v>10186</v>
      </c>
      <c r="AF60" s="3">
        <v>1493</v>
      </c>
      <c r="AG60" s="8"/>
      <c r="AH60" s="12"/>
      <c r="AI60" s="12"/>
      <c r="AJ60" s="12"/>
    </row>
    <row r="61" spans="1:36" x14ac:dyDescent="0.35">
      <c r="A61" s="8"/>
      <c r="B61" s="2">
        <v>50</v>
      </c>
      <c r="C61" s="3">
        <v>12520</v>
      </c>
      <c r="D61" s="5">
        <v>0.03</v>
      </c>
      <c r="E61" s="3">
        <v>11</v>
      </c>
      <c r="F61" s="4">
        <v>0.93</v>
      </c>
      <c r="G61" s="3">
        <v>7769</v>
      </c>
      <c r="H61" s="3">
        <v>370</v>
      </c>
      <c r="I61" s="8"/>
      <c r="J61" s="2">
        <v>50</v>
      </c>
      <c r="K61" s="3">
        <v>10141</v>
      </c>
      <c r="L61" s="5">
        <v>2.7E-2</v>
      </c>
      <c r="M61" s="3">
        <v>17</v>
      </c>
      <c r="N61" s="4">
        <v>0.93</v>
      </c>
      <c r="O61" s="3">
        <v>6060</v>
      </c>
      <c r="P61" s="3">
        <v>606</v>
      </c>
      <c r="Q61" s="8"/>
      <c r="R61" s="2">
        <v>50</v>
      </c>
      <c r="S61" s="3">
        <v>16520</v>
      </c>
      <c r="T61" s="5">
        <v>3.0200000000000001E-2</v>
      </c>
      <c r="U61" s="3">
        <v>26</v>
      </c>
      <c r="V61" s="4">
        <v>0.93</v>
      </c>
      <c r="W61" s="3">
        <v>9000</v>
      </c>
      <c r="X61" s="3">
        <v>1100</v>
      </c>
      <c r="Y61" s="8"/>
      <c r="Z61" s="2">
        <v>50</v>
      </c>
      <c r="AA61" s="3">
        <v>17200</v>
      </c>
      <c r="AB61" s="5">
        <v>3.0200000000000001E-2</v>
      </c>
      <c r="AC61" s="3">
        <v>31</v>
      </c>
      <c r="AD61" s="4">
        <v>0.93</v>
      </c>
      <c r="AE61" s="3">
        <v>9800</v>
      </c>
      <c r="AF61" s="3">
        <v>1496</v>
      </c>
      <c r="AG61" s="8"/>
      <c r="AH61" s="12"/>
      <c r="AI61" s="12"/>
      <c r="AJ61" s="12"/>
    </row>
    <row r="62" spans="1:36" x14ac:dyDescent="0.35">
      <c r="A62" s="8"/>
      <c r="B62" s="2">
        <v>51</v>
      </c>
      <c r="C62" s="3">
        <v>11240</v>
      </c>
      <c r="D62" s="5">
        <v>1.2500000000000001E-2</v>
      </c>
      <c r="E62" s="3">
        <v>9</v>
      </c>
      <c r="F62" s="4">
        <v>0.82</v>
      </c>
      <c r="G62" s="3">
        <v>7168</v>
      </c>
      <c r="H62" s="3">
        <v>358</v>
      </c>
      <c r="I62" s="8"/>
      <c r="J62" s="2">
        <v>51</v>
      </c>
      <c r="K62" s="3">
        <v>11000</v>
      </c>
      <c r="L62" s="5">
        <v>1.2E-2</v>
      </c>
      <c r="M62" s="3">
        <v>21</v>
      </c>
      <c r="N62" s="4">
        <v>0.9</v>
      </c>
      <c r="O62" s="3">
        <v>6021</v>
      </c>
      <c r="P62" s="3">
        <v>1144</v>
      </c>
      <c r="Q62" s="8"/>
      <c r="R62" s="2">
        <v>51</v>
      </c>
      <c r="S62" s="3">
        <v>15290</v>
      </c>
      <c r="T62" s="5">
        <v>1.3299999999999999E-2</v>
      </c>
      <c r="U62" s="3">
        <v>28</v>
      </c>
      <c r="V62" s="4">
        <v>0.96</v>
      </c>
      <c r="W62" s="3">
        <v>9250</v>
      </c>
      <c r="X62" s="3">
        <v>1361</v>
      </c>
      <c r="Y62" s="8"/>
      <c r="Z62" s="2">
        <v>51</v>
      </c>
      <c r="AA62" s="3">
        <v>18500</v>
      </c>
      <c r="AB62" s="5">
        <v>0.02</v>
      </c>
      <c r="AC62" s="3">
        <v>27</v>
      </c>
      <c r="AD62" s="4">
        <v>0.96</v>
      </c>
      <c r="AE62" s="3">
        <v>9713</v>
      </c>
      <c r="AF62" s="3">
        <v>1552</v>
      </c>
      <c r="AG62" s="8"/>
      <c r="AH62" s="12"/>
      <c r="AI62" s="12"/>
      <c r="AJ62" s="12"/>
    </row>
    <row r="63" spans="1:36" x14ac:dyDescent="0.35">
      <c r="A63" s="8"/>
      <c r="B63" s="2">
        <v>52</v>
      </c>
      <c r="C63" s="3">
        <v>11250</v>
      </c>
      <c r="D63" s="5">
        <v>1.4999999999999999E-2</v>
      </c>
      <c r="E63" s="3">
        <v>23</v>
      </c>
      <c r="F63" s="4">
        <v>0.92</v>
      </c>
      <c r="G63" s="3">
        <v>7796</v>
      </c>
      <c r="H63" s="3">
        <v>390</v>
      </c>
      <c r="I63" s="8"/>
      <c r="J63" s="2">
        <v>52</v>
      </c>
      <c r="K63" s="3">
        <v>10350</v>
      </c>
      <c r="L63" s="5">
        <v>1.5599999999999999E-2</v>
      </c>
      <c r="M63" s="3">
        <v>22</v>
      </c>
      <c r="N63" s="4">
        <v>0.92</v>
      </c>
      <c r="O63" s="3">
        <v>6627</v>
      </c>
      <c r="P63" s="3">
        <v>928</v>
      </c>
      <c r="Q63" s="8"/>
      <c r="R63" s="2">
        <v>52</v>
      </c>
      <c r="S63" s="3">
        <v>15200</v>
      </c>
      <c r="T63" s="5">
        <v>1.7500000000000002E-2</v>
      </c>
      <c r="U63" s="3">
        <v>27</v>
      </c>
      <c r="V63" s="4">
        <v>0.92</v>
      </c>
      <c r="W63" s="3">
        <v>8800</v>
      </c>
      <c r="X63" s="3">
        <v>1420</v>
      </c>
      <c r="Y63" s="8"/>
      <c r="Z63" s="2">
        <v>52</v>
      </c>
      <c r="AA63" s="3">
        <v>16112</v>
      </c>
      <c r="AB63" s="5">
        <v>0.03</v>
      </c>
      <c r="AC63" s="3">
        <v>27</v>
      </c>
      <c r="AD63" s="4">
        <v>0.92</v>
      </c>
      <c r="AE63" s="3">
        <v>9328</v>
      </c>
      <c r="AF63" s="3">
        <v>1874</v>
      </c>
      <c r="AG63" s="8"/>
      <c r="AH63" s="12"/>
      <c r="AI63" s="12"/>
      <c r="AJ63" s="12"/>
    </row>
  </sheetData>
  <mergeCells count="38">
    <mergeCell ref="AH9:AI9"/>
    <mergeCell ref="AI23:AJ25"/>
    <mergeCell ref="AD8:AE8"/>
    <mergeCell ref="F9:G9"/>
    <mergeCell ref="N9:O9"/>
    <mergeCell ref="V9:W9"/>
    <mergeCell ref="AD9:AE9"/>
    <mergeCell ref="AA10:AF10"/>
    <mergeCell ref="AD3:AE3"/>
    <mergeCell ref="AD4:AE4"/>
    <mergeCell ref="AD5:AE5"/>
    <mergeCell ref="AD6:AE6"/>
    <mergeCell ref="AD7:AE7"/>
    <mergeCell ref="N6:O6"/>
    <mergeCell ref="N7:O7"/>
    <mergeCell ref="N8:O8"/>
    <mergeCell ref="V3:W3"/>
    <mergeCell ref="V4:W4"/>
    <mergeCell ref="V5:W5"/>
    <mergeCell ref="V6:W6"/>
    <mergeCell ref="V7:W7"/>
    <mergeCell ref="V8:W8"/>
    <mergeCell ref="AD2:AE2"/>
    <mergeCell ref="C10:H10"/>
    <mergeCell ref="F2:G2"/>
    <mergeCell ref="N2:O2"/>
    <mergeCell ref="K10:P10"/>
    <mergeCell ref="V2:W2"/>
    <mergeCell ref="S10:X10"/>
    <mergeCell ref="F4:G4"/>
    <mergeCell ref="F3:G3"/>
    <mergeCell ref="F5:G5"/>
    <mergeCell ref="F6:G6"/>
    <mergeCell ref="F7:G7"/>
    <mergeCell ref="F8:G8"/>
    <mergeCell ref="N3:O3"/>
    <mergeCell ref="N4:O4"/>
    <mergeCell ref="N5:O5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9D13-0DEB-4E6E-AB28-12084990B7A9}">
  <dimension ref="A1:AL72"/>
  <sheetViews>
    <sheetView tabSelected="1" zoomScale="80" zoomScaleNormal="60" workbookViewId="0">
      <selection activeCell="AA41" sqref="AA41"/>
    </sheetView>
  </sheetViews>
  <sheetFormatPr defaultColWidth="8.796875" defaultRowHeight="14.25" x14ac:dyDescent="0.45"/>
  <sheetData>
    <row r="1" spans="1:38" x14ac:dyDescent="0.4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x14ac:dyDescent="0.4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x14ac:dyDescent="0.4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38" x14ac:dyDescent="0.4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x14ac:dyDescent="0.4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spans="1:38" x14ac:dyDescent="0.4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x14ac:dyDescent="0.4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x14ac:dyDescent="0.4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x14ac:dyDescent="0.4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x14ac:dyDescent="0.4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spans="1:38" x14ac:dyDescent="0.4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spans="1:38" x14ac:dyDescent="0.4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spans="1:38" x14ac:dyDescent="0.4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spans="1:38" x14ac:dyDescent="0.4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38" x14ac:dyDescent="0.4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38" x14ac:dyDescent="0.4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x14ac:dyDescent="0.4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x14ac:dyDescent="0.4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x14ac:dyDescent="0.4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x14ac:dyDescent="0.4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x14ac:dyDescent="0.4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x14ac:dyDescent="0.4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x14ac:dyDescent="0.4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:38" x14ac:dyDescent="0.4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spans="1:38" x14ac:dyDescent="0.4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spans="1:38" x14ac:dyDescent="0.4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4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4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4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4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4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4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38" x14ac:dyDescent="0.4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38" x14ac:dyDescent="0.4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38" x14ac:dyDescent="0.4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38" x14ac:dyDescent="0.4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38" x14ac:dyDescent="0.4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38" x14ac:dyDescent="0.4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38" x14ac:dyDescent="0.4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1:38" x14ac:dyDescent="0.4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1:38" x14ac:dyDescent="0.4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8" x14ac:dyDescent="0.4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8" x14ac:dyDescent="0.4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8" x14ac:dyDescent="0.4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8" x14ac:dyDescent="0.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8" x14ac:dyDescent="0.4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8" x14ac:dyDescent="0.4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8" x14ac:dyDescent="0.4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38" x14ac:dyDescent="0.4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1:38" x14ac:dyDescent="0.4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spans="1:38" x14ac:dyDescent="0.4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1:38" x14ac:dyDescent="0.4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1:38" x14ac:dyDescent="0.4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spans="1:38" x14ac:dyDescent="0.4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1:38" x14ac:dyDescent="0.4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38" x14ac:dyDescent="0.4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38" x14ac:dyDescent="0.4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38" x14ac:dyDescent="0.4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38" x14ac:dyDescent="0.4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38" x14ac:dyDescent="0.4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38" x14ac:dyDescent="0.4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38" x14ac:dyDescent="0.4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38" x14ac:dyDescent="0.4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38" x14ac:dyDescent="0.4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x14ac:dyDescent="0.4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x14ac:dyDescent="0.4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x14ac:dyDescent="0.4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x14ac:dyDescent="0.4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x14ac:dyDescent="0.4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x14ac:dyDescent="0.4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x14ac:dyDescent="0.4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x14ac:dyDescent="0.4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Ahmed Ashour</cp:lastModifiedBy>
  <cp:lastPrinted>2024-05-29T13:43:25Z</cp:lastPrinted>
  <dcterms:created xsi:type="dcterms:W3CDTF">2024-05-27T11:02:34Z</dcterms:created>
  <dcterms:modified xsi:type="dcterms:W3CDTF">2024-10-02T16:17:29Z</dcterms:modified>
</cp:coreProperties>
</file>