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2" windowHeight="13356"/>
  </bookViews>
  <sheets>
    <sheet name="About" sheetId="1" r:id="rId1"/>
    <sheet name="Data" sheetId="2" r:id="rId2"/>
    <sheet name="CPbE-FoCSbS" sheetId="4" r:id="rId3"/>
    <sheet name="CPbE-FoESCbES" sheetId="5" r:id="rId4"/>
    <sheet name="CPbE-PoICbI" sheetId="3" r:id="rId5"/>
  </sheets>
  <calcPr calcId="145621"/>
</workbook>
</file>

<file path=xl/calcChain.xml><?xml version="1.0" encoding="utf-8"?>
<calcChain xmlns="http://schemas.openxmlformats.org/spreadsheetml/2006/main">
  <c r="S8" i="3" l="1"/>
  <c r="P8" i="3" s="1"/>
  <c r="O8" i="3"/>
  <c r="K8" i="3"/>
  <c r="I8" i="3"/>
  <c r="R8" i="3" s="1"/>
  <c r="H8" i="3"/>
  <c r="G8" i="3"/>
  <c r="E8" i="3"/>
  <c r="D8" i="3"/>
  <c r="C8" i="3"/>
  <c r="L8" i="3" l="1"/>
  <c r="M8" i="3"/>
  <c r="Q8" i="3"/>
  <c r="B8" i="3"/>
  <c r="F8" i="3"/>
  <c r="J8" i="3"/>
  <c r="N8" i="3"/>
  <c r="E2" i="5"/>
  <c r="F2" i="5"/>
  <c r="H2" i="5"/>
  <c r="K2" i="5"/>
  <c r="J2" i="5"/>
  <c r="S9" i="5"/>
  <c r="S3" i="5"/>
  <c r="S2" i="5"/>
  <c r="P2" i="5" s="1"/>
  <c r="I9" i="5"/>
  <c r="C9" i="5" s="1"/>
  <c r="I3" i="5"/>
  <c r="E3" i="5" s="1"/>
  <c r="I2" i="5"/>
  <c r="C2" i="5" s="1"/>
  <c r="M27" i="2"/>
  <c r="M28" i="2"/>
  <c r="M29" i="2"/>
  <c r="L28" i="2"/>
  <c r="L29" i="2"/>
  <c r="L27" i="2"/>
  <c r="K27" i="2"/>
  <c r="K28" i="2"/>
  <c r="K29" i="2"/>
  <c r="J29" i="2"/>
  <c r="J28" i="2"/>
  <c r="J27" i="2"/>
  <c r="O2" i="5" l="1"/>
  <c r="F9" i="5"/>
  <c r="B2" i="5"/>
  <c r="L9" i="5"/>
  <c r="L2" i="5"/>
  <c r="B9" i="5"/>
  <c r="P9" i="5"/>
  <c r="Q3" i="5"/>
  <c r="K9" i="5"/>
  <c r="L3" i="5"/>
  <c r="E9" i="5"/>
  <c r="R2" i="5"/>
  <c r="N2" i="5"/>
  <c r="R9" i="5"/>
  <c r="N9" i="5"/>
  <c r="J9" i="5"/>
  <c r="O3" i="5"/>
  <c r="K3" i="5"/>
  <c r="H3" i="5"/>
  <c r="D9" i="5"/>
  <c r="F3" i="5"/>
  <c r="B3" i="5"/>
  <c r="D2" i="5"/>
  <c r="M3" i="5"/>
  <c r="D3" i="5"/>
  <c r="O9" i="5"/>
  <c r="P3" i="5"/>
  <c r="H9" i="5"/>
  <c r="G3" i="5"/>
  <c r="C3" i="5"/>
  <c r="Q2" i="5"/>
  <c r="M2" i="5"/>
  <c r="Q9" i="5"/>
  <c r="M9" i="5"/>
  <c r="R3" i="5"/>
  <c r="N3" i="5"/>
  <c r="J3" i="5"/>
  <c r="G9" i="5"/>
  <c r="G2" i="5"/>
  <c r="B2" i="4"/>
  <c r="C2" i="4"/>
  <c r="D2" i="4"/>
  <c r="E2" i="4"/>
  <c r="F2" i="4"/>
  <c r="G2" i="4"/>
  <c r="B3" i="4"/>
  <c r="C3" i="4"/>
  <c r="D3" i="4"/>
  <c r="E3" i="4"/>
  <c r="F3" i="4"/>
  <c r="G3" i="4"/>
  <c r="H3" i="4"/>
  <c r="H2" i="4"/>
  <c r="J3" i="4"/>
  <c r="K3" i="4"/>
  <c r="L3" i="4"/>
  <c r="M3" i="4"/>
  <c r="N3" i="4"/>
  <c r="O3" i="4"/>
  <c r="P3" i="4"/>
  <c r="Q3" i="4"/>
  <c r="R3" i="4"/>
  <c r="K2" i="4"/>
  <c r="L2" i="4"/>
  <c r="M2" i="4"/>
  <c r="N2" i="4"/>
  <c r="O2" i="4"/>
  <c r="P2" i="4"/>
  <c r="Q2" i="4"/>
  <c r="R2" i="4"/>
  <c r="J2" i="4"/>
  <c r="S3" i="4"/>
  <c r="S2" i="4"/>
  <c r="I3" i="4"/>
  <c r="I2" i="4"/>
  <c r="K21" i="2"/>
  <c r="K22" i="2"/>
  <c r="M22" i="2" s="1"/>
  <c r="J22" i="2"/>
  <c r="J21" i="2"/>
  <c r="L21" i="2" s="1"/>
  <c r="L22" i="2" l="1"/>
  <c r="M21" i="2"/>
  <c r="K9" i="2"/>
  <c r="K10" i="2"/>
  <c r="M10" i="2" s="1"/>
  <c r="S3" i="3" s="1"/>
  <c r="K11" i="2"/>
  <c r="K12" i="2"/>
  <c r="J12" i="2"/>
  <c r="J11" i="2"/>
  <c r="L11" i="2" s="1"/>
  <c r="I4" i="3" s="1"/>
  <c r="J10" i="2"/>
  <c r="J9" i="2"/>
  <c r="L12" i="2" l="1"/>
  <c r="I5" i="3" s="1"/>
  <c r="D5" i="3" s="1"/>
  <c r="M9" i="2"/>
  <c r="S2" i="3" s="1"/>
  <c r="L15" i="2"/>
  <c r="I9" i="3" s="1"/>
  <c r="B4" i="3"/>
  <c r="C4" i="3"/>
  <c r="G4" i="3"/>
  <c r="B9" i="3"/>
  <c r="G9" i="3"/>
  <c r="C9" i="3"/>
  <c r="L14" i="2"/>
  <c r="I7" i="3" s="1"/>
  <c r="G7" i="3" s="1"/>
  <c r="L10" i="2"/>
  <c r="I3" i="3" s="1"/>
  <c r="C3" i="3" s="1"/>
  <c r="M12" i="2"/>
  <c r="S5" i="3" s="1"/>
  <c r="L13" i="2"/>
  <c r="I6" i="3" s="1"/>
  <c r="M15" i="2"/>
  <c r="S9" i="3" s="1"/>
  <c r="M9" i="3" s="1"/>
  <c r="M11" i="2"/>
  <c r="S4" i="3" s="1"/>
  <c r="M4" i="3" s="1"/>
  <c r="L9" i="2"/>
  <c r="I2" i="3" s="1"/>
  <c r="B2" i="3" s="1"/>
  <c r="M14" i="2"/>
  <c r="S7" i="3" s="1"/>
  <c r="M13" i="2"/>
  <c r="S6" i="3" s="1"/>
  <c r="K4" i="3"/>
  <c r="H9" i="3"/>
  <c r="H4" i="3"/>
  <c r="E9" i="3"/>
  <c r="E4" i="3"/>
  <c r="O3" i="3"/>
  <c r="D9" i="3"/>
  <c r="D4" i="3"/>
  <c r="Q3" i="3"/>
  <c r="F9" i="3"/>
  <c r="F4" i="3"/>
  <c r="H5" i="3" l="1"/>
  <c r="F2" i="3"/>
  <c r="B5" i="3"/>
  <c r="C5" i="3"/>
  <c r="H7" i="3"/>
  <c r="E5" i="3"/>
  <c r="F5" i="3"/>
  <c r="G5" i="3"/>
  <c r="J5" i="3"/>
  <c r="E7" i="3"/>
  <c r="F7" i="3"/>
  <c r="R9" i="3"/>
  <c r="C7" i="3"/>
  <c r="P9" i="3"/>
  <c r="J9" i="3"/>
  <c r="K9" i="3"/>
  <c r="N9" i="3"/>
  <c r="O9" i="3"/>
  <c r="L9" i="3"/>
  <c r="Q9" i="3"/>
  <c r="B7" i="3"/>
  <c r="Q7" i="3"/>
  <c r="P6" i="3"/>
  <c r="F3" i="3"/>
  <c r="K3" i="3"/>
  <c r="L4" i="3"/>
  <c r="P4" i="3"/>
  <c r="R4" i="3"/>
  <c r="P3" i="3"/>
  <c r="P2" i="3"/>
  <c r="P5" i="3"/>
  <c r="N5" i="3"/>
  <c r="O2" i="3"/>
  <c r="M7" i="3"/>
  <c r="E3" i="3"/>
  <c r="M5" i="3"/>
  <c r="G3" i="3"/>
  <c r="R5" i="3"/>
  <c r="D2" i="3"/>
  <c r="E2" i="3"/>
  <c r="P7" i="3"/>
  <c r="J2" i="3"/>
  <c r="O5" i="3"/>
  <c r="L2" i="3"/>
  <c r="B3" i="3"/>
  <c r="H3" i="3"/>
  <c r="J4" i="3"/>
  <c r="O4" i="3"/>
  <c r="B6" i="3"/>
  <c r="C6" i="3"/>
  <c r="E6" i="3"/>
  <c r="H6" i="3"/>
  <c r="K6" i="3"/>
  <c r="G6" i="3"/>
  <c r="O6" i="3"/>
  <c r="J6" i="3"/>
  <c r="K7" i="3"/>
  <c r="H2" i="3"/>
  <c r="N6" i="3"/>
  <c r="C2" i="3"/>
  <c r="M2" i="3"/>
  <c r="D6" i="3"/>
  <c r="Q5" i="3"/>
  <c r="O7" i="3"/>
  <c r="N2" i="3"/>
  <c r="Q6" i="3"/>
  <c r="L5" i="3"/>
  <c r="D3" i="3"/>
  <c r="R3" i="3"/>
  <c r="J3" i="3"/>
  <c r="N3" i="3"/>
  <c r="F6" i="3"/>
  <c r="M3" i="3"/>
  <c r="K5" i="3"/>
  <c r="R6" i="3"/>
  <c r="G2" i="3"/>
  <c r="Q4" i="3"/>
  <c r="Q2" i="3"/>
  <c r="N4" i="3"/>
  <c r="L6" i="3"/>
  <c r="R2" i="3"/>
  <c r="L3" i="3"/>
  <c r="L7" i="3"/>
  <c r="K2" i="3"/>
  <c r="M6" i="3"/>
  <c r="D7" i="3"/>
  <c r="N7" i="3"/>
  <c r="R7" i="3"/>
  <c r="J7" i="3"/>
</calcChain>
</file>

<file path=xl/sharedStrings.xml><?xml version="1.0" encoding="utf-8"?>
<sst xmlns="http://schemas.openxmlformats.org/spreadsheetml/2006/main" count="83" uniqueCount="55">
  <si>
    <t>About:</t>
  </si>
  <si>
    <t>This is a portion of Figure 4 on Page 22.  It shows the breakdown of CCS by industry within the OECD.</t>
  </si>
  <si>
    <t>The report only has this information as a graph, not in numbers.  Fortunately, the graph is vector-based, so it is</t>
  </si>
  <si>
    <t>possible to zoom in substantially, take a screenshot, and measure using a pixel ruler program.</t>
  </si>
  <si>
    <t>Refining (red)</t>
  </si>
  <si>
    <t>Gas processing (light blue)</t>
  </si>
  <si>
    <t>Chemicals (dark blue)</t>
  </si>
  <si>
    <t>Gas power (purple)</t>
  </si>
  <si>
    <t>Cement (orange)</t>
  </si>
  <si>
    <t>Iron and steel (turquoise)</t>
  </si>
  <si>
    <t>Bioenergy (green)</t>
  </si>
  <si>
    <t>Coal power (gray)</t>
  </si>
  <si>
    <t>See key to the colors and measurement results below.</t>
  </si>
  <si>
    <t>Pixels</t>
  </si>
  <si>
    <t>Source:</t>
  </si>
  <si>
    <t>International Energy Agency</t>
  </si>
  <si>
    <t>Technology Roadmap: Carbon capture and storage</t>
  </si>
  <si>
    <t>http://www.iea.org/publications/freepublications/publication/TechnologyRoadmapCarbonCaptureandStorage.pdf</t>
  </si>
  <si>
    <t>Page 22, Figure 4, right-hand side, OECD section</t>
  </si>
  <si>
    <t>%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</si>
  <si>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</si>
  <si>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</si>
  <si>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</si>
  <si>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</si>
  <si>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</si>
  <si>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</si>
  <si>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</si>
  <si>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Read from figure</t>
  </si>
  <si>
    <t>Excluding Power Sector</t>
  </si>
  <si>
    <t>Mapped onto model industry categories</t>
  </si>
  <si>
    <t>Year</t>
  </si>
  <si>
    <t>Notes:</t>
  </si>
  <si>
    <t>This gives us results for 2020 and 2030.</t>
  </si>
  <si>
    <t>We linearly interpolate to obtain 2021-2029.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</si>
  <si>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</si>
  <si>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</si>
  <si>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</si>
  <si>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</si>
  <si>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</si>
  <si>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</si>
  <si>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</si>
  <si>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We determine the fractions by industry and by electricity source by measuring the IEA's figure (see the "Data" tab).</t>
  </si>
  <si>
    <t>Since we have no data for prior to 2020, we assume the values 2020 apply to 2013-2019.</t>
  </si>
  <si>
    <t>We export to CSV for each of the model variables.</t>
  </si>
  <si>
    <t>nuclear</t>
  </si>
  <si>
    <t>hydro</t>
  </si>
  <si>
    <t>wind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</si>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</sst>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2" borderId="0" xfId="0" applyFont="1" applyFill="1"/>
    <xf numFmtId="164" fontId="0" fillId="2" borderId="0" xfId="1" applyNumberFormat="1" applyFont="1" applyFill="1"/>
    <xf numFmtId="165" fontId="0" fillId="0" borderId="0" xfId="0" applyNumberFormat="1"/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32</xdr:row>
      <xdr:rowOff>28575</xdr:rowOff>
    </xdr:from>
    <xdr:to>
      <xdr:col>9</xdr:col>
      <xdr:colOff>541152</xdr:colOff>
      <xdr:row>72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124575"/>
          <a:ext cx="9218427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echnologyRoadmapCarbonCaptureandStorag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4.4" x14ac:dyDescent="0.3"/>
  <sheetData>
    <row r="1" spans="1:2" x14ac:dyDescent="0.25">
      <c r="A1" s="1" t="s">
        <v>48</v>
      </c>
    </row>
    <row r="2" spans="1:2" x14ac:dyDescent="0.25">
      <c r="A2" s="1" t="s">
        <v>47</v>
      </c>
    </row>
    <row r="3" spans="1:2" x14ac:dyDescent="0.25">
      <c r="A3" s="1" t="s">
        <v>49</v>
      </c>
    </row>
    <row r="5" spans="1:2" x14ac:dyDescent="0.25">
      <c r="A5" s="1" t="s">
        <v>14</v>
      </c>
      <c r="B5" t="s">
        <v>15</v>
      </c>
    </row>
    <row r="6" spans="1:2" x14ac:dyDescent="0.25">
      <c r="B6" s="2">
        <v>2013</v>
      </c>
    </row>
    <row r="7" spans="1:2" x14ac:dyDescent="0.25">
      <c r="B7" t="s">
        <v>16</v>
      </c>
    </row>
    <row r="8" spans="1:2" x14ac:dyDescent="0.25">
      <c r="B8" s="3" t="s">
        <v>17</v>
      </c>
    </row>
    <row r="9" spans="1:2" x14ac:dyDescent="0.25">
      <c r="B9" t="s">
        <v>18</v>
      </c>
    </row>
    <row r="11" spans="1:2" x14ac:dyDescent="0.25">
      <c r="A11" s="1" t="s">
        <v>31</v>
      </c>
    </row>
    <row r="12" spans="1:2" x14ac:dyDescent="0.25">
      <c r="A12" t="s">
        <v>41</v>
      </c>
    </row>
    <row r="13" spans="1:2" x14ac:dyDescent="0.25">
      <c r="A13" t="s">
        <v>32</v>
      </c>
    </row>
    <row r="14" spans="1:2" x14ac:dyDescent="0.25">
      <c r="A14" t="s">
        <v>33</v>
      </c>
    </row>
    <row r="15" spans="1:2" x14ac:dyDescent="0.25">
      <c r="A15" t="s">
        <v>42</v>
      </c>
    </row>
    <row r="16" spans="1:2" x14ac:dyDescent="0.25">
      <c r="A16" t="s">
        <v>43</v>
      </c>
    </row>
    <row r="18" spans="1:1" x14ac:dyDescent="0.25">
      <c r="A18" t="s">
        <v>50</v>
      </c>
    </row>
    <row r="19" spans="1:1" x14ac:dyDescent="0.25">
      <c r="A19" t="s">
        <v>51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RowHeight="14.4" x14ac:dyDescent="0.3"/>
  <cols>
    <col min="2" max="2" width="26.33203125" customWidth="1"/>
    <col min="3" max="3" width="11" customWidth="1"/>
    <col min="4" max="4" width="12.109375" customWidth="1"/>
    <col min="5" max="5" width="5.6640625" customWidth="1"/>
    <col min="6" max="6" width="11.6640625" customWidth="1"/>
    <col min="7" max="7" width="12.109375" customWidth="1"/>
    <col min="8" max="8" width="6.6640625" customWidth="1"/>
    <col min="9" max="9" width="37.5546875" customWidth="1"/>
    <col min="17" max="18" width="9.109375" customWidth="1"/>
  </cols>
  <sheetData>
    <row r="1" spans="1:13" x14ac:dyDescent="0.25">
      <c r="A1" s="1" t="s">
        <v>0</v>
      </c>
      <c r="B1" t="s">
        <v>1</v>
      </c>
    </row>
    <row r="2" spans="1:13" x14ac:dyDescent="0.25">
      <c r="B2" t="s">
        <v>2</v>
      </c>
    </row>
    <row r="3" spans="1:13" x14ac:dyDescent="0.25">
      <c r="B3" t="s">
        <v>3</v>
      </c>
    </row>
    <row r="4" spans="1:13" x14ac:dyDescent="0.25">
      <c r="B4" t="s">
        <v>12</v>
      </c>
    </row>
    <row r="6" spans="1:13" x14ac:dyDescent="0.25">
      <c r="C6" s="1" t="s">
        <v>27</v>
      </c>
      <c r="D6" s="1"/>
      <c r="E6" s="1"/>
      <c r="F6" s="1" t="s">
        <v>28</v>
      </c>
      <c r="G6" s="1"/>
      <c r="I6" s="1" t="s">
        <v>29</v>
      </c>
    </row>
    <row r="7" spans="1:13" x14ac:dyDescent="0.25">
      <c r="C7" s="1" t="s">
        <v>13</v>
      </c>
      <c r="D7" s="1" t="s">
        <v>13</v>
      </c>
      <c r="E7" s="1"/>
      <c r="F7" s="1" t="s">
        <v>13</v>
      </c>
      <c r="G7" s="1" t="s">
        <v>13</v>
      </c>
      <c r="J7" s="1" t="s">
        <v>13</v>
      </c>
      <c r="K7" s="1" t="s">
        <v>13</v>
      </c>
      <c r="L7" s="4" t="s">
        <v>19</v>
      </c>
      <c r="M7" s="4" t="s">
        <v>19</v>
      </c>
    </row>
    <row r="8" spans="1:13" x14ac:dyDescent="0.25">
      <c r="C8" s="1">
        <v>2020</v>
      </c>
      <c r="D8" s="1">
        <v>2030</v>
      </c>
      <c r="E8" s="1"/>
      <c r="F8" s="1">
        <v>2020</v>
      </c>
      <c r="G8" s="1">
        <v>2030</v>
      </c>
      <c r="J8" s="1">
        <v>2020</v>
      </c>
      <c r="K8" s="1">
        <v>2030</v>
      </c>
      <c r="L8" s="4">
        <v>2020</v>
      </c>
      <c r="M8" s="4">
        <v>2030</v>
      </c>
    </row>
    <row r="9" spans="1:13" x14ac:dyDescent="0.25">
      <c r="B9" s="1" t="s">
        <v>4</v>
      </c>
      <c r="C9">
        <v>27</v>
      </c>
      <c r="D9">
        <v>12</v>
      </c>
      <c r="F9">
        <v>27</v>
      </c>
      <c r="G9">
        <v>12</v>
      </c>
      <c r="I9" t="s">
        <v>20</v>
      </c>
      <c r="J9">
        <f>F13</f>
        <v>5</v>
      </c>
      <c r="K9">
        <f>G13</f>
        <v>10</v>
      </c>
      <c r="L9" s="5">
        <f>J9/SUM(J$9:J$15)</f>
        <v>1.8867924528301886E-2</v>
      </c>
      <c r="M9" s="5">
        <f>K9/SUM(K$9:K$15)</f>
        <v>0.10869565217391304</v>
      </c>
    </row>
    <row r="10" spans="1:13" x14ac:dyDescent="0.25">
      <c r="B10" s="1" t="s">
        <v>5</v>
      </c>
      <c r="C10">
        <v>155</v>
      </c>
      <c r="D10">
        <v>18</v>
      </c>
      <c r="F10">
        <v>155</v>
      </c>
      <c r="G10">
        <v>18</v>
      </c>
      <c r="I10" t="s">
        <v>21</v>
      </c>
      <c r="J10">
        <f>F9+F10</f>
        <v>182</v>
      </c>
      <c r="K10">
        <f>G9+G10</f>
        <v>30</v>
      </c>
      <c r="L10" s="5">
        <f t="shared" ref="L10:M15" si="0">J10/SUM(J$9:J$15)</f>
        <v>0.68679245283018864</v>
      </c>
      <c r="M10" s="5">
        <f t="shared" si="0"/>
        <v>0.32608695652173914</v>
      </c>
    </row>
    <row r="11" spans="1:13" x14ac:dyDescent="0.25">
      <c r="B11" s="1" t="s">
        <v>6</v>
      </c>
      <c r="C11">
        <v>46</v>
      </c>
      <c r="D11">
        <v>21</v>
      </c>
      <c r="F11">
        <v>46</v>
      </c>
      <c r="G11">
        <v>21</v>
      </c>
      <c r="I11" t="s">
        <v>22</v>
      </c>
      <c r="J11">
        <f>F14</f>
        <v>32</v>
      </c>
      <c r="K11">
        <f>G14</f>
        <v>31</v>
      </c>
      <c r="L11" s="5">
        <f t="shared" si="0"/>
        <v>0.12075471698113208</v>
      </c>
      <c r="M11" s="5">
        <f t="shared" si="0"/>
        <v>0.33695652173913043</v>
      </c>
    </row>
    <row r="12" spans="1:13" x14ac:dyDescent="0.25">
      <c r="B12" s="1" t="s">
        <v>7</v>
      </c>
      <c r="C12">
        <v>36</v>
      </c>
      <c r="D12">
        <v>49</v>
      </c>
      <c r="I12" t="s">
        <v>23</v>
      </c>
      <c r="J12">
        <f>F11</f>
        <v>46</v>
      </c>
      <c r="K12">
        <f>G11</f>
        <v>21</v>
      </c>
      <c r="L12" s="5">
        <f t="shared" si="0"/>
        <v>0.17358490566037735</v>
      </c>
      <c r="M12" s="5">
        <f t="shared" si="0"/>
        <v>0.22826086956521738</v>
      </c>
    </row>
    <row r="13" spans="1:13" x14ac:dyDescent="0.25">
      <c r="B13" s="1" t="s">
        <v>8</v>
      </c>
      <c r="C13">
        <v>5</v>
      </c>
      <c r="D13">
        <v>10</v>
      </c>
      <c r="F13">
        <v>5</v>
      </c>
      <c r="G13">
        <v>10</v>
      </c>
      <c r="I13" t="s">
        <v>24</v>
      </c>
      <c r="J13">
        <v>0</v>
      </c>
      <c r="K13">
        <v>0</v>
      </c>
      <c r="L13" s="5">
        <f t="shared" si="0"/>
        <v>0</v>
      </c>
      <c r="M13" s="5">
        <f t="shared" si="0"/>
        <v>0</v>
      </c>
    </row>
    <row r="14" spans="1:13" x14ac:dyDescent="0.25">
      <c r="B14" s="1" t="s">
        <v>9</v>
      </c>
      <c r="C14">
        <v>32</v>
      </c>
      <c r="D14">
        <v>31</v>
      </c>
      <c r="F14">
        <v>32</v>
      </c>
      <c r="G14">
        <v>31</v>
      </c>
      <c r="I14" t="s">
        <v>25</v>
      </c>
      <c r="J14">
        <v>0</v>
      </c>
      <c r="K14">
        <v>0</v>
      </c>
      <c r="L14" s="5">
        <f t="shared" si="0"/>
        <v>0</v>
      </c>
      <c r="M14" s="5">
        <f t="shared" si="0"/>
        <v>0</v>
      </c>
    </row>
    <row r="15" spans="1:13" x14ac:dyDescent="0.25">
      <c r="B15" s="1" t="s">
        <v>10</v>
      </c>
      <c r="C15">
        <v>53</v>
      </c>
      <c r="D15">
        <v>69</v>
      </c>
      <c r="I15" t="s">
        <v>26</v>
      </c>
      <c r="J15">
        <v>0</v>
      </c>
      <c r="K15">
        <v>0</v>
      </c>
      <c r="L15" s="5">
        <f t="shared" si="0"/>
        <v>0</v>
      </c>
      <c r="M15" s="5">
        <f t="shared" si="0"/>
        <v>0</v>
      </c>
    </row>
    <row r="16" spans="1:13" x14ac:dyDescent="0.25">
      <c r="B16" s="1" t="s">
        <v>11</v>
      </c>
      <c r="C16">
        <v>328</v>
      </c>
      <c r="D16">
        <v>238</v>
      </c>
    </row>
    <row r="18" spans="9:13" x14ac:dyDescent="0.25">
      <c r="I18" s="1" t="s">
        <v>34</v>
      </c>
    </row>
    <row r="19" spans="9:13" x14ac:dyDescent="0.25">
      <c r="J19" s="1" t="s">
        <v>13</v>
      </c>
      <c r="K19" s="1" t="s">
        <v>13</v>
      </c>
      <c r="L19" s="4" t="s">
        <v>19</v>
      </c>
      <c r="M19" s="4" t="s">
        <v>19</v>
      </c>
    </row>
    <row r="20" spans="9:13" x14ac:dyDescent="0.25">
      <c r="J20" s="1">
        <v>2020</v>
      </c>
      <c r="K20" s="1">
        <v>2030</v>
      </c>
      <c r="L20" s="4">
        <v>2020</v>
      </c>
      <c r="M20" s="4">
        <v>2030</v>
      </c>
    </row>
    <row r="21" spans="9:13" x14ac:dyDescent="0.25">
      <c r="I21" t="s">
        <v>35</v>
      </c>
      <c r="J21">
        <f>SUM(C12,C15:C16)</f>
        <v>417</v>
      </c>
      <c r="K21">
        <f>SUM(D12,D15:D16)</f>
        <v>356</v>
      </c>
      <c r="L21" s="7">
        <f>J21/SUM(J$21:J$22)</f>
        <v>0.6415384615384615</v>
      </c>
      <c r="M21" s="7">
        <f>K21/SUM(K$21:K$22)</f>
        <v>0.8537170263788969</v>
      </c>
    </row>
    <row r="22" spans="9:13" x14ac:dyDescent="0.25">
      <c r="I22" t="s">
        <v>36</v>
      </c>
      <c r="J22">
        <f>SUM(C9:C11,C13)</f>
        <v>233</v>
      </c>
      <c r="K22">
        <f>SUM(D9:D11,D13)</f>
        <v>61</v>
      </c>
      <c r="L22" s="7">
        <f>J22/SUM(J$21:J$22)</f>
        <v>0.35846153846153844</v>
      </c>
      <c r="M22" s="7">
        <f>K22/SUM(K$21:K$22)</f>
        <v>0.14628297362110312</v>
      </c>
    </row>
    <row r="24" spans="9:13" x14ac:dyDescent="0.25">
      <c r="I24" s="1" t="s">
        <v>37</v>
      </c>
    </row>
    <row r="25" spans="9:13" x14ac:dyDescent="0.25">
      <c r="J25" s="1" t="s">
        <v>13</v>
      </c>
      <c r="K25" s="1" t="s">
        <v>13</v>
      </c>
      <c r="L25" s="4" t="s">
        <v>19</v>
      </c>
      <c r="M25" s="4" t="s">
        <v>19</v>
      </c>
    </row>
    <row r="26" spans="9:13" x14ac:dyDescent="0.25">
      <c r="J26" s="1">
        <v>2020</v>
      </c>
      <c r="K26" s="1">
        <v>2030</v>
      </c>
      <c r="L26" s="4">
        <v>2020</v>
      </c>
      <c r="M26" s="4">
        <v>2030</v>
      </c>
    </row>
    <row r="27" spans="9:13" x14ac:dyDescent="0.25">
      <c r="I27" t="s">
        <v>38</v>
      </c>
      <c r="J27">
        <f>C16</f>
        <v>328</v>
      </c>
      <c r="K27">
        <f>D16</f>
        <v>238</v>
      </c>
      <c r="L27" s="7">
        <f>J27/SUM(J$27:J$29)</f>
        <v>0.78657074340527577</v>
      </c>
      <c r="M27" s="7">
        <f>K27/SUM(K$27:K$29)</f>
        <v>0.6685393258426966</v>
      </c>
    </row>
    <row r="28" spans="9:13" x14ac:dyDescent="0.25">
      <c r="I28" t="s">
        <v>39</v>
      </c>
      <c r="J28">
        <f>C12</f>
        <v>36</v>
      </c>
      <c r="K28">
        <f>D12</f>
        <v>49</v>
      </c>
      <c r="L28" s="7">
        <f t="shared" ref="L28:M29" si="1">J28/SUM(J$27:J$29)</f>
        <v>8.6330935251798566E-2</v>
      </c>
      <c r="M28" s="7">
        <f t="shared" si="1"/>
        <v>0.13764044943820225</v>
      </c>
    </row>
    <row r="29" spans="9:13" x14ac:dyDescent="0.25">
      <c r="I29" t="s">
        <v>40</v>
      </c>
      <c r="J29">
        <f>C15</f>
        <v>53</v>
      </c>
      <c r="K29">
        <f>D15</f>
        <v>69</v>
      </c>
      <c r="L29" s="7">
        <f t="shared" si="1"/>
        <v>0.12709832134292565</v>
      </c>
      <c r="M29" s="7">
        <f t="shared" si="1"/>
        <v>0.19382022471910113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3"/>
  <sheetViews>
    <sheetView workbookViewId="0"/>
  </sheetViews>
  <sheetFormatPr defaultRowHeight="14.4" x14ac:dyDescent="0.3"/>
  <cols>
    <col min="1" max="1" width="18.88671875" customWidth="1"/>
  </cols>
  <sheetData>
    <row r="1" spans="1:1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35</v>
      </c>
      <c r="B2">
        <f t="shared" ref="B2:G3" si="0">$I2</f>
        <v>0.6415384615384615</v>
      </c>
      <c r="C2">
        <f t="shared" si="0"/>
        <v>0.6415384615384615</v>
      </c>
      <c r="D2">
        <f t="shared" si="0"/>
        <v>0.6415384615384615</v>
      </c>
      <c r="E2">
        <f t="shared" si="0"/>
        <v>0.6415384615384615</v>
      </c>
      <c r="F2">
        <f t="shared" si="0"/>
        <v>0.6415384615384615</v>
      </c>
      <c r="G2">
        <f t="shared" si="0"/>
        <v>0.6415384615384615</v>
      </c>
      <c r="H2">
        <f>$I2</f>
        <v>0.6415384615384615</v>
      </c>
      <c r="I2">
        <f>Data!L21</f>
        <v>0.6415384615384615</v>
      </c>
      <c r="J2">
        <f>$I2+($S2-$I2)/(COLUMN($S$1)-COLUMN($I$1))*(COLUMN(J$1)-COLUMN($I$1))</f>
        <v>0.66275631802250501</v>
      </c>
      <c r="K2">
        <f t="shared" ref="K2:R3" si="1">$I2+($S2-$I2)/(COLUMN($S$1)-COLUMN($I$1))*(COLUMN(K$1)-COLUMN($I$1))</f>
        <v>0.68397417450654863</v>
      </c>
      <c r="L2">
        <f t="shared" si="1"/>
        <v>0.70519203099059213</v>
      </c>
      <c r="M2">
        <f t="shared" si="1"/>
        <v>0.72640988747463564</v>
      </c>
      <c r="N2">
        <f t="shared" si="1"/>
        <v>0.74762774395867915</v>
      </c>
      <c r="O2">
        <f t="shared" si="1"/>
        <v>0.76884560044272277</v>
      </c>
      <c r="P2">
        <f t="shared" si="1"/>
        <v>0.79006345692676627</v>
      </c>
      <c r="Q2">
        <f t="shared" si="1"/>
        <v>0.81128131341080989</v>
      </c>
      <c r="R2">
        <f t="shared" si="1"/>
        <v>0.8324991698948534</v>
      </c>
      <c r="S2">
        <f>Data!M21</f>
        <v>0.8537170263788969</v>
      </c>
    </row>
    <row r="3" spans="1:19" x14ac:dyDescent="0.25">
      <c r="A3" t="s">
        <v>36</v>
      </c>
      <c r="B3">
        <f t="shared" si="0"/>
        <v>0.35846153846153844</v>
      </c>
      <c r="C3">
        <f t="shared" si="0"/>
        <v>0.35846153846153844</v>
      </c>
      <c r="D3">
        <f t="shared" si="0"/>
        <v>0.35846153846153844</v>
      </c>
      <c r="E3">
        <f t="shared" si="0"/>
        <v>0.35846153846153844</v>
      </c>
      <c r="F3">
        <f t="shared" si="0"/>
        <v>0.35846153846153844</v>
      </c>
      <c r="G3">
        <f t="shared" si="0"/>
        <v>0.35846153846153844</v>
      </c>
      <c r="H3">
        <f>$I3</f>
        <v>0.35846153846153844</v>
      </c>
      <c r="I3">
        <f>Data!L22</f>
        <v>0.35846153846153844</v>
      </c>
      <c r="J3">
        <f>$I3+($S3-$I3)/(COLUMN($S$1)-COLUMN($I$1))*(COLUMN(J$1)-COLUMN($I$1))</f>
        <v>0.33724368197749494</v>
      </c>
      <c r="K3">
        <f t="shared" si="1"/>
        <v>0.31602582549345137</v>
      </c>
      <c r="L3">
        <f t="shared" si="1"/>
        <v>0.29480796900940787</v>
      </c>
      <c r="M3">
        <f t="shared" si="1"/>
        <v>0.2735901125253643</v>
      </c>
      <c r="N3">
        <f t="shared" si="1"/>
        <v>0.2523722560413208</v>
      </c>
      <c r="O3">
        <f t="shared" si="1"/>
        <v>0.23115439955727726</v>
      </c>
      <c r="P3">
        <f t="shared" si="1"/>
        <v>0.20993654307323373</v>
      </c>
      <c r="Q3">
        <f t="shared" si="1"/>
        <v>0.18871868658919019</v>
      </c>
      <c r="R3">
        <f t="shared" si="1"/>
        <v>0.16750083010514666</v>
      </c>
      <c r="S3">
        <f>Data!M22</f>
        <v>0.14628297362110312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RowHeight="14.4" x14ac:dyDescent="0.3"/>
  <cols>
    <col min="1" max="1" width="13" customWidth="1"/>
  </cols>
  <sheetData>
    <row r="1" spans="1:1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38</v>
      </c>
      <c r="B2">
        <f t="shared" ref="B2:G3" si="0">$I2</f>
        <v>0.78657074340527577</v>
      </c>
      <c r="C2">
        <f t="shared" si="0"/>
        <v>0.78657074340527577</v>
      </c>
      <c r="D2">
        <f t="shared" si="0"/>
        <v>0.78657074340527577</v>
      </c>
      <c r="E2">
        <f t="shared" si="0"/>
        <v>0.78657074340527577</v>
      </c>
      <c r="F2">
        <f t="shared" si="0"/>
        <v>0.78657074340527577</v>
      </c>
      <c r="G2">
        <f t="shared" si="0"/>
        <v>0.78657074340527577</v>
      </c>
      <c r="H2">
        <f>$I2</f>
        <v>0.78657074340527577</v>
      </c>
      <c r="I2">
        <f>Data!L27</f>
        <v>0.78657074340527577</v>
      </c>
      <c r="J2">
        <f>$I2+($S2-$I2)/(COLUMN($S$1)-COLUMN($I$1))*(COLUMN(J$1)-COLUMN($I$1))</f>
        <v>0.77476760164901781</v>
      </c>
      <c r="K2">
        <f t="shared" ref="K2:R3" si="1">$I2+($S2-$I2)/(COLUMN($S$1)-COLUMN($I$1))*(COLUMN(K$1)-COLUMN($I$1))</f>
        <v>0.76296445989275996</v>
      </c>
      <c r="L2">
        <f t="shared" si="1"/>
        <v>0.751161318136502</v>
      </c>
      <c r="M2">
        <f t="shared" si="1"/>
        <v>0.73935817638024415</v>
      </c>
      <c r="N2">
        <f t="shared" si="1"/>
        <v>0.72755503462398619</v>
      </c>
      <c r="O2">
        <f t="shared" si="1"/>
        <v>0.71575189286772822</v>
      </c>
      <c r="P2">
        <f t="shared" si="1"/>
        <v>0.70394875111147037</v>
      </c>
      <c r="Q2">
        <f t="shared" si="1"/>
        <v>0.69214560935521241</v>
      </c>
      <c r="R2">
        <f t="shared" si="1"/>
        <v>0.68034246759895456</v>
      </c>
      <c r="S2">
        <f>Data!M27</f>
        <v>0.6685393258426966</v>
      </c>
    </row>
    <row r="3" spans="1:19" x14ac:dyDescent="0.25">
      <c r="A3" t="s">
        <v>39</v>
      </c>
      <c r="B3">
        <f t="shared" si="0"/>
        <v>8.6330935251798566E-2</v>
      </c>
      <c r="C3">
        <f t="shared" si="0"/>
        <v>8.6330935251798566E-2</v>
      </c>
      <c r="D3">
        <f t="shared" si="0"/>
        <v>8.6330935251798566E-2</v>
      </c>
      <c r="E3">
        <f t="shared" si="0"/>
        <v>8.6330935251798566E-2</v>
      </c>
      <c r="F3">
        <f t="shared" si="0"/>
        <v>8.6330935251798566E-2</v>
      </c>
      <c r="G3">
        <f t="shared" si="0"/>
        <v>8.6330935251798566E-2</v>
      </c>
      <c r="H3">
        <f t="shared" ref="H3" si="2">$I3</f>
        <v>8.6330935251798566E-2</v>
      </c>
      <c r="I3">
        <f>Data!L28</f>
        <v>8.6330935251798566E-2</v>
      </c>
      <c r="J3">
        <f t="shared" ref="J3" si="3">$I3+($S3-$I3)/(COLUMN($S$1)-COLUMN($I$1))*(COLUMN(J$1)-COLUMN($I$1))</f>
        <v>9.1461886670438933E-2</v>
      </c>
      <c r="K3">
        <f t="shared" si="1"/>
        <v>9.65928380890793E-2</v>
      </c>
      <c r="L3">
        <f t="shared" si="1"/>
        <v>0.10172378950771967</v>
      </c>
      <c r="M3">
        <f t="shared" si="1"/>
        <v>0.10685474092636005</v>
      </c>
      <c r="N3">
        <f t="shared" si="1"/>
        <v>0.11198569234500041</v>
      </c>
      <c r="O3">
        <f t="shared" si="1"/>
        <v>0.11711664376364078</v>
      </c>
      <c r="P3">
        <f t="shared" si="1"/>
        <v>0.12224759518228115</v>
      </c>
      <c r="Q3">
        <f t="shared" si="1"/>
        <v>0.12737854660092152</v>
      </c>
      <c r="R3">
        <f t="shared" si="1"/>
        <v>0.13250949801956188</v>
      </c>
      <c r="S3">
        <f>Data!M28</f>
        <v>0.13764044943820225</v>
      </c>
    </row>
    <row r="4" spans="1:19" x14ac:dyDescent="0.25">
      <c r="A4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40</v>
      </c>
      <c r="B9">
        <f t="shared" ref="B9:H9" si="4">$I9</f>
        <v>0.12709832134292565</v>
      </c>
      <c r="C9">
        <f t="shared" si="4"/>
        <v>0.12709832134292565</v>
      </c>
      <c r="D9">
        <f t="shared" si="4"/>
        <v>0.12709832134292565</v>
      </c>
      <c r="E9">
        <f t="shared" si="4"/>
        <v>0.12709832134292565</v>
      </c>
      <c r="F9">
        <f t="shared" si="4"/>
        <v>0.12709832134292565</v>
      </c>
      <c r="G9">
        <f t="shared" si="4"/>
        <v>0.12709832134292565</v>
      </c>
      <c r="H9">
        <f t="shared" si="4"/>
        <v>0.12709832134292565</v>
      </c>
      <c r="I9">
        <f>Data!L29</f>
        <v>0.12709832134292565</v>
      </c>
      <c r="J9">
        <f t="shared" ref="J9:R9" si="5">$I9+($S9-$I9)/(COLUMN($S$1)-COLUMN($I$1))*(COLUMN(J$1)-COLUMN($I$1))</f>
        <v>0.13377051168054319</v>
      </c>
      <c r="K9">
        <f t="shared" si="5"/>
        <v>0.14044270201816075</v>
      </c>
      <c r="L9">
        <f t="shared" si="5"/>
        <v>0.14711489235577829</v>
      </c>
      <c r="M9">
        <f t="shared" si="5"/>
        <v>0.15378708269339583</v>
      </c>
      <c r="N9">
        <f t="shared" si="5"/>
        <v>0.16045927303101337</v>
      </c>
      <c r="O9">
        <f t="shared" si="5"/>
        <v>0.16713146336863094</v>
      </c>
      <c r="P9">
        <f t="shared" si="5"/>
        <v>0.17380365370624848</v>
      </c>
      <c r="Q9">
        <f t="shared" si="5"/>
        <v>0.18047584404386602</v>
      </c>
      <c r="R9">
        <f t="shared" si="5"/>
        <v>0.18714803438148359</v>
      </c>
      <c r="S9">
        <f>Data!M29</f>
        <v>0.19382022471910113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0"/>
  <sheetViews>
    <sheetView workbookViewId="0"/>
  </sheetViews>
  <sheetFormatPr defaultRowHeight="14.4" x14ac:dyDescent="0.3"/>
  <cols>
    <col min="1" max="1" width="33.109375" customWidth="1"/>
  </cols>
  <sheetData>
    <row r="1" spans="1:1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20</v>
      </c>
      <c r="B2">
        <f t="shared" ref="B2:G9" si="0">$I2</f>
        <v>1.8867924528301886E-2</v>
      </c>
      <c r="C2">
        <f t="shared" si="0"/>
        <v>1.8867924528301886E-2</v>
      </c>
      <c r="D2">
        <f t="shared" si="0"/>
        <v>1.8867924528301886E-2</v>
      </c>
      <c r="E2">
        <f t="shared" si="0"/>
        <v>1.8867924528301886E-2</v>
      </c>
      <c r="F2">
        <f t="shared" si="0"/>
        <v>1.8867924528301886E-2</v>
      </c>
      <c r="G2">
        <f t="shared" si="0"/>
        <v>1.8867924528301886E-2</v>
      </c>
      <c r="H2">
        <f>$I2</f>
        <v>1.8867924528301886E-2</v>
      </c>
      <c r="I2">
        <f>Data!L9</f>
        <v>1.8867924528301886E-2</v>
      </c>
      <c r="J2">
        <f>$I2+($S2-$I2)/(COLUMN($S$1)-COLUMN($I$1))*(COLUMN(J$1)-COLUMN($I$1))</f>
        <v>2.7850697292863002E-2</v>
      </c>
      <c r="K2">
        <f t="shared" ref="K2:R9" si="1">$I2+($S2-$I2)/(COLUMN($S$1)-COLUMN($I$1))*(COLUMN(K$1)-COLUMN($I$1))</f>
        <v>3.6833470057424114E-2</v>
      </c>
      <c r="L2">
        <f t="shared" si="1"/>
        <v>4.5816242821985237E-2</v>
      </c>
      <c r="M2">
        <f t="shared" si="1"/>
        <v>5.4799015586546346E-2</v>
      </c>
      <c r="N2">
        <f t="shared" si="1"/>
        <v>6.3781788351107468E-2</v>
      </c>
      <c r="O2">
        <f t="shared" si="1"/>
        <v>7.2764561115668577E-2</v>
      </c>
      <c r="P2">
        <f t="shared" si="1"/>
        <v>8.17473338802297E-2</v>
      </c>
      <c r="Q2">
        <f t="shared" si="1"/>
        <v>9.0730106644790809E-2</v>
      </c>
      <c r="R2">
        <f t="shared" si="1"/>
        <v>9.9712879409351918E-2</v>
      </c>
      <c r="S2">
        <f>Data!M9</f>
        <v>0.10869565217391304</v>
      </c>
    </row>
    <row r="3" spans="1:19" x14ac:dyDescent="0.25">
      <c r="A3" t="s">
        <v>21</v>
      </c>
      <c r="B3">
        <f t="shared" si="0"/>
        <v>0.68679245283018864</v>
      </c>
      <c r="C3">
        <f t="shared" si="0"/>
        <v>0.68679245283018864</v>
      </c>
      <c r="D3">
        <f t="shared" si="0"/>
        <v>0.68679245283018864</v>
      </c>
      <c r="E3">
        <f t="shared" si="0"/>
        <v>0.68679245283018864</v>
      </c>
      <c r="F3">
        <f t="shared" si="0"/>
        <v>0.68679245283018864</v>
      </c>
      <c r="G3">
        <f t="shared" si="0"/>
        <v>0.68679245283018864</v>
      </c>
      <c r="H3">
        <f t="shared" ref="H3:H9" si="2">$I3</f>
        <v>0.68679245283018864</v>
      </c>
      <c r="I3">
        <f>Data!L10</f>
        <v>0.68679245283018864</v>
      </c>
      <c r="J3">
        <f t="shared" ref="J3:J9" si="3">$I3+($S3-$I3)/(COLUMN($S$1)-COLUMN($I$1))*(COLUMN(J$1)-COLUMN($I$1))</f>
        <v>0.65072190319934364</v>
      </c>
      <c r="K3">
        <f t="shared" si="1"/>
        <v>0.61465135356849876</v>
      </c>
      <c r="L3">
        <f t="shared" si="1"/>
        <v>0.57858080393765376</v>
      </c>
      <c r="M3">
        <f t="shared" si="1"/>
        <v>0.54251025430680877</v>
      </c>
      <c r="N3">
        <f t="shared" si="1"/>
        <v>0.50643970467596389</v>
      </c>
      <c r="O3">
        <f t="shared" si="1"/>
        <v>0.47036915504511889</v>
      </c>
      <c r="P3">
        <f t="shared" si="1"/>
        <v>0.43429860541427395</v>
      </c>
      <c r="Q3">
        <f t="shared" si="1"/>
        <v>0.39822805578342901</v>
      </c>
      <c r="R3">
        <f t="shared" si="1"/>
        <v>0.36215750615258407</v>
      </c>
      <c r="S3">
        <f>Data!M10</f>
        <v>0.32608695652173914</v>
      </c>
    </row>
    <row r="4" spans="1:19" x14ac:dyDescent="0.25">
      <c r="A4" t="s">
        <v>22</v>
      </c>
      <c r="B4">
        <f t="shared" si="0"/>
        <v>0.12075471698113208</v>
      </c>
      <c r="C4">
        <f t="shared" si="0"/>
        <v>0.12075471698113208</v>
      </c>
      <c r="D4">
        <f t="shared" si="0"/>
        <v>0.12075471698113208</v>
      </c>
      <c r="E4">
        <f t="shared" si="0"/>
        <v>0.12075471698113208</v>
      </c>
      <c r="F4">
        <f t="shared" si="0"/>
        <v>0.12075471698113208</v>
      </c>
      <c r="G4">
        <f t="shared" si="0"/>
        <v>0.12075471698113208</v>
      </c>
      <c r="H4">
        <f t="shared" si="2"/>
        <v>0.12075471698113208</v>
      </c>
      <c r="I4">
        <f>Data!L11</f>
        <v>0.12075471698113208</v>
      </c>
      <c r="J4">
        <f t="shared" si="3"/>
        <v>0.14237489745693191</v>
      </c>
      <c r="K4">
        <f t="shared" si="1"/>
        <v>0.16399507793273174</v>
      </c>
      <c r="L4">
        <f t="shared" si="1"/>
        <v>0.1856152584085316</v>
      </c>
      <c r="M4">
        <f t="shared" si="1"/>
        <v>0.20723543888433144</v>
      </c>
      <c r="N4">
        <f t="shared" si="1"/>
        <v>0.22885561936013127</v>
      </c>
      <c r="O4">
        <f t="shared" si="1"/>
        <v>0.2504757998359311</v>
      </c>
      <c r="P4">
        <f t="shared" si="1"/>
        <v>0.27209598031173093</v>
      </c>
      <c r="Q4">
        <f t="shared" si="1"/>
        <v>0.29371616078753077</v>
      </c>
      <c r="R4">
        <f t="shared" si="1"/>
        <v>0.3153363412633306</v>
      </c>
      <c r="S4">
        <f>Data!M11</f>
        <v>0.33695652173913043</v>
      </c>
    </row>
    <row r="5" spans="1:19" x14ac:dyDescent="0.25">
      <c r="A5" t="s">
        <v>23</v>
      </c>
      <c r="B5">
        <f t="shared" si="0"/>
        <v>0.17358490566037735</v>
      </c>
      <c r="C5">
        <f t="shared" si="0"/>
        <v>0.17358490566037735</v>
      </c>
      <c r="D5">
        <f t="shared" si="0"/>
        <v>0.17358490566037735</v>
      </c>
      <c r="E5">
        <f t="shared" si="0"/>
        <v>0.17358490566037735</v>
      </c>
      <c r="F5">
        <f t="shared" si="0"/>
        <v>0.17358490566037735</v>
      </c>
      <c r="G5">
        <f t="shared" si="0"/>
        <v>0.17358490566037735</v>
      </c>
      <c r="H5">
        <f t="shared" si="2"/>
        <v>0.17358490566037735</v>
      </c>
      <c r="I5">
        <f>Data!L12</f>
        <v>0.17358490566037735</v>
      </c>
      <c r="J5">
        <f t="shared" si="3"/>
        <v>0.17905250205086135</v>
      </c>
      <c r="K5">
        <f t="shared" si="1"/>
        <v>0.18452009844134534</v>
      </c>
      <c r="L5">
        <f t="shared" si="1"/>
        <v>0.18998769483182937</v>
      </c>
      <c r="M5">
        <f t="shared" si="1"/>
        <v>0.19545529122231337</v>
      </c>
      <c r="N5">
        <f t="shared" si="1"/>
        <v>0.20092288761279736</v>
      </c>
      <c r="O5">
        <f t="shared" si="1"/>
        <v>0.20639048400328136</v>
      </c>
      <c r="P5">
        <f t="shared" si="1"/>
        <v>0.21185808039376536</v>
      </c>
      <c r="Q5">
        <f t="shared" si="1"/>
        <v>0.21732567678424936</v>
      </c>
      <c r="R5">
        <f t="shared" si="1"/>
        <v>0.22279327317473338</v>
      </c>
      <c r="S5">
        <f>Data!M12</f>
        <v>0.22826086956521738</v>
      </c>
    </row>
    <row r="6" spans="1:19" x14ac:dyDescent="0.25">
      <c r="A6" t="s">
        <v>24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2"/>
        <v>0</v>
      </c>
      <c r="I6">
        <f>Data!L13</f>
        <v>0</v>
      </c>
      <c r="J6">
        <f t="shared" si="3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>Data!M13</f>
        <v>0</v>
      </c>
    </row>
    <row r="7" spans="1:19" x14ac:dyDescent="0.25">
      <c r="A7" t="s">
        <v>25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2"/>
        <v>0</v>
      </c>
      <c r="I7">
        <f>Data!L14</f>
        <v>0</v>
      </c>
      <c r="J7">
        <f t="shared" si="3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>Data!M14</f>
        <v>0</v>
      </c>
    </row>
    <row r="8" spans="1:19" x14ac:dyDescent="0.25">
      <c r="A8" t="s">
        <v>54</v>
      </c>
      <c r="B8">
        <f t="shared" si="0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2"/>
        <v>0</v>
      </c>
      <c r="I8">
        <f>Data!L15</f>
        <v>0</v>
      </c>
      <c r="J8">
        <f t="shared" si="3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>Data!M15</f>
        <v>0</v>
      </c>
    </row>
    <row r="9" spans="1:19" x14ac:dyDescent="0.25">
      <c r="A9" t="s">
        <v>26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2"/>
        <v>0</v>
      </c>
      <c r="I9">
        <f>Data!L15</f>
        <v>0</v>
      </c>
      <c r="J9">
        <f t="shared" si="3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>Data!M15</f>
        <v>0</v>
      </c>
    </row>
    <row r="10" spans="1:19" x14ac:dyDescent="0.25"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CPbE-FoCSbS</vt:lpstr>
      <vt:lpstr>CPbE-FoESCbES</vt:lpstr>
      <vt:lpstr>CPbE-PoICbI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2014-08-19T02:30:29Z</dcterms:created>
  <dcterms:modified xsi:type="dcterms:W3CDTF">2015-07-30T23:31:42Z</dcterms:modified>
</cp:coreProperties>
</file>