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22035" windowHeight="12585" tabRatio="713"/>
  </bookViews>
  <sheets>
    <sheet name="About" sheetId="1" r:id="rId1"/>
    <sheet name="AEO Table 37" sheetId="9" r:id="rId2"/>
    <sheet name="AEO Table 17" sheetId="8" r:id="rId3"/>
    <sheet name="Biodiesel-Fraction" sheetId="10" r:id="rId4"/>
    <sheet name="BFoEToFU-LDVs-passengers" sheetId="2" r:id="rId5"/>
    <sheet name="BFoEToFU-LDVs-freight" sheetId="23" r:id="rId6"/>
    <sheet name="BFoEToFU-HDVs-passengers" sheetId="14" r:id="rId7"/>
    <sheet name="BFoEToFU-HDVs-freight" sheetId="11" r:id="rId8"/>
    <sheet name="BFoEToFU-aircraft-passengers" sheetId="16" r:id="rId9"/>
    <sheet name="BFoEToFU-aircraft-freight" sheetId="24" r:id="rId10"/>
    <sheet name="BFoEToFU-rail-passengers" sheetId="19" r:id="rId11"/>
    <sheet name="BFoEToFU-rail-freight" sheetId="17" r:id="rId12"/>
    <sheet name="BFoEToFU-ships-passengers" sheetId="22" r:id="rId13"/>
    <sheet name="BFoEToFU-ships-freight" sheetId="21" r:id="rId14"/>
    <sheet name="BFoEToFU-motorbikes-passengers" sheetId="25" r:id="rId15"/>
  </sheets>
  <calcPr calcId="145621"/>
</workbook>
</file>

<file path=xl/calcChain.xml><?xml version="1.0" encoding="utf-8"?>
<calcChain xmlns="http://schemas.openxmlformats.org/spreadsheetml/2006/main">
  <c r="C4" i="23" l="1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B4" i="23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B4" i="22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B3" i="21"/>
  <c r="B5" i="21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B2" i="19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B8" i="16"/>
  <c r="B4" i="16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B3" i="14"/>
  <c r="B4" i="14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B3" i="11"/>
  <c r="B4" i="11"/>
  <c r="B2" i="10"/>
  <c r="B7" i="2" s="1"/>
  <c r="C2" i="10"/>
  <c r="C7" i="2" s="1"/>
  <c r="D2" i="10"/>
  <c r="D7" i="2" s="1"/>
  <c r="E2" i="10"/>
  <c r="F2" i="10"/>
  <c r="F7" i="2" s="1"/>
  <c r="G2" i="10"/>
  <c r="G7" i="2" s="1"/>
  <c r="H2" i="10"/>
  <c r="H7" i="2" s="1"/>
  <c r="I2" i="10"/>
  <c r="J2" i="10"/>
  <c r="J7" i="2" s="1"/>
  <c r="K2" i="10"/>
  <c r="K7" i="2" s="1"/>
  <c r="L2" i="10"/>
  <c r="L7" i="2" s="1"/>
  <c r="M2" i="10"/>
  <c r="N2" i="10"/>
  <c r="N7" i="2" s="1"/>
  <c r="O2" i="10"/>
  <c r="O7" i="2" s="1"/>
  <c r="P2" i="10"/>
  <c r="P7" i="2" s="1"/>
  <c r="Q2" i="10"/>
  <c r="R2" i="10"/>
  <c r="R7" i="2" s="1"/>
  <c r="S2" i="10"/>
  <c r="S7" i="2" s="1"/>
  <c r="T2" i="10"/>
  <c r="U2" i="10"/>
  <c r="V2" i="10"/>
  <c r="V7" i="2" s="1"/>
  <c r="W2" i="10"/>
  <c r="W7" i="2" s="1"/>
  <c r="X2" i="10"/>
  <c r="X7" i="2" s="1"/>
  <c r="Y2" i="10"/>
  <c r="Z2" i="10"/>
  <c r="Z7" i="2" s="1"/>
  <c r="AA2" i="10"/>
  <c r="AA7" i="2" s="1"/>
  <c r="AB2" i="10"/>
  <c r="AB7" i="2" s="1"/>
  <c r="AC2" i="10"/>
  <c r="AD2" i="10"/>
  <c r="AD7" i="2" s="1"/>
  <c r="C7" i="11" l="1"/>
  <c r="G7" i="11"/>
  <c r="T5" i="23"/>
  <c r="T7" i="23"/>
  <c r="T5" i="22"/>
  <c r="T7" i="22"/>
  <c r="AC7" i="22"/>
  <c r="AC5" i="23"/>
  <c r="AC7" i="23"/>
  <c r="AC5" i="22"/>
  <c r="Y5" i="22"/>
  <c r="Y5" i="23"/>
  <c r="Y7" i="23"/>
  <c r="Y7" i="22"/>
  <c r="U7" i="22"/>
  <c r="U5" i="23"/>
  <c r="U7" i="23"/>
  <c r="U5" i="22"/>
  <c r="Q5" i="22"/>
  <c r="Q5" i="23"/>
  <c r="Q7" i="23"/>
  <c r="Q7" i="22"/>
  <c r="M7" i="22"/>
  <c r="M5" i="23"/>
  <c r="M7" i="23"/>
  <c r="M5" i="22"/>
  <c r="I5" i="22"/>
  <c r="I5" i="23"/>
  <c r="I7" i="23"/>
  <c r="I7" i="22"/>
  <c r="E7" i="22"/>
  <c r="E5" i="23"/>
  <c r="E7" i="23"/>
  <c r="E5" i="22"/>
  <c r="AB7" i="11"/>
  <c r="X7" i="11"/>
  <c r="T7" i="11"/>
  <c r="P7" i="11"/>
  <c r="L7" i="11"/>
  <c r="H7" i="11"/>
  <c r="D7" i="11"/>
  <c r="AB5" i="11"/>
  <c r="X5" i="11"/>
  <c r="T5" i="11"/>
  <c r="P5" i="11"/>
  <c r="L5" i="11"/>
  <c r="H5" i="11"/>
  <c r="D5" i="11"/>
  <c r="AB7" i="14"/>
  <c r="X7" i="14"/>
  <c r="T7" i="14"/>
  <c r="P7" i="14"/>
  <c r="L7" i="14"/>
  <c r="H7" i="14"/>
  <c r="D7" i="14"/>
  <c r="AB5" i="14"/>
  <c r="X5" i="14"/>
  <c r="T5" i="14"/>
  <c r="P5" i="14"/>
  <c r="L5" i="14"/>
  <c r="H5" i="14"/>
  <c r="D5" i="14"/>
  <c r="B7" i="17"/>
  <c r="AB7" i="17"/>
  <c r="X7" i="17"/>
  <c r="T7" i="17"/>
  <c r="P7" i="17"/>
  <c r="L7" i="17"/>
  <c r="H7" i="17"/>
  <c r="D7" i="17"/>
  <c r="AB5" i="17"/>
  <c r="X5" i="17"/>
  <c r="T5" i="17"/>
  <c r="P5" i="17"/>
  <c r="L5" i="17"/>
  <c r="H5" i="17"/>
  <c r="D5" i="17"/>
  <c r="B5" i="19"/>
  <c r="AB7" i="19"/>
  <c r="X7" i="19"/>
  <c r="T7" i="19"/>
  <c r="P7" i="19"/>
  <c r="L7" i="19"/>
  <c r="H7" i="19"/>
  <c r="D7" i="19"/>
  <c r="AB5" i="19"/>
  <c r="X5" i="19"/>
  <c r="T5" i="19"/>
  <c r="P5" i="19"/>
  <c r="L5" i="19"/>
  <c r="H5" i="19"/>
  <c r="D5" i="19"/>
  <c r="T7" i="2"/>
  <c r="AD5" i="2"/>
  <c r="Z5" i="2"/>
  <c r="V5" i="2"/>
  <c r="R5" i="2"/>
  <c r="N5" i="2"/>
  <c r="J5" i="2"/>
  <c r="F5" i="2"/>
  <c r="B5" i="2"/>
  <c r="AB5" i="23"/>
  <c r="AB7" i="23"/>
  <c r="AB5" i="22"/>
  <c r="AB7" i="22"/>
  <c r="P5" i="23"/>
  <c r="P7" i="23"/>
  <c r="P5" i="22"/>
  <c r="P7" i="22"/>
  <c r="L5" i="23"/>
  <c r="L7" i="23"/>
  <c r="L5" i="22"/>
  <c r="L7" i="22"/>
  <c r="H5" i="23"/>
  <c r="H7" i="23"/>
  <c r="H5" i="22"/>
  <c r="H7" i="22"/>
  <c r="D5" i="23"/>
  <c r="D7" i="23"/>
  <c r="D5" i="22"/>
  <c r="D7" i="22"/>
  <c r="AA7" i="11"/>
  <c r="W7" i="11"/>
  <c r="S7" i="11"/>
  <c r="O7" i="11"/>
  <c r="K7" i="11"/>
  <c r="AA5" i="11"/>
  <c r="W5" i="11"/>
  <c r="S5" i="11"/>
  <c r="O5" i="11"/>
  <c r="K5" i="11"/>
  <c r="G5" i="11"/>
  <c r="C5" i="11"/>
  <c r="B7" i="14"/>
  <c r="AA7" i="14"/>
  <c r="W7" i="14"/>
  <c r="S7" i="14"/>
  <c r="O7" i="14"/>
  <c r="K7" i="14"/>
  <c r="G7" i="14"/>
  <c r="C7" i="14"/>
  <c r="AA5" i="14"/>
  <c r="W5" i="14"/>
  <c r="S5" i="14"/>
  <c r="O5" i="14"/>
  <c r="K5" i="14"/>
  <c r="G5" i="14"/>
  <c r="C5" i="14"/>
  <c r="B5" i="17"/>
  <c r="AA7" i="17"/>
  <c r="W7" i="17"/>
  <c r="S7" i="17"/>
  <c r="O7" i="17"/>
  <c r="K7" i="17"/>
  <c r="G7" i="17"/>
  <c r="C7" i="17"/>
  <c r="AA5" i="17"/>
  <c r="W5" i="17"/>
  <c r="S5" i="17"/>
  <c r="O5" i="17"/>
  <c r="K5" i="17"/>
  <c r="G5" i="17"/>
  <c r="C5" i="17"/>
  <c r="AA7" i="19"/>
  <c r="W7" i="19"/>
  <c r="S7" i="19"/>
  <c r="O7" i="19"/>
  <c r="K7" i="19"/>
  <c r="G7" i="19"/>
  <c r="C7" i="19"/>
  <c r="AA5" i="19"/>
  <c r="W5" i="19"/>
  <c r="S5" i="19"/>
  <c r="O5" i="19"/>
  <c r="K5" i="19"/>
  <c r="G5" i="19"/>
  <c r="C5" i="19"/>
  <c r="AC5" i="2"/>
  <c r="Y5" i="2"/>
  <c r="U5" i="2"/>
  <c r="Q5" i="2"/>
  <c r="M5" i="2"/>
  <c r="I5" i="2"/>
  <c r="E5" i="2"/>
  <c r="X5" i="23"/>
  <c r="X7" i="23"/>
  <c r="X5" i="22"/>
  <c r="X7" i="22"/>
  <c r="AA5" i="23"/>
  <c r="AA7" i="23"/>
  <c r="AA5" i="22"/>
  <c r="AA7" i="22"/>
  <c r="W5" i="23"/>
  <c r="W7" i="23"/>
  <c r="W7" i="22"/>
  <c r="W5" i="22"/>
  <c r="S5" i="23"/>
  <c r="S7" i="23"/>
  <c r="S5" i="22"/>
  <c r="S7" i="22"/>
  <c r="O5" i="23"/>
  <c r="O7" i="23"/>
  <c r="O7" i="22"/>
  <c r="O5" i="22"/>
  <c r="K5" i="23"/>
  <c r="K7" i="23"/>
  <c r="K5" i="22"/>
  <c r="K7" i="22"/>
  <c r="G5" i="23"/>
  <c r="G7" i="23"/>
  <c r="G7" i="22"/>
  <c r="G5" i="22"/>
  <c r="C5" i="23"/>
  <c r="C7" i="23"/>
  <c r="C5" i="22"/>
  <c r="C7" i="22"/>
  <c r="B7" i="11"/>
  <c r="AD7" i="11"/>
  <c r="Z7" i="11"/>
  <c r="V7" i="11"/>
  <c r="R7" i="11"/>
  <c r="N7" i="11"/>
  <c r="J7" i="11"/>
  <c r="F7" i="11"/>
  <c r="AD5" i="11"/>
  <c r="Z5" i="11"/>
  <c r="V5" i="11"/>
  <c r="R5" i="11"/>
  <c r="N5" i="11"/>
  <c r="J5" i="11"/>
  <c r="F5" i="11"/>
  <c r="B5" i="14"/>
  <c r="AD7" i="14"/>
  <c r="Z7" i="14"/>
  <c r="V7" i="14"/>
  <c r="R7" i="14"/>
  <c r="N7" i="14"/>
  <c r="J7" i="14"/>
  <c r="F7" i="14"/>
  <c r="AD5" i="14"/>
  <c r="Z5" i="14"/>
  <c r="V5" i="14"/>
  <c r="R5" i="14"/>
  <c r="N5" i="14"/>
  <c r="J5" i="14"/>
  <c r="F5" i="14"/>
  <c r="AD7" i="17"/>
  <c r="Z7" i="17"/>
  <c r="V7" i="17"/>
  <c r="R7" i="17"/>
  <c r="N7" i="17"/>
  <c r="J7" i="17"/>
  <c r="F7" i="17"/>
  <c r="AD5" i="17"/>
  <c r="Z5" i="17"/>
  <c r="V5" i="17"/>
  <c r="R5" i="17"/>
  <c r="N5" i="17"/>
  <c r="J5" i="17"/>
  <c r="F5" i="17"/>
  <c r="AD7" i="19"/>
  <c r="Z7" i="19"/>
  <c r="V7" i="19"/>
  <c r="R7" i="19"/>
  <c r="N7" i="19"/>
  <c r="J7" i="19"/>
  <c r="F7" i="19"/>
  <c r="AD5" i="19"/>
  <c r="Z5" i="19"/>
  <c r="V5" i="19"/>
  <c r="R5" i="19"/>
  <c r="N5" i="19"/>
  <c r="J5" i="19"/>
  <c r="F5" i="19"/>
  <c r="AB5" i="2"/>
  <c r="X5" i="2"/>
  <c r="T5" i="2"/>
  <c r="P5" i="2"/>
  <c r="L5" i="2"/>
  <c r="H5" i="2"/>
  <c r="D5" i="2"/>
  <c r="AD5" i="22"/>
  <c r="AD7" i="22"/>
  <c r="AD5" i="23"/>
  <c r="AD7" i="23"/>
  <c r="Z5" i="22"/>
  <c r="Z7" i="22"/>
  <c r="Z5" i="23"/>
  <c r="Z7" i="23"/>
  <c r="V5" i="22"/>
  <c r="V7" i="22"/>
  <c r="V5" i="23"/>
  <c r="V7" i="23"/>
  <c r="R5" i="22"/>
  <c r="R7" i="22"/>
  <c r="R5" i="23"/>
  <c r="R7" i="23"/>
  <c r="N5" i="22"/>
  <c r="N7" i="22"/>
  <c r="N5" i="23"/>
  <c r="N7" i="23"/>
  <c r="J5" i="22"/>
  <c r="J7" i="22"/>
  <c r="J5" i="23"/>
  <c r="J7" i="23"/>
  <c r="F5" i="22"/>
  <c r="F7" i="22"/>
  <c r="F5" i="23"/>
  <c r="F7" i="23"/>
  <c r="B5" i="23"/>
  <c r="B7" i="23"/>
  <c r="B5" i="22"/>
  <c r="B7" i="22"/>
  <c r="B5" i="11"/>
  <c r="AC7" i="11"/>
  <c r="Y7" i="11"/>
  <c r="U7" i="11"/>
  <c r="Q7" i="11"/>
  <c r="M7" i="11"/>
  <c r="I7" i="11"/>
  <c r="E7" i="11"/>
  <c r="AC5" i="11"/>
  <c r="Y5" i="11"/>
  <c r="U5" i="11"/>
  <c r="Q5" i="11"/>
  <c r="M5" i="11"/>
  <c r="I5" i="11"/>
  <c r="E5" i="11"/>
  <c r="AC7" i="14"/>
  <c r="Y7" i="14"/>
  <c r="U7" i="14"/>
  <c r="Q7" i="14"/>
  <c r="M7" i="14"/>
  <c r="I7" i="14"/>
  <c r="E7" i="14"/>
  <c r="AC5" i="14"/>
  <c r="Y5" i="14"/>
  <c r="U5" i="14"/>
  <c r="Q5" i="14"/>
  <c r="M5" i="14"/>
  <c r="I5" i="14"/>
  <c r="E5" i="14"/>
  <c r="AC7" i="17"/>
  <c r="Y7" i="17"/>
  <c r="U7" i="17"/>
  <c r="Q7" i="17"/>
  <c r="M7" i="17"/>
  <c r="I7" i="17"/>
  <c r="E7" i="17"/>
  <c r="AC5" i="17"/>
  <c r="Y5" i="17"/>
  <c r="U5" i="17"/>
  <c r="Q5" i="17"/>
  <c r="M5" i="17"/>
  <c r="I5" i="17"/>
  <c r="E5" i="17"/>
  <c r="B7" i="19"/>
  <c r="AC7" i="19"/>
  <c r="Y7" i="19"/>
  <c r="U7" i="19"/>
  <c r="Q7" i="19"/>
  <c r="M7" i="19"/>
  <c r="I7" i="19"/>
  <c r="E7" i="19"/>
  <c r="AC5" i="19"/>
  <c r="Y5" i="19"/>
  <c r="U5" i="19"/>
  <c r="Q5" i="19"/>
  <c r="M5" i="19"/>
  <c r="I5" i="19"/>
  <c r="E5" i="19"/>
  <c r="AC7" i="2"/>
  <c r="Y7" i="2"/>
  <c r="U7" i="2"/>
  <c r="Q7" i="2"/>
  <c r="M7" i="2"/>
  <c r="I7" i="2"/>
  <c r="E7" i="2"/>
  <c r="AA5" i="2"/>
  <c r="W5" i="2"/>
  <c r="S5" i="2"/>
  <c r="O5" i="2"/>
  <c r="K5" i="2"/>
  <c r="G5" i="2"/>
  <c r="C5" i="2"/>
</calcChain>
</file>

<file path=xl/sharedStrings.xml><?xml version="1.0" encoding="utf-8"?>
<sst xmlns="http://schemas.openxmlformats.org/spreadsheetml/2006/main" count="365" uniqueCount="164">
  <si>
    <t>Source:</t>
  </si>
  <si>
    <t>All Except Biodiesel</t>
  </si>
  <si>
    <t>Energy Information Administration</t>
  </si>
  <si>
    <t>Biodiesel</t>
  </si>
  <si>
    <t>Table 17</t>
  </si>
  <si>
    <t>(trillion Btu)</t>
  </si>
  <si>
    <t/>
  </si>
  <si>
    <t xml:space="preserve"> Mode and Type</t>
  </si>
  <si>
    <t>Light-Duty Vehicle</t>
  </si>
  <si>
    <t xml:space="preserve">  Motor Gasoline</t>
  </si>
  <si>
    <t xml:space="preserve">  Compressed/Liquefied Natural Gas</t>
  </si>
  <si>
    <t xml:space="preserve">  Propane</t>
  </si>
  <si>
    <t xml:space="preserve">  Electricity</t>
  </si>
  <si>
    <t xml:space="preserve">  Liquid Hydrogen</t>
  </si>
  <si>
    <t>- -</t>
  </si>
  <si>
    <t xml:space="preserve">  Distillate Fuel Oil (diesel)</t>
  </si>
  <si>
    <t xml:space="preserve">    Total</t>
  </si>
  <si>
    <t xml:space="preserve">  Residual Fuel Oil</t>
  </si>
  <si>
    <t xml:space="preserve">  Compressed Natural Gas</t>
  </si>
  <si>
    <t xml:space="preserve">  Liquefied Natural Gas</t>
  </si>
  <si>
    <t>Domestic Shipping</t>
  </si>
  <si>
    <t xml:space="preserve">  Residual Oil</t>
  </si>
  <si>
    <t>International Shipping</t>
  </si>
  <si>
    <t>Air Transportation</t>
  </si>
  <si>
    <t xml:space="preserve">  Jet Fuel</t>
  </si>
  <si>
    <t xml:space="preserve">  Aviation Gasoline</t>
  </si>
  <si>
    <t>Miscellaneous Transportation</t>
  </si>
  <si>
    <t>Total Consumption</t>
  </si>
  <si>
    <t xml:space="preserve">   Btu = British thermal unit.</t>
  </si>
  <si>
    <t xml:space="preserve">   - - = Not applicable.</t>
  </si>
  <si>
    <t>17. Renewable Energy Consumption by Sector and Source</t>
  </si>
  <si>
    <t>(quadrillion Btu, unless otherwise noted)</t>
  </si>
  <si>
    <t xml:space="preserve"> Sector and Source</t>
  </si>
  <si>
    <t>Marketed Renewable Energy 1/</t>
  </si>
  <si>
    <t xml:space="preserve">  Residential (wood)</t>
  </si>
  <si>
    <t xml:space="preserve">  Commercial (biomass)</t>
  </si>
  <si>
    <t xml:space="preserve">  Industrial 2/</t>
  </si>
  <si>
    <t xml:space="preserve">    Municipal Waste 3/</t>
  </si>
  <si>
    <t xml:space="preserve">    Biomass</t>
  </si>
  <si>
    <t xml:space="preserve">    Biofuels Heat and Coproducts</t>
  </si>
  <si>
    <t xml:space="preserve">  Transportation</t>
  </si>
  <si>
    <t xml:space="preserve">    Ethanol used in E85 4/</t>
  </si>
  <si>
    <t xml:space="preserve">    Ethanol used in Gasoline Blending</t>
  </si>
  <si>
    <t xml:space="preserve">    Biodiesel used in Distillate Blending</t>
  </si>
  <si>
    <t xml:space="preserve">    Biobutanol</t>
  </si>
  <si>
    <t xml:space="preserve">    Liquids from Biomass</t>
  </si>
  <si>
    <t xml:space="preserve">    Renewable Diesel and Gasoline 5/</t>
  </si>
  <si>
    <t xml:space="preserve">  Electric Power 6/</t>
  </si>
  <si>
    <t xml:space="preserve">    Geothermal</t>
  </si>
  <si>
    <t xml:space="preserve">    Biogenic Municipal Waste 7/</t>
  </si>
  <si>
    <t xml:space="preserve">      Dedicated Plants</t>
  </si>
  <si>
    <t xml:space="preserve">      Cofiring</t>
  </si>
  <si>
    <t xml:space="preserve">    Solar Thermal</t>
  </si>
  <si>
    <t xml:space="preserve">    Solar Photovoltaic</t>
  </si>
  <si>
    <t xml:space="preserve">    Wind</t>
  </si>
  <si>
    <t xml:space="preserve">  Total Marketed Renewable Energy</t>
  </si>
  <si>
    <t>Sources of Ethanol</t>
  </si>
  <si>
    <t xml:space="preserve">  From Corn and Other Starch</t>
  </si>
  <si>
    <t xml:space="preserve">  From Cellulose</t>
  </si>
  <si>
    <t xml:space="preserve">  Net Imports</t>
  </si>
  <si>
    <t xml:space="preserve">    Total U.S. Supply of Ethanol</t>
  </si>
  <si>
    <t xml:space="preserve">  Residential</t>
  </si>
  <si>
    <t xml:space="preserve">    Solar Hot Water Heating</t>
  </si>
  <si>
    <t xml:space="preserve">    Geothermal Heat Pumps</t>
  </si>
  <si>
    <t xml:space="preserve">  Commercial</t>
  </si>
  <si>
    <t>Year</t>
  </si>
  <si>
    <t xml:space="preserve">   1/ Includes nonelectric renewable energy groups for which the energy source is bought and sold in the marketplace, although</t>
  </si>
  <si>
    <t>all transactions may not necessarily be marketed, and marketed renewable energy inputs for electricity entering the marketplace</t>
  </si>
  <si>
    <t>on the electric power grid.  Excludes electricity imports; see Table 2.  Actual heat rates used to determine fuel consumption</t>
  </si>
  <si>
    <t xml:space="preserve">   2/ Includes combined heat and power plants that have a non-regulatory status, and small on-site generating systems.</t>
  </si>
  <si>
    <t xml:space="preserve">   3/ Includes municipal waste, landfill gas, and municipal sewage sludge.  All municipal waste is included, although a</t>
  </si>
  <si>
    <t>portion of the municipal waste stream contains petroleum-derived plastics and other non-renewable sources.</t>
  </si>
  <si>
    <t xml:space="preserve">   4/ Excludes motor gasoline component of E85.</t>
  </si>
  <si>
    <t xml:space="preserve">   5/ Renewable feedstocks for the on-site production of diesel and gasoline.</t>
  </si>
  <si>
    <t xml:space="preserve">   6/ Includes consumption of energy by electricity-only and combined heat and power plants that have a regulatory status.</t>
  </si>
  <si>
    <t xml:space="preserve">   7/ Includes biogenic municipal waste, landfill gas, and municipal sewage sludge.  Incremental growth is assumed</t>
  </si>
  <si>
    <t>to be for landfill gas facilities.  Only biogenic municipal waste is included.  The U.S. Energy Information Administration</t>
  </si>
  <si>
    <t>containing petroleum-derived plastics and other non-renewable sources.  See U.S. Energy Information Administration,</t>
  </si>
  <si>
    <t xml:space="preserve">   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</si>
  <si>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</si>
  <si>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</si>
  <si>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>electricity</t>
  </si>
  <si>
    <t>natural gas</t>
  </si>
  <si>
    <t>petroleum gasoline</t>
  </si>
  <si>
    <t>petroleum diesel</t>
  </si>
  <si>
    <t>jet fuel</t>
  </si>
  <si>
    <t>Biodiesel Fraction</t>
  </si>
  <si>
    <t>biofuel diesel (BD100)</t>
  </si>
  <si>
    <t>biofuel gasoline (E85)</t>
  </si>
  <si>
    <t>We assume freight aircraft use only jet fuel, not aviation gasoline, which is primarily used by small airplanes.</t>
  </si>
  <si>
    <t>We assume motorbikes use gasoline, because the motorbikes subscript represents registered motorcycles (tracked by the EIA in Supplement</t>
  </si>
  <si>
    <t>Table 45), and generally electric scooters and bikes are too small to require registration.</t>
  </si>
  <si>
    <t>Notes:</t>
  </si>
  <si>
    <t>BFoEToFU BAU Fraction of Each Type of Fuel Used</t>
  </si>
  <si>
    <t>37. Transportation Sector Energy Use by Fuel Type Within a Mode</t>
  </si>
  <si>
    <t>2013-</t>
  </si>
  <si>
    <t xml:space="preserve">  Motor Gasoline excluding E85 1/</t>
  </si>
  <si>
    <t xml:space="preserve">  E85 1/</t>
  </si>
  <si>
    <t>Commercial Light Trucks 2/</t>
  </si>
  <si>
    <t>Freight Trucks 3/</t>
  </si>
  <si>
    <t>Freight Rail 4/</t>
  </si>
  <si>
    <t xml:space="preserve">  Military Use</t>
  </si>
  <si>
    <t xml:space="preserve">    Jet Fuel and Aviation Gasoline</t>
  </si>
  <si>
    <t xml:space="preserve">    Residual Fuel Oil</t>
  </si>
  <si>
    <t xml:space="preserve">    Distillates and Diesel</t>
  </si>
  <si>
    <t xml:space="preserve">      Total</t>
  </si>
  <si>
    <t xml:space="preserve">  Bus Transportation</t>
  </si>
  <si>
    <t xml:space="preserve">    Transit Bus</t>
  </si>
  <si>
    <t xml:space="preserve">      Motor Gasoline</t>
  </si>
  <si>
    <t xml:space="preserve">      Distillate Fuel Oil (diesel)</t>
  </si>
  <si>
    <t xml:space="preserve">      Compressed/Liquefied Natural Gas</t>
  </si>
  <si>
    <t xml:space="preserve">      Propane</t>
  </si>
  <si>
    <t xml:space="preserve">         Total Transit Bus</t>
  </si>
  <si>
    <t xml:space="preserve">    Intercity Bus</t>
  </si>
  <si>
    <t xml:space="preserve">         Total Intercity Bus</t>
  </si>
  <si>
    <t xml:space="preserve">    School Bus</t>
  </si>
  <si>
    <t xml:space="preserve">         Total School Bus</t>
  </si>
  <si>
    <t xml:space="preserve">            Total Bus</t>
  </si>
  <si>
    <t xml:space="preserve">  Rail Transportation</t>
  </si>
  <si>
    <t xml:space="preserve">    Intercity Rail</t>
  </si>
  <si>
    <t xml:space="preserve">      Electricity</t>
  </si>
  <si>
    <t xml:space="preserve">      Diesel</t>
  </si>
  <si>
    <t xml:space="preserve">      Compressed Natural Gas</t>
  </si>
  <si>
    <t xml:space="preserve">      Liquefied Natural Gas</t>
  </si>
  <si>
    <t xml:space="preserve">    Transit Rail</t>
  </si>
  <si>
    <t xml:space="preserve">    Commuter Rail</t>
  </si>
  <si>
    <t xml:space="preserve">         Total Rail</t>
  </si>
  <si>
    <t xml:space="preserve">  Recreational Boats</t>
  </si>
  <si>
    <t xml:space="preserve">    Gasoline</t>
  </si>
  <si>
    <t xml:space="preserve">    Distillate Fuel Oil (diesel)</t>
  </si>
  <si>
    <t xml:space="preserve">  Lubricants</t>
  </si>
  <si>
    <t xml:space="preserve">  Pipeline Fuel Natural Gas</t>
  </si>
  <si>
    <t>Total Miscellaneous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</si>
  <si>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</si>
  <si>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this forecast.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</si>
  <si>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</si>
  <si>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</si>
  <si>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</si>
  <si>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</si>
  <si>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2012 and 2013 compressed and liquefied natural gas volumes:  U.S. Energy Information</t>
  </si>
  <si>
    <t>Administration (EIA), AEO2015 National Energy Modeling System run ref2015.d021915a.  Other 2012</t>
  </si>
  <si>
    <t>and 2013 values derived using:  EIA, Monthly Energy Review, DOE/EIA-0035(2014/08) (Washington, DC, August 2014);</t>
  </si>
  <si>
    <t>EIA, Fuel Oil and Kerosene Sales 2012, DOE/EIA-0535(2012) (Washington, DC, November 2013); EIA, State Energy Data</t>
  </si>
  <si>
    <t>System 2012, DOE/EIA-0214(2012) (Washington, DC, June 2014); Oak Ridge National Laboratory, Transportation Energy Data</t>
  </si>
  <si>
    <t>Book:  Edition 33 (Oak Ridge, TN, July 2014); Department of Defense, Defense Fuel Supply Center, Factbook (January 2010);</t>
  </si>
  <si>
    <t>and EIA, AEO2015 National Energy Modeling System run ref2015.d021915a.  Projections:  EIA, AEO2015</t>
  </si>
  <si>
    <t>National Energy Modeling System run ref2015.d021915a.</t>
  </si>
  <si>
    <t xml:space="preserve">    Conventional Hydroelectric Power</t>
  </si>
  <si>
    <t>Nonmarketed Renewable Energy 8/</t>
  </si>
  <si>
    <t xml:space="preserve">     Selected Consumption</t>
  </si>
  <si>
    <t>for all renewable fuels except hydroelectric, geothermal, solar, and wind.  Consumption at hydroelectric, geothermal, solar, and</t>
  </si>
  <si>
    <t>wind facilities is determined by using the fossil fuel equivalent of 9,516 Btu per kilowatthour.</t>
  </si>
  <si>
    <t>estimates that in 2013 approximately 0.3 quadrillion Btus were consumed from a municipal waste stream</t>
  </si>
  <si>
    <t>Methodology for Allocating Municipal Solid Waste to Biogenic and Non-Biogenic Energy (Washington, DC, May 2007).</t>
  </si>
  <si>
    <t xml:space="preserve">   Note:  Totals may not equal sum of components due to independent rounding.  Data for 2012</t>
  </si>
  <si>
    <t>and 2013 are model results and may differ from official EIA data reports.</t>
  </si>
  <si>
    <t xml:space="preserve">   Sources:  2012 and 2013 ethanol:  U.S. Energy Information Administration (EIA), Monthly Energy</t>
  </si>
  <si>
    <t>Review, DOE/EIA-0035(2014/08) (Washington, DC, August 2014).  2012 and 2013 electric power sector:  EIA, Form EIA-860, "Annual Electric</t>
  </si>
  <si>
    <t>Generator Report" (preliminary).  Other 2012 and 2013 values:  EIA, Office of Energy Analysis.</t>
  </si>
  <si>
    <t>Projections:  EIA, AEO2015 National Energy Modeling System run ref2015.d021915a.</t>
  </si>
  <si>
    <t>Annual Energy Outlook 2015</t>
  </si>
  <si>
    <t>Table 37</t>
  </si>
  <si>
    <t>http://www.eia.gov/forecasts/aeo/excel/aeotab_17.xlsx</t>
  </si>
  <si>
    <t>http://www.eia.gov/forecasts/aeo/supplement/suptab_46.xlsx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</si>
</sst>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/>
    <xf numFmtId="0" fontId="8" fillId="0" borderId="0" xfId="13" applyFont="1" applyFill="1" applyBorder="1" applyAlignment="1">
      <alignment horizontal="left"/>
    </xf>
    <xf numFmtId="0" fontId="9" fillId="0" borderId="0" xfId="9" applyFont="1"/>
    <xf numFmtId="0" fontId="0" fillId="0" borderId="0" xfId="0" applyAlignment="1" applyProtection="1">
      <alignment horizontal="left"/>
    </xf>
    <xf numFmtId="0" fontId="10" fillId="0" borderId="0" xfId="0" applyFont="1" applyAlignment="1" applyProtection="1">
      <alignment horizontal="right"/>
    </xf>
    <xf numFmtId="0" fontId="10" fillId="0" borderId="8" xfId="2" applyFont="1" applyFill="1" applyBorder="1" applyAlignment="1">
      <alignment wrapText="1"/>
    </xf>
    <xf numFmtId="0" fontId="10" fillId="0" borderId="9" xfId="6" applyFont="1" applyFill="1" applyBorder="1" applyAlignment="1">
      <alignment wrapText="1"/>
    </xf>
    <xf numFmtId="0" fontId="0" fillId="0" borderId="10" xfId="3" applyFont="1" applyFill="1" applyBorder="1" applyAlignment="1">
      <alignment wrapText="1"/>
    </xf>
    <xf numFmtId="3" fontId="0" fillId="0" borderId="2" xfId="3" applyNumberFormat="1" applyFont="1" applyFill="1" applyAlignment="1">
      <alignment horizontal="right" wrapText="1"/>
    </xf>
    <xf numFmtId="164" fontId="0" fillId="0" borderId="2" xfId="3" applyNumberFormat="1" applyFont="1" applyFill="1" applyAlignment="1">
      <alignment horizontal="right" wrapText="1"/>
    </xf>
    <xf numFmtId="164" fontId="0" fillId="0" borderId="2" xfId="3" quotePrefix="1" applyNumberFormat="1" applyFont="1" applyFill="1" applyAlignment="1">
      <alignment horizontal="right" wrapText="1"/>
    </xf>
    <xf numFmtId="3" fontId="3" fillId="0" borderId="4" xfId="6" applyNumberFormat="1" applyFill="1" applyAlignment="1">
      <alignment horizontal="right" wrapText="1"/>
    </xf>
    <xf numFmtId="164" fontId="3" fillId="0" borderId="4" xfId="6" applyNumberFormat="1" applyFill="1" applyAlignment="1">
      <alignment horizontal="right" wrapText="1"/>
    </xf>
    <xf numFmtId="3" fontId="0" fillId="0" borderId="0" xfId="0" applyNumberFormat="1"/>
    <xf numFmtId="0" fontId="9" fillId="0" borderId="11" xfId="7" applyFont="1" applyFill="1" applyBorder="1" applyAlignment="1">
      <alignment wrapText="1"/>
    </xf>
    <xf numFmtId="0" fontId="11" fillId="0" borderId="0" xfId="0" applyFont="1"/>
    <xf numFmtId="2" fontId="3" fillId="0" borderId="4" xfId="6" applyNumberFormat="1" applyFill="1" applyAlignment="1">
      <alignment horizontal="right" wrapText="1"/>
    </xf>
    <xf numFmtId="2" fontId="0" fillId="0" borderId="2" xfId="3" applyNumberFormat="1" applyFont="1" applyFill="1" applyAlignment="1">
      <alignment horizontal="right" wrapText="1"/>
    </xf>
  </cellXfs>
  <cellStyles count="14">
    <cellStyle name="Body: normal cell" xfId="3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Header: bottom row" xfId="2"/>
    <cellStyle name="Header: top rows" xfId="4"/>
    <cellStyle name="Hyperlink" xfId="1" builtinId="8"/>
    <cellStyle name="Hyperlink 2" xfId="10"/>
    <cellStyle name="Normal" xfId="0" builtinId="0"/>
    <cellStyle name="Parent row" xfId="6"/>
    <cellStyle name="Section Break" xfId="8"/>
    <cellStyle name="Section Break: parent row" xfId="5"/>
    <cellStyle name="Table title" xfId="13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5" x14ac:dyDescent="0.25"/>
  <cols>
    <col min="2" max="2" width="65.28515625" customWidth="1"/>
  </cols>
  <sheetData>
    <row r="1" spans="1:2" x14ac:dyDescent="0.25">
      <c r="A1" s="1" t="s">
        <v>93</v>
      </c>
    </row>
    <row r="3" spans="1:2" x14ac:dyDescent="0.25">
      <c r="A3" s="1" t="s">
        <v>0</v>
      </c>
      <c r="B3" s="2" t="s">
        <v>1</v>
      </c>
    </row>
    <row r="4" spans="1:2" x14ac:dyDescent="0.25">
      <c r="B4" t="s">
        <v>2</v>
      </c>
    </row>
    <row r="5" spans="1:2" x14ac:dyDescent="0.25">
      <c r="B5" s="3">
        <v>2015</v>
      </c>
    </row>
    <row r="6" spans="1:2" x14ac:dyDescent="0.25">
      <c r="B6" t="s">
        <v>160</v>
      </c>
    </row>
    <row r="7" spans="1:2" x14ac:dyDescent="0.25">
      <c r="B7" s="4" t="s">
        <v>163</v>
      </c>
    </row>
    <row r="8" spans="1:2" x14ac:dyDescent="0.25">
      <c r="B8" t="s">
        <v>161</v>
      </c>
    </row>
    <row r="9" spans="1:2" s="9" customFormat="1" x14ac:dyDescent="0.25"/>
    <row r="10" spans="1:2" s="9" customFormat="1" x14ac:dyDescent="0.25">
      <c r="B10" s="2" t="s">
        <v>3</v>
      </c>
    </row>
    <row r="11" spans="1:2" s="9" customFormat="1" x14ac:dyDescent="0.25">
      <c r="B11" t="s">
        <v>2</v>
      </c>
    </row>
    <row r="12" spans="1:2" s="9" customFormat="1" x14ac:dyDescent="0.25">
      <c r="B12" s="3">
        <v>2015</v>
      </c>
    </row>
    <row r="13" spans="1:2" s="9" customFormat="1" x14ac:dyDescent="0.25">
      <c r="B13" s="9" t="s">
        <v>160</v>
      </c>
    </row>
    <row r="14" spans="1:2" s="9" customFormat="1" x14ac:dyDescent="0.25">
      <c r="B14" s="4" t="s">
        <v>162</v>
      </c>
    </row>
    <row r="15" spans="1:2" s="9" customFormat="1" x14ac:dyDescent="0.25">
      <c r="B15" t="s">
        <v>4</v>
      </c>
    </row>
    <row r="16" spans="1:2" s="9" customFormat="1" x14ac:dyDescent="0.25"/>
    <row r="17" spans="1:1" s="9" customFormat="1" x14ac:dyDescent="0.25">
      <c r="A17" s="1" t="s">
        <v>92</v>
      </c>
    </row>
    <row r="18" spans="1:1" x14ac:dyDescent="0.25">
      <c r="A18" t="s">
        <v>89</v>
      </c>
    </row>
    <row r="20" spans="1:1" x14ac:dyDescent="0.25">
      <c r="A20" t="s">
        <v>90</v>
      </c>
    </row>
    <row r="21" spans="1:1" x14ac:dyDescent="0.25">
      <c r="A21" t="s">
        <v>91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9" width="10.5703125" style="9" bestFit="1" customWidth="1"/>
    <col min="30" max="16384" width="9.140625" style="9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</row>
    <row r="3" spans="1:30" x14ac:dyDescent="0.25">
      <c r="A3" s="1" t="s">
        <v>82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</row>
    <row r="4" spans="1:30" x14ac:dyDescent="0.25">
      <c r="A4" s="1" t="s">
        <v>83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</row>
    <row r="5" spans="1:30" x14ac:dyDescent="0.25">
      <c r="A5" s="1" t="s">
        <v>84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</row>
    <row r="6" spans="1:30" x14ac:dyDescent="0.25">
      <c r="A6" s="1" t="s">
        <v>88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</row>
    <row r="7" spans="1:30" x14ac:dyDescent="0.25">
      <c r="A7" s="1" t="s">
        <v>87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</row>
    <row r="8" spans="1:30" x14ac:dyDescent="0.25">
      <c r="A8" s="1" t="s">
        <v>85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9" width="10.5703125" style="9" bestFit="1" customWidth="1"/>
    <col min="30" max="16384" width="9.140625" style="9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81</v>
      </c>
      <c r="B2" s="6">
        <f>SUM('AEO Table 37'!B84,'AEO Table 37'!B89,'AEO Table 37'!B91)/'AEO Table 37'!B95</f>
        <v>0.47264707588404903</v>
      </c>
      <c r="C2" s="6">
        <f>SUM('AEO Table 37'!C84,'AEO Table 37'!C89,'AEO Table 37'!C91)/'AEO Table 37'!C95</f>
        <v>0.44515001794009262</v>
      </c>
      <c r="D2" s="6">
        <f>SUM('AEO Table 37'!D84,'AEO Table 37'!D89,'AEO Table 37'!D91)/'AEO Table 37'!D95</f>
        <v>0.44813843012021404</v>
      </c>
      <c r="E2" s="6">
        <f>SUM('AEO Table 37'!E84,'AEO Table 37'!E89,'AEO Table 37'!E91)/'AEO Table 37'!E95</f>
        <v>0.46128179913320599</v>
      </c>
      <c r="F2" s="6">
        <f>SUM('AEO Table 37'!F84,'AEO Table 37'!F89,'AEO Table 37'!F91)/'AEO Table 37'!F95</f>
        <v>0.46741818826231996</v>
      </c>
      <c r="G2" s="6">
        <f>SUM('AEO Table 37'!G84,'AEO Table 37'!G89,'AEO Table 37'!G91)/'AEO Table 37'!G95</f>
        <v>0.47069328460361726</v>
      </c>
      <c r="H2" s="6">
        <f>SUM('AEO Table 37'!H84,'AEO Table 37'!H89,'AEO Table 37'!H91)/'AEO Table 37'!H95</f>
        <v>0.47299506693975957</v>
      </c>
      <c r="I2" s="6">
        <f>SUM('AEO Table 37'!I84,'AEO Table 37'!I89,'AEO Table 37'!I91)/'AEO Table 37'!I95</f>
        <v>0.47497152363554201</v>
      </c>
      <c r="J2" s="6">
        <f>SUM('AEO Table 37'!J84,'AEO Table 37'!J89,'AEO Table 37'!J91)/'AEO Table 37'!J95</f>
        <v>0.47646868512964841</v>
      </c>
      <c r="K2" s="6">
        <f>SUM('AEO Table 37'!K84,'AEO Table 37'!K89,'AEO Table 37'!K91)/'AEO Table 37'!K95</f>
        <v>0.47729345357127578</v>
      </c>
      <c r="L2" s="6">
        <f>SUM('AEO Table 37'!L84,'AEO Table 37'!L89,'AEO Table 37'!L91)/'AEO Table 37'!L95</f>
        <v>0.47793622862250534</v>
      </c>
      <c r="M2" s="6">
        <f>SUM('AEO Table 37'!M84,'AEO Table 37'!M89,'AEO Table 37'!M91)/'AEO Table 37'!M95</f>
        <v>0.47856709291851629</v>
      </c>
      <c r="N2" s="6">
        <f>SUM('AEO Table 37'!N84,'AEO Table 37'!N89,'AEO Table 37'!N91)/'AEO Table 37'!N95</f>
        <v>0.47918250035021798</v>
      </c>
      <c r="O2" s="6">
        <f>SUM('AEO Table 37'!O84,'AEO Table 37'!O89,'AEO Table 37'!O91)/'AEO Table 37'!O95</f>
        <v>0.47979968216606739</v>
      </c>
      <c r="P2" s="6">
        <f>SUM('AEO Table 37'!P84,'AEO Table 37'!P89,'AEO Table 37'!P91)/'AEO Table 37'!P95</f>
        <v>0.48033996357828229</v>
      </c>
      <c r="Q2" s="6">
        <f>SUM('AEO Table 37'!Q84,'AEO Table 37'!Q89,'AEO Table 37'!Q91)/'AEO Table 37'!Q95</f>
        <v>0.48094758658961911</v>
      </c>
      <c r="R2" s="6">
        <f>SUM('AEO Table 37'!R84,'AEO Table 37'!R89,'AEO Table 37'!R91)/'AEO Table 37'!R95</f>
        <v>0.48144191135696807</v>
      </c>
      <c r="S2" s="6">
        <f>SUM('AEO Table 37'!S84,'AEO Table 37'!S89,'AEO Table 37'!S91)/'AEO Table 37'!S95</f>
        <v>0.4817644577181957</v>
      </c>
      <c r="T2" s="6">
        <f>SUM('AEO Table 37'!T84,'AEO Table 37'!T89,'AEO Table 37'!T91)/'AEO Table 37'!T95</f>
        <v>0.48191229259504526</v>
      </c>
      <c r="U2" s="6">
        <f>SUM('AEO Table 37'!U84,'AEO Table 37'!U89,'AEO Table 37'!U91)/'AEO Table 37'!U95</f>
        <v>0.48186802808256324</v>
      </c>
      <c r="V2" s="6">
        <f>SUM('AEO Table 37'!V84,'AEO Table 37'!V89,'AEO Table 37'!V91)/'AEO Table 37'!V95</f>
        <v>0.48164502871568871</v>
      </c>
      <c r="W2" s="6">
        <f>SUM('AEO Table 37'!W84,'AEO Table 37'!W89,'AEO Table 37'!W91)/'AEO Table 37'!W95</f>
        <v>0.48137536243764295</v>
      </c>
      <c r="X2" s="6">
        <f>SUM('AEO Table 37'!X84,'AEO Table 37'!X89,'AEO Table 37'!X91)/'AEO Table 37'!X95</f>
        <v>0.48116463800442932</v>
      </c>
      <c r="Y2" s="6">
        <f>SUM('AEO Table 37'!Y84,'AEO Table 37'!Y89,'AEO Table 37'!Y91)/'AEO Table 37'!Y95</f>
        <v>0.48090085347954081</v>
      </c>
      <c r="Z2" s="6">
        <f>SUM('AEO Table 37'!Z84,'AEO Table 37'!Z89,'AEO Table 37'!Z91)/'AEO Table 37'!Z95</f>
        <v>0.48077814921895184</v>
      </c>
      <c r="AA2" s="6">
        <f>SUM('AEO Table 37'!AA84,'AEO Table 37'!AA89,'AEO Table 37'!AA91)/'AEO Table 37'!AA95</f>
        <v>0.48071320335865986</v>
      </c>
      <c r="AB2" s="6">
        <f>SUM('AEO Table 37'!AB84,'AEO Table 37'!AB89,'AEO Table 37'!AB91)/'AEO Table 37'!AB95</f>
        <v>0.48066087956442621</v>
      </c>
      <c r="AC2" s="6">
        <f>SUM('AEO Table 37'!AC84,'AEO Table 37'!AC89,'AEO Table 37'!AC91)/'AEO Table 37'!AC95</f>
        <v>0.48047829821804</v>
      </c>
      <c r="AD2" s="6">
        <f>SUM('AEO Table 37'!AD84,'AEO Table 37'!AD89,'AEO Table 37'!AD91)/'AEO Table 37'!AD95</f>
        <v>0.48038834192148866</v>
      </c>
    </row>
    <row r="3" spans="1:30" x14ac:dyDescent="0.25">
      <c r="A3" s="1" t="s">
        <v>82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</row>
    <row r="4" spans="1:30" x14ac:dyDescent="0.25">
      <c r="A4" s="1" t="s">
        <v>83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</row>
    <row r="5" spans="1:30" x14ac:dyDescent="0.25">
      <c r="A5" s="1" t="s">
        <v>84</v>
      </c>
      <c r="B5" s="6">
        <f>SUM('AEO Table 37'!B85,'AEO Table 37'!B92)/'AEO Table 37'!B95*(1-'Biodiesel-Fraction'!B2)</f>
        <v>0.51695002643539378</v>
      </c>
      <c r="C5" s="6">
        <f>SUM('AEO Table 37'!C85,'AEO Table 37'!C92)/'AEO Table 37'!C95*(1-'Biodiesel-Fraction'!C2)</f>
        <v>0.53838866764040672</v>
      </c>
      <c r="D5" s="6">
        <f>SUM('AEO Table 37'!D85,'AEO Table 37'!D92)/'AEO Table 37'!D95*(1-'Biodiesel-Fraction'!D2)</f>
        <v>0.53620743445921415</v>
      </c>
      <c r="E5" s="6">
        <f>SUM('AEO Table 37'!E85,'AEO Table 37'!E92)/'AEO Table 37'!E95*(1-'Biodiesel-Fraction'!E2)</f>
        <v>0.52353086719602804</v>
      </c>
      <c r="F5" s="6">
        <f>SUM('AEO Table 37'!F85,'AEO Table 37'!F92)/'AEO Table 37'!F95*(1-'Biodiesel-Fraction'!F2)</f>
        <v>0.51779931043812055</v>
      </c>
      <c r="G5" s="6">
        <f>SUM('AEO Table 37'!G85,'AEO Table 37'!G92)/'AEO Table 37'!G95*(1-'Biodiesel-Fraction'!G2)</f>
        <v>0.51051671712954338</v>
      </c>
      <c r="H5" s="6">
        <f>SUM('AEO Table 37'!H85,'AEO Table 37'!H92)/'AEO Table 37'!H95*(1-'Biodiesel-Fraction'!H2)</f>
        <v>0.50790838192147414</v>
      </c>
      <c r="I5" s="6">
        <f>SUM('AEO Table 37'!I85,'AEO Table 37'!I92)/'AEO Table 37'!I95*(1-'Biodiesel-Fraction'!I2)</f>
        <v>0.50572615026454792</v>
      </c>
      <c r="J5" s="6">
        <f>SUM('AEO Table 37'!J85,'AEO Table 37'!J92)/'AEO Table 37'!J95*(1-'Biodiesel-Fraction'!J2)</f>
        <v>0.50412935177993634</v>
      </c>
      <c r="K5" s="6">
        <f>SUM('AEO Table 37'!K85,'AEO Table 37'!K92)/'AEO Table 37'!K95*(1-'Biodiesel-Fraction'!K2)</f>
        <v>0.50445422575377719</v>
      </c>
      <c r="L5" s="6">
        <f>SUM('AEO Table 37'!L85,'AEO Table 37'!L92)/'AEO Table 37'!L95*(1-'Biodiesel-Fraction'!L2)</f>
        <v>0.50521025028504896</v>
      </c>
      <c r="M5" s="6">
        <f>SUM('AEO Table 37'!M85,'AEO Table 37'!M92)/'AEO Table 37'!M95*(1-'Biodiesel-Fraction'!M2)</f>
        <v>0.50622755082102655</v>
      </c>
      <c r="N5" s="6">
        <f>SUM('AEO Table 37'!N85,'AEO Table 37'!N92)/'AEO Table 37'!N95*(1-'Biodiesel-Fraction'!N2)</f>
        <v>0.50592510588633066</v>
      </c>
      <c r="O5" s="6">
        <f>SUM('AEO Table 37'!O85,'AEO Table 37'!O92)/'AEO Table 37'!O95*(1-'Biodiesel-Fraction'!O2)</f>
        <v>0.50541849364233093</v>
      </c>
      <c r="P5" s="6">
        <f>SUM('AEO Table 37'!P85,'AEO Table 37'!P92)/'AEO Table 37'!P95*(1-'Biodiesel-Fraction'!P2)</f>
        <v>0.50495596332911541</v>
      </c>
      <c r="Q5" s="6">
        <f>SUM('AEO Table 37'!Q85,'AEO Table 37'!Q92)/'AEO Table 37'!Q95*(1-'Biodiesel-Fraction'!Q2)</f>
        <v>0.50442744562866482</v>
      </c>
      <c r="R5" s="6">
        <f>SUM('AEO Table 37'!R85,'AEO Table 37'!R92)/'AEO Table 37'!R95*(1-'Biodiesel-Fraction'!R2)</f>
        <v>0.50400552099035512</v>
      </c>
      <c r="S5" s="6">
        <f>SUM('AEO Table 37'!S85,'AEO Table 37'!S92)/'AEO Table 37'!S95*(1-'Biodiesel-Fraction'!S2)</f>
        <v>0.50375373893893727</v>
      </c>
      <c r="T5" s="6">
        <f>SUM('AEO Table 37'!T85,'AEO Table 37'!T92)/'AEO Table 37'!T95*(1-'Biodiesel-Fraction'!T2)</f>
        <v>0.5036856474737027</v>
      </c>
      <c r="U5" s="6">
        <f>SUM('AEO Table 37'!U85,'AEO Table 37'!U92)/'AEO Table 37'!U95*(1-'Biodiesel-Fraction'!U2)</f>
        <v>0.50378580399548734</v>
      </c>
      <c r="V5" s="6">
        <f>SUM('AEO Table 37'!V85,'AEO Table 37'!V92)/'AEO Table 37'!V95*(1-'Biodiesel-Fraction'!V2)</f>
        <v>0.50403133451802717</v>
      </c>
      <c r="W5" s="6">
        <f>SUM('AEO Table 37'!W85,'AEO Table 37'!W92)/'AEO Table 37'!W95*(1-'Biodiesel-Fraction'!W2)</f>
        <v>0.50434820889192244</v>
      </c>
      <c r="X5" s="6">
        <f>SUM('AEO Table 37'!X85,'AEO Table 37'!X92)/'AEO Table 37'!X95*(1-'Biodiesel-Fraction'!X2)</f>
        <v>0.50463306574876465</v>
      </c>
      <c r="Y5" s="6">
        <f>SUM('AEO Table 37'!Y85,'AEO Table 37'!Y92)/'AEO Table 37'!Y95*(1-'Biodiesel-Fraction'!Y2)</f>
        <v>0.50498007011428625</v>
      </c>
      <c r="Z5" s="6">
        <f>SUM('AEO Table 37'!Z85,'AEO Table 37'!Z92)/'AEO Table 37'!Z95*(1-'Biodiesel-Fraction'!Z2)</f>
        <v>0.50517193400839255</v>
      </c>
      <c r="AA5" s="6">
        <f>SUM('AEO Table 37'!AA85,'AEO Table 37'!AA92)/'AEO Table 37'!AA95*(1-'Biodiesel-Fraction'!AA2)</f>
        <v>0.50525378063309734</v>
      </c>
      <c r="AB5" s="6">
        <f>SUM('AEO Table 37'!AB85,'AEO Table 37'!AB92)/'AEO Table 37'!AB95*(1-'Biodiesel-Fraction'!AB2)</f>
        <v>0.50532060988518213</v>
      </c>
      <c r="AC5" s="6">
        <f>SUM('AEO Table 37'!AC85,'AEO Table 37'!AC92)/'AEO Table 37'!AC95*(1-'Biodiesel-Fraction'!AC2)</f>
        <v>0.50547496400019931</v>
      </c>
      <c r="AD5" s="6">
        <f>SUM('AEO Table 37'!AD85,'AEO Table 37'!AD92)/'AEO Table 37'!AD95*(1-'Biodiesel-Fraction'!AD2)</f>
        <v>0.50551967343254045</v>
      </c>
    </row>
    <row r="6" spans="1:30" x14ac:dyDescent="0.25">
      <c r="A6" s="1" t="s">
        <v>88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</row>
    <row r="7" spans="1:30" x14ac:dyDescent="0.25">
      <c r="A7" s="1" t="s">
        <v>87</v>
      </c>
      <c r="B7" s="6">
        <f>SUM('AEO Table 37'!B85,'AEO Table 37'!B92)/'AEO Table 37'!B95*('Biodiesel-Fraction'!B2)</f>
        <v>1.0403002421920184E-2</v>
      </c>
      <c r="C7" s="6">
        <f>SUM('AEO Table 37'!C85,'AEO Table 37'!C92)/'AEO Table 37'!C95*('Biodiesel-Fraction'!C2)</f>
        <v>1.6461314419500609E-2</v>
      </c>
      <c r="D7" s="6">
        <f>SUM('AEO Table 37'!D85,'AEO Table 37'!D92)/'AEO Table 37'!D95*('Biodiesel-Fraction'!D2)</f>
        <v>1.5654135420571778E-2</v>
      </c>
      <c r="E7" s="6">
        <f>SUM('AEO Table 37'!E85,'AEO Table 37'!E92)/'AEO Table 37'!E95*('Biodiesel-Fraction'!E2)</f>
        <v>1.5187333670765989E-2</v>
      </c>
      <c r="F7" s="6">
        <f>SUM('AEO Table 37'!F85,'AEO Table 37'!F92)/'AEO Table 37'!F95*('Biodiesel-Fraction'!F2)</f>
        <v>1.4782540953575741E-2</v>
      </c>
      <c r="G7" s="6">
        <f>SUM('AEO Table 37'!G85,'AEO Table 37'!G92)/'AEO Table 37'!G95*('Biodiesel-Fraction'!G2)</f>
        <v>1.87900179288151E-2</v>
      </c>
      <c r="H7" s="6">
        <f>SUM('AEO Table 37'!H85,'AEO Table 37'!H92)/'AEO Table 37'!H95*('Biodiesel-Fraction'!H2)</f>
        <v>1.9096629145996601E-2</v>
      </c>
      <c r="I7" s="6">
        <f>SUM('AEO Table 37'!I85,'AEO Table 37'!I92)/'AEO Table 37'!I95*('Biodiesel-Fraction'!I2)</f>
        <v>1.930228741642423E-2</v>
      </c>
      <c r="J7" s="6">
        <f>SUM('AEO Table 37'!J85,'AEO Table 37'!J92)/'AEO Table 37'!J95*('Biodiesel-Fraction'!J2)</f>
        <v>1.9401943918387912E-2</v>
      </c>
      <c r="K7" s="6">
        <f>SUM('AEO Table 37'!K85,'AEO Table 37'!K92)/'AEO Table 37'!K95*('Biodiesel-Fraction'!K2)</f>
        <v>1.8252320674947132E-2</v>
      </c>
      <c r="L7" s="6">
        <f>SUM('AEO Table 37'!L85,'AEO Table 37'!L92)/'AEO Table 37'!L95*('Biodiesel-Fraction'!L2)</f>
        <v>1.6853577602873669E-2</v>
      </c>
      <c r="M7" s="6">
        <f>SUM('AEO Table 37'!M85,'AEO Table 37'!M92)/'AEO Table 37'!M95*('Biodiesel-Fraction'!M2)</f>
        <v>1.52053749124379E-2</v>
      </c>
      <c r="N7" s="6">
        <f>SUM('AEO Table 37'!N85,'AEO Table 37'!N92)/'AEO Table 37'!N95*('Biodiesel-Fraction'!N2)</f>
        <v>1.4892319887549485E-2</v>
      </c>
      <c r="O7" s="6">
        <f>SUM('AEO Table 37'!O85,'AEO Table 37'!O92)/'AEO Table 37'!O95*('Biodiesel-Fraction'!O2)</f>
        <v>1.4781787609348462E-2</v>
      </c>
      <c r="P7" s="6">
        <f>SUM('AEO Table 37'!P85,'AEO Table 37'!P92)/'AEO Table 37'!P95*('Biodiesel-Fraction'!P2)</f>
        <v>1.4704127459866609E-2</v>
      </c>
      <c r="Q7" s="6">
        <f>SUM('AEO Table 37'!Q85,'AEO Table 37'!Q92)/'AEO Table 37'!Q95*('Biodiesel-Fraction'!Q2)</f>
        <v>1.4624985727249049E-2</v>
      </c>
      <c r="R7" s="6">
        <f>SUM('AEO Table 37'!R85,'AEO Table 37'!R92)/'AEO Table 37'!R95*('Biodiesel-Fraction'!R2)</f>
        <v>1.4552549884618252E-2</v>
      </c>
      <c r="S7" s="6">
        <f>SUM('AEO Table 37'!S85,'AEO Table 37'!S92)/'AEO Table 37'!S95*('Biodiesel-Fraction'!S2)</f>
        <v>1.4481785742572221E-2</v>
      </c>
      <c r="T7" s="6">
        <f>SUM('AEO Table 37'!T85,'AEO Table 37'!T92)/'AEO Table 37'!T95*('Biodiesel-Fraction'!T2)</f>
        <v>1.4402182003152568E-2</v>
      </c>
      <c r="U7" s="6">
        <f>SUM('AEO Table 37'!U85,'AEO Table 37'!U92)/'AEO Table 37'!U95*('Biodiesel-Fraction'!U2)</f>
        <v>1.4346202476003145E-2</v>
      </c>
      <c r="V7" s="6">
        <f>SUM('AEO Table 37'!V85,'AEO Table 37'!V92)/'AEO Table 37'!V95*('Biodiesel-Fraction'!V2)</f>
        <v>1.4323585436174756E-2</v>
      </c>
      <c r="W7" s="6">
        <f>SUM('AEO Table 37'!W85,'AEO Table 37'!W92)/'AEO Table 37'!W95*('Biodiesel-Fraction'!W2)</f>
        <v>1.4276428670434648E-2</v>
      </c>
      <c r="X7" s="6">
        <f>SUM('AEO Table 37'!X85,'AEO Table 37'!X92)/'AEO Table 37'!X95*('Biodiesel-Fraction'!X2)</f>
        <v>1.4202296246805976E-2</v>
      </c>
      <c r="Y7" s="6">
        <f>SUM('AEO Table 37'!Y85,'AEO Table 37'!Y92)/'AEO Table 37'!Y95*('Biodiesel-Fraction'!Y2)</f>
        <v>1.411899333422406E-2</v>
      </c>
      <c r="Z7" s="6">
        <f>SUM('AEO Table 37'!Z85,'AEO Table 37'!Z92)/'AEO Table 37'!Z95*('Biodiesel-Fraction'!Z2)</f>
        <v>1.4049916772655616E-2</v>
      </c>
      <c r="AA7" s="6">
        <f>SUM('AEO Table 37'!AA85,'AEO Table 37'!AA92)/'AEO Table 37'!AA95*('Biodiesel-Fraction'!AA2)</f>
        <v>1.4033032232336236E-2</v>
      </c>
      <c r="AB7" s="6">
        <f>SUM('AEO Table 37'!AB85,'AEO Table 37'!AB92)/'AEO Table 37'!AB95*('Biodiesel-Fraction'!AB2)</f>
        <v>1.4018542586637655E-2</v>
      </c>
      <c r="AC7" s="6">
        <f>SUM('AEO Table 37'!AC85,'AEO Table 37'!AC92)/'AEO Table 37'!AC95*('Biodiesel-Fraction'!AC2)</f>
        <v>1.4046737781760639E-2</v>
      </c>
      <c r="AD7" s="6">
        <f>SUM('AEO Table 37'!AD85,'AEO Table 37'!AD92)/'AEO Table 37'!AD95*('Biodiesel-Fraction'!AD2)</f>
        <v>1.4091922228838415E-2</v>
      </c>
    </row>
    <row r="8" spans="1:30" x14ac:dyDescent="0.25">
      <c r="A8" s="1" t="s">
        <v>85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9" width="10.5703125" style="9" bestFit="1" customWidth="1"/>
    <col min="30" max="16384" width="9.140625" style="9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</row>
    <row r="3" spans="1:30" x14ac:dyDescent="0.25">
      <c r="A3" s="1" t="s">
        <v>82</v>
      </c>
      <c r="B3" s="6">
        <f>SUM('AEO Table 37'!B31:B32)/'AEO Table 37'!B33</f>
        <v>0</v>
      </c>
      <c r="C3" s="6">
        <f>SUM('AEO Table 37'!C31:C32)/'AEO Table 37'!C33</f>
        <v>0</v>
      </c>
      <c r="D3" s="6">
        <f>SUM('AEO Table 37'!D31:D32)/'AEO Table 37'!D33</f>
        <v>0</v>
      </c>
      <c r="E3" s="6">
        <f>SUM('AEO Table 37'!E31:E32)/'AEO Table 37'!E33</f>
        <v>0</v>
      </c>
      <c r="F3" s="6">
        <f>SUM('AEO Table 37'!F31:F32)/'AEO Table 37'!F33</f>
        <v>0</v>
      </c>
      <c r="G3" s="6">
        <f>SUM('AEO Table 37'!G31:G32)/'AEO Table 37'!G33</f>
        <v>1.0701764282817865E-3</v>
      </c>
      <c r="H3" s="6">
        <f>SUM('AEO Table 37'!H31:H32)/'AEO Table 37'!H33</f>
        <v>3.2082388736607162E-3</v>
      </c>
      <c r="I3" s="6">
        <f>SUM('AEO Table 37'!I31:I32)/'AEO Table 37'!I33</f>
        <v>6.4084676978561706E-3</v>
      </c>
      <c r="J3" s="6">
        <f>SUM('AEO Table 37'!J31:J32)/'AEO Table 37'!J33</f>
        <v>1.0661741652041213E-2</v>
      </c>
      <c r="K3" s="6">
        <f>SUM('AEO Table 37'!K31:K32)/'AEO Table 37'!K33</f>
        <v>1.5955575341504324E-2</v>
      </c>
      <c r="L3" s="6">
        <f>SUM('AEO Table 37'!L31:L32)/'AEO Table 37'!L33</f>
        <v>2.4651690854966789E-2</v>
      </c>
      <c r="M3" s="6">
        <f>SUM('AEO Table 37'!M31:M32)/'AEO Table 37'!M33</f>
        <v>3.6671251840094864E-2</v>
      </c>
      <c r="N3" s="6">
        <f>SUM('AEO Table 37'!N31:N32)/'AEO Table 37'!N33</f>
        <v>5.1901081897306502E-2</v>
      </c>
      <c r="O3" s="6">
        <f>SUM('AEO Table 37'!O31:O32)/'AEO Table 37'!O33</f>
        <v>7.019542277695183E-2</v>
      </c>
      <c r="P3" s="6">
        <f>SUM('AEO Table 37'!P31:P32)/'AEO Table 37'!P33</f>
        <v>9.1378276543212775E-2</v>
      </c>
      <c r="Q3" s="6">
        <f>SUM('AEO Table 37'!Q31:Q32)/'AEO Table 37'!Q33</f>
        <v>0.11210854110771777</v>
      </c>
      <c r="R3" s="6">
        <f>SUM('AEO Table 37'!R31:R32)/'AEO Table 37'!R33</f>
        <v>0.13239513613150622</v>
      </c>
      <c r="S3" s="6">
        <f>SUM('AEO Table 37'!S31:S32)/'AEO Table 37'!S33</f>
        <v>0.15224683279814899</v>
      </c>
      <c r="T3" s="6">
        <f>SUM('AEO Table 37'!T31:T32)/'AEO Table 37'!T33</f>
        <v>0.1716722913408977</v>
      </c>
      <c r="U3" s="6">
        <f>SUM('AEO Table 37'!U31:U32)/'AEO Table 37'!U33</f>
        <v>0.19067997748379117</v>
      </c>
      <c r="V3" s="6">
        <f>SUM('AEO Table 37'!V31:V32)/'AEO Table 37'!V33</f>
        <v>0.2092515227361654</v>
      </c>
      <c r="W3" s="6">
        <f>SUM('AEO Table 37'!W31:W32)/'AEO Table 37'!W33</f>
        <v>0.22739685104201107</v>
      </c>
      <c r="X3" s="6">
        <f>SUM('AEO Table 37'!X31:X32)/'AEO Table 37'!X33</f>
        <v>0.24512580285847227</v>
      </c>
      <c r="Y3" s="6">
        <f>SUM('AEO Table 37'!Y31:Y32)/'AEO Table 37'!Y33</f>
        <v>0.26244793711762071</v>
      </c>
      <c r="Z3" s="6">
        <f>SUM('AEO Table 37'!Z31:Z32)/'AEO Table 37'!Z33</f>
        <v>0.27937260232865274</v>
      </c>
      <c r="AA3" s="6">
        <f>SUM('AEO Table 37'!AA31:AA32)/'AEO Table 37'!AA33</f>
        <v>0.29590887519355419</v>
      </c>
      <c r="AB3" s="6">
        <f>SUM('AEO Table 37'!AB31:AB32)/'AEO Table 37'!AB33</f>
        <v>0.31206569190233641</v>
      </c>
      <c r="AC3" s="6">
        <f>SUM('AEO Table 37'!AC31:AC32)/'AEO Table 37'!AC33</f>
        <v>0.3278517636030498</v>
      </c>
      <c r="AD3" s="6">
        <f>SUM('AEO Table 37'!AD31:AD32)/'AEO Table 37'!AD33</f>
        <v>0.34327559077182029</v>
      </c>
    </row>
    <row r="4" spans="1:30" x14ac:dyDescent="0.25">
      <c r="A4" s="1" t="s">
        <v>83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</row>
    <row r="5" spans="1:30" x14ac:dyDescent="0.25">
      <c r="A5" s="1" t="s">
        <v>84</v>
      </c>
      <c r="B5" s="6">
        <f>'AEO Table 37'!B29/'AEO Table 37'!B33*(1-'Biodiesel-Fraction'!B2)</f>
        <v>0.98027317213961629</v>
      </c>
      <c r="C5" s="6">
        <f>'AEO Table 37'!C29/'AEO Table 37'!C33*(1-'Biodiesel-Fraction'!C2)</f>
        <v>0.97033195466928346</v>
      </c>
      <c r="D5" s="6">
        <f>'AEO Table 37'!D29/'AEO Table 37'!D33*(1-'Biodiesel-Fraction'!D2)</f>
        <v>0.97163394540413139</v>
      </c>
      <c r="E5" s="6">
        <f>'AEO Table 37'!E29/'AEO Table 37'!E33*(1-'Biodiesel-Fraction'!E2)</f>
        <v>0.97180838953217163</v>
      </c>
      <c r="F5" s="6">
        <f>'AEO Table 37'!F29/'AEO Table 37'!F33*(1-'Biodiesel-Fraction'!F2)</f>
        <v>0.97224362618638371</v>
      </c>
      <c r="G5" s="6">
        <f>'AEO Table 37'!G29/'AEO Table 37'!G33*(1-'Biodiesel-Fraction'!G2)</f>
        <v>0.96346852342681388</v>
      </c>
      <c r="H5" s="6">
        <f>'AEO Table 37'!H29/'AEO Table 37'!H33*(1-'Biodiesel-Fraction'!H2)</f>
        <v>0.96067185194358251</v>
      </c>
      <c r="I5" s="6">
        <f>'AEO Table 37'!I29/'AEO Table 37'!I33*(1-'Biodiesel-Fraction'!I2)</f>
        <v>0.95706283539189063</v>
      </c>
      <c r="J5" s="6">
        <f>'AEO Table 37'!J29/'AEO Table 37'!J33*(1-'Biodiesel-Fraction'!J2)</f>
        <v>0.95267363765621604</v>
      </c>
      <c r="K5" s="6">
        <f>'AEO Table 37'!K29/'AEO Table 37'!K33*(1-'Biodiesel-Fraction'!K2)</f>
        <v>0.94968273241862111</v>
      </c>
      <c r="L5" s="6">
        <f>'AEO Table 37'!L29/'AEO Table 37'!L33*(1-'Biodiesel-Fraction'!L2)</f>
        <v>0.94386151686152875</v>
      </c>
      <c r="M5" s="6">
        <f>'AEO Table 37'!M29/'AEO Table 37'!M33*(1-'Biodiesel-Fraction'!M2)</f>
        <v>0.93523732422582984</v>
      </c>
      <c r="N5" s="6">
        <f>'AEO Table 37'!N29/'AEO Table 37'!N33*(1-'Biodiesel-Fraction'!N2)</f>
        <v>0.92098880247618731</v>
      </c>
      <c r="O5" s="6">
        <f>'AEO Table 37'!O29/'AEO Table 37'!O33*(1-'Biodiesel-Fraction'!O2)</f>
        <v>0.90338369298851295</v>
      </c>
      <c r="P5" s="6">
        <f>'AEO Table 37'!P29/'AEO Table 37'!P33*(1-'Biodiesel-Fraction'!P2)</f>
        <v>0.88291169817240045</v>
      </c>
      <c r="Q5" s="6">
        <f>'AEO Table 37'!Q29/'AEO Table 37'!Q33*(1-'Biodiesel-Fraction'!Q2)</f>
        <v>0.86287394037511023</v>
      </c>
      <c r="R5" s="6">
        <f>'AEO Table 37'!R29/'AEO Table 37'!R33*(1-'Biodiesel-Fraction'!R2)</f>
        <v>0.84325686876328732</v>
      </c>
      <c r="S5" s="6">
        <f>'AEO Table 37'!S29/'AEO Table 37'!S33*(1-'Biodiesel-Fraction'!S2)</f>
        <v>0.82406319032510866</v>
      </c>
      <c r="T5" s="6">
        <f>'AEO Table 37'!T29/'AEO Table 37'!T33*(1-'Biodiesel-Fraction'!T2)</f>
        <v>0.80530126824723403</v>
      </c>
      <c r="U5" s="6">
        <f>'AEO Table 37'!U29/'AEO Table 37'!U33*(1-'Biodiesel-Fraction'!U2)</f>
        <v>0.78691131437642348</v>
      </c>
      <c r="V5" s="6">
        <f>'AEO Table 37'!V29/'AEO Table 37'!V33*(1-'Biodiesel-Fraction'!V2)</f>
        <v>0.76889790165125171</v>
      </c>
      <c r="W5" s="6">
        <f>'AEO Table 37'!W29/'AEO Table 37'!W33*(1-'Biodiesel-Fraction'!W2)</f>
        <v>0.75133533222160076</v>
      </c>
      <c r="X5" s="6">
        <f>'AEO Table 37'!X29/'AEO Table 37'!X33*(1-'Biodiesel-Fraction'!X2)</f>
        <v>0.73421071359790868</v>
      </c>
      <c r="Y5" s="6">
        <f>'AEO Table 37'!Y29/'AEO Table 37'!Y33*(1-'Biodiesel-Fraction'!Y2)</f>
        <v>0.717491329469369</v>
      </c>
      <c r="Z5" s="6">
        <f>'AEO Table 37'!Z29/'AEO Table 37'!Z33*(1-'Biodiesel-Fraction'!Z2)</f>
        <v>0.70112753269776196</v>
      </c>
      <c r="AA5" s="6">
        <f>'AEO Table 37'!AA29/'AEO Table 37'!AA33*(1-'Biodiesel-Fraction'!AA2)</f>
        <v>0.68506403255099091</v>
      </c>
      <c r="AB5" s="6">
        <f>'AEO Table 37'!AB29/'AEO Table 37'!AB33*(1-'Biodiesel-Fraction'!AB2)</f>
        <v>0.66936484017618092</v>
      </c>
      <c r="AC5" s="6">
        <f>'AEO Table 37'!AC29/'AEO Table 37'!AC33*(1-'Biodiesel-Fraction'!AC2)</f>
        <v>0.6539748088100823</v>
      </c>
      <c r="AD5" s="6">
        <f>'AEO Table 37'!AD29/'AEO Table 37'!AD33*(1-'Biodiesel-Fraction'!AD2)</f>
        <v>0.63891394108404309</v>
      </c>
    </row>
    <row r="6" spans="1:30" x14ac:dyDescent="0.25">
      <c r="A6" s="1" t="s">
        <v>88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</row>
    <row r="7" spans="1:30" x14ac:dyDescent="0.25">
      <c r="A7" s="1" t="s">
        <v>87</v>
      </c>
      <c r="B7" s="6">
        <f>'AEO Table 37'!B29/'AEO Table 37'!B33*('Biodiesel-Fraction'!B2)</f>
        <v>1.972682786038369E-2</v>
      </c>
      <c r="C7" s="6">
        <f>'AEO Table 37'!C29/'AEO Table 37'!C33*('Biodiesel-Fraction'!C2)</f>
        <v>2.9668045330716573E-2</v>
      </c>
      <c r="D7" s="6">
        <f>'AEO Table 37'!D29/'AEO Table 37'!D33*('Biodiesel-Fraction'!D2)</f>
        <v>2.8366054595868627E-2</v>
      </c>
      <c r="E7" s="6">
        <f>'AEO Table 37'!E29/'AEO Table 37'!E33*('Biodiesel-Fraction'!E2)</f>
        <v>2.8191610467828393E-2</v>
      </c>
      <c r="F7" s="6">
        <f>'AEO Table 37'!F29/'AEO Table 37'!F33*('Biodiesel-Fraction'!F2)</f>
        <v>2.7756373813616248E-2</v>
      </c>
      <c r="G7" s="6">
        <f>'AEO Table 37'!G29/'AEO Table 37'!G33*('Biodiesel-Fraction'!G2)</f>
        <v>3.5461308555827506E-2</v>
      </c>
      <c r="H7" s="6">
        <f>'AEO Table 37'!H29/'AEO Table 37'!H33*('Biodiesel-Fraction'!H2)</f>
        <v>3.6119888429800899E-2</v>
      </c>
      <c r="I7" s="6">
        <f>'AEO Table 37'!I29/'AEO Table 37'!I33*('Biodiesel-Fraction'!I2)</f>
        <v>3.6528666581011483E-2</v>
      </c>
      <c r="J7" s="6">
        <f>'AEO Table 37'!J29/'AEO Table 37'!J33*('Biodiesel-Fraction'!J2)</f>
        <v>3.6664638599343179E-2</v>
      </c>
      <c r="K7" s="6">
        <f>'AEO Table 37'!K29/'AEO Table 37'!K33*('Biodiesel-Fraction'!K2)</f>
        <v>3.4361717845982166E-2</v>
      </c>
      <c r="L7" s="6">
        <f>'AEO Table 37'!L29/'AEO Table 37'!L33*('Biodiesel-Fraction'!L2)</f>
        <v>3.1486778646744713E-2</v>
      </c>
      <c r="M7" s="6">
        <f>'AEO Table 37'!M29/'AEO Table 37'!M33*('Biodiesel-Fraction'!M2)</f>
        <v>2.8091387210939445E-2</v>
      </c>
      <c r="N7" s="6">
        <f>'AEO Table 37'!N29/'AEO Table 37'!N33*('Biodiesel-Fraction'!N2)</f>
        <v>2.7110059769218275E-2</v>
      </c>
      <c r="O7" s="6">
        <f>'AEO Table 37'!O29/'AEO Table 37'!O33*('Biodiesel-Fraction'!O2)</f>
        <v>2.6420928492883772E-2</v>
      </c>
      <c r="P7" s="6">
        <f>'AEO Table 37'!P29/'AEO Table 37'!P33*('Biodiesel-Fraction'!P2)</f>
        <v>2.5710056101016232E-2</v>
      </c>
      <c r="Q7" s="6">
        <f>'AEO Table 37'!Q29/'AEO Table 37'!Q33*('Biodiesel-Fraction'!Q2)</f>
        <v>2.5017510787252083E-2</v>
      </c>
      <c r="R7" s="6">
        <f>'AEO Table 37'!R29/'AEO Table 37'!R33*('Biodiesel-Fraction'!R2)</f>
        <v>2.4348022267913928E-2</v>
      </c>
      <c r="S7" s="6">
        <f>'AEO Table 37'!S29/'AEO Table 37'!S33*('Biodiesel-Fraction'!S2)</f>
        <v>2.3689961261161602E-2</v>
      </c>
      <c r="T7" s="6">
        <f>'AEO Table 37'!T29/'AEO Table 37'!T33*('Biodiesel-Fraction'!T2)</f>
        <v>2.3026456066075982E-2</v>
      </c>
      <c r="U7" s="6">
        <f>'AEO Table 37'!U29/'AEO Table 37'!U33*('Biodiesel-Fraction'!U2)</f>
        <v>2.2408708139785256E-2</v>
      </c>
      <c r="V7" s="6">
        <f>'AEO Table 37'!V29/'AEO Table 37'!V33*('Biodiesel-Fraction'!V2)</f>
        <v>2.1850575612582863E-2</v>
      </c>
      <c r="W7" s="6">
        <f>'AEO Table 37'!W29/'AEO Table 37'!W33*('Biodiesel-Fraction'!W2)</f>
        <v>2.1267816736388126E-2</v>
      </c>
      <c r="X7" s="6">
        <f>'AEO Table 37'!X29/'AEO Table 37'!X33*('Biodiesel-Fraction'!X2)</f>
        <v>2.0663485549890059E-2</v>
      </c>
      <c r="Y7" s="6">
        <f>'AEO Table 37'!Y29/'AEO Table 37'!Y33*('Biodiesel-Fraction'!Y2)</f>
        <v>2.0060703179531257E-2</v>
      </c>
      <c r="Z7" s="6">
        <f>'AEO Table 37'!Z29/'AEO Table 37'!Z33*('Biodiesel-Fraction'!Z2)</f>
        <v>1.9499862954099268E-2</v>
      </c>
      <c r="AA7" s="6">
        <f>'AEO Table 37'!AA29/'AEO Table 37'!AA33*('Biodiesel-Fraction'!AA2)</f>
        <v>1.9027122643112685E-2</v>
      </c>
      <c r="AB7" s="6">
        <f>'AEO Table 37'!AB29/'AEO Table 37'!AB33*('Biodiesel-Fraction'!AB2)</f>
        <v>1.8569437569822857E-2</v>
      </c>
      <c r="AC7" s="6">
        <f>'AEO Table 37'!AC29/'AEO Table 37'!AC33*('Biodiesel-Fraction'!AC2)</f>
        <v>1.8173427586867883E-2</v>
      </c>
      <c r="AD7" s="6">
        <f>'AEO Table 37'!AD29/'AEO Table 37'!AD33*('Biodiesel-Fraction'!AD2)</f>
        <v>1.7810435561373791E-2</v>
      </c>
    </row>
    <row r="8" spans="1:30" x14ac:dyDescent="0.25">
      <c r="A8" s="1" t="s">
        <v>85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9" width="10.5703125" style="9" bestFit="1" customWidth="1"/>
    <col min="30" max="16384" width="9.140625" style="9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</row>
    <row r="3" spans="1:30" x14ac:dyDescent="0.25">
      <c r="A3" s="1" t="s">
        <v>82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</row>
    <row r="4" spans="1:30" x14ac:dyDescent="0.25">
      <c r="A4" s="1" t="s">
        <v>83</v>
      </c>
      <c r="B4" s="6">
        <f>'AEO Table 37'!B98/'AEO Table 37'!B97</f>
        <v>0.82122819179084006</v>
      </c>
      <c r="C4" s="6">
        <f>'AEO Table 37'!C98/'AEO Table 37'!C97</f>
        <v>0.8082406220774655</v>
      </c>
      <c r="D4" s="6">
        <f>'AEO Table 37'!D98/'AEO Table 37'!D97</f>
        <v>0.80433925892386648</v>
      </c>
      <c r="E4" s="6">
        <f>'AEO Table 37'!E98/'AEO Table 37'!E97</f>
        <v>0.79908305186480455</v>
      </c>
      <c r="F4" s="6">
        <f>'AEO Table 37'!F98/'AEO Table 37'!F97</f>
        <v>0.79809014770990705</v>
      </c>
      <c r="G4" s="6">
        <f>'AEO Table 37'!G98/'AEO Table 37'!G97</f>
        <v>0.79481529952094943</v>
      </c>
      <c r="H4" s="6">
        <f>'AEO Table 37'!H98/'AEO Table 37'!H97</f>
        <v>0.79237702113974562</v>
      </c>
      <c r="I4" s="6">
        <f>'AEO Table 37'!I98/'AEO Table 37'!I97</f>
        <v>0.79011177731502913</v>
      </c>
      <c r="J4" s="6">
        <f>'AEO Table 37'!J98/'AEO Table 37'!J97</f>
        <v>0.78792506050160305</v>
      </c>
      <c r="K4" s="6">
        <f>'AEO Table 37'!K98/'AEO Table 37'!K97</f>
        <v>0.78634965569928428</v>
      </c>
      <c r="L4" s="6">
        <f>'AEO Table 37'!L98/'AEO Table 37'!L97</f>
        <v>0.78467172113299866</v>
      </c>
      <c r="M4" s="6">
        <f>'AEO Table 37'!M98/'AEO Table 37'!M97</f>
        <v>0.78258888409202076</v>
      </c>
      <c r="N4" s="6">
        <f>'AEO Table 37'!N98/'AEO Table 37'!N97</f>
        <v>0.7804595833413841</v>
      </c>
      <c r="O4" s="6">
        <f>'AEO Table 37'!O98/'AEO Table 37'!O97</f>
        <v>0.77812742588903627</v>
      </c>
      <c r="P4" s="6">
        <f>'AEO Table 37'!P98/'AEO Table 37'!P97</f>
        <v>0.7757802155929211</v>
      </c>
      <c r="Q4" s="6">
        <f>'AEO Table 37'!Q98/'AEO Table 37'!Q97</f>
        <v>0.77327848466142246</v>
      </c>
      <c r="R4" s="6">
        <f>'AEO Table 37'!R98/'AEO Table 37'!R97</f>
        <v>0.77083138682453745</v>
      </c>
      <c r="S4" s="6">
        <f>'AEO Table 37'!S98/'AEO Table 37'!S97</f>
        <v>0.76851746115348318</v>
      </c>
      <c r="T4" s="6">
        <f>'AEO Table 37'!T98/'AEO Table 37'!T97</f>
        <v>0.7662852387661786</v>
      </c>
      <c r="U4" s="6">
        <f>'AEO Table 37'!U98/'AEO Table 37'!U97</f>
        <v>0.76413108178832023</v>
      </c>
      <c r="V4" s="6">
        <f>'AEO Table 37'!V98/'AEO Table 37'!V97</f>
        <v>0.76181926191821137</v>
      </c>
      <c r="W4" s="6">
        <f>'AEO Table 37'!W98/'AEO Table 37'!W97</f>
        <v>0.75934434811954921</v>
      </c>
      <c r="X4" s="6">
        <f>'AEO Table 37'!X98/'AEO Table 37'!X97</f>
        <v>0.75676695586990328</v>
      </c>
      <c r="Y4" s="6">
        <f>'AEO Table 37'!Y98/'AEO Table 37'!Y97</f>
        <v>0.75409856266610964</v>
      </c>
      <c r="Z4" s="6">
        <f>'AEO Table 37'!Z98/'AEO Table 37'!Z97</f>
        <v>0.7513804367015614</v>
      </c>
      <c r="AA4" s="6">
        <f>'AEO Table 37'!AA98/'AEO Table 37'!AA97</f>
        <v>0.74859827264626189</v>
      </c>
      <c r="AB4" s="6">
        <f>'AEO Table 37'!AB98/'AEO Table 37'!AB97</f>
        <v>0.74570673493404194</v>
      </c>
      <c r="AC4" s="6">
        <f>'AEO Table 37'!AC98/'AEO Table 37'!AC97</f>
        <v>0.74268098323144038</v>
      </c>
      <c r="AD4" s="6">
        <f>'AEO Table 37'!AD98/'AEO Table 37'!AD97</f>
        <v>0.73950812599518068</v>
      </c>
    </row>
    <row r="5" spans="1:30" x14ac:dyDescent="0.25">
      <c r="A5" s="1" t="s">
        <v>84</v>
      </c>
      <c r="B5" s="6">
        <f>'AEO Table 37'!B99/'AEO Table 37'!B97*(1-'Biodiesel-Fraction'!B2)</f>
        <v>0.17524522858528152</v>
      </c>
      <c r="C5" s="6">
        <f>'AEO Table 37'!C99/'AEO Table 37'!C97*(1-'Biodiesel-Fraction'!C2)</f>
        <v>0.18607022385456526</v>
      </c>
      <c r="D5" s="6">
        <f>'AEO Table 37'!D99/'AEO Table 37'!D97*(1-'Biodiesel-Fraction'!D2)</f>
        <v>0.19011058581594764</v>
      </c>
      <c r="E5" s="6">
        <f>'AEO Table 37'!E99/'AEO Table 37'!E97*(1-'Biodiesel-Fraction'!E2)</f>
        <v>0.19525280712527049</v>
      </c>
      <c r="F5" s="6">
        <f>'AEO Table 37'!F99/'AEO Table 37'!F97*(1-'Biodiesel-Fraction'!F2)</f>
        <v>0.1963055979271088</v>
      </c>
      <c r="G5" s="6">
        <f>'AEO Table 37'!G99/'AEO Table 37'!G97*(1-'Biodiesel-Fraction'!G2)</f>
        <v>0.19790077233930334</v>
      </c>
      <c r="H5" s="6">
        <f>'AEO Table 37'!H99/'AEO Table 37'!H97*(1-'Biodiesel-Fraction'!H2)</f>
        <v>0.200099466749248</v>
      </c>
      <c r="I5" s="6">
        <f>'AEO Table 37'!I99/'AEO Table 37'!I97*(1-'Biodiesel-Fraction'!I2)</f>
        <v>0.20217177625708796</v>
      </c>
      <c r="J5" s="6">
        <f>'AEO Table 37'!J99/'AEO Table 37'!J97*(1-'Biodiesel-Fraction'!J2)</f>
        <v>0.20421550418704576</v>
      </c>
      <c r="K5" s="6">
        <f>'AEO Table 37'!K99/'AEO Table 37'!K97*(1-'Biodiesel-Fraction'!K2)</f>
        <v>0.20618993070216612</v>
      </c>
      <c r="L5" s="6">
        <f>'AEO Table 37'!L99/'AEO Table 37'!L97*(1-'Biodiesel-Fraction'!L2)</f>
        <v>0.2083769509869198</v>
      </c>
      <c r="M5" s="6">
        <f>'AEO Table 37'!M99/'AEO Table 37'!M97*(1-'Biodiesel-Fraction'!M2)</f>
        <v>0.21107128769434455</v>
      </c>
      <c r="N5" s="6">
        <f>'AEO Table 37'!N99/'AEO Table 37'!N97*(1-'Biodiesel-Fraction'!N2)</f>
        <v>0.21326282165193639</v>
      </c>
      <c r="O5" s="6">
        <f>'AEO Table 37'!O99/'AEO Table 37'!O97*(1-'Biodiesel-Fraction'!O2)</f>
        <v>0.21556789977811353</v>
      </c>
      <c r="P5" s="6">
        <f>'AEO Table 37'!P99/'AEO Table 37'!P97*(1-'Biodiesel-Fraction'!P2)</f>
        <v>0.21787538891213354</v>
      </c>
      <c r="Q5" s="6">
        <f>'AEO Table 37'!Q99/'AEO Table 37'!Q97*(1-'Biodiesel-Fraction'!Q2)</f>
        <v>0.22033337611664675</v>
      </c>
      <c r="R5" s="6">
        <f>'AEO Table 37'!R99/'AEO Table 37'!R97*(1-'Biodiesel-Fraction'!R2)</f>
        <v>0.22273736581967229</v>
      </c>
      <c r="S5" s="6">
        <f>'AEO Table 37'!S99/'AEO Table 37'!S97*(1-'Biodiesel-Fraction'!S2)</f>
        <v>0.22501394710107045</v>
      </c>
      <c r="T5" s="6">
        <f>'AEO Table 37'!T99/'AEO Table 37'!T97*(1-'Biodiesel-Fraction'!T2)</f>
        <v>0.22721773424135283</v>
      </c>
      <c r="U5" s="6">
        <f>'AEO Table 37'!U99/'AEO Table 37'!U97*(1-'Biodiesel-Fraction'!U2)</f>
        <v>0.22933805463000664</v>
      </c>
      <c r="V5" s="6">
        <f>'AEO Table 37'!V99/'AEO Table 37'!V97*(1-'Biodiesel-Fraction'!V2)</f>
        <v>0.23159909612371093</v>
      </c>
      <c r="W5" s="6">
        <f>'AEO Table 37'!W99/'AEO Table 37'!W97*(1-'Biodiesel-Fraction'!W2)</f>
        <v>0.234030958455895</v>
      </c>
      <c r="X5" s="6">
        <f>'AEO Table 37'!X99/'AEO Table 37'!X97*(1-'Biodiesel-Fraction'!X2)</f>
        <v>0.23657487158369725</v>
      </c>
      <c r="Y5" s="6">
        <f>'AEO Table 37'!Y99/'AEO Table 37'!Y97*(1-'Biodiesel-Fraction'!Y2)</f>
        <v>0.23921312913597459</v>
      </c>
      <c r="Z5" s="6">
        <f>'AEO Table 37'!Z99/'AEO Table 37'!Z97*(1-'Biodiesel-Fraction'!Z2)</f>
        <v>0.24189200323782797</v>
      </c>
      <c r="AA5" s="6">
        <f>'AEO Table 37'!AA99/'AEO Table 37'!AA97*(1-'Biodiesel-Fraction'!AA2)</f>
        <v>0.24460788215087259</v>
      </c>
      <c r="AB5" s="6">
        <f>'AEO Table 37'!AB99/'AEO Table 37'!AB97*(1-'Biodiesel-Fraction'!AB2)</f>
        <v>0.24742911675583093</v>
      </c>
      <c r="AC5" s="6">
        <f>'AEO Table 37'!AC99/'AEO Table 37'!AC97*(1-'Biodiesel-Fraction'!AC2)</f>
        <v>0.25036164349421247</v>
      </c>
      <c r="AD5" s="6">
        <f>'AEO Table 37'!AD99/'AEO Table 37'!AD97*(1-'Biodiesel-Fraction'!AD2)</f>
        <v>0.25342735561754792</v>
      </c>
    </row>
    <row r="6" spans="1:30" x14ac:dyDescent="0.25">
      <c r="A6" s="1" t="s">
        <v>88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</row>
    <row r="7" spans="1:30" x14ac:dyDescent="0.25">
      <c r="A7" s="1" t="s">
        <v>87</v>
      </c>
      <c r="B7" s="6">
        <f>'AEO Table 37'!B99/'AEO Table 37'!B97*('Biodiesel-Fraction'!B2)</f>
        <v>3.526601110698426E-3</v>
      </c>
      <c r="C7" s="6">
        <f>'AEO Table 37'!C99/'AEO Table 37'!C97*('Biodiesel-Fraction'!C2)</f>
        <v>5.6891250560694041E-3</v>
      </c>
      <c r="D7" s="6">
        <f>'AEO Table 37'!D99/'AEO Table 37'!D97*('Biodiesel-Fraction'!D2)</f>
        <v>5.5501223295206714E-3</v>
      </c>
      <c r="E7" s="6">
        <f>'AEO Table 37'!E99/'AEO Table 37'!E97*('Biodiesel-Fraction'!E2)</f>
        <v>5.6641732470281668E-3</v>
      </c>
      <c r="F7" s="6">
        <f>'AEO Table 37'!F99/'AEO Table 37'!F97*('Biodiesel-Fraction'!F2)</f>
        <v>5.6042862210811091E-3</v>
      </c>
      <c r="G7" s="6">
        <f>'AEO Table 37'!G99/'AEO Table 37'!G97*('Biodiesel-Fraction'!G2)</f>
        <v>7.2839124275695024E-3</v>
      </c>
      <c r="H7" s="6">
        <f>'AEO Table 37'!H99/'AEO Table 37'!H97*('Biodiesel-Fraction'!H2)</f>
        <v>7.5234539236504515E-3</v>
      </c>
      <c r="I7" s="6">
        <f>'AEO Table 37'!I99/'AEO Table 37'!I97*('Biodiesel-Fraction'!I2)</f>
        <v>7.7163851043929015E-3</v>
      </c>
      <c r="J7" s="6">
        <f>'AEO Table 37'!J99/'AEO Table 37'!J97*('Biodiesel-Fraction'!J2)</f>
        <v>7.859446678740405E-3</v>
      </c>
      <c r="K7" s="6">
        <f>'AEO Table 37'!K99/'AEO Table 37'!K97*('Biodiesel-Fraction'!K2)</f>
        <v>7.4604286037996065E-3</v>
      </c>
      <c r="L7" s="6">
        <f>'AEO Table 37'!L99/'AEO Table 37'!L97*('Biodiesel-Fraction'!L2)</f>
        <v>6.9513576023581851E-3</v>
      </c>
      <c r="M7" s="6">
        <f>'AEO Table 37'!M99/'AEO Table 37'!M97*('Biodiesel-Fraction'!M2)</f>
        <v>6.3398723705146934E-3</v>
      </c>
      <c r="N7" s="6">
        <f>'AEO Table 37'!N99/'AEO Table 37'!N97*('Biodiesel-Fraction'!N2)</f>
        <v>6.277565835753598E-3</v>
      </c>
      <c r="O7" s="6">
        <f>'AEO Table 37'!O99/'AEO Table 37'!O97*('Biodiesel-Fraction'!O2)</f>
        <v>6.304634575101959E-3</v>
      </c>
      <c r="P7" s="6">
        <f>'AEO Table 37'!P99/'AEO Table 37'!P97*('Biodiesel-Fraction'!P2)</f>
        <v>6.3444492620913237E-3</v>
      </c>
      <c r="Q7" s="6">
        <f>'AEO Table 37'!Q99/'AEO Table 37'!Q97*('Biodiesel-Fraction'!Q2)</f>
        <v>6.3881783373752245E-3</v>
      </c>
      <c r="R7" s="6">
        <f>'AEO Table 37'!R99/'AEO Table 37'!R97*('Biodiesel-Fraction'!R2)</f>
        <v>6.4312720640242252E-3</v>
      </c>
      <c r="S7" s="6">
        <f>'AEO Table 37'!S99/'AEO Table 37'!S97*('Biodiesel-Fraction'!S2)</f>
        <v>6.468644337750862E-3</v>
      </c>
      <c r="T7" s="6">
        <f>'AEO Table 37'!T99/'AEO Table 37'!T97*('Biodiesel-Fraction'!T2)</f>
        <v>6.496971234541217E-3</v>
      </c>
      <c r="U7" s="6">
        <f>'AEO Table 37'!U99/'AEO Table 37'!U97*('Biodiesel-Fraction'!U2)</f>
        <v>6.5308115891336577E-3</v>
      </c>
      <c r="V7" s="6">
        <f>'AEO Table 37'!V99/'AEO Table 37'!V97*('Biodiesel-Fraction'!V2)</f>
        <v>6.5815936690542722E-3</v>
      </c>
      <c r="W7" s="6">
        <f>'AEO Table 37'!W99/'AEO Table 37'!W97*('Biodiesel-Fraction'!W2)</f>
        <v>6.6246419163649983E-3</v>
      </c>
      <c r="X7" s="6">
        <f>'AEO Table 37'!X99/'AEO Table 37'!X97*('Biodiesel-Fraction'!X2)</f>
        <v>6.6581178262593368E-3</v>
      </c>
      <c r="Y7" s="6">
        <f>'AEO Table 37'!Y99/'AEO Table 37'!Y97*('Biodiesel-Fraction'!Y2)</f>
        <v>6.6882809354541972E-3</v>
      </c>
      <c r="Z7" s="6">
        <f>'AEO Table 37'!Z99/'AEO Table 37'!Z97*('Biodiesel-Fraction'!Z2)</f>
        <v>6.7275362795708371E-3</v>
      </c>
      <c r="AA7" s="6">
        <f>'AEO Table 37'!AA99/'AEO Table 37'!AA97*('Biodiesel-Fraction'!AA2)</f>
        <v>6.7937943783529251E-3</v>
      </c>
      <c r="AB7" s="6">
        <f>'AEO Table 37'!AB99/'AEO Table 37'!AB97*('Biodiesel-Fraction'!AB2)</f>
        <v>6.8641483101270755E-3</v>
      </c>
      <c r="AC7" s="6">
        <f>'AEO Table 37'!AC99/'AEO Table 37'!AC97*('Biodiesel-Fraction'!AC2)</f>
        <v>6.9573462727868258E-3</v>
      </c>
      <c r="AD7" s="6">
        <f>'AEO Table 37'!AD99/'AEO Table 37'!AD97*('Biodiesel-Fraction'!AD2)</f>
        <v>7.0645689450090894E-3</v>
      </c>
    </row>
    <row r="8" spans="1:30" x14ac:dyDescent="0.25">
      <c r="A8" s="1" t="s">
        <v>85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9" width="10.5703125" style="9" bestFit="1" customWidth="1"/>
    <col min="30" max="16384" width="9.140625" style="9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</row>
    <row r="3" spans="1:30" x14ac:dyDescent="0.25">
      <c r="A3" s="1" t="s">
        <v>82</v>
      </c>
      <c r="B3" s="6">
        <f>SUM('AEO Table 37'!B38:B39,'AEO Table 37'!B45:B46)/SUM('AEO Table 37'!B40,'AEO Table 37'!B47)</f>
        <v>0</v>
      </c>
      <c r="C3" s="6">
        <f>SUM('AEO Table 37'!C38:C39,'AEO Table 37'!C45:C46)/SUM('AEO Table 37'!C40,'AEO Table 37'!C47)</f>
        <v>9.1990988000394366E-5</v>
      </c>
      <c r="D3" s="6">
        <f>SUM('AEO Table 37'!D38:D39,'AEO Table 37'!D45:D46)/SUM('AEO Table 37'!D40,'AEO Table 37'!D47)</f>
        <v>1.8182452333473237E-4</v>
      </c>
      <c r="E3" s="6">
        <f>SUM('AEO Table 37'!E38:E39,'AEO Table 37'!E45:E46)/SUM('AEO Table 37'!E40,'AEO Table 37'!E47)</f>
        <v>2.743582269744452E-4</v>
      </c>
      <c r="F3" s="6">
        <f>SUM('AEO Table 37'!F38:F39,'AEO Table 37'!F45:F46)/SUM('AEO Table 37'!F40,'AEO Table 37'!F47)</f>
        <v>3.6239082731904111E-4</v>
      </c>
      <c r="G3" s="6">
        <f>SUM('AEO Table 37'!G38:G39,'AEO Table 37'!G45:G46)/SUM('AEO Table 37'!G40,'AEO Table 37'!G47)</f>
        <v>4.4945597422700975E-4</v>
      </c>
      <c r="H3" s="6">
        <f>SUM('AEO Table 37'!H38:H39,'AEO Table 37'!H45:H46)/SUM('AEO Table 37'!H40,'AEO Table 37'!H47)</f>
        <v>5.3551037212797546E-4</v>
      </c>
      <c r="I3" s="6">
        <f>SUM('AEO Table 37'!I38:I39,'AEO Table 37'!I45:I46)/SUM('AEO Table 37'!I40,'AEO Table 37'!I47)</f>
        <v>6.1969683827322892E-4</v>
      </c>
      <c r="J3" s="6">
        <f>SUM('AEO Table 37'!J38:J39,'AEO Table 37'!J45:J46)/SUM('AEO Table 37'!J40,'AEO Table 37'!J47)</f>
        <v>6.9574694997062692E-4</v>
      </c>
      <c r="K3" s="6">
        <f>SUM('AEO Table 37'!K38:K39,'AEO Table 37'!K45:K46)/SUM('AEO Table 37'!K40,'AEO Table 37'!K47)</f>
        <v>7.6457203359744626E-4</v>
      </c>
      <c r="L3" s="6">
        <f>SUM('AEO Table 37'!L38:L39,'AEO Table 37'!L45:L46)/SUM('AEO Table 37'!L40,'AEO Table 37'!L47)</f>
        <v>8.2844239538170284E-4</v>
      </c>
      <c r="M3" s="6">
        <f>SUM('AEO Table 37'!M38:M39,'AEO Table 37'!M45:M46)/SUM('AEO Table 37'!M40,'AEO Table 37'!M47)</f>
        <v>8.8922741244020572E-4</v>
      </c>
      <c r="N3" s="6">
        <f>SUM('AEO Table 37'!N38:N39,'AEO Table 37'!N45:N46)/SUM('AEO Table 37'!N40,'AEO Table 37'!N47)</f>
        <v>9.4651195414515159E-4</v>
      </c>
      <c r="O3" s="6">
        <f>SUM('AEO Table 37'!O38:O39,'AEO Table 37'!O45:O46)/SUM('AEO Table 37'!O40,'AEO Table 37'!O47)</f>
        <v>9.9998281120152865E-4</v>
      </c>
      <c r="P3" s="6">
        <f>SUM('AEO Table 37'!P38:P39,'AEO Table 37'!P45:P46)/SUM('AEO Table 37'!P40,'AEO Table 37'!P47)</f>
        <v>1.0408725035352252E-3</v>
      </c>
      <c r="Q3" s="6">
        <f>SUM('AEO Table 37'!Q38:Q39,'AEO Table 37'!Q45:Q46)/SUM('AEO Table 37'!Q40,'AEO Table 37'!Q47)</f>
        <v>1.0850989852816525E-3</v>
      </c>
      <c r="R3" s="6">
        <f>SUM('AEO Table 37'!R38:R39,'AEO Table 37'!R45:R46)/SUM('AEO Table 37'!R40,'AEO Table 37'!R47)</f>
        <v>1.1288189103063194E-3</v>
      </c>
      <c r="S3" s="6">
        <f>SUM('AEO Table 37'!S38:S39,'AEO Table 37'!S45:S46)/SUM('AEO Table 37'!S40,'AEO Table 37'!S47)</f>
        <v>1.1710150424370984E-3</v>
      </c>
      <c r="T3" s="6">
        <f>SUM('AEO Table 37'!T38:T39,'AEO Table 37'!T45:T46)/SUM('AEO Table 37'!T40,'AEO Table 37'!T47)</f>
        <v>1.2171692265375799E-3</v>
      </c>
      <c r="U3" s="6">
        <f>SUM('AEO Table 37'!U38:U39,'AEO Table 37'!U45:U46)/SUM('AEO Table 37'!U40,'AEO Table 37'!U47)</f>
        <v>1.2621596801260238E-3</v>
      </c>
      <c r="V3" s="6">
        <f>SUM('AEO Table 37'!V38:V39,'AEO Table 37'!V45:V46)/SUM('AEO Table 37'!V40,'AEO Table 37'!V47)</f>
        <v>1.3042479658428518E-3</v>
      </c>
      <c r="W3" s="6">
        <f>SUM('AEO Table 37'!W38:W39,'AEO Table 37'!W45:W46)/SUM('AEO Table 37'!W40,'AEO Table 37'!W47)</f>
        <v>1.3511958074847118E-3</v>
      </c>
      <c r="X3" s="6">
        <f>SUM('AEO Table 37'!X38:X39,'AEO Table 37'!X45:X46)/SUM('AEO Table 37'!X40,'AEO Table 37'!X47)</f>
        <v>1.398421639796253E-3</v>
      </c>
      <c r="Y3" s="6">
        <f>SUM('AEO Table 37'!Y38:Y39,'AEO Table 37'!Y45:Y46)/SUM('AEO Table 37'!Y40,'AEO Table 37'!Y47)</f>
        <v>1.4456860521318865E-3</v>
      </c>
      <c r="Z3" s="6">
        <f>SUM('AEO Table 37'!Z38:Z39,'AEO Table 37'!Z45:Z46)/SUM('AEO Table 37'!Z40,'AEO Table 37'!Z47)</f>
        <v>1.484182608590429E-3</v>
      </c>
      <c r="AA3" s="6">
        <f>SUM('AEO Table 37'!AA38:AA39,'AEO Table 37'!AA45:AA46)/SUM('AEO Table 37'!AA40,'AEO Table 37'!AA47)</f>
        <v>1.5282888731003321E-3</v>
      </c>
      <c r="AB3" s="6">
        <f>SUM('AEO Table 37'!AB38:AB39,'AEO Table 37'!AB45:AB46)/SUM('AEO Table 37'!AB40,'AEO Table 37'!AB47)</f>
        <v>1.5814171325066969E-3</v>
      </c>
      <c r="AC3" s="6">
        <f>SUM('AEO Table 37'!AC38:AC39,'AEO Table 37'!AC45:AC46)/SUM('AEO Table 37'!AC40,'AEO Table 37'!AC47)</f>
        <v>1.6371552525535204E-3</v>
      </c>
      <c r="AD3" s="6">
        <f>SUM('AEO Table 37'!AD38:AD39,'AEO Table 37'!AD45:AD46)/SUM('AEO Table 37'!AD40,'AEO Table 37'!AD47)</f>
        <v>1.6884165735876358E-3</v>
      </c>
    </row>
    <row r="4" spans="1:30" x14ac:dyDescent="0.25">
      <c r="A4" s="1" t="s">
        <v>83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</row>
    <row r="5" spans="1:30" x14ac:dyDescent="0.25">
      <c r="A5" s="1" t="s">
        <v>84</v>
      </c>
      <c r="B5" s="6">
        <f>SUM('AEO Table 37'!B36:B37,'AEO Table 37'!B43:B44)/SUM('AEO Table 37'!B40,'AEO Table 37'!B47)</f>
        <v>0.99999997479904379</v>
      </c>
      <c r="C5" s="6">
        <f>SUM('AEO Table 37'!C36:C37,'AEO Table 37'!C43:C44)/SUM('AEO Table 37'!C40,'AEO Table 37'!C47)</f>
        <v>0.99990798698218752</v>
      </c>
      <c r="D5" s="6">
        <f>SUM('AEO Table 37'!D36:D37,'AEO Table 37'!D43:D44)/SUM('AEO Table 37'!D40,'AEO Table 37'!D47)</f>
        <v>0.99981816996883421</v>
      </c>
      <c r="E5" s="6">
        <f>SUM('AEO Table 37'!E36:E37,'AEO Table 37'!E43:E44)/SUM('AEO Table 37'!E40,'AEO Table 37'!E47)</f>
        <v>0.99972564040503742</v>
      </c>
      <c r="F5" s="6">
        <f>SUM('AEO Table 37'!F36:F37,'AEO Table 37'!F43:F44)/SUM('AEO Table 37'!F40,'AEO Table 37'!F47)</f>
        <v>0.99963760368388588</v>
      </c>
      <c r="G5" s="6">
        <f>SUM('AEO Table 37'!G36:G37,'AEO Table 37'!G43:G44)/SUM('AEO Table 37'!G40,'AEO Table 37'!G47)</f>
        <v>0.99955051098867331</v>
      </c>
      <c r="H5" s="6">
        <f>SUM('AEO Table 37'!H36:H37,'AEO Table 37'!H43:H44)/SUM('AEO Table 37'!H40,'AEO Table 37'!H47)</f>
        <v>0.99946448411040312</v>
      </c>
      <c r="I5" s="6">
        <f>SUM('AEO Table 37'!I36:I37,'AEO Table 37'!I43:I44)/SUM('AEO Table 37'!I40,'AEO Table 37'!I47)</f>
        <v>0.99938026175327277</v>
      </c>
      <c r="J5" s="6">
        <f>SUM('AEO Table 37'!J36:J37,'AEO Table 37'!J43:J44)/SUM('AEO Table 37'!J40,'AEO Table 37'!J47)</f>
        <v>0.99930425857666638</v>
      </c>
      <c r="K5" s="6">
        <f>SUM('AEO Table 37'!K36:K37,'AEO Table 37'!K43:K44)/SUM('AEO Table 37'!K40,'AEO Table 37'!K47)</f>
        <v>0.99923547086500109</v>
      </c>
      <c r="L5" s="6">
        <f>SUM('AEO Table 37'!L36:L37,'AEO Table 37'!L43:L44)/SUM('AEO Table 37'!L40,'AEO Table 37'!L47)</f>
        <v>0.99917156037627874</v>
      </c>
      <c r="M5" s="6">
        <f>SUM('AEO Table 37'!M36:M37,'AEO Table 37'!M43:M44)/SUM('AEO Table 37'!M40,'AEO Table 37'!M47)</f>
        <v>0.99911077258755965</v>
      </c>
      <c r="N5" s="6">
        <f>SUM('AEO Table 37'!N36:N37,'AEO Table 37'!N43:N44)/SUM('AEO Table 37'!N40,'AEO Table 37'!N47)</f>
        <v>0.99905349082295447</v>
      </c>
      <c r="O5" s="6">
        <f>SUM('AEO Table 37'!O36:O37,'AEO Table 37'!O43:O44)/SUM('AEO Table 37'!O40,'AEO Table 37'!O47)</f>
        <v>0.99899996854650008</v>
      </c>
      <c r="P5" s="6">
        <f>SUM('AEO Table 37'!P36:P37,'AEO Table 37'!P43:P44)/SUM('AEO Table 37'!P40,'AEO Table 37'!P47)</f>
        <v>0.99895912888816918</v>
      </c>
      <c r="Q5" s="6">
        <f>SUM('AEO Table 37'!Q36:Q37,'AEO Table 37'!Q43:Q44)/SUM('AEO Table 37'!Q40,'AEO Table 37'!Q47)</f>
        <v>0.99891486339403357</v>
      </c>
      <c r="R5" s="6">
        <f>SUM('AEO Table 37'!R36:R37,'AEO Table 37'!R43:R44)/SUM('AEO Table 37'!R40,'AEO Table 37'!R47)</f>
        <v>0.99887118248437345</v>
      </c>
      <c r="S5" s="6">
        <f>SUM('AEO Table 37'!S36:S37,'AEO Table 37'!S43:S44)/SUM('AEO Table 37'!S40,'AEO Table 37'!S47)</f>
        <v>0.99882894307946057</v>
      </c>
      <c r="T5" s="6">
        <f>SUM('AEO Table 37'!T36:T37,'AEO Table 37'!T43:T44)/SUM('AEO Table 37'!T40,'AEO Table 37'!T47)</f>
        <v>0.99878279585140406</v>
      </c>
      <c r="U5" s="6">
        <f>SUM('AEO Table 37'!U36:U37,'AEO Table 37'!U43:U44)/SUM('AEO Table 37'!U40,'AEO Table 37'!U47)</f>
        <v>0.99873787946757642</v>
      </c>
      <c r="V5" s="6">
        <f>SUM('AEO Table 37'!V36:V37,'AEO Table 37'!V43:V44)/SUM('AEO Table 37'!V40,'AEO Table 37'!V47)</f>
        <v>0.99869578841621964</v>
      </c>
      <c r="W5" s="6">
        <f>SUM('AEO Table 37'!W36:W37,'AEO Table 37'!W43:W44)/SUM('AEO Table 37'!W40,'AEO Table 37'!W47)</f>
        <v>0.99864880419251534</v>
      </c>
      <c r="X5" s="6">
        <f>SUM('AEO Table 37'!X36:X37,'AEO Table 37'!X43:X44)/SUM('AEO Table 37'!X40,'AEO Table 37'!X47)</f>
        <v>0.99860157976016384</v>
      </c>
      <c r="Y5" s="6">
        <f>SUM('AEO Table 37'!Y36:Y37,'AEO Table 37'!Y43:Y44)/SUM('AEO Table 37'!Y40,'AEO Table 37'!Y47)</f>
        <v>0.99855430974856807</v>
      </c>
      <c r="Z5" s="6">
        <f>SUM('AEO Table 37'!Z36:Z37,'AEO Table 37'!Z43:Z44)/SUM('AEO Table 37'!Z40,'AEO Table 37'!Z47)</f>
        <v>0.99851585517966224</v>
      </c>
      <c r="AA5" s="6">
        <f>SUM('AEO Table 37'!AA36:AA37,'AEO Table 37'!AA43:AA44)/SUM('AEO Table 37'!AA40,'AEO Table 37'!AA47)</f>
        <v>0.99847170692913034</v>
      </c>
      <c r="AB5" s="6">
        <f>SUM('AEO Table 37'!AB36:AB37,'AEO Table 37'!AB43:AB44)/SUM('AEO Table 37'!AB40,'AEO Table 37'!AB47)</f>
        <v>0.99841858286749341</v>
      </c>
      <c r="AC5" s="6">
        <f>SUM('AEO Table 37'!AC36:AC37,'AEO Table 37'!AC43:AC44)/SUM('AEO Table 37'!AC40,'AEO Table 37'!AC47)</f>
        <v>0.9983628097850995</v>
      </c>
      <c r="AD5" s="6">
        <f>SUM('AEO Table 37'!AD36:AD37,'AEO Table 37'!AD43:AD44)/SUM('AEO Table 37'!AD40,'AEO Table 37'!AD47)</f>
        <v>0.99831162396499462</v>
      </c>
    </row>
    <row r="6" spans="1:30" x14ac:dyDescent="0.25">
      <c r="A6" s="1" t="s">
        <v>88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</row>
    <row r="7" spans="1:30" x14ac:dyDescent="0.25">
      <c r="A7" s="1" t="s">
        <v>87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</row>
    <row r="8" spans="1:30" x14ac:dyDescent="0.25">
      <c r="A8" s="1" t="s">
        <v>85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9" width="10.5703125" style="9" bestFit="1" customWidth="1"/>
    <col min="30" max="16384" width="9.140625" style="9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</row>
    <row r="3" spans="1:30" x14ac:dyDescent="0.25">
      <c r="A3" s="1" t="s">
        <v>82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</row>
    <row r="4" spans="1:30" x14ac:dyDescent="0.25">
      <c r="A4" s="1" t="s">
        <v>83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</row>
    <row r="5" spans="1:30" x14ac:dyDescent="0.25">
      <c r="A5" s="1" t="s">
        <v>84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</row>
    <row r="6" spans="1:30" x14ac:dyDescent="0.25">
      <c r="A6" s="1" t="s">
        <v>88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</row>
    <row r="7" spans="1:30" x14ac:dyDescent="0.25">
      <c r="A7" s="1" t="s">
        <v>87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</row>
    <row r="8" spans="1:30" x14ac:dyDescent="0.25">
      <c r="A8" s="1" t="s">
        <v>85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2"/>
  <sheetViews>
    <sheetView workbookViewId="0"/>
  </sheetViews>
  <sheetFormatPr defaultRowHeight="15" x14ac:dyDescent="0.25"/>
  <cols>
    <col min="1" max="1" width="45.7109375" style="9" customWidth="1"/>
    <col min="2" max="16384" width="9.140625" style="9"/>
  </cols>
  <sheetData>
    <row r="1" spans="1:31" ht="15" customHeight="1" x14ac:dyDescent="0.25">
      <c r="A1" s="10" t="s">
        <v>94</v>
      </c>
    </row>
    <row r="2" spans="1:31" ht="15" customHeight="1" x14ac:dyDescent="0.25">
      <c r="A2" s="11" t="s">
        <v>5</v>
      </c>
    </row>
    <row r="3" spans="1:31" ht="15" customHeight="1" x14ac:dyDescent="0.25">
      <c r="A3" s="11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12" t="s">
        <v>6</v>
      </c>
      <c r="V3" s="12" t="s">
        <v>6</v>
      </c>
      <c r="W3" s="12" t="s">
        <v>6</v>
      </c>
      <c r="X3" s="12" t="s">
        <v>6</v>
      </c>
      <c r="Y3" s="12" t="s">
        <v>6</v>
      </c>
      <c r="Z3" s="12" t="s">
        <v>6</v>
      </c>
      <c r="AA3" s="12" t="s">
        <v>6</v>
      </c>
      <c r="AB3" s="12" t="s">
        <v>6</v>
      </c>
      <c r="AC3" s="12" t="s">
        <v>6</v>
      </c>
      <c r="AD3" s="12" t="s">
        <v>6</v>
      </c>
      <c r="AE3" s="13" t="s">
        <v>95</v>
      </c>
    </row>
    <row r="4" spans="1:31" ht="15" customHeight="1" thickBot="1" x14ac:dyDescent="0.3">
      <c r="A4" s="14" t="s">
        <v>7</v>
      </c>
      <c r="B4" s="14">
        <v>2012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  <c r="H4" s="14">
        <v>2018</v>
      </c>
      <c r="I4" s="14">
        <v>2019</v>
      </c>
      <c r="J4" s="14">
        <v>2020</v>
      </c>
      <c r="K4" s="14">
        <v>2021</v>
      </c>
      <c r="L4" s="14">
        <v>2022</v>
      </c>
      <c r="M4" s="14">
        <v>2023</v>
      </c>
      <c r="N4" s="14">
        <v>2024</v>
      </c>
      <c r="O4" s="14">
        <v>2025</v>
      </c>
      <c r="P4" s="14">
        <v>2026</v>
      </c>
      <c r="Q4" s="14">
        <v>2027</v>
      </c>
      <c r="R4" s="14">
        <v>2028</v>
      </c>
      <c r="S4" s="14">
        <v>2029</v>
      </c>
      <c r="T4" s="14">
        <v>2030</v>
      </c>
      <c r="U4" s="14">
        <v>2031</v>
      </c>
      <c r="V4" s="14">
        <v>2032</v>
      </c>
      <c r="W4" s="14">
        <v>2033</v>
      </c>
      <c r="X4" s="14">
        <v>2034</v>
      </c>
      <c r="Y4" s="14">
        <v>2035</v>
      </c>
      <c r="Z4" s="14">
        <v>2036</v>
      </c>
      <c r="AA4" s="14">
        <v>2037</v>
      </c>
      <c r="AB4" s="14">
        <v>2038</v>
      </c>
      <c r="AC4" s="14">
        <v>2039</v>
      </c>
      <c r="AD4" s="14">
        <v>2040</v>
      </c>
      <c r="AE4" s="14">
        <v>2040</v>
      </c>
    </row>
    <row r="5" spans="1:31" ht="15" customHeight="1" thickTop="1" x14ac:dyDescent="0.25"/>
    <row r="6" spans="1:31" ht="15" customHeight="1" x14ac:dyDescent="0.25">
      <c r="A6" s="15" t="s">
        <v>8</v>
      </c>
    </row>
    <row r="7" spans="1:31" ht="15" customHeight="1" x14ac:dyDescent="0.25">
      <c r="A7" s="16" t="s">
        <v>96</v>
      </c>
      <c r="B7" s="17">
        <v>14890.490234000001</v>
      </c>
      <c r="C7" s="17">
        <v>14990.798828000001</v>
      </c>
      <c r="D7" s="17">
        <v>14818.917969</v>
      </c>
      <c r="E7" s="17">
        <v>14939.748046999999</v>
      </c>
      <c r="F7" s="17">
        <v>14910.096680000001</v>
      </c>
      <c r="G7" s="17">
        <v>14844.458984000001</v>
      </c>
      <c r="H7" s="17">
        <v>14728.458008</v>
      </c>
      <c r="I7" s="17">
        <v>14555.587890999999</v>
      </c>
      <c r="J7" s="17">
        <v>14377.308594</v>
      </c>
      <c r="K7" s="17">
        <v>14177.026367</v>
      </c>
      <c r="L7" s="17">
        <v>13939.375</v>
      </c>
      <c r="M7" s="17">
        <v>13690.863281</v>
      </c>
      <c r="N7" s="17">
        <v>13425.450194999999</v>
      </c>
      <c r="O7" s="17">
        <v>13135.141602</v>
      </c>
      <c r="P7" s="17">
        <v>12876.296875</v>
      </c>
      <c r="Q7" s="17">
        <v>12651.695312</v>
      </c>
      <c r="R7" s="17">
        <v>12458.345703000001</v>
      </c>
      <c r="S7" s="17">
        <v>12287.832031</v>
      </c>
      <c r="T7" s="17">
        <v>12138.079102</v>
      </c>
      <c r="U7" s="17">
        <v>11999.600586</v>
      </c>
      <c r="V7" s="17">
        <v>11888.475586</v>
      </c>
      <c r="W7" s="17">
        <v>11779.566406</v>
      </c>
      <c r="X7" s="17">
        <v>11684.736328000001</v>
      </c>
      <c r="Y7" s="17">
        <v>11593.290039</v>
      </c>
      <c r="Z7" s="17">
        <v>11509.174805000001</v>
      </c>
      <c r="AA7" s="17">
        <v>11439.179688</v>
      </c>
      <c r="AB7" s="17">
        <v>11381.405273</v>
      </c>
      <c r="AC7" s="17">
        <v>11319.270508</v>
      </c>
      <c r="AD7" s="17">
        <v>11269.208984000001</v>
      </c>
      <c r="AE7" s="18">
        <v>-1.0513E-2</v>
      </c>
    </row>
    <row r="8" spans="1:31" ht="15" customHeight="1" x14ac:dyDescent="0.25">
      <c r="A8" s="16" t="s">
        <v>97</v>
      </c>
      <c r="B8" s="17">
        <v>11.744498999999999</v>
      </c>
      <c r="C8" s="17">
        <v>21.719505000000002</v>
      </c>
      <c r="D8" s="17">
        <v>26.238918000000002</v>
      </c>
      <c r="E8" s="17">
        <v>32.663715000000003</v>
      </c>
      <c r="F8" s="17">
        <v>35.200375000000001</v>
      </c>
      <c r="G8" s="17">
        <v>20.884308000000001</v>
      </c>
      <c r="H8" s="17">
        <v>20.740801000000001</v>
      </c>
      <c r="I8" s="17">
        <v>25.917293999999998</v>
      </c>
      <c r="J8" s="17">
        <v>28.106100000000001</v>
      </c>
      <c r="K8" s="17">
        <v>37.193286999999998</v>
      </c>
      <c r="L8" s="17">
        <v>61.388092</v>
      </c>
      <c r="M8" s="17">
        <v>76.375586999999996</v>
      </c>
      <c r="N8" s="17">
        <v>95.147193999999999</v>
      </c>
      <c r="O8" s="17">
        <v>121.65877500000001</v>
      </c>
      <c r="P8" s="17">
        <v>144.554474</v>
      </c>
      <c r="Q8" s="17">
        <v>162.95600899999999</v>
      </c>
      <c r="R8" s="17">
        <v>177.09196499999999</v>
      </c>
      <c r="S8" s="17">
        <v>187.720596</v>
      </c>
      <c r="T8" s="17">
        <v>195.36634799999999</v>
      </c>
      <c r="U8" s="17">
        <v>212.58853099999999</v>
      </c>
      <c r="V8" s="17">
        <v>216.459656</v>
      </c>
      <c r="W8" s="17">
        <v>227.84457399999999</v>
      </c>
      <c r="X8" s="17">
        <v>233.923294</v>
      </c>
      <c r="Y8" s="17">
        <v>240.97067300000001</v>
      </c>
      <c r="Z8" s="17">
        <v>251.394226</v>
      </c>
      <c r="AA8" s="17">
        <v>258.436127</v>
      </c>
      <c r="AB8" s="17">
        <v>261.89486699999998</v>
      </c>
      <c r="AC8" s="17">
        <v>275.54135100000002</v>
      </c>
      <c r="AD8" s="17">
        <v>281.605591</v>
      </c>
      <c r="AE8" s="18">
        <v>9.9548999999999999E-2</v>
      </c>
    </row>
    <row r="9" spans="1:31" ht="15" customHeight="1" x14ac:dyDescent="0.25">
      <c r="A9" s="16" t="s">
        <v>10</v>
      </c>
      <c r="B9" s="17">
        <v>18.103237</v>
      </c>
      <c r="C9" s="17">
        <v>19.098801000000002</v>
      </c>
      <c r="D9" s="17">
        <v>19.264420999999999</v>
      </c>
      <c r="E9" s="17">
        <v>18.798670000000001</v>
      </c>
      <c r="F9" s="17">
        <v>19.724363</v>
      </c>
      <c r="G9" s="17">
        <v>20.133182999999999</v>
      </c>
      <c r="H9" s="17">
        <v>20.435376999999999</v>
      </c>
      <c r="I9" s="17">
        <v>20.536408999999999</v>
      </c>
      <c r="J9" s="17">
        <v>20.436544000000001</v>
      </c>
      <c r="K9" s="17">
        <v>20.582115000000002</v>
      </c>
      <c r="L9" s="17">
        <v>20.527981</v>
      </c>
      <c r="M9" s="17">
        <v>20.393578999999999</v>
      </c>
      <c r="N9" s="17">
        <v>20.210421</v>
      </c>
      <c r="O9" s="17">
        <v>19.942015000000001</v>
      </c>
      <c r="P9" s="17">
        <v>19.713191999999999</v>
      </c>
      <c r="Q9" s="17">
        <v>19.513757999999999</v>
      </c>
      <c r="R9" s="17">
        <v>19.395395000000001</v>
      </c>
      <c r="S9" s="17">
        <v>19.276534999999999</v>
      </c>
      <c r="T9" s="17">
        <v>19.192242</v>
      </c>
      <c r="U9" s="17">
        <v>19.112926000000002</v>
      </c>
      <c r="V9" s="17">
        <v>19.197346</v>
      </c>
      <c r="W9" s="17">
        <v>19.187860000000001</v>
      </c>
      <c r="X9" s="17">
        <v>19.129915</v>
      </c>
      <c r="Y9" s="17">
        <v>19.117978999999998</v>
      </c>
      <c r="Z9" s="17">
        <v>19.080359000000001</v>
      </c>
      <c r="AA9" s="17">
        <v>19.030449000000001</v>
      </c>
      <c r="AB9" s="17">
        <v>19.016579</v>
      </c>
      <c r="AC9" s="17">
        <v>19.005884000000002</v>
      </c>
      <c r="AD9" s="17">
        <v>18.960968000000001</v>
      </c>
      <c r="AE9" s="18">
        <v>-2.6800000000000001E-4</v>
      </c>
    </row>
    <row r="10" spans="1:31" ht="15" customHeight="1" x14ac:dyDescent="0.25">
      <c r="A10" s="16" t="s">
        <v>11</v>
      </c>
      <c r="B10" s="17">
        <v>29.061733</v>
      </c>
      <c r="C10" s="17">
        <v>28.369624999999999</v>
      </c>
      <c r="D10" s="17">
        <v>26.610779000000001</v>
      </c>
      <c r="E10" s="17">
        <v>22.092009999999998</v>
      </c>
      <c r="F10" s="17">
        <v>23.559563000000001</v>
      </c>
      <c r="G10" s="17">
        <v>24.173373999999999</v>
      </c>
      <c r="H10" s="17">
        <v>24.413969000000002</v>
      </c>
      <c r="I10" s="17">
        <v>24.390955000000002</v>
      </c>
      <c r="J10" s="17">
        <v>24.602360000000001</v>
      </c>
      <c r="K10" s="17">
        <v>24.780643000000001</v>
      </c>
      <c r="L10" s="17">
        <v>24.888203000000001</v>
      </c>
      <c r="M10" s="17">
        <v>24.894131000000002</v>
      </c>
      <c r="N10" s="17">
        <v>24.910126000000002</v>
      </c>
      <c r="O10" s="17">
        <v>24.930775000000001</v>
      </c>
      <c r="P10" s="17">
        <v>24.958351</v>
      </c>
      <c r="Q10" s="17">
        <v>25.258759000000001</v>
      </c>
      <c r="R10" s="17">
        <v>25.467274</v>
      </c>
      <c r="S10" s="17">
        <v>25.649826000000001</v>
      </c>
      <c r="T10" s="17">
        <v>25.800315999999999</v>
      </c>
      <c r="U10" s="17">
        <v>26.036719999999999</v>
      </c>
      <c r="V10" s="17">
        <v>26.385193000000001</v>
      </c>
      <c r="W10" s="17">
        <v>26.783812999999999</v>
      </c>
      <c r="X10" s="17">
        <v>27.135670000000001</v>
      </c>
      <c r="Y10" s="17">
        <v>27.551231000000001</v>
      </c>
      <c r="Z10" s="17">
        <v>27.972556999999998</v>
      </c>
      <c r="AA10" s="17">
        <v>28.431533999999999</v>
      </c>
      <c r="AB10" s="17">
        <v>28.972273000000001</v>
      </c>
      <c r="AC10" s="17">
        <v>29.560890000000001</v>
      </c>
      <c r="AD10" s="17">
        <v>30.021667000000001</v>
      </c>
      <c r="AE10" s="18">
        <v>2.0990000000000002E-3</v>
      </c>
    </row>
    <row r="11" spans="1:31" ht="15" customHeight="1" x14ac:dyDescent="0.25">
      <c r="A11" s="16" t="s">
        <v>12</v>
      </c>
      <c r="B11" s="17">
        <v>1.299439</v>
      </c>
      <c r="C11" s="17">
        <v>2.050211</v>
      </c>
      <c r="D11" s="17">
        <v>2.9675389999999999</v>
      </c>
      <c r="E11" s="17">
        <v>3.7577720000000001</v>
      </c>
      <c r="F11" s="17">
        <v>4.3721949999999996</v>
      </c>
      <c r="G11" s="17">
        <v>4.9798739999999997</v>
      </c>
      <c r="H11" s="17">
        <v>5.5970959999999996</v>
      </c>
      <c r="I11" s="17">
        <v>6.0920339999999999</v>
      </c>
      <c r="J11" s="17">
        <v>6.5115189999999998</v>
      </c>
      <c r="K11" s="17">
        <v>6.8860640000000002</v>
      </c>
      <c r="L11" s="17">
        <v>7.2955040000000002</v>
      </c>
      <c r="M11" s="17">
        <v>7.7429249999999996</v>
      </c>
      <c r="N11" s="17">
        <v>8.2333859999999994</v>
      </c>
      <c r="O11" s="17">
        <v>8.8404240000000005</v>
      </c>
      <c r="P11" s="17">
        <v>9.6277419999999996</v>
      </c>
      <c r="Q11" s="17">
        <v>10.551392999999999</v>
      </c>
      <c r="R11" s="17">
        <v>11.667432</v>
      </c>
      <c r="S11" s="17">
        <v>12.924045</v>
      </c>
      <c r="T11" s="17">
        <v>14.277485</v>
      </c>
      <c r="U11" s="17">
        <v>15.77782</v>
      </c>
      <c r="V11" s="17">
        <v>17.339991000000001</v>
      </c>
      <c r="W11" s="17">
        <v>18.987359999999999</v>
      </c>
      <c r="X11" s="17">
        <v>20.601994999999999</v>
      </c>
      <c r="Y11" s="17">
        <v>22.198511</v>
      </c>
      <c r="Z11" s="17">
        <v>23.79344</v>
      </c>
      <c r="AA11" s="17">
        <v>25.373598000000001</v>
      </c>
      <c r="AB11" s="17">
        <v>26.930285999999999</v>
      </c>
      <c r="AC11" s="17">
        <v>28.460757999999998</v>
      </c>
      <c r="AD11" s="17">
        <v>29.950589999999998</v>
      </c>
      <c r="AE11" s="18">
        <v>0.104418</v>
      </c>
    </row>
    <row r="12" spans="1:31" ht="15" customHeight="1" x14ac:dyDescent="0.25">
      <c r="A12" s="16" t="s">
        <v>13</v>
      </c>
      <c r="B12" s="17">
        <v>0</v>
      </c>
      <c r="C12" s="17">
        <v>0</v>
      </c>
      <c r="D12" s="17">
        <v>0</v>
      </c>
      <c r="E12" s="17">
        <v>0.150592</v>
      </c>
      <c r="F12" s="17">
        <v>0.30322700000000002</v>
      </c>
      <c r="G12" s="17">
        <v>0.42391200000000001</v>
      </c>
      <c r="H12" s="17">
        <v>0.68751200000000001</v>
      </c>
      <c r="I12" s="17">
        <v>0.93246600000000002</v>
      </c>
      <c r="J12" s="17">
        <v>1.160107</v>
      </c>
      <c r="K12" s="17">
        <v>1.3899049999999999</v>
      </c>
      <c r="L12" s="17">
        <v>1.6003890000000001</v>
      </c>
      <c r="M12" s="17">
        <v>1.7936460000000001</v>
      </c>
      <c r="N12" s="17">
        <v>2.0146410000000001</v>
      </c>
      <c r="O12" s="17">
        <v>2.2196410000000002</v>
      </c>
      <c r="P12" s="17">
        <v>2.4155709999999999</v>
      </c>
      <c r="Q12" s="17">
        <v>2.616031</v>
      </c>
      <c r="R12" s="17">
        <v>2.8072219999999999</v>
      </c>
      <c r="S12" s="17">
        <v>2.9881869999999999</v>
      </c>
      <c r="T12" s="17">
        <v>3.160695</v>
      </c>
      <c r="U12" s="17">
        <v>3.3245629999999999</v>
      </c>
      <c r="V12" s="17">
        <v>3.4796450000000001</v>
      </c>
      <c r="W12" s="17">
        <v>3.6256569999999999</v>
      </c>
      <c r="X12" s="17">
        <v>3.7635730000000001</v>
      </c>
      <c r="Y12" s="17">
        <v>3.8936130000000002</v>
      </c>
      <c r="Z12" s="17">
        <v>4.0195959999999999</v>
      </c>
      <c r="AA12" s="17">
        <v>4.1435930000000001</v>
      </c>
      <c r="AB12" s="17">
        <v>4.2672530000000002</v>
      </c>
      <c r="AC12" s="17">
        <v>4.3922439999999998</v>
      </c>
      <c r="AD12" s="17">
        <v>4.5262500000000001</v>
      </c>
      <c r="AE12" s="19" t="s">
        <v>14</v>
      </c>
    </row>
    <row r="13" spans="1:31" ht="15" customHeight="1" x14ac:dyDescent="0.25">
      <c r="A13" s="16" t="s">
        <v>15</v>
      </c>
      <c r="B13" s="17">
        <v>50.007145000000001</v>
      </c>
      <c r="C13" s="17">
        <v>64.775620000000004</v>
      </c>
      <c r="D13" s="17">
        <v>75.156761000000003</v>
      </c>
      <c r="E13" s="17">
        <v>85.515754999999999</v>
      </c>
      <c r="F13" s="17">
        <v>96.676513999999997</v>
      </c>
      <c r="G13" s="17">
        <v>111.09766399999999</v>
      </c>
      <c r="H13" s="17">
        <v>128.50412</v>
      </c>
      <c r="I13" s="17">
        <v>145.76658599999999</v>
      </c>
      <c r="J13" s="17">
        <v>163.648605</v>
      </c>
      <c r="K13" s="17">
        <v>181.586288</v>
      </c>
      <c r="L13" s="17">
        <v>199.790909</v>
      </c>
      <c r="M13" s="17">
        <v>218.79023699999999</v>
      </c>
      <c r="N13" s="17">
        <v>238.60977199999999</v>
      </c>
      <c r="O13" s="17">
        <v>258.12771600000002</v>
      </c>
      <c r="P13" s="17">
        <v>277.41885400000001</v>
      </c>
      <c r="Q13" s="17">
        <v>296.10751299999998</v>
      </c>
      <c r="R13" s="17">
        <v>313.941284</v>
      </c>
      <c r="S13" s="17">
        <v>330.67044099999998</v>
      </c>
      <c r="T13" s="17">
        <v>346.282715</v>
      </c>
      <c r="U13" s="17">
        <v>360.80761699999999</v>
      </c>
      <c r="V13" s="17">
        <v>374.34079000000003</v>
      </c>
      <c r="W13" s="17">
        <v>386.664062</v>
      </c>
      <c r="X13" s="17">
        <v>397.76269500000001</v>
      </c>
      <c r="Y13" s="17">
        <v>407.65463299999999</v>
      </c>
      <c r="Z13" s="17">
        <v>416.51370200000002</v>
      </c>
      <c r="AA13" s="17">
        <v>424.45135499999998</v>
      </c>
      <c r="AB13" s="17">
        <v>431.40875199999999</v>
      </c>
      <c r="AC13" s="17">
        <v>437.70617700000003</v>
      </c>
      <c r="AD13" s="17">
        <v>443.16851800000001</v>
      </c>
      <c r="AE13" s="18">
        <v>7.3820999999999998E-2</v>
      </c>
    </row>
    <row r="14" spans="1:31" ht="15" customHeight="1" x14ac:dyDescent="0.25">
      <c r="A14" s="15" t="s">
        <v>16</v>
      </c>
      <c r="B14" s="20">
        <v>15000.706055000001</v>
      </c>
      <c r="C14" s="20">
        <v>15126.811523</v>
      </c>
      <c r="D14" s="20">
        <v>14969.157227</v>
      </c>
      <c r="E14" s="20">
        <v>15102.726562</v>
      </c>
      <c r="F14" s="20">
        <v>15089.933594</v>
      </c>
      <c r="G14" s="20">
        <v>15026.151367</v>
      </c>
      <c r="H14" s="20">
        <v>14928.836914</v>
      </c>
      <c r="I14" s="20">
        <v>14779.222656</v>
      </c>
      <c r="J14" s="20">
        <v>14621.774414</v>
      </c>
      <c r="K14" s="20">
        <v>14449.443359000001</v>
      </c>
      <c r="L14" s="20">
        <v>14254.867188</v>
      </c>
      <c r="M14" s="20">
        <v>14040.854492</v>
      </c>
      <c r="N14" s="20">
        <v>13814.575194999999</v>
      </c>
      <c r="O14" s="20">
        <v>13570.862305000001</v>
      </c>
      <c r="P14" s="20">
        <v>13354.985352</v>
      </c>
      <c r="Q14" s="20">
        <v>13168.699219</v>
      </c>
      <c r="R14" s="20">
        <v>13008.715819999999</v>
      </c>
      <c r="S14" s="20">
        <v>12867.061523</v>
      </c>
      <c r="T14" s="20">
        <v>12742.160156</v>
      </c>
      <c r="U14" s="20">
        <v>12637.249023</v>
      </c>
      <c r="V14" s="20">
        <v>12545.677734000001</v>
      </c>
      <c r="W14" s="20">
        <v>12462.660156</v>
      </c>
      <c r="X14" s="20">
        <v>12387.052734000001</v>
      </c>
      <c r="Y14" s="20">
        <v>12314.675781</v>
      </c>
      <c r="Z14" s="20">
        <v>12251.948242</v>
      </c>
      <c r="AA14" s="20">
        <v>12199.046875</v>
      </c>
      <c r="AB14" s="20">
        <v>12153.896484000001</v>
      </c>
      <c r="AC14" s="20">
        <v>12113.9375</v>
      </c>
      <c r="AD14" s="20">
        <v>12077.442383</v>
      </c>
      <c r="AE14" s="21">
        <v>-8.3029999999999996E-3</v>
      </c>
    </row>
    <row r="15" spans="1:31" ht="15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31" ht="15" customHeight="1" x14ac:dyDescent="0.25">
      <c r="A16" s="15" t="s">
        <v>98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 spans="1:31" ht="15" customHeight="1" x14ac:dyDescent="0.25">
      <c r="A17" s="16" t="s">
        <v>9</v>
      </c>
      <c r="B17" s="17">
        <v>316.966003</v>
      </c>
      <c r="C17" s="17">
        <v>320.282532</v>
      </c>
      <c r="D17" s="17">
        <v>318.32251000000002</v>
      </c>
      <c r="E17" s="17">
        <v>322.12863199999998</v>
      </c>
      <c r="F17" s="17">
        <v>320.19314600000001</v>
      </c>
      <c r="G17" s="17">
        <v>318.13265999999999</v>
      </c>
      <c r="H17" s="17">
        <v>317.06152300000002</v>
      </c>
      <c r="I17" s="17">
        <v>313.89883400000002</v>
      </c>
      <c r="J17" s="17">
        <v>311.05789199999998</v>
      </c>
      <c r="K17" s="17">
        <v>307.22885100000002</v>
      </c>
      <c r="L17" s="17">
        <v>304.14312699999999</v>
      </c>
      <c r="M17" s="17">
        <v>301.31732199999999</v>
      </c>
      <c r="N17" s="17">
        <v>298.48998999999998</v>
      </c>
      <c r="O17" s="17">
        <v>295.60452299999997</v>
      </c>
      <c r="P17" s="17">
        <v>292.63781699999998</v>
      </c>
      <c r="Q17" s="17">
        <v>290.145599</v>
      </c>
      <c r="R17" s="17">
        <v>287.78982500000001</v>
      </c>
      <c r="S17" s="17">
        <v>285.68652300000002</v>
      </c>
      <c r="T17" s="17">
        <v>284.36157200000002</v>
      </c>
      <c r="U17" s="17">
        <v>283.33071899999999</v>
      </c>
      <c r="V17" s="17">
        <v>282.14068600000002</v>
      </c>
      <c r="W17" s="17">
        <v>281.91839599999997</v>
      </c>
      <c r="X17" s="17">
        <v>282.617096</v>
      </c>
      <c r="Y17" s="17">
        <v>283.82290599999999</v>
      </c>
      <c r="Z17" s="17">
        <v>285.33255000000003</v>
      </c>
      <c r="AA17" s="17">
        <v>287.02432299999998</v>
      </c>
      <c r="AB17" s="17">
        <v>289.36840799999999</v>
      </c>
      <c r="AC17" s="17">
        <v>291.72872899999999</v>
      </c>
      <c r="AD17" s="17">
        <v>294.38855000000001</v>
      </c>
      <c r="AE17" s="18">
        <v>-3.117E-3</v>
      </c>
    </row>
    <row r="18" spans="1:31" ht="15" customHeight="1" x14ac:dyDescent="0.25">
      <c r="A18" s="16" t="s">
        <v>15</v>
      </c>
      <c r="B18" s="17">
        <v>197.97311400000001</v>
      </c>
      <c r="C18" s="17">
        <v>223.438232</v>
      </c>
      <c r="D18" s="17">
        <v>226.72257999999999</v>
      </c>
      <c r="E18" s="17">
        <v>233.09608499999999</v>
      </c>
      <c r="F18" s="17">
        <v>234.84991500000001</v>
      </c>
      <c r="G18" s="17">
        <v>235.50749200000001</v>
      </c>
      <c r="H18" s="17">
        <v>236.02475000000001</v>
      </c>
      <c r="I18" s="17">
        <v>235.30387899999999</v>
      </c>
      <c r="J18" s="17">
        <v>234.89962800000001</v>
      </c>
      <c r="K18" s="17">
        <v>233.78912399999999</v>
      </c>
      <c r="L18" s="17">
        <v>232.94718900000001</v>
      </c>
      <c r="M18" s="17">
        <v>232.20332300000001</v>
      </c>
      <c r="N18" s="17">
        <v>231.55038500000001</v>
      </c>
      <c r="O18" s="17">
        <v>230.67420999999999</v>
      </c>
      <c r="P18" s="17">
        <v>229.54913300000001</v>
      </c>
      <c r="Q18" s="17">
        <v>228.629211</v>
      </c>
      <c r="R18" s="17">
        <v>227.70349100000001</v>
      </c>
      <c r="S18" s="17">
        <v>227.113373</v>
      </c>
      <c r="T18" s="17">
        <v>227.210205</v>
      </c>
      <c r="U18" s="17">
        <v>227.57763700000001</v>
      </c>
      <c r="V18" s="17">
        <v>227.860962</v>
      </c>
      <c r="W18" s="17">
        <v>228.84671</v>
      </c>
      <c r="X18" s="17">
        <v>230.46066300000001</v>
      </c>
      <c r="Y18" s="17">
        <v>232.360626</v>
      </c>
      <c r="Z18" s="17">
        <v>234.32656900000001</v>
      </c>
      <c r="AA18" s="17">
        <v>236.256134</v>
      </c>
      <c r="AB18" s="17">
        <v>238.58395400000001</v>
      </c>
      <c r="AC18" s="17">
        <v>240.75268600000001</v>
      </c>
      <c r="AD18" s="17">
        <v>243.031342</v>
      </c>
      <c r="AE18" s="18">
        <v>3.1180000000000001E-3</v>
      </c>
    </row>
    <row r="19" spans="1:31" ht="15" customHeight="1" x14ac:dyDescent="0.25">
      <c r="A19" s="15" t="s">
        <v>16</v>
      </c>
      <c r="B19" s="20">
        <v>514.93908699999997</v>
      </c>
      <c r="C19" s="20">
        <v>543.72070299999996</v>
      </c>
      <c r="D19" s="20">
        <v>545.04504399999996</v>
      </c>
      <c r="E19" s="20">
        <v>555.22473100000002</v>
      </c>
      <c r="F19" s="20">
        <v>555.043091</v>
      </c>
      <c r="G19" s="20">
        <v>553.64019800000005</v>
      </c>
      <c r="H19" s="20">
        <v>553.08624299999997</v>
      </c>
      <c r="I19" s="20">
        <v>549.20275900000001</v>
      </c>
      <c r="J19" s="20">
        <v>545.95752000000005</v>
      </c>
      <c r="K19" s="20">
        <v>541.01794400000006</v>
      </c>
      <c r="L19" s="20">
        <v>537.09033199999999</v>
      </c>
      <c r="M19" s="20">
        <v>533.52062999999998</v>
      </c>
      <c r="N19" s="20">
        <v>530.040344</v>
      </c>
      <c r="O19" s="20">
        <v>526.27874799999995</v>
      </c>
      <c r="P19" s="20">
        <v>522.18695100000002</v>
      </c>
      <c r="Q19" s="20">
        <v>518.77484100000004</v>
      </c>
      <c r="R19" s="20">
        <v>515.49334699999997</v>
      </c>
      <c r="S19" s="20">
        <v>512.79986599999995</v>
      </c>
      <c r="T19" s="20">
        <v>511.57174700000002</v>
      </c>
      <c r="U19" s="20">
        <v>510.90835600000003</v>
      </c>
      <c r="V19" s="20">
        <v>510.00164799999999</v>
      </c>
      <c r="W19" s="20">
        <v>510.76516700000002</v>
      </c>
      <c r="X19" s="20">
        <v>513.07775900000001</v>
      </c>
      <c r="Y19" s="20">
        <v>516.18353300000001</v>
      </c>
      <c r="Z19" s="20">
        <v>519.65917999999999</v>
      </c>
      <c r="AA19" s="20">
        <v>523.28045699999996</v>
      </c>
      <c r="AB19" s="20">
        <v>527.95239300000003</v>
      </c>
      <c r="AC19" s="20">
        <v>532.48138400000005</v>
      </c>
      <c r="AD19" s="20">
        <v>537.41992200000004</v>
      </c>
      <c r="AE19" s="21">
        <v>-4.3199999999999998E-4</v>
      </c>
    </row>
    <row r="20" spans="1:31" ht="15" customHeigh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1" ht="15" customHeight="1" x14ac:dyDescent="0.25">
      <c r="A21" s="15" t="s">
        <v>99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 spans="1:31" ht="15" customHeight="1" x14ac:dyDescent="0.25">
      <c r="A22" s="16" t="s">
        <v>9</v>
      </c>
      <c r="B22" s="17">
        <v>394.867615</v>
      </c>
      <c r="C22" s="17">
        <v>383.14736900000003</v>
      </c>
      <c r="D22" s="17">
        <v>375.899292</v>
      </c>
      <c r="E22" s="17">
        <v>384.03332499999999</v>
      </c>
      <c r="F22" s="17">
        <v>379.51254299999999</v>
      </c>
      <c r="G22" s="17">
        <v>378.94152800000001</v>
      </c>
      <c r="H22" s="17">
        <v>380.39172400000001</v>
      </c>
      <c r="I22" s="17">
        <v>382.04834</v>
      </c>
      <c r="J22" s="17">
        <v>383.83627300000001</v>
      </c>
      <c r="K22" s="17">
        <v>384.92748999999998</v>
      </c>
      <c r="L22" s="17">
        <v>387.58627300000001</v>
      </c>
      <c r="M22" s="17">
        <v>390.53866599999998</v>
      </c>
      <c r="N22" s="17">
        <v>393.47610500000002</v>
      </c>
      <c r="O22" s="17">
        <v>395.76913500000001</v>
      </c>
      <c r="P22" s="17">
        <v>396.957855</v>
      </c>
      <c r="Q22" s="17">
        <v>398.40817299999998</v>
      </c>
      <c r="R22" s="17">
        <v>399.90280200000001</v>
      </c>
      <c r="S22" s="17">
        <v>401.72024499999998</v>
      </c>
      <c r="T22" s="17">
        <v>403.48931900000002</v>
      </c>
      <c r="U22" s="17">
        <v>404.32290599999999</v>
      </c>
      <c r="V22" s="17">
        <v>404.86602800000003</v>
      </c>
      <c r="W22" s="17">
        <v>406.89904799999999</v>
      </c>
      <c r="X22" s="17">
        <v>409.39135700000003</v>
      </c>
      <c r="Y22" s="17">
        <v>412.12634300000002</v>
      </c>
      <c r="Z22" s="17">
        <v>414.48788500000001</v>
      </c>
      <c r="AA22" s="17">
        <v>416.64248700000002</v>
      </c>
      <c r="AB22" s="17">
        <v>418.770264</v>
      </c>
      <c r="AC22" s="17">
        <v>420.37976099999997</v>
      </c>
      <c r="AD22" s="17">
        <v>422.45404100000002</v>
      </c>
      <c r="AE22" s="18">
        <v>3.6240000000000001E-3</v>
      </c>
    </row>
    <row r="23" spans="1:31" ht="15" customHeight="1" x14ac:dyDescent="0.25">
      <c r="A23" s="16" t="s">
        <v>15</v>
      </c>
      <c r="B23" s="17">
        <v>4555.7851559999999</v>
      </c>
      <c r="C23" s="17">
        <v>5090.7148440000001</v>
      </c>
      <c r="D23" s="17">
        <v>5100.3901370000003</v>
      </c>
      <c r="E23" s="17">
        <v>5340.0722660000001</v>
      </c>
      <c r="F23" s="17">
        <v>5402.4619140000004</v>
      </c>
      <c r="G23" s="17">
        <v>5464.6206050000001</v>
      </c>
      <c r="H23" s="17">
        <v>5526.1337890000004</v>
      </c>
      <c r="I23" s="17">
        <v>5573.0341799999997</v>
      </c>
      <c r="J23" s="17">
        <v>5608.1972660000001</v>
      </c>
      <c r="K23" s="17">
        <v>5617.7646480000003</v>
      </c>
      <c r="L23" s="17">
        <v>5640.779297</v>
      </c>
      <c r="M23" s="17">
        <v>5672.4785160000001</v>
      </c>
      <c r="N23" s="17">
        <v>5715.3168949999999</v>
      </c>
      <c r="O23" s="17">
        <v>5750.3398440000001</v>
      </c>
      <c r="P23" s="17">
        <v>5771.3857420000004</v>
      </c>
      <c r="Q23" s="17">
        <v>5796.3901370000003</v>
      </c>
      <c r="R23" s="17">
        <v>5819.4741210000002</v>
      </c>
      <c r="S23" s="17">
        <v>5845.5986329999996</v>
      </c>
      <c r="T23" s="17">
        <v>5880.3916019999997</v>
      </c>
      <c r="U23" s="17">
        <v>5903.8330079999996</v>
      </c>
      <c r="V23" s="17">
        <v>5914.8608400000003</v>
      </c>
      <c r="W23" s="17">
        <v>5943.1049800000001</v>
      </c>
      <c r="X23" s="17">
        <v>5983.2998049999997</v>
      </c>
      <c r="Y23" s="17">
        <v>6028.0214839999999</v>
      </c>
      <c r="Z23" s="17">
        <v>6063.2124020000001</v>
      </c>
      <c r="AA23" s="17">
        <v>6068.546875</v>
      </c>
      <c r="AB23" s="17">
        <v>6071.876953</v>
      </c>
      <c r="AC23" s="17">
        <v>6054.5576170000004</v>
      </c>
      <c r="AD23" s="17">
        <v>6036.7841799999997</v>
      </c>
      <c r="AE23" s="18">
        <v>6.3330000000000001E-3</v>
      </c>
    </row>
    <row r="24" spans="1:31" ht="15" customHeight="1" x14ac:dyDescent="0.25">
      <c r="A24" s="16" t="s">
        <v>10</v>
      </c>
      <c r="B24" s="17">
        <v>10.838590999999999</v>
      </c>
      <c r="C24" s="17">
        <v>19.570671000000001</v>
      </c>
      <c r="D24" s="17">
        <v>22.495918</v>
      </c>
      <c r="E24" s="17">
        <v>24.015039000000002</v>
      </c>
      <c r="F24" s="17">
        <v>23.594652</v>
      </c>
      <c r="G24" s="17">
        <v>23.012675999999999</v>
      </c>
      <c r="H24" s="17">
        <v>22.396211999999998</v>
      </c>
      <c r="I24" s="17">
        <v>21.801615000000002</v>
      </c>
      <c r="J24" s="17">
        <v>21.304473999999999</v>
      </c>
      <c r="K24" s="17">
        <v>20.897660999999999</v>
      </c>
      <c r="L24" s="17">
        <v>20.677851</v>
      </c>
      <c r="M24" s="17">
        <v>20.548113000000001</v>
      </c>
      <c r="N24" s="17">
        <v>20.585217</v>
      </c>
      <c r="O24" s="17">
        <v>20.606617</v>
      </c>
      <c r="P24" s="17">
        <v>20.580628999999998</v>
      </c>
      <c r="Q24" s="17">
        <v>22.071944999999999</v>
      </c>
      <c r="R24" s="17">
        <v>23.603207000000001</v>
      </c>
      <c r="S24" s="17">
        <v>26.437826000000001</v>
      </c>
      <c r="T24" s="17">
        <v>32.414031999999999</v>
      </c>
      <c r="U24" s="17">
        <v>39.464168999999998</v>
      </c>
      <c r="V24" s="17">
        <v>53.584595</v>
      </c>
      <c r="W24" s="17">
        <v>71.709434999999999</v>
      </c>
      <c r="X24" s="17">
        <v>95.430785999999998</v>
      </c>
      <c r="Y24" s="17">
        <v>126.454643</v>
      </c>
      <c r="Z24" s="17">
        <v>164.080139</v>
      </c>
      <c r="AA24" s="17">
        <v>229.76947000000001</v>
      </c>
      <c r="AB24" s="17">
        <v>306.83090199999998</v>
      </c>
      <c r="AC24" s="17">
        <v>390.832855</v>
      </c>
      <c r="AD24" s="17">
        <v>479.13012700000002</v>
      </c>
      <c r="AE24" s="18">
        <v>0.12574199999999999</v>
      </c>
    </row>
    <row r="25" spans="1:31" ht="15" customHeight="1" x14ac:dyDescent="0.25">
      <c r="A25" s="16" t="s">
        <v>11</v>
      </c>
      <c r="B25" s="17">
        <v>20.700575000000001</v>
      </c>
      <c r="C25" s="17">
        <v>19.572638999999999</v>
      </c>
      <c r="D25" s="17">
        <v>18.82687</v>
      </c>
      <c r="E25" s="17">
        <v>18.992598999999998</v>
      </c>
      <c r="F25" s="17">
        <v>18.550049000000001</v>
      </c>
      <c r="G25" s="17">
        <v>18.293478</v>
      </c>
      <c r="H25" s="17">
        <v>18.280304000000001</v>
      </c>
      <c r="I25" s="17">
        <v>18.394950999999999</v>
      </c>
      <c r="J25" s="17">
        <v>18.660140999999999</v>
      </c>
      <c r="K25" s="17">
        <v>19.102993000000001</v>
      </c>
      <c r="L25" s="17">
        <v>19.826508</v>
      </c>
      <c r="M25" s="17">
        <v>20.538772999999999</v>
      </c>
      <c r="N25" s="17">
        <v>21.342669999999998</v>
      </c>
      <c r="O25" s="17">
        <v>22.227098000000002</v>
      </c>
      <c r="P25" s="17">
        <v>23.216083999999999</v>
      </c>
      <c r="Q25" s="17">
        <v>24.192394</v>
      </c>
      <c r="R25" s="17">
        <v>25.189377</v>
      </c>
      <c r="S25" s="17">
        <v>26.216393</v>
      </c>
      <c r="T25" s="17">
        <v>27.28978</v>
      </c>
      <c r="U25" s="17">
        <v>28.345955</v>
      </c>
      <c r="V25" s="17">
        <v>29.331043000000001</v>
      </c>
      <c r="W25" s="17">
        <v>30.422684</v>
      </c>
      <c r="X25" s="17">
        <v>31.566859999999998</v>
      </c>
      <c r="Y25" s="17">
        <v>32.758549000000002</v>
      </c>
      <c r="Z25" s="17">
        <v>33.857773000000002</v>
      </c>
      <c r="AA25" s="17">
        <v>34.765067999999999</v>
      </c>
      <c r="AB25" s="17">
        <v>35.869534000000002</v>
      </c>
      <c r="AC25" s="17">
        <v>36.963264000000002</v>
      </c>
      <c r="AD25" s="17">
        <v>38.096809</v>
      </c>
      <c r="AE25" s="18">
        <v>2.4972999999999999E-2</v>
      </c>
    </row>
    <row r="26" spans="1:31" ht="15" customHeight="1" x14ac:dyDescent="0.25">
      <c r="A26" s="15" t="s">
        <v>16</v>
      </c>
      <c r="B26" s="20">
        <v>4982.1918949999999</v>
      </c>
      <c r="C26" s="20">
        <v>5513.0058589999999</v>
      </c>
      <c r="D26" s="20">
        <v>5517.6123049999997</v>
      </c>
      <c r="E26" s="20">
        <v>5767.1132809999999</v>
      </c>
      <c r="F26" s="20">
        <v>5824.1191410000001</v>
      </c>
      <c r="G26" s="20">
        <v>5884.8681640000004</v>
      </c>
      <c r="H26" s="20">
        <v>5947.2016599999997</v>
      </c>
      <c r="I26" s="20">
        <v>5995.279297</v>
      </c>
      <c r="J26" s="20">
        <v>6031.9985349999997</v>
      </c>
      <c r="K26" s="20">
        <v>6042.6928710000002</v>
      </c>
      <c r="L26" s="20">
        <v>6068.8701170000004</v>
      </c>
      <c r="M26" s="20">
        <v>6104.1040039999998</v>
      </c>
      <c r="N26" s="20">
        <v>6150.7211909999996</v>
      </c>
      <c r="O26" s="20">
        <v>6188.9423829999996</v>
      </c>
      <c r="P26" s="20">
        <v>6212.140625</v>
      </c>
      <c r="Q26" s="20">
        <v>6241.0625</v>
      </c>
      <c r="R26" s="20">
        <v>6268.1694340000004</v>
      </c>
      <c r="S26" s="20">
        <v>6299.9731449999999</v>
      </c>
      <c r="T26" s="20">
        <v>6343.5844729999999</v>
      </c>
      <c r="U26" s="20">
        <v>6375.9663090000004</v>
      </c>
      <c r="V26" s="20">
        <v>6402.642578</v>
      </c>
      <c r="W26" s="20">
        <v>6452.1362300000001</v>
      </c>
      <c r="X26" s="20">
        <v>6519.6889650000003</v>
      </c>
      <c r="Y26" s="20">
        <v>6599.361328</v>
      </c>
      <c r="Z26" s="20">
        <v>6675.6381840000004</v>
      </c>
      <c r="AA26" s="20">
        <v>6749.7241210000002</v>
      </c>
      <c r="AB26" s="20">
        <v>6833.3481449999999</v>
      </c>
      <c r="AC26" s="20">
        <v>6902.7338870000003</v>
      </c>
      <c r="AD26" s="20">
        <v>6976.4648440000001</v>
      </c>
      <c r="AE26" s="21">
        <v>8.7580000000000002E-3</v>
      </c>
    </row>
    <row r="27" spans="1:31" ht="15" customHeigh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spans="1:31" ht="15" customHeight="1" x14ac:dyDescent="0.25">
      <c r="A28" s="15" t="s">
        <v>100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1" ht="15" customHeight="1" x14ac:dyDescent="0.25">
      <c r="A29" s="16" t="s">
        <v>15</v>
      </c>
      <c r="B29" s="17">
        <v>436.29126000000002</v>
      </c>
      <c r="C29" s="17">
        <v>508.67392000000001</v>
      </c>
      <c r="D29" s="17">
        <v>466.39352400000001</v>
      </c>
      <c r="E29" s="17">
        <v>476.90853900000002</v>
      </c>
      <c r="F29" s="17">
        <v>472.47378500000002</v>
      </c>
      <c r="G29" s="17">
        <v>475.06310999999999</v>
      </c>
      <c r="H29" s="17">
        <v>480.31314099999997</v>
      </c>
      <c r="I29" s="17">
        <v>491.40273999999999</v>
      </c>
      <c r="J29" s="17">
        <v>497.22152699999998</v>
      </c>
      <c r="K29" s="17">
        <v>499.59088100000002</v>
      </c>
      <c r="L29" s="17">
        <v>500.66424599999999</v>
      </c>
      <c r="M29" s="17">
        <v>498.411835</v>
      </c>
      <c r="N29" s="17">
        <v>492.23419200000001</v>
      </c>
      <c r="O29" s="17">
        <v>483.197113</v>
      </c>
      <c r="P29" s="17">
        <v>471.75659200000001</v>
      </c>
      <c r="Q29" s="17">
        <v>459.45700099999999</v>
      </c>
      <c r="R29" s="17">
        <v>447.17443800000001</v>
      </c>
      <c r="S29" s="17">
        <v>434.31143200000002</v>
      </c>
      <c r="T29" s="17">
        <v>423.3125</v>
      </c>
      <c r="U29" s="17">
        <v>411.17791699999998</v>
      </c>
      <c r="V29" s="17">
        <v>398.142944</v>
      </c>
      <c r="W29" s="17">
        <v>385.68691999999999</v>
      </c>
      <c r="X29" s="17">
        <v>376.25735500000002</v>
      </c>
      <c r="Y29" s="17">
        <v>365.92813100000001</v>
      </c>
      <c r="Z29" s="17">
        <v>356.83703600000001</v>
      </c>
      <c r="AA29" s="17">
        <v>347.55450400000001</v>
      </c>
      <c r="AB29" s="17">
        <v>339.98187300000001</v>
      </c>
      <c r="AC29" s="17">
        <v>331.40637199999998</v>
      </c>
      <c r="AD29" s="17">
        <v>322.48922700000003</v>
      </c>
      <c r="AE29" s="18">
        <v>-1.6737999999999999E-2</v>
      </c>
    </row>
    <row r="30" spans="1:31" ht="15" customHeight="1" x14ac:dyDescent="0.25">
      <c r="A30" s="16" t="s">
        <v>17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9" t="s">
        <v>14</v>
      </c>
    </row>
    <row r="31" spans="1:31" ht="15" customHeight="1" x14ac:dyDescent="0.25">
      <c r="A31" s="16" t="s">
        <v>18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9" t="s">
        <v>14</v>
      </c>
    </row>
    <row r="32" spans="1:31" ht="15" customHeight="1" x14ac:dyDescent="0.25">
      <c r="A32" s="16" t="s">
        <v>19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0.50894600000000001</v>
      </c>
      <c r="H32" s="17">
        <v>1.545919</v>
      </c>
      <c r="I32" s="17">
        <v>3.1694499999999999</v>
      </c>
      <c r="J32" s="17">
        <v>5.3583769999999999</v>
      </c>
      <c r="K32" s="17">
        <v>8.1005079999999996</v>
      </c>
      <c r="L32" s="17">
        <v>12.654166999999999</v>
      </c>
      <c r="M32" s="17">
        <v>18.973155999999999</v>
      </c>
      <c r="N32" s="17">
        <v>26.946016</v>
      </c>
      <c r="O32" s="17">
        <v>36.478873999999998</v>
      </c>
      <c r="P32" s="17">
        <v>47.443618999999998</v>
      </c>
      <c r="Q32" s="17">
        <v>58.012782999999999</v>
      </c>
      <c r="R32" s="17">
        <v>68.238112999999998</v>
      </c>
      <c r="S32" s="17">
        <v>77.997398000000004</v>
      </c>
      <c r="T32" s="17">
        <v>87.732215999999994</v>
      </c>
      <c r="U32" s="17">
        <v>96.875641000000002</v>
      </c>
      <c r="V32" s="17">
        <v>105.358429</v>
      </c>
      <c r="W32" s="17">
        <v>113.517517</v>
      </c>
      <c r="X32" s="17">
        <v>122.17981</v>
      </c>
      <c r="Y32" s="17">
        <v>130.210587</v>
      </c>
      <c r="Z32" s="17">
        <v>138.33847</v>
      </c>
      <c r="AA32" s="17">
        <v>146.066971</v>
      </c>
      <c r="AB32" s="17">
        <v>154.225021</v>
      </c>
      <c r="AC32" s="17">
        <v>161.64910900000001</v>
      </c>
      <c r="AD32" s="17">
        <v>168.567947</v>
      </c>
      <c r="AE32" s="19" t="s">
        <v>14</v>
      </c>
    </row>
    <row r="33" spans="1:31" ht="15" customHeight="1" x14ac:dyDescent="0.25">
      <c r="A33" s="15" t="s">
        <v>16</v>
      </c>
      <c r="B33" s="20">
        <v>436.29126000000002</v>
      </c>
      <c r="C33" s="20">
        <v>508.67392000000001</v>
      </c>
      <c r="D33" s="20">
        <v>466.39352400000001</v>
      </c>
      <c r="E33" s="20">
        <v>476.90853900000002</v>
      </c>
      <c r="F33" s="20">
        <v>472.47378500000002</v>
      </c>
      <c r="G33" s="20">
        <v>475.57205199999999</v>
      </c>
      <c r="H33" s="20">
        <v>481.85906999999997</v>
      </c>
      <c r="I33" s="20">
        <v>494.572205</v>
      </c>
      <c r="J33" s="20">
        <v>502.57989500000002</v>
      </c>
      <c r="K33" s="20">
        <v>507.69137599999999</v>
      </c>
      <c r="L33" s="20">
        <v>513.31841999999995</v>
      </c>
      <c r="M33" s="20">
        <v>517.38500999999997</v>
      </c>
      <c r="N33" s="20">
        <v>519.18023700000003</v>
      </c>
      <c r="O33" s="20">
        <v>519.67596400000002</v>
      </c>
      <c r="P33" s="20">
        <v>519.20019500000001</v>
      </c>
      <c r="Q33" s="20">
        <v>517.46978799999999</v>
      </c>
      <c r="R33" s="20">
        <v>515.41253700000004</v>
      </c>
      <c r="S33" s="20">
        <v>512.30883800000004</v>
      </c>
      <c r="T33" s="20">
        <v>511.04470800000001</v>
      </c>
      <c r="U33" s="20">
        <v>508.05355800000001</v>
      </c>
      <c r="V33" s="20">
        <v>503.501373</v>
      </c>
      <c r="W33" s="20">
        <v>499.20443699999998</v>
      </c>
      <c r="X33" s="20">
        <v>498.437164</v>
      </c>
      <c r="Y33" s="20">
        <v>496.138733</v>
      </c>
      <c r="Z33" s="20">
        <v>495.17550699999998</v>
      </c>
      <c r="AA33" s="20">
        <v>493.62146000000001</v>
      </c>
      <c r="AB33" s="20">
        <v>494.206909</v>
      </c>
      <c r="AC33" s="20">
        <v>493.05548099999999</v>
      </c>
      <c r="AD33" s="20">
        <v>491.05718999999999</v>
      </c>
      <c r="AE33" s="21">
        <v>-1.305E-3</v>
      </c>
    </row>
    <row r="34" spans="1:31" ht="15" customHeight="1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1:31" ht="15" customHeight="1" x14ac:dyDescent="0.25">
      <c r="A35" s="15" t="s">
        <v>20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5" customHeight="1" x14ac:dyDescent="0.25">
      <c r="A36" s="16" t="s">
        <v>15</v>
      </c>
      <c r="B36" s="17">
        <v>71.579482999999996</v>
      </c>
      <c r="C36" s="17">
        <v>96.553641999999996</v>
      </c>
      <c r="D36" s="17">
        <v>98.818718000000004</v>
      </c>
      <c r="E36" s="17">
        <v>101.983215</v>
      </c>
      <c r="F36" s="17">
        <v>99.113602</v>
      </c>
      <c r="G36" s="17">
        <v>97.445098999999999</v>
      </c>
      <c r="H36" s="17">
        <v>96.217796000000007</v>
      </c>
      <c r="I36" s="17">
        <v>94.917488000000006</v>
      </c>
      <c r="J36" s="17">
        <v>93.385413999999997</v>
      </c>
      <c r="K36" s="17">
        <v>91.490784000000005</v>
      </c>
      <c r="L36" s="17">
        <v>89.674308999999994</v>
      </c>
      <c r="M36" s="17">
        <v>88.018990000000002</v>
      </c>
      <c r="N36" s="17">
        <v>86.631134000000003</v>
      </c>
      <c r="O36" s="17">
        <v>85.190207999999998</v>
      </c>
      <c r="P36" s="17">
        <v>83.476753000000002</v>
      </c>
      <c r="Q36" s="17">
        <v>81.966431</v>
      </c>
      <c r="R36" s="17">
        <v>80.654739000000006</v>
      </c>
      <c r="S36" s="17">
        <v>79.397354000000007</v>
      </c>
      <c r="T36" s="17">
        <v>78.297600000000003</v>
      </c>
      <c r="U36" s="17">
        <v>77.025772000000003</v>
      </c>
      <c r="V36" s="17">
        <v>75.799621999999999</v>
      </c>
      <c r="W36" s="17">
        <v>74.878510000000006</v>
      </c>
      <c r="X36" s="17">
        <v>74.171974000000006</v>
      </c>
      <c r="Y36" s="17">
        <v>73.634865000000005</v>
      </c>
      <c r="Z36" s="17">
        <v>73.104195000000004</v>
      </c>
      <c r="AA36" s="17">
        <v>72.640923000000001</v>
      </c>
      <c r="AB36" s="17">
        <v>72.262389999999996</v>
      </c>
      <c r="AC36" s="17">
        <v>71.804871000000006</v>
      </c>
      <c r="AD36" s="17">
        <v>71.498215000000002</v>
      </c>
      <c r="AE36" s="18">
        <v>-1.1065E-2</v>
      </c>
    </row>
    <row r="37" spans="1:31" ht="15" customHeight="1" x14ac:dyDescent="0.25">
      <c r="A37" s="16" t="s">
        <v>21</v>
      </c>
      <c r="B37" s="17">
        <v>25.022696</v>
      </c>
      <c r="C37" s="17">
        <v>7.9130770000000004</v>
      </c>
      <c r="D37" s="17">
        <v>4.3765229999999997</v>
      </c>
      <c r="E37" s="17">
        <v>1.734937</v>
      </c>
      <c r="F37" s="17">
        <v>1.6243970000000001</v>
      </c>
      <c r="G37" s="17">
        <v>1.4587129999999999</v>
      </c>
      <c r="H37" s="17">
        <v>1.310284</v>
      </c>
      <c r="I37" s="17">
        <v>1.2375449999999999</v>
      </c>
      <c r="J37" s="17">
        <v>1.1660839999999999</v>
      </c>
      <c r="K37" s="17">
        <v>1.093116</v>
      </c>
      <c r="L37" s="17">
        <v>1.0243930000000001</v>
      </c>
      <c r="M37" s="17">
        <v>0.96032499999999998</v>
      </c>
      <c r="N37" s="17">
        <v>0.90280300000000002</v>
      </c>
      <c r="O37" s="17">
        <v>0.84689199999999998</v>
      </c>
      <c r="P37" s="17">
        <v>0.79419600000000001</v>
      </c>
      <c r="Q37" s="17">
        <v>0.74270000000000003</v>
      </c>
      <c r="R37" s="17">
        <v>0.69481400000000004</v>
      </c>
      <c r="S37" s="17">
        <v>0.64887300000000003</v>
      </c>
      <c r="T37" s="17">
        <v>0.60318300000000002</v>
      </c>
      <c r="U37" s="17">
        <v>0.55567</v>
      </c>
      <c r="V37" s="17">
        <v>0.51067899999999999</v>
      </c>
      <c r="W37" s="17">
        <v>0.46752300000000002</v>
      </c>
      <c r="X37" s="17">
        <v>0.427568</v>
      </c>
      <c r="Y37" s="17">
        <v>0.39022600000000002</v>
      </c>
      <c r="Z37" s="17">
        <v>0.35824400000000001</v>
      </c>
      <c r="AA37" s="17">
        <v>0.323988</v>
      </c>
      <c r="AB37" s="17">
        <v>0.285692</v>
      </c>
      <c r="AC37" s="17">
        <v>0.24460999999999999</v>
      </c>
      <c r="AD37" s="17">
        <v>0.20846500000000001</v>
      </c>
      <c r="AE37" s="18">
        <v>-0.12600900000000001</v>
      </c>
    </row>
    <row r="38" spans="1:31" ht="15" customHeight="1" x14ac:dyDescent="0.25">
      <c r="A38" s="16" t="s">
        <v>18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9" t="s">
        <v>14</v>
      </c>
    </row>
    <row r="39" spans="1:31" ht="15" customHeight="1" x14ac:dyDescent="0.25">
      <c r="A39" s="16" t="s">
        <v>19</v>
      </c>
      <c r="B39" s="17">
        <v>0</v>
      </c>
      <c r="C39" s="17">
        <v>6.6811999999999996E-2</v>
      </c>
      <c r="D39" s="17">
        <v>0.132048</v>
      </c>
      <c r="E39" s="17">
        <v>0.20055600000000001</v>
      </c>
      <c r="F39" s="17">
        <v>0.26409500000000002</v>
      </c>
      <c r="G39" s="17">
        <v>0.32651000000000002</v>
      </c>
      <c r="H39" s="17">
        <v>0.38822899999999999</v>
      </c>
      <c r="I39" s="17">
        <v>0.44896399999999997</v>
      </c>
      <c r="J39" s="17">
        <v>0.50355899999999998</v>
      </c>
      <c r="K39" s="17">
        <v>0.55250600000000005</v>
      </c>
      <c r="L39" s="17">
        <v>0.59779499999999997</v>
      </c>
      <c r="M39" s="17">
        <v>0.64089499999999999</v>
      </c>
      <c r="N39" s="17">
        <v>0.68165500000000001</v>
      </c>
      <c r="O39" s="17">
        <v>0.719526</v>
      </c>
      <c r="P39" s="17">
        <v>0.74791200000000002</v>
      </c>
      <c r="Q39" s="17">
        <v>0.77876500000000004</v>
      </c>
      <c r="R39" s="17">
        <v>0.80937499999999996</v>
      </c>
      <c r="S39" s="17">
        <v>0.83887400000000001</v>
      </c>
      <c r="T39" s="17">
        <v>0.87134699999999998</v>
      </c>
      <c r="U39" s="17">
        <v>0.90274699999999997</v>
      </c>
      <c r="V39" s="17">
        <v>0.93206500000000003</v>
      </c>
      <c r="W39" s="17">
        <v>0.96524500000000002</v>
      </c>
      <c r="X39" s="17">
        <v>0.99890100000000004</v>
      </c>
      <c r="Y39" s="17">
        <v>1.032805</v>
      </c>
      <c r="Z39" s="17">
        <v>1.06046</v>
      </c>
      <c r="AA39" s="17">
        <v>1.0922149999999999</v>
      </c>
      <c r="AB39" s="17">
        <v>1.1305529999999999</v>
      </c>
      <c r="AC39" s="17">
        <v>1.1706559999999999</v>
      </c>
      <c r="AD39" s="17">
        <v>1.2078390000000001</v>
      </c>
      <c r="AE39" s="18">
        <v>0.11317000000000001</v>
      </c>
    </row>
    <row r="40" spans="1:31" ht="15" customHeight="1" x14ac:dyDescent="0.25">
      <c r="A40" s="15" t="s">
        <v>16</v>
      </c>
      <c r="B40" s="20">
        <v>96.602180000000004</v>
      </c>
      <c r="C40" s="20">
        <v>104.533531</v>
      </c>
      <c r="D40" s="20">
        <v>103.327293</v>
      </c>
      <c r="E40" s="20">
        <v>103.91870900000001</v>
      </c>
      <c r="F40" s="20">
        <v>101.002098</v>
      </c>
      <c r="G40" s="20">
        <v>99.230316000000002</v>
      </c>
      <c r="H40" s="20">
        <v>97.916313000000002</v>
      </c>
      <c r="I40" s="20">
        <v>96.603995999999995</v>
      </c>
      <c r="J40" s="20">
        <v>95.055053999999998</v>
      </c>
      <c r="K40" s="20">
        <v>93.136405999999994</v>
      </c>
      <c r="L40" s="20">
        <v>91.296493999999996</v>
      </c>
      <c r="M40" s="20">
        <v>89.620209000000003</v>
      </c>
      <c r="N40" s="20">
        <v>88.215591000000003</v>
      </c>
      <c r="O40" s="20">
        <v>86.756630000000001</v>
      </c>
      <c r="P40" s="20">
        <v>85.018860000000004</v>
      </c>
      <c r="Q40" s="20">
        <v>83.487892000000002</v>
      </c>
      <c r="R40" s="20">
        <v>82.158928000000003</v>
      </c>
      <c r="S40" s="20">
        <v>80.885101000000006</v>
      </c>
      <c r="T40" s="20">
        <v>79.772125000000003</v>
      </c>
      <c r="U40" s="20">
        <v>78.484191999999993</v>
      </c>
      <c r="V40" s="20">
        <v>77.242371000000006</v>
      </c>
      <c r="W40" s="20">
        <v>76.311278999999999</v>
      </c>
      <c r="X40" s="20">
        <v>75.598442000000006</v>
      </c>
      <c r="Y40" s="20">
        <v>75.057899000000006</v>
      </c>
      <c r="Z40" s="20">
        <v>74.522902999999999</v>
      </c>
      <c r="AA40" s="20">
        <v>74.057129000000003</v>
      </c>
      <c r="AB40" s="20">
        <v>73.678635</v>
      </c>
      <c r="AC40" s="20">
        <v>73.220130999999995</v>
      </c>
      <c r="AD40" s="20">
        <v>72.914519999999996</v>
      </c>
      <c r="AE40" s="21">
        <v>-1.3252999999999999E-2</v>
      </c>
    </row>
    <row r="41" spans="1:31" ht="15" customHeight="1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1" ht="15" customHeight="1" x14ac:dyDescent="0.25">
      <c r="A42" s="15" t="s">
        <v>22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1" ht="15" customHeight="1" x14ac:dyDescent="0.25">
      <c r="A43" s="16" t="s">
        <v>15</v>
      </c>
      <c r="B43" s="17">
        <v>37.205852999999998</v>
      </c>
      <c r="C43" s="17">
        <v>78.322310999999999</v>
      </c>
      <c r="D43" s="17">
        <v>206.942993</v>
      </c>
      <c r="E43" s="17">
        <v>276.18890399999998</v>
      </c>
      <c r="F43" s="17">
        <v>289.12634300000002</v>
      </c>
      <c r="G43" s="17">
        <v>289.43936200000002</v>
      </c>
      <c r="H43" s="17">
        <v>289.846161</v>
      </c>
      <c r="I43" s="17">
        <v>290.22637900000001</v>
      </c>
      <c r="J43" s="17">
        <v>290.60205100000002</v>
      </c>
      <c r="K43" s="17">
        <v>290.95770299999998</v>
      </c>
      <c r="L43" s="17">
        <v>291.31976300000002</v>
      </c>
      <c r="M43" s="17">
        <v>291.69500699999998</v>
      </c>
      <c r="N43" s="17">
        <v>292.08422899999999</v>
      </c>
      <c r="O43" s="17">
        <v>292.46252399999997</v>
      </c>
      <c r="P43" s="17">
        <v>292.80779999999999</v>
      </c>
      <c r="Q43" s="17">
        <v>293.12460299999998</v>
      </c>
      <c r="R43" s="17">
        <v>293.42687999999998</v>
      </c>
      <c r="S43" s="17">
        <v>293.71991000000003</v>
      </c>
      <c r="T43" s="17">
        <v>294.01290899999998</v>
      </c>
      <c r="U43" s="17">
        <v>294.31613199999998</v>
      </c>
      <c r="V43" s="17">
        <v>294.61679099999998</v>
      </c>
      <c r="W43" s="17">
        <v>294.92450000000002</v>
      </c>
      <c r="X43" s="17">
        <v>295.22994999999997</v>
      </c>
      <c r="Y43" s="17">
        <v>295.52734400000003</v>
      </c>
      <c r="Z43" s="17">
        <v>295.82516500000003</v>
      </c>
      <c r="AA43" s="17">
        <v>296.11523399999999</v>
      </c>
      <c r="AB43" s="17">
        <v>296.40045199999997</v>
      </c>
      <c r="AC43" s="17">
        <v>296.68649299999998</v>
      </c>
      <c r="AD43" s="17">
        <v>296.97348</v>
      </c>
      <c r="AE43" s="18">
        <v>5.0602000000000001E-2</v>
      </c>
    </row>
    <row r="44" spans="1:31" ht="15" customHeight="1" x14ac:dyDescent="0.25">
      <c r="A44" s="16" t="s">
        <v>21</v>
      </c>
      <c r="B44" s="17">
        <v>620.13159199999996</v>
      </c>
      <c r="C44" s="17">
        <v>543.43267800000001</v>
      </c>
      <c r="D44" s="17">
        <v>415.96838400000001</v>
      </c>
      <c r="E44" s="17">
        <v>350.89288299999998</v>
      </c>
      <c r="F44" s="17">
        <v>338.62896699999999</v>
      </c>
      <c r="G44" s="17">
        <v>337.786316</v>
      </c>
      <c r="H44" s="17">
        <v>337.20761099999999</v>
      </c>
      <c r="I44" s="17">
        <v>337.65933200000001</v>
      </c>
      <c r="J44" s="17">
        <v>338.11035199999998</v>
      </c>
      <c r="K44" s="17">
        <v>338.54025300000001</v>
      </c>
      <c r="L44" s="17">
        <v>338.97283900000002</v>
      </c>
      <c r="M44" s="17">
        <v>339.41717499999999</v>
      </c>
      <c r="N44" s="17">
        <v>339.87597699999998</v>
      </c>
      <c r="O44" s="17">
        <v>340.31918300000001</v>
      </c>
      <c r="P44" s="17">
        <v>340.71667500000001</v>
      </c>
      <c r="Q44" s="17">
        <v>341.07775900000001</v>
      </c>
      <c r="R44" s="17">
        <v>341.42468300000002</v>
      </c>
      <c r="S44" s="17">
        <v>341.75979599999999</v>
      </c>
      <c r="T44" s="17">
        <v>342.09484900000001</v>
      </c>
      <c r="U44" s="17">
        <v>342.43963600000001</v>
      </c>
      <c r="V44" s="17">
        <v>342.77874800000001</v>
      </c>
      <c r="W44" s="17">
        <v>343.127747</v>
      </c>
      <c r="X44" s="17">
        <v>343.47763099999997</v>
      </c>
      <c r="Y44" s="17">
        <v>343.81951900000001</v>
      </c>
      <c r="Z44" s="17">
        <v>344.15972900000003</v>
      </c>
      <c r="AA44" s="17">
        <v>344.49292000000003</v>
      </c>
      <c r="AB44" s="17">
        <v>344.81957999999997</v>
      </c>
      <c r="AC44" s="17">
        <v>345.14831500000003</v>
      </c>
      <c r="AD44" s="17">
        <v>345.479919</v>
      </c>
      <c r="AE44" s="18">
        <v>-1.6636999999999999E-2</v>
      </c>
    </row>
    <row r="45" spans="1:31" ht="15" customHeight="1" x14ac:dyDescent="0.25">
      <c r="A45" s="16" t="s">
        <v>18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9" t="s">
        <v>14</v>
      </c>
    </row>
    <row r="46" spans="1:31" ht="15" customHeight="1" x14ac:dyDescent="0.25">
      <c r="A46" s="16" t="s">
        <v>19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9" t="s">
        <v>14</v>
      </c>
    </row>
    <row r="47" spans="1:31" ht="15" customHeight="1" x14ac:dyDescent="0.25">
      <c r="A47" s="15" t="s">
        <v>16</v>
      </c>
      <c r="B47" s="20">
        <v>657.33746299999996</v>
      </c>
      <c r="C47" s="20">
        <v>621.75500499999998</v>
      </c>
      <c r="D47" s="20">
        <v>622.91137700000002</v>
      </c>
      <c r="E47" s="20">
        <v>627.08178699999996</v>
      </c>
      <c r="F47" s="20">
        <v>627.75531000000001</v>
      </c>
      <c r="G47" s="20">
        <v>627.22570800000005</v>
      </c>
      <c r="H47" s="20">
        <v>627.05377199999998</v>
      </c>
      <c r="I47" s="20">
        <v>627.88574200000005</v>
      </c>
      <c r="J47" s="20">
        <v>628.712402</v>
      </c>
      <c r="K47" s="20">
        <v>629.49792500000001</v>
      </c>
      <c r="L47" s="20">
        <v>630.29260299999999</v>
      </c>
      <c r="M47" s="20">
        <v>631.11218299999996</v>
      </c>
      <c r="N47" s="20">
        <v>631.96020499999997</v>
      </c>
      <c r="O47" s="20">
        <v>632.78173800000002</v>
      </c>
      <c r="P47" s="20">
        <v>633.52447500000005</v>
      </c>
      <c r="Q47" s="20">
        <v>634.20239300000003</v>
      </c>
      <c r="R47" s="20">
        <v>634.85156199999994</v>
      </c>
      <c r="S47" s="20">
        <v>635.479736</v>
      </c>
      <c r="T47" s="20">
        <v>636.10778800000003</v>
      </c>
      <c r="U47" s="20">
        <v>636.75573699999995</v>
      </c>
      <c r="V47" s="20">
        <v>637.39550799999995</v>
      </c>
      <c r="W47" s="20">
        <v>638.05224599999997</v>
      </c>
      <c r="X47" s="20">
        <v>638.707581</v>
      </c>
      <c r="Y47" s="20">
        <v>639.34686299999998</v>
      </c>
      <c r="Z47" s="20">
        <v>639.98486300000002</v>
      </c>
      <c r="AA47" s="20">
        <v>640.60815400000001</v>
      </c>
      <c r="AB47" s="20">
        <v>641.22003199999995</v>
      </c>
      <c r="AC47" s="20">
        <v>641.83483899999999</v>
      </c>
      <c r="AD47" s="20">
        <v>642.45336899999995</v>
      </c>
      <c r="AE47" s="21">
        <v>1.214E-3</v>
      </c>
    </row>
    <row r="48" spans="1:31" ht="15" customHeight="1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1" ht="15" customHeight="1" x14ac:dyDescent="0.25">
      <c r="A49" s="15" t="s">
        <v>23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 spans="1:31" ht="15" customHeight="1" x14ac:dyDescent="0.25">
      <c r="A50" s="16" t="s">
        <v>24</v>
      </c>
      <c r="B50" s="17">
        <v>2307.1999510000001</v>
      </c>
      <c r="C50" s="17">
        <v>2279.1000979999999</v>
      </c>
      <c r="D50" s="17">
        <v>2324.9123540000001</v>
      </c>
      <c r="E50" s="17">
        <v>2356.1989749999998</v>
      </c>
      <c r="F50" s="17">
        <v>2377.9187010000001</v>
      </c>
      <c r="G50" s="17">
        <v>2416.2170409999999</v>
      </c>
      <c r="H50" s="17">
        <v>2451.25</v>
      </c>
      <c r="I50" s="17">
        <v>2486.094971</v>
      </c>
      <c r="J50" s="17">
        <v>2522.2485350000002</v>
      </c>
      <c r="K50" s="17">
        <v>2550.7058109999998</v>
      </c>
      <c r="L50" s="17">
        <v>2583.7150879999999</v>
      </c>
      <c r="M50" s="17">
        <v>2623.1027829999998</v>
      </c>
      <c r="N50" s="17">
        <v>2663.3366700000001</v>
      </c>
      <c r="O50" s="17">
        <v>2704.679932</v>
      </c>
      <c r="P50" s="17">
        <v>2744.3093260000001</v>
      </c>
      <c r="Q50" s="17">
        <v>2784.2863769999999</v>
      </c>
      <c r="R50" s="17">
        <v>2821.5117190000001</v>
      </c>
      <c r="S50" s="17">
        <v>2853.9953609999998</v>
      </c>
      <c r="T50" s="17">
        <v>2882.7299800000001</v>
      </c>
      <c r="U50" s="17">
        <v>2908.7453609999998</v>
      </c>
      <c r="V50" s="17">
        <v>2933.7993160000001</v>
      </c>
      <c r="W50" s="17">
        <v>2957.2451169999999</v>
      </c>
      <c r="X50" s="17">
        <v>2978.7382809999999</v>
      </c>
      <c r="Y50" s="17">
        <v>2998.3903810000002</v>
      </c>
      <c r="Z50" s="17">
        <v>3016.0534670000002</v>
      </c>
      <c r="AA50" s="17">
        <v>3030.1020509999998</v>
      </c>
      <c r="AB50" s="17">
        <v>3042.3728030000002</v>
      </c>
      <c r="AC50" s="17">
        <v>3052.5610350000002</v>
      </c>
      <c r="AD50" s="17">
        <v>3060.9018550000001</v>
      </c>
      <c r="AE50" s="18">
        <v>1.0983E-2</v>
      </c>
    </row>
    <row r="51" spans="1:31" ht="15" customHeight="1" x14ac:dyDescent="0.25">
      <c r="A51" s="16" t="s">
        <v>25</v>
      </c>
      <c r="B51" s="17">
        <v>25.114000000000001</v>
      </c>
      <c r="C51" s="17">
        <v>22.357997999999998</v>
      </c>
      <c r="D51" s="17">
        <v>22.647708999999999</v>
      </c>
      <c r="E51" s="17">
        <v>22.597695999999999</v>
      </c>
      <c r="F51" s="17">
        <v>22.556318000000001</v>
      </c>
      <c r="G51" s="17">
        <v>22.522082999999999</v>
      </c>
      <c r="H51" s="17">
        <v>22.493756999999999</v>
      </c>
      <c r="I51" s="17">
        <v>22.470321999999999</v>
      </c>
      <c r="J51" s="17">
        <v>22.450932000000002</v>
      </c>
      <c r="K51" s="17">
        <v>22.434888999999998</v>
      </c>
      <c r="L51" s="17">
        <v>22.421616</v>
      </c>
      <c r="M51" s="17">
        <v>22.410633000000001</v>
      </c>
      <c r="N51" s="17">
        <v>22.401546</v>
      </c>
      <c r="O51" s="17">
        <v>22.394030000000001</v>
      </c>
      <c r="P51" s="17">
        <v>22.387810000000002</v>
      </c>
      <c r="Q51" s="17">
        <v>22.382663999999998</v>
      </c>
      <c r="R51" s="17">
        <v>22.378405000000001</v>
      </c>
      <c r="S51" s="17">
        <v>22.374881999999999</v>
      </c>
      <c r="T51" s="17">
        <v>22.371967000000001</v>
      </c>
      <c r="U51" s="17">
        <v>22.369555999999999</v>
      </c>
      <c r="V51" s="17">
        <v>22.367560999999998</v>
      </c>
      <c r="W51" s="17">
        <v>22.36591</v>
      </c>
      <c r="X51" s="17">
        <v>22.364543999999999</v>
      </c>
      <c r="Y51" s="17">
        <v>22.363415</v>
      </c>
      <c r="Z51" s="17">
        <v>22.362477999999999</v>
      </c>
      <c r="AA51" s="17">
        <v>22.361706000000002</v>
      </c>
      <c r="AB51" s="17">
        <v>22.361065</v>
      </c>
      <c r="AC51" s="17">
        <v>22.360537000000001</v>
      </c>
      <c r="AD51" s="17">
        <v>22.360098000000001</v>
      </c>
      <c r="AE51" s="18">
        <v>3.0000000000000001E-6</v>
      </c>
    </row>
    <row r="52" spans="1:31" ht="15" customHeight="1" x14ac:dyDescent="0.25">
      <c r="A52" s="15" t="s">
        <v>16</v>
      </c>
      <c r="B52" s="20">
        <v>2332.3139649999998</v>
      </c>
      <c r="C52" s="20">
        <v>2301.4580080000001</v>
      </c>
      <c r="D52" s="20">
        <v>2347.5600589999999</v>
      </c>
      <c r="E52" s="20">
        <v>2378.7966310000002</v>
      </c>
      <c r="F52" s="20">
        <v>2400.4750979999999</v>
      </c>
      <c r="G52" s="20">
        <v>2438.7390140000002</v>
      </c>
      <c r="H52" s="20">
        <v>2473.7436520000001</v>
      </c>
      <c r="I52" s="20">
        <v>2508.5651859999998</v>
      </c>
      <c r="J52" s="20">
        <v>2544.6994629999999</v>
      </c>
      <c r="K52" s="20">
        <v>2573.140625</v>
      </c>
      <c r="L52" s="20">
        <v>2606.1367190000001</v>
      </c>
      <c r="M52" s="20">
        <v>2645.5134280000002</v>
      </c>
      <c r="N52" s="20">
        <v>2685.7382809999999</v>
      </c>
      <c r="O52" s="20">
        <v>2727.0739749999998</v>
      </c>
      <c r="P52" s="20">
        <v>2766.6970209999999</v>
      </c>
      <c r="Q52" s="20">
        <v>2806.6689449999999</v>
      </c>
      <c r="R52" s="20">
        <v>2843.8901369999999</v>
      </c>
      <c r="S52" s="20">
        <v>2876.3703609999998</v>
      </c>
      <c r="T52" s="20">
        <v>2905.1020509999998</v>
      </c>
      <c r="U52" s="20">
        <v>2931.11499</v>
      </c>
      <c r="V52" s="20">
        <v>2956.1669919999999</v>
      </c>
      <c r="W52" s="20">
        <v>2979.6110840000001</v>
      </c>
      <c r="X52" s="20">
        <v>3001.1027829999998</v>
      </c>
      <c r="Y52" s="20">
        <v>3020.7539059999999</v>
      </c>
      <c r="Z52" s="20">
        <v>3038.4160160000001</v>
      </c>
      <c r="AA52" s="20">
        <v>3052.4638669999999</v>
      </c>
      <c r="AB52" s="20">
        <v>3064.7338869999999</v>
      </c>
      <c r="AC52" s="20">
        <v>3074.9216310000002</v>
      </c>
      <c r="AD52" s="20">
        <v>3083.2619629999999</v>
      </c>
      <c r="AE52" s="21">
        <v>1.089E-2</v>
      </c>
    </row>
    <row r="53" spans="1:31" ht="15" customHeight="1" x14ac:dyDescent="0.25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31" ht="15" customHeight="1" x14ac:dyDescent="0.25">
      <c r="A54" s="15" t="s">
        <v>26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 spans="1:31" ht="15" customHeight="1" x14ac:dyDescent="0.25">
      <c r="A55" s="15" t="s">
        <v>101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spans="1:31" ht="15" customHeight="1" x14ac:dyDescent="0.25">
      <c r="A56" s="16" t="s">
        <v>102</v>
      </c>
      <c r="B56" s="17">
        <v>556.13458300000002</v>
      </c>
      <c r="C56" s="17">
        <v>519.255493</v>
      </c>
      <c r="D56" s="17">
        <v>507.62103300000001</v>
      </c>
      <c r="E56" s="17">
        <v>498.41296399999999</v>
      </c>
      <c r="F56" s="17">
        <v>493.29992700000003</v>
      </c>
      <c r="G56" s="17">
        <v>490.98367300000001</v>
      </c>
      <c r="H56" s="17">
        <v>490.21383700000001</v>
      </c>
      <c r="I56" s="17">
        <v>490.04037499999998</v>
      </c>
      <c r="J56" s="17">
        <v>490.25991800000003</v>
      </c>
      <c r="K56" s="17">
        <v>490.66137700000002</v>
      </c>
      <c r="L56" s="17">
        <v>491.34613000000002</v>
      </c>
      <c r="M56" s="17">
        <v>491.97042800000003</v>
      </c>
      <c r="N56" s="17">
        <v>492.58978300000001</v>
      </c>
      <c r="O56" s="17">
        <v>495.86975100000001</v>
      </c>
      <c r="P56" s="17">
        <v>500.82681300000002</v>
      </c>
      <c r="Q56" s="17">
        <v>506.03518700000001</v>
      </c>
      <c r="R56" s="17">
        <v>511.506531</v>
      </c>
      <c r="S56" s="17">
        <v>517.209656</v>
      </c>
      <c r="T56" s="17">
        <v>523.14196800000002</v>
      </c>
      <c r="U56" s="17">
        <v>529.27355999999997</v>
      </c>
      <c r="V56" s="17">
        <v>535.64825399999995</v>
      </c>
      <c r="W56" s="17">
        <v>542.22851600000001</v>
      </c>
      <c r="X56" s="17">
        <v>549.03607199999999</v>
      </c>
      <c r="Y56" s="17">
        <v>556.06292699999995</v>
      </c>
      <c r="Z56" s="17">
        <v>563.27105700000004</v>
      </c>
      <c r="AA56" s="17">
        <v>570.73071300000004</v>
      </c>
      <c r="AB56" s="17">
        <v>578.36993399999994</v>
      </c>
      <c r="AC56" s="17">
        <v>586.18573000000004</v>
      </c>
      <c r="AD56" s="17">
        <v>594.17468299999996</v>
      </c>
      <c r="AE56" s="18">
        <v>5.0039999999999998E-3</v>
      </c>
    </row>
    <row r="57" spans="1:31" ht="15" customHeight="1" x14ac:dyDescent="0.25">
      <c r="A57" s="16" t="s">
        <v>103</v>
      </c>
      <c r="B57" s="17">
        <v>19.32131</v>
      </c>
      <c r="C57" s="17">
        <v>16.866372999999999</v>
      </c>
      <c r="D57" s="17">
        <v>16.468979000000001</v>
      </c>
      <c r="E57" s="17">
        <v>16.304247</v>
      </c>
      <c r="F57" s="17">
        <v>16.128350999999999</v>
      </c>
      <c r="G57" s="17">
        <v>15.995358</v>
      </c>
      <c r="H57" s="17">
        <v>15.920539</v>
      </c>
      <c r="I57" s="17">
        <v>15.91535</v>
      </c>
      <c r="J57" s="17">
        <v>15.923137000000001</v>
      </c>
      <c r="K57" s="17">
        <v>15.936934000000001</v>
      </c>
      <c r="L57" s="17">
        <v>15.959709999999999</v>
      </c>
      <c r="M57" s="17">
        <v>15.98035</v>
      </c>
      <c r="N57" s="17">
        <v>16.000748000000002</v>
      </c>
      <c r="O57" s="17">
        <v>16.107430000000001</v>
      </c>
      <c r="P57" s="17">
        <v>16.268249999999998</v>
      </c>
      <c r="Q57" s="17">
        <v>16.437069000000001</v>
      </c>
      <c r="R57" s="17">
        <v>16.614554999999999</v>
      </c>
      <c r="S57" s="17">
        <v>16.799510999999999</v>
      </c>
      <c r="T57" s="17">
        <v>16.991913</v>
      </c>
      <c r="U57" s="17">
        <v>17.190662</v>
      </c>
      <c r="V57" s="17">
        <v>17.397162999999999</v>
      </c>
      <c r="W57" s="17">
        <v>17.610423999999998</v>
      </c>
      <c r="X57" s="17">
        <v>17.831232</v>
      </c>
      <c r="Y57" s="17">
        <v>18.059232999999999</v>
      </c>
      <c r="Z57" s="17">
        <v>18.292997</v>
      </c>
      <c r="AA57" s="17">
        <v>18.535028000000001</v>
      </c>
      <c r="AB57" s="17">
        <v>18.782841000000001</v>
      </c>
      <c r="AC57" s="17">
        <v>19.036438</v>
      </c>
      <c r="AD57" s="17">
        <v>19.295752</v>
      </c>
      <c r="AE57" s="18">
        <v>4.9959999999999996E-3</v>
      </c>
    </row>
    <row r="58" spans="1:31" ht="15" customHeight="1" x14ac:dyDescent="0.25">
      <c r="A58" s="16" t="s">
        <v>104</v>
      </c>
      <c r="B58" s="17">
        <v>131.19444300000001</v>
      </c>
      <c r="C58" s="17">
        <v>136.08424400000001</v>
      </c>
      <c r="D58" s="17">
        <v>133.03512599999999</v>
      </c>
      <c r="E58" s="17">
        <v>130.62193300000001</v>
      </c>
      <c r="F58" s="17">
        <v>129.281937</v>
      </c>
      <c r="G58" s="17">
        <v>128.67489599999999</v>
      </c>
      <c r="H58" s="17">
        <v>128.473129</v>
      </c>
      <c r="I58" s="17">
        <v>128.427673</v>
      </c>
      <c r="J58" s="17">
        <v>128.48521400000001</v>
      </c>
      <c r="K58" s="17">
        <v>128.590439</v>
      </c>
      <c r="L58" s="17">
        <v>128.76989699999999</v>
      </c>
      <c r="M58" s="17">
        <v>128.933502</v>
      </c>
      <c r="N58" s="17">
        <v>129.09582499999999</v>
      </c>
      <c r="O58" s="17">
        <v>129.95541399999999</v>
      </c>
      <c r="P58" s="17">
        <v>131.254547</v>
      </c>
      <c r="Q58" s="17">
        <v>132.61953700000001</v>
      </c>
      <c r="R58" s="17">
        <v>134.053436</v>
      </c>
      <c r="S58" s="17">
        <v>135.54808</v>
      </c>
      <c r="T58" s="17">
        <v>137.102814</v>
      </c>
      <c r="U58" s="17">
        <v>138.70974699999999</v>
      </c>
      <c r="V58" s="17">
        <v>140.380371</v>
      </c>
      <c r="W58" s="17">
        <v>142.104904</v>
      </c>
      <c r="X58" s="17">
        <v>143.888992</v>
      </c>
      <c r="Y58" s="17">
        <v>145.73056</v>
      </c>
      <c r="Z58" s="17">
        <v>147.61964399999999</v>
      </c>
      <c r="AA58" s="17">
        <v>149.57461499999999</v>
      </c>
      <c r="AB58" s="17">
        <v>151.57667499999999</v>
      </c>
      <c r="AC58" s="17">
        <v>153.62503100000001</v>
      </c>
      <c r="AD58" s="17">
        <v>155.71875</v>
      </c>
      <c r="AE58" s="18">
        <v>5.0039999999999998E-3</v>
      </c>
    </row>
    <row r="59" spans="1:31" ht="15" customHeight="1" x14ac:dyDescent="0.25">
      <c r="A59" s="15" t="s">
        <v>105</v>
      </c>
      <c r="B59" s="20">
        <v>706.65033000000005</v>
      </c>
      <c r="C59" s="20">
        <v>672.20611599999995</v>
      </c>
      <c r="D59" s="20">
        <v>657.12512200000003</v>
      </c>
      <c r="E59" s="20">
        <v>645.33917199999996</v>
      </c>
      <c r="F59" s="20">
        <v>638.71020499999997</v>
      </c>
      <c r="G59" s="20">
        <v>635.65393100000006</v>
      </c>
      <c r="H59" s="20">
        <v>634.607483</v>
      </c>
      <c r="I59" s="20">
        <v>634.38342299999999</v>
      </c>
      <c r="J59" s="20">
        <v>634.668274</v>
      </c>
      <c r="K59" s="20">
        <v>635.18872099999999</v>
      </c>
      <c r="L59" s="20">
        <v>636.07574499999998</v>
      </c>
      <c r="M59" s="20">
        <v>636.884277</v>
      </c>
      <c r="N59" s="20">
        <v>637.68633999999997</v>
      </c>
      <c r="O59" s="20">
        <v>641.93261700000005</v>
      </c>
      <c r="P59" s="20">
        <v>648.34960899999999</v>
      </c>
      <c r="Q59" s="20">
        <v>655.09179700000004</v>
      </c>
      <c r="R59" s="20">
        <v>662.17456100000004</v>
      </c>
      <c r="S59" s="20">
        <v>669.55725099999995</v>
      </c>
      <c r="T59" s="20">
        <v>677.23669400000006</v>
      </c>
      <c r="U59" s="20">
        <v>685.17394999999999</v>
      </c>
      <c r="V59" s="20">
        <v>693.42578100000003</v>
      </c>
      <c r="W59" s="20">
        <v>701.943848</v>
      </c>
      <c r="X59" s="20">
        <v>710.75628700000004</v>
      </c>
      <c r="Y59" s="20">
        <v>719.85266100000001</v>
      </c>
      <c r="Z59" s="20">
        <v>729.18365500000004</v>
      </c>
      <c r="AA59" s="20">
        <v>738.84033199999999</v>
      </c>
      <c r="AB59" s="20">
        <v>748.72943099999998</v>
      </c>
      <c r="AC59" s="20">
        <v>758.84716800000001</v>
      </c>
      <c r="AD59" s="20">
        <v>769.18920900000001</v>
      </c>
      <c r="AE59" s="21">
        <v>5.0039999999999998E-3</v>
      </c>
    </row>
    <row r="60" spans="1:31" ht="15" customHeight="1" x14ac:dyDescent="0.25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spans="1:31" ht="15" customHeight="1" x14ac:dyDescent="0.25">
      <c r="A61" s="15" t="s">
        <v>106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1" ht="15" customHeight="1" x14ac:dyDescent="0.25">
      <c r="A62" s="15" t="s">
        <v>107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 spans="1:31" ht="15" customHeight="1" x14ac:dyDescent="0.25">
      <c r="A63" s="16" t="s">
        <v>108</v>
      </c>
      <c r="B63" s="17">
        <v>10.873017000000001</v>
      </c>
      <c r="C63" s="17">
        <v>11.06593</v>
      </c>
      <c r="D63" s="17">
        <v>11.029373</v>
      </c>
      <c r="E63" s="17">
        <v>11.001530000000001</v>
      </c>
      <c r="F63" s="17">
        <v>10.97579</v>
      </c>
      <c r="G63" s="17">
        <v>10.951981</v>
      </c>
      <c r="H63" s="17">
        <v>10.929978999999999</v>
      </c>
      <c r="I63" s="17">
        <v>10.909585999999999</v>
      </c>
      <c r="J63" s="17">
        <v>10.890612000000001</v>
      </c>
      <c r="K63" s="17">
        <v>10.872833</v>
      </c>
      <c r="L63" s="17">
        <v>10.856152</v>
      </c>
      <c r="M63" s="17">
        <v>10.840401</v>
      </c>
      <c r="N63" s="17">
        <v>10.825474</v>
      </c>
      <c r="O63" s="17">
        <v>10.811152</v>
      </c>
      <c r="P63" s="17">
        <v>10.797319</v>
      </c>
      <c r="Q63" s="17">
        <v>10.783961</v>
      </c>
      <c r="R63" s="17">
        <v>10.770918</v>
      </c>
      <c r="S63" s="17">
        <v>10.758146999999999</v>
      </c>
      <c r="T63" s="17">
        <v>10.745526999999999</v>
      </c>
      <c r="U63" s="17">
        <v>10.732576999999999</v>
      </c>
      <c r="V63" s="17">
        <v>10.719303999999999</v>
      </c>
      <c r="W63" s="17">
        <v>10.705741</v>
      </c>
      <c r="X63" s="17">
        <v>10.691941</v>
      </c>
      <c r="Y63" s="17">
        <v>10.677927</v>
      </c>
      <c r="Z63" s="17">
        <v>10.663796</v>
      </c>
      <c r="AA63" s="17">
        <v>10.649621</v>
      </c>
      <c r="AB63" s="17">
        <v>10.635453</v>
      </c>
      <c r="AC63" s="17">
        <v>10.621392</v>
      </c>
      <c r="AD63" s="17">
        <v>10.607544000000001</v>
      </c>
      <c r="AE63" s="18">
        <v>-1.5659999999999999E-3</v>
      </c>
    </row>
    <row r="64" spans="1:31" ht="15" customHeight="1" x14ac:dyDescent="0.25">
      <c r="A64" s="16" t="s">
        <v>109</v>
      </c>
      <c r="B64" s="17">
        <v>77.981460999999996</v>
      </c>
      <c r="C64" s="17">
        <v>85.286240000000006</v>
      </c>
      <c r="D64" s="17">
        <v>83.979538000000005</v>
      </c>
      <c r="E64" s="17">
        <v>83.586608999999996</v>
      </c>
      <c r="F64" s="17">
        <v>82.930983999999995</v>
      </c>
      <c r="G64" s="17">
        <v>82.289321999999999</v>
      </c>
      <c r="H64" s="17">
        <v>81.715782000000004</v>
      </c>
      <c r="I64" s="17">
        <v>81.182548999999995</v>
      </c>
      <c r="J64" s="17">
        <v>80.685310000000001</v>
      </c>
      <c r="K64" s="17">
        <v>80.190781000000001</v>
      </c>
      <c r="L64" s="17">
        <v>79.654610000000005</v>
      </c>
      <c r="M64" s="17">
        <v>79.094200000000001</v>
      </c>
      <c r="N64" s="17">
        <v>78.505409</v>
      </c>
      <c r="O64" s="17">
        <v>77.881598999999994</v>
      </c>
      <c r="P64" s="17">
        <v>77.215323999999995</v>
      </c>
      <c r="Q64" s="17">
        <v>76.467315999999997</v>
      </c>
      <c r="R64" s="17">
        <v>75.626503</v>
      </c>
      <c r="S64" s="17">
        <v>74.707024000000004</v>
      </c>
      <c r="T64" s="17">
        <v>73.692177000000001</v>
      </c>
      <c r="U64" s="17">
        <v>72.625107</v>
      </c>
      <c r="V64" s="17">
        <v>71.502776999999995</v>
      </c>
      <c r="W64" s="17">
        <v>70.302329999999998</v>
      </c>
      <c r="X64" s="17">
        <v>69.045479</v>
      </c>
      <c r="Y64" s="17">
        <v>67.724365000000006</v>
      </c>
      <c r="Z64" s="17">
        <v>66.347969000000006</v>
      </c>
      <c r="AA64" s="17">
        <v>64.933768999999998</v>
      </c>
      <c r="AB64" s="17">
        <v>63.470664999999997</v>
      </c>
      <c r="AC64" s="17">
        <v>61.992054000000003</v>
      </c>
      <c r="AD64" s="17">
        <v>60.510840999999999</v>
      </c>
      <c r="AE64" s="18">
        <v>-1.2630000000000001E-2</v>
      </c>
    </row>
    <row r="65" spans="1:31" ht="15" customHeight="1" x14ac:dyDescent="0.25">
      <c r="A65" s="16" t="s">
        <v>110</v>
      </c>
      <c r="B65" s="17">
        <v>9.2627970000000008</v>
      </c>
      <c r="C65" s="17">
        <v>10.660586</v>
      </c>
      <c r="D65" s="17">
        <v>12.042204</v>
      </c>
      <c r="E65" s="17">
        <v>12.582974999999999</v>
      </c>
      <c r="F65" s="17">
        <v>13.402863</v>
      </c>
      <c r="G65" s="17">
        <v>14.223755000000001</v>
      </c>
      <c r="H65" s="17">
        <v>14.989504</v>
      </c>
      <c r="I65" s="17">
        <v>15.727346000000001</v>
      </c>
      <c r="J65" s="17">
        <v>16.440411000000001</v>
      </c>
      <c r="K65" s="17">
        <v>17.161359999999998</v>
      </c>
      <c r="L65" s="17">
        <v>17.931723000000002</v>
      </c>
      <c r="M65" s="17">
        <v>18.732728999999999</v>
      </c>
      <c r="N65" s="17">
        <v>19.566991999999999</v>
      </c>
      <c r="O65" s="17">
        <v>20.439751000000001</v>
      </c>
      <c r="P65" s="17">
        <v>21.358619999999998</v>
      </c>
      <c r="Q65" s="17">
        <v>22.36101</v>
      </c>
      <c r="R65" s="17">
        <v>23.459026000000001</v>
      </c>
      <c r="S65" s="17">
        <v>24.63862</v>
      </c>
      <c r="T65" s="17">
        <v>25.915298</v>
      </c>
      <c r="U65" s="17">
        <v>27.241516000000001</v>
      </c>
      <c r="V65" s="17">
        <v>28.620318999999999</v>
      </c>
      <c r="W65" s="17">
        <v>30.074826999999999</v>
      </c>
      <c r="X65" s="17">
        <v>31.583850999999999</v>
      </c>
      <c r="Y65" s="17">
        <v>33.155467999999999</v>
      </c>
      <c r="Z65" s="17">
        <v>34.781075000000001</v>
      </c>
      <c r="AA65" s="17">
        <v>36.442405999999998</v>
      </c>
      <c r="AB65" s="17">
        <v>38.150627</v>
      </c>
      <c r="AC65" s="17">
        <v>39.872311000000003</v>
      </c>
      <c r="AD65" s="17">
        <v>41.594017000000001</v>
      </c>
      <c r="AE65" s="18">
        <v>5.1714999999999997E-2</v>
      </c>
    </row>
    <row r="66" spans="1:31" ht="15" customHeight="1" x14ac:dyDescent="0.25">
      <c r="A66" s="16" t="s">
        <v>111</v>
      </c>
      <c r="B66" s="17">
        <v>7.2897000000000003E-2</v>
      </c>
      <c r="C66" s="17">
        <v>7.2668999999999997E-2</v>
      </c>
      <c r="D66" s="17">
        <v>7.2420999999999999E-2</v>
      </c>
      <c r="E66" s="17">
        <v>7.2205000000000005E-2</v>
      </c>
      <c r="F66" s="17">
        <v>7.1980000000000002E-2</v>
      </c>
      <c r="G66" s="17">
        <v>7.1748999999999993E-2</v>
      </c>
      <c r="H66" s="17">
        <v>7.1516999999999997E-2</v>
      </c>
      <c r="I66" s="17">
        <v>7.1281999999999998E-2</v>
      </c>
      <c r="J66" s="17">
        <v>7.1044999999999997E-2</v>
      </c>
      <c r="K66" s="17">
        <v>7.0803000000000005E-2</v>
      </c>
      <c r="L66" s="17">
        <v>7.0555999999999994E-2</v>
      </c>
      <c r="M66" s="17">
        <v>7.0304000000000005E-2</v>
      </c>
      <c r="N66" s="17">
        <v>7.0045999999999997E-2</v>
      </c>
      <c r="O66" s="17">
        <v>6.9781999999999997E-2</v>
      </c>
      <c r="P66" s="17">
        <v>6.9510000000000002E-2</v>
      </c>
      <c r="Q66" s="17">
        <v>6.9231000000000001E-2</v>
      </c>
      <c r="R66" s="17">
        <v>6.8945999999999993E-2</v>
      </c>
      <c r="S66" s="17">
        <v>6.8653000000000006E-2</v>
      </c>
      <c r="T66" s="17">
        <v>6.8353999999999998E-2</v>
      </c>
      <c r="U66" s="17">
        <v>6.8044999999999994E-2</v>
      </c>
      <c r="V66" s="17">
        <v>6.7726999999999996E-2</v>
      </c>
      <c r="W66" s="17">
        <v>6.7401000000000003E-2</v>
      </c>
      <c r="X66" s="17">
        <v>6.7068000000000003E-2</v>
      </c>
      <c r="Y66" s="17">
        <v>6.6726999999999995E-2</v>
      </c>
      <c r="Z66" s="17">
        <v>6.6379999999999995E-2</v>
      </c>
      <c r="AA66" s="17">
        <v>6.6028000000000003E-2</v>
      </c>
      <c r="AB66" s="17">
        <v>6.5671999999999994E-2</v>
      </c>
      <c r="AC66" s="17">
        <v>6.5311999999999995E-2</v>
      </c>
      <c r="AD66" s="17">
        <v>6.4950999999999995E-2</v>
      </c>
      <c r="AE66" s="18">
        <v>-4.15E-3</v>
      </c>
    </row>
    <row r="67" spans="1:31" ht="15" customHeight="1" x14ac:dyDescent="0.25">
      <c r="A67" s="16" t="s">
        <v>112</v>
      </c>
      <c r="B67" s="17">
        <v>98.190169999999995</v>
      </c>
      <c r="C67" s="17">
        <v>107.085426</v>
      </c>
      <c r="D67" s="17">
        <v>107.123535</v>
      </c>
      <c r="E67" s="17">
        <v>107.243317</v>
      </c>
      <c r="F67" s="17">
        <v>107.381615</v>
      </c>
      <c r="G67" s="17">
        <v>107.536804</v>
      </c>
      <c r="H67" s="17">
        <v>107.706779</v>
      </c>
      <c r="I67" s="17">
        <v>107.890762</v>
      </c>
      <c r="J67" s="17">
        <v>108.087372</v>
      </c>
      <c r="K67" s="17">
        <v>108.295776</v>
      </c>
      <c r="L67" s="17">
        <v>108.51303900000001</v>
      </c>
      <c r="M67" s="17">
        <v>108.737633</v>
      </c>
      <c r="N67" s="17">
        <v>108.96792600000001</v>
      </c>
      <c r="O67" s="17">
        <v>109.20227800000001</v>
      </c>
      <c r="P67" s="17">
        <v>109.44077299999999</v>
      </c>
      <c r="Q67" s="17">
        <v>109.681511</v>
      </c>
      <c r="R67" s="17">
        <v>109.925392</v>
      </c>
      <c r="S67" s="17">
        <v>110.17244700000001</v>
      </c>
      <c r="T67" s="17">
        <v>110.421356</v>
      </c>
      <c r="U67" s="17">
        <v>110.667244</v>
      </c>
      <c r="V67" s="17">
        <v>110.910133</v>
      </c>
      <c r="W67" s="17">
        <v>111.150299</v>
      </c>
      <c r="X67" s="17">
        <v>111.388344</v>
      </c>
      <c r="Y67" s="17">
        <v>111.624481</v>
      </c>
      <c r="Z67" s="17">
        <v>111.859222</v>
      </c>
      <c r="AA67" s="17">
        <v>112.09182</v>
      </c>
      <c r="AB67" s="17">
        <v>112.322418</v>
      </c>
      <c r="AC67" s="17">
        <v>112.551079</v>
      </c>
      <c r="AD67" s="17">
        <v>112.777351</v>
      </c>
      <c r="AE67" s="18">
        <v>1.92E-3</v>
      </c>
    </row>
    <row r="68" spans="1:31" ht="15" customHeight="1" x14ac:dyDescent="0.25">
      <c r="A68" s="15" t="s">
        <v>113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 spans="1:31" ht="15" customHeight="1" x14ac:dyDescent="0.25">
      <c r="A69" s="16" t="s">
        <v>108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9" t="s">
        <v>14</v>
      </c>
    </row>
    <row r="70" spans="1:31" ht="15" customHeight="1" x14ac:dyDescent="0.25">
      <c r="A70" s="16" t="s">
        <v>109</v>
      </c>
      <c r="B70" s="17">
        <v>27.819016000000001</v>
      </c>
      <c r="C70" s="17">
        <v>31.123528</v>
      </c>
      <c r="D70" s="17">
        <v>31.346143999999999</v>
      </c>
      <c r="E70" s="17">
        <v>31.588512000000001</v>
      </c>
      <c r="F70" s="17">
        <v>31.832211999999998</v>
      </c>
      <c r="G70" s="17">
        <v>32.076965000000001</v>
      </c>
      <c r="H70" s="17">
        <v>32.322563000000002</v>
      </c>
      <c r="I70" s="17">
        <v>32.568863</v>
      </c>
      <c r="J70" s="17">
        <v>32.815491000000002</v>
      </c>
      <c r="K70" s="17">
        <v>33.062018999999999</v>
      </c>
      <c r="L70" s="17">
        <v>33.308047999999999</v>
      </c>
      <c r="M70" s="17">
        <v>33.553226000000002</v>
      </c>
      <c r="N70" s="17">
        <v>33.797207</v>
      </c>
      <c r="O70" s="17">
        <v>34.039490000000001</v>
      </c>
      <c r="P70" s="17">
        <v>34.279865000000001</v>
      </c>
      <c r="Q70" s="17">
        <v>34.518154000000003</v>
      </c>
      <c r="R70" s="17">
        <v>34.754100999999999</v>
      </c>
      <c r="S70" s="17">
        <v>34.987766000000001</v>
      </c>
      <c r="T70" s="17">
        <v>35.218848999999999</v>
      </c>
      <c r="U70" s="17">
        <v>35.445704999999997</v>
      </c>
      <c r="V70" s="17">
        <v>35.668433999999998</v>
      </c>
      <c r="W70" s="17">
        <v>35.887104000000001</v>
      </c>
      <c r="X70" s="17">
        <v>36.101928999999998</v>
      </c>
      <c r="Y70" s="17">
        <v>36.313136999999998</v>
      </c>
      <c r="Z70" s="17">
        <v>36.521174999999999</v>
      </c>
      <c r="AA70" s="17">
        <v>36.726334000000001</v>
      </c>
      <c r="AB70" s="17">
        <v>36.928902000000001</v>
      </c>
      <c r="AC70" s="17">
        <v>37.129142999999999</v>
      </c>
      <c r="AD70" s="17">
        <v>37.327370000000002</v>
      </c>
      <c r="AE70" s="18">
        <v>6.7549999999999997E-3</v>
      </c>
    </row>
    <row r="71" spans="1:31" ht="15" customHeight="1" x14ac:dyDescent="0.25">
      <c r="A71" s="16" t="s">
        <v>110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9" t="s">
        <v>14</v>
      </c>
    </row>
    <row r="72" spans="1:31" ht="15" customHeight="1" x14ac:dyDescent="0.25">
      <c r="A72" s="16" t="s">
        <v>111</v>
      </c>
      <c r="B72" s="17">
        <v>0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9" t="s">
        <v>14</v>
      </c>
    </row>
    <row r="73" spans="1:31" ht="15" customHeight="1" x14ac:dyDescent="0.25">
      <c r="A73" s="16" t="s">
        <v>114</v>
      </c>
      <c r="B73" s="17">
        <v>27.819016000000001</v>
      </c>
      <c r="C73" s="17">
        <v>31.123528</v>
      </c>
      <c r="D73" s="17">
        <v>31.346143999999999</v>
      </c>
      <c r="E73" s="17">
        <v>31.588512000000001</v>
      </c>
      <c r="F73" s="17">
        <v>31.832211999999998</v>
      </c>
      <c r="G73" s="17">
        <v>32.076965000000001</v>
      </c>
      <c r="H73" s="17">
        <v>32.322563000000002</v>
      </c>
      <c r="I73" s="17">
        <v>32.568863</v>
      </c>
      <c r="J73" s="17">
        <v>32.815491000000002</v>
      </c>
      <c r="K73" s="17">
        <v>33.062018999999999</v>
      </c>
      <c r="L73" s="17">
        <v>33.308047999999999</v>
      </c>
      <c r="M73" s="17">
        <v>33.553226000000002</v>
      </c>
      <c r="N73" s="17">
        <v>33.797207</v>
      </c>
      <c r="O73" s="17">
        <v>34.039490000000001</v>
      </c>
      <c r="P73" s="17">
        <v>34.279865000000001</v>
      </c>
      <c r="Q73" s="17">
        <v>34.518154000000003</v>
      </c>
      <c r="R73" s="17">
        <v>34.754100999999999</v>
      </c>
      <c r="S73" s="17">
        <v>34.987766000000001</v>
      </c>
      <c r="T73" s="17">
        <v>35.218848999999999</v>
      </c>
      <c r="U73" s="17">
        <v>35.445704999999997</v>
      </c>
      <c r="V73" s="17">
        <v>35.668433999999998</v>
      </c>
      <c r="W73" s="17">
        <v>35.887104000000001</v>
      </c>
      <c r="X73" s="17">
        <v>36.101928999999998</v>
      </c>
      <c r="Y73" s="17">
        <v>36.313136999999998</v>
      </c>
      <c r="Z73" s="17">
        <v>36.521174999999999</v>
      </c>
      <c r="AA73" s="17">
        <v>36.726334000000001</v>
      </c>
      <c r="AB73" s="17">
        <v>36.928902000000001</v>
      </c>
      <c r="AC73" s="17">
        <v>37.129142999999999</v>
      </c>
      <c r="AD73" s="17">
        <v>37.327370000000002</v>
      </c>
      <c r="AE73" s="18">
        <v>6.7549999999999997E-3</v>
      </c>
    </row>
    <row r="74" spans="1:31" ht="15" customHeight="1" x14ac:dyDescent="0.25">
      <c r="A74" s="15" t="s">
        <v>115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spans="1:31" ht="15" customHeight="1" x14ac:dyDescent="0.25">
      <c r="A75" s="16" t="s">
        <v>108</v>
      </c>
      <c r="B75" s="17">
        <v>13.032696</v>
      </c>
      <c r="C75" s="17">
        <v>13.444159000000001</v>
      </c>
      <c r="D75" s="17">
        <v>13.579499</v>
      </c>
      <c r="E75" s="17">
        <v>13.72414</v>
      </c>
      <c r="F75" s="17">
        <v>13.870125</v>
      </c>
      <c r="G75" s="17">
        <v>14.017364000000001</v>
      </c>
      <c r="H75" s="17">
        <v>14.165760000000001</v>
      </c>
      <c r="I75" s="17">
        <v>14.315200000000001</v>
      </c>
      <c r="J75" s="17">
        <v>14.465529</v>
      </c>
      <c r="K75" s="17">
        <v>14.616552</v>
      </c>
      <c r="L75" s="17">
        <v>14.768087</v>
      </c>
      <c r="M75" s="17">
        <v>14.919973000000001</v>
      </c>
      <c r="N75" s="17">
        <v>15.072065</v>
      </c>
      <c r="O75" s="17">
        <v>15.224133</v>
      </c>
      <c r="P75" s="17">
        <v>15.376080999999999</v>
      </c>
      <c r="Q75" s="17">
        <v>15.527820999999999</v>
      </c>
      <c r="R75" s="17">
        <v>15.679240999999999</v>
      </c>
      <c r="S75" s="17">
        <v>15.830344999999999</v>
      </c>
      <c r="T75" s="17">
        <v>15.980991</v>
      </c>
      <c r="U75" s="17">
        <v>16.130445000000002</v>
      </c>
      <c r="V75" s="17">
        <v>16.278722999999999</v>
      </c>
      <c r="W75" s="17">
        <v>16.425872999999999</v>
      </c>
      <c r="X75" s="17">
        <v>16.571950999999999</v>
      </c>
      <c r="Y75" s="17">
        <v>16.717051999999999</v>
      </c>
      <c r="Z75" s="17">
        <v>16.861381999999999</v>
      </c>
      <c r="AA75" s="17">
        <v>17.005043000000001</v>
      </c>
      <c r="AB75" s="17">
        <v>17.148167000000001</v>
      </c>
      <c r="AC75" s="17">
        <v>17.290883999999998</v>
      </c>
      <c r="AD75" s="17">
        <v>17.433344000000002</v>
      </c>
      <c r="AE75" s="18">
        <v>9.6699999999999998E-3</v>
      </c>
    </row>
    <row r="76" spans="1:31" ht="15" customHeight="1" x14ac:dyDescent="0.25">
      <c r="A76" s="16" t="s">
        <v>109</v>
      </c>
      <c r="B76" s="17">
        <v>94.891548</v>
      </c>
      <c r="C76" s="17">
        <v>106.42665100000001</v>
      </c>
      <c r="D76" s="17">
        <v>107.457314</v>
      </c>
      <c r="E76" s="17">
        <v>108.585052</v>
      </c>
      <c r="F76" s="17">
        <v>109.714905</v>
      </c>
      <c r="G76" s="17">
        <v>110.854202</v>
      </c>
      <c r="H76" s="17">
        <v>112.003601</v>
      </c>
      <c r="I76" s="17">
        <v>113.161507</v>
      </c>
      <c r="J76" s="17">
        <v>114.32665299999999</v>
      </c>
      <c r="K76" s="17">
        <v>115.496544</v>
      </c>
      <c r="L76" s="17">
        <v>116.66841100000001</v>
      </c>
      <c r="M76" s="17">
        <v>117.841568</v>
      </c>
      <c r="N76" s="17">
        <v>119.014725</v>
      </c>
      <c r="O76" s="17">
        <v>120.185959</v>
      </c>
      <c r="P76" s="17">
        <v>121.35432400000001</v>
      </c>
      <c r="Q76" s="17">
        <v>122.517937</v>
      </c>
      <c r="R76" s="17">
        <v>123.67533899999999</v>
      </c>
      <c r="S76" s="17">
        <v>124.827034</v>
      </c>
      <c r="T76" s="17">
        <v>125.97141999999999</v>
      </c>
      <c r="U76" s="17">
        <v>127.10406500000001</v>
      </c>
      <c r="V76" s="17">
        <v>128.225098</v>
      </c>
      <c r="W76" s="17">
        <v>129.33401499999999</v>
      </c>
      <c r="X76" s="17">
        <v>130.431961</v>
      </c>
      <c r="Y76" s="17">
        <v>131.51942399999999</v>
      </c>
      <c r="Z76" s="17">
        <v>132.59826699999999</v>
      </c>
      <c r="AA76" s="17">
        <v>133.66978499999999</v>
      </c>
      <c r="AB76" s="17">
        <v>134.73460399999999</v>
      </c>
      <c r="AC76" s="17">
        <v>135.79496800000001</v>
      </c>
      <c r="AD76" s="17">
        <v>136.85249300000001</v>
      </c>
      <c r="AE76" s="18">
        <v>9.3559999999999997E-3</v>
      </c>
    </row>
    <row r="77" spans="1:31" ht="15" customHeight="1" x14ac:dyDescent="0.25">
      <c r="A77" s="16" t="s">
        <v>110</v>
      </c>
      <c r="B77" s="17">
        <v>1.102908</v>
      </c>
      <c r="C77" s="17">
        <v>1.156976</v>
      </c>
      <c r="D77" s="17">
        <v>1.2093400000000001</v>
      </c>
      <c r="E77" s="17">
        <v>1.2390509999999999</v>
      </c>
      <c r="F77" s="17">
        <v>1.2774179999999999</v>
      </c>
      <c r="G77" s="17">
        <v>1.316368</v>
      </c>
      <c r="H77" s="17">
        <v>1.35446</v>
      </c>
      <c r="I77" s="17">
        <v>1.3924160000000001</v>
      </c>
      <c r="J77" s="17">
        <v>1.43025</v>
      </c>
      <c r="K77" s="17">
        <v>1.4688950000000001</v>
      </c>
      <c r="L77" s="17">
        <v>1.5096419999999999</v>
      </c>
      <c r="M77" s="17">
        <v>1.551917</v>
      </c>
      <c r="N77" s="17">
        <v>1.5958349999999999</v>
      </c>
      <c r="O77" s="17">
        <v>1.6414800000000001</v>
      </c>
      <c r="P77" s="17">
        <v>1.689033</v>
      </c>
      <c r="Q77" s="17">
        <v>1.7397069999999999</v>
      </c>
      <c r="R77" s="17">
        <v>1.7939959999999999</v>
      </c>
      <c r="S77" s="17">
        <v>1.851472</v>
      </c>
      <c r="T77" s="17">
        <v>1.9125920000000001</v>
      </c>
      <c r="U77" s="17">
        <v>1.9759089999999999</v>
      </c>
      <c r="V77" s="17">
        <v>2.041455</v>
      </c>
      <c r="W77" s="17">
        <v>2.110058</v>
      </c>
      <c r="X77" s="17">
        <v>2.181076</v>
      </c>
      <c r="Y77" s="17">
        <v>2.2547579999999998</v>
      </c>
      <c r="Z77" s="17">
        <v>2.3308610000000001</v>
      </c>
      <c r="AA77" s="17">
        <v>2.4089719999999999</v>
      </c>
      <c r="AB77" s="17">
        <v>2.4894430000000001</v>
      </c>
      <c r="AC77" s="17">
        <v>2.5711569999999999</v>
      </c>
      <c r="AD77" s="17">
        <v>2.6536270000000002</v>
      </c>
      <c r="AE77" s="18">
        <v>3.1223000000000001E-2</v>
      </c>
    </row>
    <row r="78" spans="1:31" ht="15" customHeight="1" x14ac:dyDescent="0.25">
      <c r="A78" s="16" t="s">
        <v>111</v>
      </c>
      <c r="B78" s="17">
        <v>0.10273</v>
      </c>
      <c r="C78" s="17">
        <v>0.103754</v>
      </c>
      <c r="D78" s="17">
        <v>0.104799</v>
      </c>
      <c r="E78" s="17">
        <v>0.105915</v>
      </c>
      <c r="F78" s="17">
        <v>0.107042</v>
      </c>
      <c r="G78" s="17">
        <v>0.108178</v>
      </c>
      <c r="H78" s="17">
        <v>0.109323</v>
      </c>
      <c r="I78" s="17">
        <v>0.11047700000000001</v>
      </c>
      <c r="J78" s="17">
        <v>0.111637</v>
      </c>
      <c r="K78" s="17">
        <v>0.112802</v>
      </c>
      <c r="L78" s="17">
        <v>0.113972</v>
      </c>
      <c r="M78" s="17">
        <v>0.115144</v>
      </c>
      <c r="N78" s="17">
        <v>0.116318</v>
      </c>
      <c r="O78" s="17">
        <v>0.117491</v>
      </c>
      <c r="P78" s="17">
        <v>0.11866400000000001</v>
      </c>
      <c r="Q78" s="17">
        <v>0.119835</v>
      </c>
      <c r="R78" s="17">
        <v>0.121004</v>
      </c>
      <c r="S78" s="17">
        <v>0.12217</v>
      </c>
      <c r="T78" s="17">
        <v>0.123332</v>
      </c>
      <c r="U78" s="17">
        <v>0.124486</v>
      </c>
      <c r="V78" s="17">
        <v>0.12562999999999999</v>
      </c>
      <c r="W78" s="17">
        <v>0.12676599999999999</v>
      </c>
      <c r="X78" s="17">
        <v>0.12789300000000001</v>
      </c>
      <c r="Y78" s="17">
        <v>0.12901299999999999</v>
      </c>
      <c r="Z78" s="17">
        <v>0.13012699999999999</v>
      </c>
      <c r="AA78" s="17">
        <v>0.13123499999999999</v>
      </c>
      <c r="AB78" s="17">
        <v>0.13234000000000001</v>
      </c>
      <c r="AC78" s="17">
        <v>0.133441</v>
      </c>
      <c r="AD78" s="17">
        <v>0.13454099999999999</v>
      </c>
      <c r="AE78" s="18">
        <v>9.6699999999999998E-3</v>
      </c>
    </row>
    <row r="79" spans="1:31" ht="15" customHeight="1" x14ac:dyDescent="0.25">
      <c r="A79" s="16" t="s">
        <v>116</v>
      </c>
      <c r="B79" s="17">
        <v>109.129875</v>
      </c>
      <c r="C79" s="17">
        <v>121.13153800000001</v>
      </c>
      <c r="D79" s="17">
        <v>122.35095200000001</v>
      </c>
      <c r="E79" s="17">
        <v>123.65416</v>
      </c>
      <c r="F79" s="17">
        <v>124.96948999999999</v>
      </c>
      <c r="G79" s="17">
        <v>126.29611199999999</v>
      </c>
      <c r="H79" s="17">
        <v>127.63314099999999</v>
      </c>
      <c r="I79" s="17">
        <v>128.97959900000001</v>
      </c>
      <c r="J79" s="17">
        <v>130.33406099999999</v>
      </c>
      <c r="K79" s="17">
        <v>131.69480899999999</v>
      </c>
      <c r="L79" s="17">
        <v>133.060104</v>
      </c>
      <c r="M79" s="17">
        <v>134.42858899999999</v>
      </c>
      <c r="N79" s="17">
        <v>135.79894999999999</v>
      </c>
      <c r="O79" s="17">
        <v>137.16906700000001</v>
      </c>
      <c r="P79" s="17">
        <v>138.53810100000001</v>
      </c>
      <c r="Q79" s="17">
        <v>139.905304</v>
      </c>
      <c r="R79" s="17">
        <v>141.269577</v>
      </c>
      <c r="S79" s="17">
        <v>142.63102699999999</v>
      </c>
      <c r="T79" s="17">
        <v>143.98834199999999</v>
      </c>
      <c r="U79" s="17">
        <v>145.3349</v>
      </c>
      <c r="V79" s="17">
        <v>146.67089799999999</v>
      </c>
      <c r="W79" s="17">
        <v>147.99671900000001</v>
      </c>
      <c r="X79" s="17">
        <v>149.312881</v>
      </c>
      <c r="Y79" s="17">
        <v>150.62025499999999</v>
      </c>
      <c r="Z79" s="17">
        <v>151.92063899999999</v>
      </c>
      <c r="AA79" s="17">
        <v>153.21504200000001</v>
      </c>
      <c r="AB79" s="17">
        <v>154.504547</v>
      </c>
      <c r="AC79" s="17">
        <v>155.790436</v>
      </c>
      <c r="AD79" s="17">
        <v>157.074005</v>
      </c>
      <c r="AE79" s="18">
        <v>9.6699999999999998E-3</v>
      </c>
    </row>
    <row r="80" spans="1:31" ht="15" customHeight="1" x14ac:dyDescent="0.25">
      <c r="A80" s="15" t="s">
        <v>117</v>
      </c>
      <c r="B80" s="20">
        <v>235.139084</v>
      </c>
      <c r="C80" s="20">
        <v>259.340485</v>
      </c>
      <c r="D80" s="20">
        <v>260.82064800000001</v>
      </c>
      <c r="E80" s="20">
        <v>262.48599200000001</v>
      </c>
      <c r="F80" s="20">
        <v>264.18331899999998</v>
      </c>
      <c r="G80" s="20">
        <v>265.90988199999998</v>
      </c>
      <c r="H80" s="20">
        <v>267.66247600000003</v>
      </c>
      <c r="I80" s="20">
        <v>269.43920900000001</v>
      </c>
      <c r="J80" s="20">
        <v>271.23693800000001</v>
      </c>
      <c r="K80" s="20">
        <v>273.05261200000001</v>
      </c>
      <c r="L80" s="20">
        <v>274.88119499999999</v>
      </c>
      <c r="M80" s="20">
        <v>276.71945199999999</v>
      </c>
      <c r="N80" s="20">
        <v>278.56408699999997</v>
      </c>
      <c r="O80" s="20">
        <v>280.41082799999998</v>
      </c>
      <c r="P80" s="20">
        <v>282.258759</v>
      </c>
      <c r="Q80" s="20">
        <v>284.10498000000001</v>
      </c>
      <c r="R80" s="20">
        <v>285.94906600000002</v>
      </c>
      <c r="S80" s="20">
        <v>287.79122899999999</v>
      </c>
      <c r="T80" s="20">
        <v>289.62853999999999</v>
      </c>
      <c r="U80" s="20">
        <v>291.44784499999997</v>
      </c>
      <c r="V80" s="20">
        <v>293.249481</v>
      </c>
      <c r="W80" s="20">
        <v>295.03411899999998</v>
      </c>
      <c r="X80" s="20">
        <v>296.80316199999999</v>
      </c>
      <c r="Y80" s="20">
        <v>298.557861</v>
      </c>
      <c r="Z80" s="20">
        <v>300.30102499999998</v>
      </c>
      <c r="AA80" s="20">
        <v>302.03320300000001</v>
      </c>
      <c r="AB80" s="20">
        <v>303.75585899999999</v>
      </c>
      <c r="AC80" s="20">
        <v>305.470642</v>
      </c>
      <c r="AD80" s="20">
        <v>307.178741</v>
      </c>
      <c r="AE80" s="21">
        <v>6.2899999999999996E-3</v>
      </c>
    </row>
    <row r="81" spans="1:31" ht="15" customHeight="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 spans="1:31" ht="15" customHeight="1" x14ac:dyDescent="0.25">
      <c r="A82" s="15" t="s">
        <v>118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 spans="1:31" ht="15" customHeight="1" x14ac:dyDescent="0.25">
      <c r="A83" s="16" t="s">
        <v>119</v>
      </c>
      <c r="B83" s="17">
        <v>17.726265000000001</v>
      </c>
      <c r="C83" s="17">
        <v>19.658132999999999</v>
      </c>
      <c r="D83" s="17">
        <v>19.28912</v>
      </c>
      <c r="E83" s="17">
        <v>16.908003000000001</v>
      </c>
      <c r="F83" s="17">
        <v>16.426376000000001</v>
      </c>
      <c r="G83" s="17">
        <v>16.209952999999999</v>
      </c>
      <c r="H83" s="17">
        <v>16.017071000000001</v>
      </c>
      <c r="I83" s="17">
        <v>15.864914000000001</v>
      </c>
      <c r="J83" s="17">
        <v>15.785004000000001</v>
      </c>
      <c r="K83" s="17">
        <v>15.802873</v>
      </c>
      <c r="L83" s="17">
        <v>15.840778</v>
      </c>
      <c r="M83" s="17">
        <v>15.884715999999999</v>
      </c>
      <c r="N83" s="17">
        <v>15.935359999999999</v>
      </c>
      <c r="O83" s="17">
        <v>15.975364000000001</v>
      </c>
      <c r="P83" s="17">
        <v>16.019835</v>
      </c>
      <c r="Q83" s="17">
        <v>16.059958999999999</v>
      </c>
      <c r="R83" s="17">
        <v>16.120003000000001</v>
      </c>
      <c r="S83" s="17">
        <v>16.203253</v>
      </c>
      <c r="T83" s="17">
        <v>16.308933</v>
      </c>
      <c r="U83" s="17">
        <v>16.447741000000001</v>
      </c>
      <c r="V83" s="17">
        <v>16.619181000000001</v>
      </c>
      <c r="W83" s="17">
        <v>16.801275</v>
      </c>
      <c r="X83" s="17">
        <v>16.970092999999999</v>
      </c>
      <c r="Y83" s="17">
        <v>17.14809</v>
      </c>
      <c r="Z83" s="17">
        <v>17.330372000000001</v>
      </c>
      <c r="AA83" s="17">
        <v>17.516801999999998</v>
      </c>
      <c r="AB83" s="17">
        <v>17.722539999999999</v>
      </c>
      <c r="AC83" s="17">
        <v>17.965551000000001</v>
      </c>
      <c r="AD83" s="17">
        <v>18.185835000000001</v>
      </c>
      <c r="AE83" s="18">
        <v>-2.879E-3</v>
      </c>
    </row>
    <row r="84" spans="1:31" ht="15" customHeight="1" x14ac:dyDescent="0.25">
      <c r="A84" s="16" t="s">
        <v>120</v>
      </c>
      <c r="B84" s="17">
        <v>1.947678</v>
      </c>
      <c r="C84" s="17">
        <v>1.9658150000000001</v>
      </c>
      <c r="D84" s="17">
        <v>1.9289130000000001</v>
      </c>
      <c r="E84" s="17">
        <v>1.690801</v>
      </c>
      <c r="F84" s="17">
        <v>1.642638</v>
      </c>
      <c r="G84" s="17">
        <v>1.6209960000000001</v>
      </c>
      <c r="H84" s="17">
        <v>1.601707</v>
      </c>
      <c r="I84" s="17">
        <v>1.586492</v>
      </c>
      <c r="J84" s="17">
        <v>1.5785009999999999</v>
      </c>
      <c r="K84" s="17">
        <v>1.5802879999999999</v>
      </c>
      <c r="L84" s="17">
        <v>1.5840780000000001</v>
      </c>
      <c r="M84" s="17">
        <v>1.5884720000000001</v>
      </c>
      <c r="N84" s="17">
        <v>1.5935360000000001</v>
      </c>
      <c r="O84" s="17">
        <v>1.597537</v>
      </c>
      <c r="P84" s="17">
        <v>1.6019840000000001</v>
      </c>
      <c r="Q84" s="17">
        <v>1.605996</v>
      </c>
      <c r="R84" s="17">
        <v>1.6120000000000001</v>
      </c>
      <c r="S84" s="17">
        <v>1.6203259999999999</v>
      </c>
      <c r="T84" s="17">
        <v>1.6308940000000001</v>
      </c>
      <c r="U84" s="17">
        <v>1.644774</v>
      </c>
      <c r="V84" s="17">
        <v>1.6619189999999999</v>
      </c>
      <c r="W84" s="17">
        <v>1.6801280000000001</v>
      </c>
      <c r="X84" s="17">
        <v>1.6970099999999999</v>
      </c>
      <c r="Y84" s="17">
        <v>1.714809</v>
      </c>
      <c r="Z84" s="17">
        <v>1.7330380000000001</v>
      </c>
      <c r="AA84" s="17">
        <v>1.7516799999999999</v>
      </c>
      <c r="AB84" s="17">
        <v>1.772254</v>
      </c>
      <c r="AC84" s="17">
        <v>1.796556</v>
      </c>
      <c r="AD84" s="17">
        <v>1.818584</v>
      </c>
      <c r="AE84" s="18">
        <v>-2.879E-3</v>
      </c>
    </row>
    <row r="85" spans="1:31" ht="15" customHeight="1" x14ac:dyDescent="0.25">
      <c r="A85" s="16" t="s">
        <v>121</v>
      </c>
      <c r="B85" s="17">
        <v>15.778587</v>
      </c>
      <c r="C85" s="17">
        <v>17.692318</v>
      </c>
      <c r="D85" s="17">
        <v>17.360206999999999</v>
      </c>
      <c r="E85" s="17">
        <v>15.217202</v>
      </c>
      <c r="F85" s="17">
        <v>14.783738</v>
      </c>
      <c r="G85" s="17">
        <v>14.588958</v>
      </c>
      <c r="H85" s="17">
        <v>14.415362999999999</v>
      </c>
      <c r="I85" s="17">
        <v>14.278422000000001</v>
      </c>
      <c r="J85" s="17">
        <v>14.206503</v>
      </c>
      <c r="K85" s="17">
        <v>14.222585</v>
      </c>
      <c r="L85" s="17">
        <v>14.256701</v>
      </c>
      <c r="M85" s="17">
        <v>14.296244</v>
      </c>
      <c r="N85" s="17">
        <v>14.341824000000001</v>
      </c>
      <c r="O85" s="17">
        <v>14.377827</v>
      </c>
      <c r="P85" s="17">
        <v>14.41785</v>
      </c>
      <c r="Q85" s="17">
        <v>14.453963</v>
      </c>
      <c r="R85" s="17">
        <v>14.508001999999999</v>
      </c>
      <c r="S85" s="17">
        <v>14.582927</v>
      </c>
      <c r="T85" s="17">
        <v>14.678039999999999</v>
      </c>
      <c r="U85" s="17">
        <v>14.802966</v>
      </c>
      <c r="V85" s="17">
        <v>14.957262</v>
      </c>
      <c r="W85" s="17">
        <v>15.121147000000001</v>
      </c>
      <c r="X85" s="17">
        <v>15.273083</v>
      </c>
      <c r="Y85" s="17">
        <v>15.433280999999999</v>
      </c>
      <c r="Z85" s="17">
        <v>15.597334</v>
      </c>
      <c r="AA85" s="17">
        <v>15.765121000000001</v>
      </c>
      <c r="AB85" s="17">
        <v>15.950286</v>
      </c>
      <c r="AC85" s="17">
        <v>16.168994999999999</v>
      </c>
      <c r="AD85" s="17">
        <v>16.367249999999999</v>
      </c>
      <c r="AE85" s="18">
        <v>-2.879E-3</v>
      </c>
    </row>
    <row r="86" spans="1:31" ht="15" customHeight="1" x14ac:dyDescent="0.25">
      <c r="A86" s="16" t="s">
        <v>122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9" t="s">
        <v>14</v>
      </c>
    </row>
    <row r="87" spans="1:31" ht="15" customHeight="1" x14ac:dyDescent="0.25">
      <c r="A87" s="16" t="s">
        <v>123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9" t="s">
        <v>14</v>
      </c>
    </row>
    <row r="88" spans="1:31" ht="15" customHeight="1" x14ac:dyDescent="0.25">
      <c r="A88" s="16" t="s">
        <v>124</v>
      </c>
      <c r="B88" s="17">
        <v>14.697877999999999</v>
      </c>
      <c r="C88" s="17">
        <v>14.749964</v>
      </c>
      <c r="D88" s="17">
        <v>14.987038</v>
      </c>
      <c r="E88" s="17">
        <v>15.340731</v>
      </c>
      <c r="F88" s="17">
        <v>15.530237</v>
      </c>
      <c r="G88" s="17">
        <v>15.775473</v>
      </c>
      <c r="H88" s="17">
        <v>15.992872</v>
      </c>
      <c r="I88" s="17">
        <v>16.201917999999999</v>
      </c>
      <c r="J88" s="17">
        <v>16.405951999999999</v>
      </c>
      <c r="K88" s="17">
        <v>16.580660000000002</v>
      </c>
      <c r="L88" s="17">
        <v>16.759326999999999</v>
      </c>
      <c r="M88" s="17">
        <v>16.94894</v>
      </c>
      <c r="N88" s="17">
        <v>17.138162999999999</v>
      </c>
      <c r="O88" s="17">
        <v>17.326643000000001</v>
      </c>
      <c r="P88" s="17">
        <v>17.507937999999999</v>
      </c>
      <c r="Q88" s="17">
        <v>17.701498000000001</v>
      </c>
      <c r="R88" s="17">
        <v>17.896877</v>
      </c>
      <c r="S88" s="17">
        <v>18.080290000000002</v>
      </c>
      <c r="T88" s="17">
        <v>18.254125999999999</v>
      </c>
      <c r="U88" s="17">
        <v>18.422308000000001</v>
      </c>
      <c r="V88" s="17">
        <v>18.589565</v>
      </c>
      <c r="W88" s="17">
        <v>18.759426000000001</v>
      </c>
      <c r="X88" s="17">
        <v>18.930187</v>
      </c>
      <c r="Y88" s="17">
        <v>19.097512999999999</v>
      </c>
      <c r="Z88" s="17">
        <v>19.297947000000001</v>
      </c>
      <c r="AA88" s="17">
        <v>19.520354999999999</v>
      </c>
      <c r="AB88" s="17">
        <v>19.748774999999998</v>
      </c>
      <c r="AC88" s="17">
        <v>19.979030999999999</v>
      </c>
      <c r="AD88" s="17">
        <v>20.213964000000001</v>
      </c>
      <c r="AE88" s="18">
        <v>1.174E-2</v>
      </c>
    </row>
    <row r="89" spans="1:31" ht="15" customHeight="1" x14ac:dyDescent="0.25">
      <c r="A89" s="16" t="s">
        <v>120</v>
      </c>
      <c r="B89" s="17">
        <v>14.697877999999999</v>
      </c>
      <c r="C89" s="17">
        <v>14.749964</v>
      </c>
      <c r="D89" s="17">
        <v>14.987038</v>
      </c>
      <c r="E89" s="17">
        <v>15.340731</v>
      </c>
      <c r="F89" s="17">
        <v>15.530237</v>
      </c>
      <c r="G89" s="17">
        <v>15.775473</v>
      </c>
      <c r="H89" s="17">
        <v>15.992872</v>
      </c>
      <c r="I89" s="17">
        <v>16.201917999999999</v>
      </c>
      <c r="J89" s="17">
        <v>16.405951999999999</v>
      </c>
      <c r="K89" s="17">
        <v>16.580660000000002</v>
      </c>
      <c r="L89" s="17">
        <v>16.759326999999999</v>
      </c>
      <c r="M89" s="17">
        <v>16.94894</v>
      </c>
      <c r="N89" s="17">
        <v>17.138162999999999</v>
      </c>
      <c r="O89" s="17">
        <v>17.326643000000001</v>
      </c>
      <c r="P89" s="17">
        <v>17.507937999999999</v>
      </c>
      <c r="Q89" s="17">
        <v>17.701498000000001</v>
      </c>
      <c r="R89" s="17">
        <v>17.896877</v>
      </c>
      <c r="S89" s="17">
        <v>18.080290000000002</v>
      </c>
      <c r="T89" s="17">
        <v>18.254125999999999</v>
      </c>
      <c r="U89" s="17">
        <v>18.422308000000001</v>
      </c>
      <c r="V89" s="17">
        <v>18.589565</v>
      </c>
      <c r="W89" s="17">
        <v>18.759426000000001</v>
      </c>
      <c r="X89" s="17">
        <v>18.930187</v>
      </c>
      <c r="Y89" s="17">
        <v>19.097512999999999</v>
      </c>
      <c r="Z89" s="17">
        <v>19.297947000000001</v>
      </c>
      <c r="AA89" s="17">
        <v>19.520354999999999</v>
      </c>
      <c r="AB89" s="17">
        <v>19.748774999999998</v>
      </c>
      <c r="AC89" s="17">
        <v>19.979030999999999</v>
      </c>
      <c r="AD89" s="17">
        <v>20.213964000000001</v>
      </c>
      <c r="AE89" s="18">
        <v>1.174E-2</v>
      </c>
    </row>
    <row r="90" spans="1:31" ht="15" customHeight="1" x14ac:dyDescent="0.25">
      <c r="A90" s="16" t="s">
        <v>125</v>
      </c>
      <c r="B90" s="17">
        <v>15.312493999999999</v>
      </c>
      <c r="C90" s="17">
        <v>16.436122999999998</v>
      </c>
      <c r="D90" s="17">
        <v>16.985576999999999</v>
      </c>
      <c r="E90" s="17">
        <v>18.402058</v>
      </c>
      <c r="F90" s="17">
        <v>18.479641000000001</v>
      </c>
      <c r="G90" s="17">
        <v>18.874162999999999</v>
      </c>
      <c r="H90" s="17">
        <v>19.267361000000001</v>
      </c>
      <c r="I90" s="17">
        <v>19.634815</v>
      </c>
      <c r="J90" s="17">
        <v>19.968368999999999</v>
      </c>
      <c r="K90" s="17">
        <v>20.218719</v>
      </c>
      <c r="L90" s="17">
        <v>20.487444</v>
      </c>
      <c r="M90" s="17">
        <v>20.779952999999999</v>
      </c>
      <c r="N90" s="17">
        <v>21.071328999999999</v>
      </c>
      <c r="O90" s="17">
        <v>21.369308</v>
      </c>
      <c r="P90" s="17">
        <v>21.652494000000001</v>
      </c>
      <c r="Q90" s="17">
        <v>21.962719</v>
      </c>
      <c r="R90" s="17">
        <v>22.263888999999999</v>
      </c>
      <c r="S90" s="17">
        <v>22.533688000000001</v>
      </c>
      <c r="T90" s="17">
        <v>22.780201000000002</v>
      </c>
      <c r="U90" s="17">
        <v>23.010283000000001</v>
      </c>
      <c r="V90" s="17">
        <v>23.236481000000001</v>
      </c>
      <c r="W90" s="17">
        <v>23.470490000000002</v>
      </c>
      <c r="X90" s="17">
        <v>23.711582</v>
      </c>
      <c r="Y90" s="17">
        <v>23.943180000000002</v>
      </c>
      <c r="Z90" s="17">
        <v>24.248076999999999</v>
      </c>
      <c r="AA90" s="17">
        <v>24.599571000000001</v>
      </c>
      <c r="AB90" s="17">
        <v>24.957972999999999</v>
      </c>
      <c r="AC90" s="17">
        <v>25.310431999999999</v>
      </c>
      <c r="AD90" s="17">
        <v>25.685167</v>
      </c>
      <c r="AE90" s="18">
        <v>1.6671999999999999E-2</v>
      </c>
    </row>
    <row r="91" spans="1:31" ht="15" customHeight="1" x14ac:dyDescent="0.25">
      <c r="A91" s="16" t="s">
        <v>120</v>
      </c>
      <c r="B91" s="17">
        <v>5.9170239999999996</v>
      </c>
      <c r="C91" s="17">
        <v>5.9175259999999996</v>
      </c>
      <c r="D91" s="17">
        <v>6.0564020000000003</v>
      </c>
      <c r="E91" s="17">
        <v>6.3327559999999998</v>
      </c>
      <c r="F91" s="17">
        <v>6.4019469999999998</v>
      </c>
      <c r="G91" s="17">
        <v>6.5427980000000003</v>
      </c>
      <c r="H91" s="17">
        <v>6.6593299999999997</v>
      </c>
      <c r="I91" s="17">
        <v>6.7684009999999999</v>
      </c>
      <c r="J91" s="17">
        <v>6.8678319999999999</v>
      </c>
      <c r="K91" s="17">
        <v>6.9457630000000004</v>
      </c>
      <c r="L91" s="17">
        <v>7.0290569999999999</v>
      </c>
      <c r="M91" s="17">
        <v>7.1202969999999999</v>
      </c>
      <c r="N91" s="17">
        <v>7.2135680000000004</v>
      </c>
      <c r="O91" s="17">
        <v>7.3071010000000003</v>
      </c>
      <c r="P91" s="17">
        <v>7.3953639999999998</v>
      </c>
      <c r="Q91" s="17">
        <v>7.4929129999999997</v>
      </c>
      <c r="R91" s="17">
        <v>7.5870439999999997</v>
      </c>
      <c r="S91" s="17">
        <v>7.6719059999999999</v>
      </c>
      <c r="T91" s="17">
        <v>7.7493990000000004</v>
      </c>
      <c r="U91" s="17">
        <v>7.8235979999999996</v>
      </c>
      <c r="V91" s="17">
        <v>7.8983699999999999</v>
      </c>
      <c r="W91" s="17">
        <v>7.9766060000000003</v>
      </c>
      <c r="X91" s="17">
        <v>8.0559229999999999</v>
      </c>
      <c r="Y91" s="17">
        <v>8.1325179999999992</v>
      </c>
      <c r="Z91" s="17">
        <v>8.2370560000000008</v>
      </c>
      <c r="AA91" s="17">
        <v>8.3575529999999993</v>
      </c>
      <c r="AB91" s="17">
        <v>8.4862870000000008</v>
      </c>
      <c r="AC91" s="17">
        <v>8.6170740000000006</v>
      </c>
      <c r="AD91" s="17">
        <v>8.7531239999999997</v>
      </c>
      <c r="AE91" s="18">
        <v>1.4605E-2</v>
      </c>
    </row>
    <row r="92" spans="1:31" ht="15" customHeight="1" x14ac:dyDescent="0.25">
      <c r="A92" s="16" t="s">
        <v>121</v>
      </c>
      <c r="B92" s="17">
        <v>9.3954710000000006</v>
      </c>
      <c r="C92" s="17">
        <v>10.518596000000001</v>
      </c>
      <c r="D92" s="17">
        <v>10.929174</v>
      </c>
      <c r="E92" s="17">
        <v>12.069300999999999</v>
      </c>
      <c r="F92" s="17">
        <v>12.077695</v>
      </c>
      <c r="G92" s="17">
        <v>12.331365</v>
      </c>
      <c r="H92" s="17">
        <v>12.608029999999999</v>
      </c>
      <c r="I92" s="17">
        <v>12.866414000000001</v>
      </c>
      <c r="J92" s="17">
        <v>13.100536</v>
      </c>
      <c r="K92" s="17">
        <v>13.272957</v>
      </c>
      <c r="L92" s="17">
        <v>13.458387</v>
      </c>
      <c r="M92" s="17">
        <v>13.659656999999999</v>
      </c>
      <c r="N92" s="17">
        <v>13.857760000000001</v>
      </c>
      <c r="O92" s="17">
        <v>14.062208</v>
      </c>
      <c r="P92" s="17">
        <v>14.257130999999999</v>
      </c>
      <c r="Q92" s="17">
        <v>14.469804999999999</v>
      </c>
      <c r="R92" s="17">
        <v>14.676845</v>
      </c>
      <c r="S92" s="17">
        <v>14.86178</v>
      </c>
      <c r="T92" s="17">
        <v>15.030802</v>
      </c>
      <c r="U92" s="17">
        <v>15.186685000000001</v>
      </c>
      <c r="V92" s="17">
        <v>15.33811</v>
      </c>
      <c r="W92" s="17">
        <v>15.493881999999999</v>
      </c>
      <c r="X92" s="17">
        <v>15.655659</v>
      </c>
      <c r="Y92" s="17">
        <v>15.810663</v>
      </c>
      <c r="Z92" s="17">
        <v>16.011021</v>
      </c>
      <c r="AA92" s="17">
        <v>16.242018000000002</v>
      </c>
      <c r="AB92" s="17">
        <v>16.471686999999999</v>
      </c>
      <c r="AC92" s="17">
        <v>16.693356999999999</v>
      </c>
      <c r="AD92" s="17">
        <v>16.932043</v>
      </c>
      <c r="AE92" s="18">
        <v>1.7788000000000002E-2</v>
      </c>
    </row>
    <row r="93" spans="1:31" ht="15" customHeight="1" x14ac:dyDescent="0.25">
      <c r="A93" s="16" t="s">
        <v>122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9" t="s">
        <v>14</v>
      </c>
    </row>
    <row r="94" spans="1:31" ht="15" customHeight="1" x14ac:dyDescent="0.25">
      <c r="A94" s="16" t="s">
        <v>123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9" t="s">
        <v>14</v>
      </c>
    </row>
    <row r="95" spans="1:31" ht="15" customHeight="1" x14ac:dyDescent="0.25">
      <c r="A95" s="15" t="s">
        <v>126</v>
      </c>
      <c r="B95" s="20">
        <v>47.736632999999998</v>
      </c>
      <c r="C95" s="20">
        <v>50.844219000000002</v>
      </c>
      <c r="D95" s="20">
        <v>51.261733999999997</v>
      </c>
      <c r="E95" s="20">
        <v>50.650790999999998</v>
      </c>
      <c r="F95" s="20">
        <v>50.436253000000001</v>
      </c>
      <c r="G95" s="20">
        <v>50.859589</v>
      </c>
      <c r="H95" s="20">
        <v>51.277298000000002</v>
      </c>
      <c r="I95" s="20">
        <v>51.701649000000003</v>
      </c>
      <c r="J95" s="20">
        <v>52.159325000000003</v>
      </c>
      <c r="K95" s="20">
        <v>52.602252999999997</v>
      </c>
      <c r="L95" s="20">
        <v>53.087547000000001</v>
      </c>
      <c r="M95" s="20">
        <v>53.613608999999997</v>
      </c>
      <c r="N95" s="20">
        <v>54.144855</v>
      </c>
      <c r="O95" s="20">
        <v>54.671317999999999</v>
      </c>
      <c r="P95" s="20">
        <v>55.180264000000001</v>
      </c>
      <c r="Q95" s="20">
        <v>55.724173999999998</v>
      </c>
      <c r="R95" s="20">
        <v>56.280768999999999</v>
      </c>
      <c r="S95" s="20">
        <v>56.817230000000002</v>
      </c>
      <c r="T95" s="20">
        <v>57.343254000000002</v>
      </c>
      <c r="U95" s="20">
        <v>57.880329000000003</v>
      </c>
      <c r="V95" s="20">
        <v>58.445228999999998</v>
      </c>
      <c r="W95" s="20">
        <v>59.031188999999998</v>
      </c>
      <c r="X95" s="20">
        <v>59.611862000000002</v>
      </c>
      <c r="Y95" s="20">
        <v>60.188789</v>
      </c>
      <c r="Z95" s="20">
        <v>60.876396</v>
      </c>
      <c r="AA95" s="20">
        <v>61.636726000000003</v>
      </c>
      <c r="AB95" s="20">
        <v>62.429287000000002</v>
      </c>
      <c r="AC95" s="20">
        <v>63.255012999999998</v>
      </c>
      <c r="AD95" s="20">
        <v>64.084969000000001</v>
      </c>
      <c r="AE95" s="21">
        <v>8.6090000000000003E-3</v>
      </c>
    </row>
    <row r="96" spans="1:31" ht="15" customHeight="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 spans="1:31" ht="15" customHeight="1" x14ac:dyDescent="0.25">
      <c r="A97" s="15" t="s">
        <v>127</v>
      </c>
      <c r="B97" s="20">
        <v>232.70079000000001</v>
      </c>
      <c r="C97" s="20">
        <v>241.280304</v>
      </c>
      <c r="D97" s="20">
        <v>242.934662</v>
      </c>
      <c r="E97" s="20">
        <v>248.16125500000001</v>
      </c>
      <c r="F97" s="20">
        <v>251.11355599999999</v>
      </c>
      <c r="G97" s="20">
        <v>254.57960499999999</v>
      </c>
      <c r="H97" s="20">
        <v>257.78796399999999</v>
      </c>
      <c r="I97" s="20">
        <v>260.91143799999998</v>
      </c>
      <c r="J97" s="20">
        <v>263.91284200000001</v>
      </c>
      <c r="K97" s="20">
        <v>266.57336400000003</v>
      </c>
      <c r="L97" s="20">
        <v>269.15838600000001</v>
      </c>
      <c r="M97" s="20">
        <v>271.758331</v>
      </c>
      <c r="N97" s="20">
        <v>274.24566700000003</v>
      </c>
      <c r="O97" s="20">
        <v>276.67562900000001</v>
      </c>
      <c r="P97" s="20">
        <v>278.980774</v>
      </c>
      <c r="Q97" s="20">
        <v>281.218842</v>
      </c>
      <c r="R97" s="20">
        <v>283.30636600000003</v>
      </c>
      <c r="S97" s="20">
        <v>285.21283</v>
      </c>
      <c r="T97" s="20">
        <v>286.95471199999997</v>
      </c>
      <c r="U97" s="20">
        <v>288.50292999999999</v>
      </c>
      <c r="V97" s="20">
        <v>289.92095899999998</v>
      </c>
      <c r="W97" s="20">
        <v>291.21582000000001</v>
      </c>
      <c r="X97" s="20">
        <v>292.39691199999999</v>
      </c>
      <c r="Y97" s="20">
        <v>293.44378699999999</v>
      </c>
      <c r="Z97" s="20">
        <v>294.35214200000001</v>
      </c>
      <c r="AA97" s="20">
        <v>295.13317899999998</v>
      </c>
      <c r="AB97" s="20">
        <v>295.78286700000001</v>
      </c>
      <c r="AC97" s="20">
        <v>296.27917500000001</v>
      </c>
      <c r="AD97" s="20">
        <v>296.69049100000001</v>
      </c>
      <c r="AE97" s="21">
        <v>7.6860000000000001E-3</v>
      </c>
    </row>
    <row r="98" spans="1:31" ht="15" customHeight="1" x14ac:dyDescent="0.25">
      <c r="A98" s="16" t="s">
        <v>128</v>
      </c>
      <c r="B98" s="17">
        <v>191.100449</v>
      </c>
      <c r="C98" s="17">
        <v>195.01254299999999</v>
      </c>
      <c r="D98" s="17">
        <v>195.40188599999999</v>
      </c>
      <c r="E98" s="17">
        <v>198.30145300000001</v>
      </c>
      <c r="F98" s="17">
        <v>200.41125500000001</v>
      </c>
      <c r="G98" s="17">
        <v>202.34376499999999</v>
      </c>
      <c r="H98" s="17">
        <v>204.26525899999999</v>
      </c>
      <c r="I98" s="17">
        <v>206.14920000000001</v>
      </c>
      <c r="J98" s="17">
        <v>207.94354200000001</v>
      </c>
      <c r="K98" s="17">
        <v>209.61987300000001</v>
      </c>
      <c r="L98" s="17">
        <v>211.200974</v>
      </c>
      <c r="M98" s="17">
        <v>212.675049</v>
      </c>
      <c r="N98" s="17">
        <v>214.03765899999999</v>
      </c>
      <c r="O98" s="17">
        <v>215.288895</v>
      </c>
      <c r="P98" s="17">
        <v>216.42776499999999</v>
      </c>
      <c r="Q98" s="17">
        <v>217.46047999999999</v>
      </c>
      <c r="R98" s="17">
        <v>218.381439</v>
      </c>
      <c r="S98" s="17">
        <v>219.19103999999999</v>
      </c>
      <c r="T98" s="17">
        <v>219.88916</v>
      </c>
      <c r="U98" s="17">
        <v>220.45405600000001</v>
      </c>
      <c r="V98" s="17">
        <v>220.86737099999999</v>
      </c>
      <c r="W98" s="17">
        <v>221.13308699999999</v>
      </c>
      <c r="X98" s="17">
        <v>221.276321</v>
      </c>
      <c r="Y98" s="17">
        <v>221.285538</v>
      </c>
      <c r="Z98" s="17">
        <v>221.17044100000001</v>
      </c>
      <c r="AA98" s="17">
        <v>220.93618799999999</v>
      </c>
      <c r="AB98" s="17">
        <v>220.56727599999999</v>
      </c>
      <c r="AC98" s="17">
        <v>220.040909</v>
      </c>
      <c r="AD98" s="17">
        <v>219.40502900000001</v>
      </c>
      <c r="AE98" s="18">
        <v>4.3750000000000004E-3</v>
      </c>
    </row>
    <row r="99" spans="1:31" ht="15" customHeight="1" x14ac:dyDescent="0.25">
      <c r="A99" s="16" t="s">
        <v>129</v>
      </c>
      <c r="B99" s="17">
        <v>41.600346000000002</v>
      </c>
      <c r="C99" s="17">
        <v>46.267753999999996</v>
      </c>
      <c r="D99" s="17">
        <v>47.532767999999997</v>
      </c>
      <c r="E99" s="17">
        <v>49.859810000000003</v>
      </c>
      <c r="F99" s="17">
        <v>50.702309</v>
      </c>
      <c r="G99" s="17">
        <v>52.235835999999999</v>
      </c>
      <c r="H99" s="17">
        <v>53.522689999999997</v>
      </c>
      <c r="I99" s="17">
        <v>54.762222000000001</v>
      </c>
      <c r="J99" s="17">
        <v>55.969302999999996</v>
      </c>
      <c r="K99" s="17">
        <v>56.953494999999997</v>
      </c>
      <c r="L99" s="17">
        <v>57.957419999999999</v>
      </c>
      <c r="M99" s="17">
        <v>59.083294000000002</v>
      </c>
      <c r="N99" s="17">
        <v>60.207999999999998</v>
      </c>
      <c r="O99" s="17">
        <v>61.386723000000003</v>
      </c>
      <c r="P99" s="17">
        <v>62.553024000000001</v>
      </c>
      <c r="Q99" s="17">
        <v>63.758372999999999</v>
      </c>
      <c r="R99" s="17">
        <v>64.924933999999993</v>
      </c>
      <c r="S99" s="17">
        <v>66.021805000000001</v>
      </c>
      <c r="T99" s="17">
        <v>67.065535999999994</v>
      </c>
      <c r="U99" s="17">
        <v>68.048858999999993</v>
      </c>
      <c r="V99" s="17">
        <v>69.053573999999998</v>
      </c>
      <c r="W99" s="17">
        <v>70.082718</v>
      </c>
      <c r="X99" s="17">
        <v>71.120575000000002</v>
      </c>
      <c r="Y99" s="17">
        <v>72.158241000000004</v>
      </c>
      <c r="Z99" s="17">
        <v>73.181693999999993</v>
      </c>
      <c r="AA99" s="17">
        <v>74.196976000000006</v>
      </c>
      <c r="AB99" s="17">
        <v>75.215591000000003</v>
      </c>
      <c r="AC99" s="17">
        <v>76.238258000000002</v>
      </c>
      <c r="AD99" s="17">
        <v>77.285477</v>
      </c>
      <c r="AE99" s="18">
        <v>1.9184E-2</v>
      </c>
    </row>
    <row r="100" spans="1:31" ht="15" customHeight="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 spans="1:31" ht="15" customHeight="1" x14ac:dyDescent="0.25">
      <c r="A101" s="16" t="s">
        <v>130</v>
      </c>
      <c r="B101" s="17">
        <v>123.239006</v>
      </c>
      <c r="C101" s="17">
        <v>129.70700099999999</v>
      </c>
      <c r="D101" s="17">
        <v>132.05294799999999</v>
      </c>
      <c r="E101" s="17">
        <v>134.08251999999999</v>
      </c>
      <c r="F101" s="17">
        <v>135.639343</v>
      </c>
      <c r="G101" s="17">
        <v>136.552536</v>
      </c>
      <c r="H101" s="17">
        <v>136.920975</v>
      </c>
      <c r="I101" s="17">
        <v>137.03144800000001</v>
      </c>
      <c r="J101" s="17">
        <v>137.013519</v>
      </c>
      <c r="K101" s="17">
        <v>136.89231899999999</v>
      </c>
      <c r="L101" s="17">
        <v>136.79934700000001</v>
      </c>
      <c r="M101" s="17">
        <v>136.702988</v>
      </c>
      <c r="N101" s="17">
        <v>136.76857000000001</v>
      </c>
      <c r="O101" s="17">
        <v>137.001373</v>
      </c>
      <c r="P101" s="17">
        <v>137.28890999999999</v>
      </c>
      <c r="Q101" s="17">
        <v>137.625473</v>
      </c>
      <c r="R101" s="17">
        <v>137.89746099999999</v>
      </c>
      <c r="S101" s="17">
        <v>138.09522999999999</v>
      </c>
      <c r="T101" s="17">
        <v>138.160706</v>
      </c>
      <c r="U101" s="17">
        <v>138.114273</v>
      </c>
      <c r="V101" s="17">
        <v>138.04431199999999</v>
      </c>
      <c r="W101" s="17">
        <v>138.00524899999999</v>
      </c>
      <c r="X101" s="17">
        <v>138.05827300000001</v>
      </c>
      <c r="Y101" s="17">
        <v>138.18748500000001</v>
      </c>
      <c r="Z101" s="17">
        <v>138.38218699999999</v>
      </c>
      <c r="AA101" s="17">
        <v>138.59741199999999</v>
      </c>
      <c r="AB101" s="17">
        <v>138.81968699999999</v>
      </c>
      <c r="AC101" s="17">
        <v>139.024643</v>
      </c>
      <c r="AD101" s="17">
        <v>139.21481299999999</v>
      </c>
      <c r="AE101" s="18">
        <v>2.6229999999999999E-3</v>
      </c>
    </row>
    <row r="102" spans="1:31" ht="15" customHeight="1" x14ac:dyDescent="0.25">
      <c r="A102" s="16" t="s">
        <v>131</v>
      </c>
      <c r="B102" s="17">
        <v>745.63903800000003</v>
      </c>
      <c r="C102" s="17">
        <v>884.84570299999996</v>
      </c>
      <c r="D102" s="17">
        <v>873.43597399999999</v>
      </c>
      <c r="E102" s="17">
        <v>778.91381799999999</v>
      </c>
      <c r="F102" s="17">
        <v>910.86242700000003</v>
      </c>
      <c r="G102" s="17">
        <v>862.26959199999999</v>
      </c>
      <c r="H102" s="17">
        <v>830.88580300000001</v>
      </c>
      <c r="I102" s="17">
        <v>842.66668700000002</v>
      </c>
      <c r="J102" s="17">
        <v>851.86236599999995</v>
      </c>
      <c r="K102" s="17">
        <v>858.57501200000002</v>
      </c>
      <c r="L102" s="17">
        <v>868.30676300000005</v>
      </c>
      <c r="M102" s="17">
        <v>877.71795699999996</v>
      </c>
      <c r="N102" s="17">
        <v>887.50836200000003</v>
      </c>
      <c r="O102" s="17">
        <v>895.36291500000004</v>
      </c>
      <c r="P102" s="17">
        <v>901.11413600000003</v>
      </c>
      <c r="Q102" s="17">
        <v>912.69409199999996</v>
      </c>
      <c r="R102" s="17">
        <v>922.58386199999995</v>
      </c>
      <c r="S102" s="17">
        <v>932.20837400000005</v>
      </c>
      <c r="T102" s="17">
        <v>937.63091999999995</v>
      </c>
      <c r="U102" s="17">
        <v>936.53344700000002</v>
      </c>
      <c r="V102" s="17">
        <v>937.18615699999998</v>
      </c>
      <c r="W102" s="17">
        <v>938.24176</v>
      </c>
      <c r="X102" s="17">
        <v>938.40173300000004</v>
      </c>
      <c r="Y102" s="17">
        <v>940.98559599999999</v>
      </c>
      <c r="Z102" s="17">
        <v>945.57220500000005</v>
      </c>
      <c r="AA102" s="17">
        <v>949.174622</v>
      </c>
      <c r="AB102" s="17">
        <v>953.09667999999999</v>
      </c>
      <c r="AC102" s="17">
        <v>956.548767</v>
      </c>
      <c r="AD102" s="17">
        <v>957.22686799999997</v>
      </c>
      <c r="AE102" s="18">
        <v>2.9160000000000002E-3</v>
      </c>
    </row>
    <row r="103" spans="1:31" ht="15" customHeight="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 spans="1:31" ht="15" customHeight="1" x14ac:dyDescent="0.25">
      <c r="A104" s="15" t="s">
        <v>132</v>
      </c>
      <c r="B104" s="20">
        <v>2091.1049800000001</v>
      </c>
      <c r="C104" s="20">
        <v>2238.2238769999999</v>
      </c>
      <c r="D104" s="20">
        <v>2217.6311040000001</v>
      </c>
      <c r="E104" s="20">
        <v>2119.6335450000001</v>
      </c>
      <c r="F104" s="20">
        <v>2250.945068</v>
      </c>
      <c r="G104" s="20">
        <v>2205.8251949999999</v>
      </c>
      <c r="H104" s="20">
        <v>2179.1420899999998</v>
      </c>
      <c r="I104" s="20">
        <v>2196.133789</v>
      </c>
      <c r="J104" s="20">
        <v>2210.8532709999999</v>
      </c>
      <c r="K104" s="20">
        <v>2222.8842770000001</v>
      </c>
      <c r="L104" s="20">
        <v>2238.3090820000002</v>
      </c>
      <c r="M104" s="20">
        <v>2253.3967290000001</v>
      </c>
      <c r="N104" s="20">
        <v>2268.9179690000001</v>
      </c>
      <c r="O104" s="20">
        <v>2286.0546880000002</v>
      </c>
      <c r="P104" s="20">
        <v>2303.1723630000001</v>
      </c>
      <c r="Q104" s="20">
        <v>2326.4594729999999</v>
      </c>
      <c r="R104" s="20">
        <v>2348.1921390000002</v>
      </c>
      <c r="S104" s="20">
        <v>2369.6821289999998</v>
      </c>
      <c r="T104" s="20">
        <v>2386.9548340000001</v>
      </c>
      <c r="U104" s="20">
        <v>2397.6528320000002</v>
      </c>
      <c r="V104" s="20">
        <v>2410.2719729999999</v>
      </c>
      <c r="W104" s="20">
        <v>2423.4719239999999</v>
      </c>
      <c r="X104" s="20">
        <v>2436.0283199999999</v>
      </c>
      <c r="Y104" s="20">
        <v>2451.2163089999999</v>
      </c>
      <c r="Z104" s="20">
        <v>2468.6674800000001</v>
      </c>
      <c r="AA104" s="20">
        <v>2485.4155270000001</v>
      </c>
      <c r="AB104" s="20">
        <v>2502.6137699999999</v>
      </c>
      <c r="AC104" s="20">
        <v>2519.4255370000001</v>
      </c>
      <c r="AD104" s="20">
        <v>2533.584961</v>
      </c>
      <c r="AE104" s="21">
        <v>4.6010000000000001E-3</v>
      </c>
    </row>
    <row r="105" spans="1:31" ht="15" customHeight="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 spans="1:31" ht="15" customHeight="1" x14ac:dyDescent="0.25">
      <c r="A106" s="15" t="s">
        <v>27</v>
      </c>
      <c r="B106" s="20">
        <v>26111.488281000002</v>
      </c>
      <c r="C106" s="20">
        <v>26958.185547000001</v>
      </c>
      <c r="D106" s="20">
        <v>26789.638672000001</v>
      </c>
      <c r="E106" s="20">
        <v>27131.402343999998</v>
      </c>
      <c r="F106" s="20">
        <v>27321.748047000001</v>
      </c>
      <c r="G106" s="20">
        <v>27311.253906000002</v>
      </c>
      <c r="H106" s="20">
        <v>27288.841797000001</v>
      </c>
      <c r="I106" s="20">
        <v>27247.464843999998</v>
      </c>
      <c r="J106" s="20">
        <v>27181.630859000001</v>
      </c>
      <c r="K106" s="20">
        <v>27059.505859000001</v>
      </c>
      <c r="L106" s="20">
        <v>26940.181640999999</v>
      </c>
      <c r="M106" s="20">
        <v>26815.505859000001</v>
      </c>
      <c r="N106" s="20">
        <v>26689.347656000002</v>
      </c>
      <c r="O106" s="20">
        <v>26538.423827999999</v>
      </c>
      <c r="P106" s="20">
        <v>26396.925781000002</v>
      </c>
      <c r="Q106" s="20">
        <v>26296.826172000001</v>
      </c>
      <c r="R106" s="20">
        <v>26216.882812</v>
      </c>
      <c r="S106" s="20">
        <v>26154.560547000001</v>
      </c>
      <c r="T106" s="20">
        <v>26116.296875</v>
      </c>
      <c r="U106" s="20">
        <v>26076.183593999998</v>
      </c>
      <c r="V106" s="20">
        <v>26042.900390999999</v>
      </c>
      <c r="W106" s="20">
        <v>26042.214843999998</v>
      </c>
      <c r="X106" s="20">
        <v>26069.695312</v>
      </c>
      <c r="Y106" s="20">
        <v>26112.736327999999</v>
      </c>
      <c r="Z106" s="20">
        <v>26164.013672000001</v>
      </c>
      <c r="AA106" s="20">
        <v>26218.216797000001</v>
      </c>
      <c r="AB106" s="20">
        <v>26291.650390999999</v>
      </c>
      <c r="AC106" s="20">
        <v>26351.609375</v>
      </c>
      <c r="AD106" s="20">
        <v>26414.597656000002</v>
      </c>
      <c r="AE106" s="21">
        <v>-7.54E-4</v>
      </c>
    </row>
    <row r="107" spans="1:31" ht="15" customHeight="1" thickBot="1" x14ac:dyDescent="0.3"/>
    <row r="108" spans="1:31" ht="15" customHeight="1" x14ac:dyDescent="0.25">
      <c r="A108" s="23" t="s">
        <v>133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spans="1:31" ht="15" customHeight="1" x14ac:dyDescent="0.25">
      <c r="A109" s="24" t="s">
        <v>134</v>
      </c>
    </row>
    <row r="110" spans="1:31" ht="15" customHeight="1" x14ac:dyDescent="0.25">
      <c r="A110" s="24" t="s">
        <v>135</v>
      </c>
    </row>
    <row r="111" spans="1:31" ht="15" customHeight="1" x14ac:dyDescent="0.25">
      <c r="A111" s="24" t="s">
        <v>136</v>
      </c>
    </row>
    <row r="112" spans="1:31" ht="15" customHeight="1" x14ac:dyDescent="0.25">
      <c r="A112" s="24" t="s">
        <v>137</v>
      </c>
    </row>
    <row r="113" spans="1:1" ht="15" customHeight="1" x14ac:dyDescent="0.25">
      <c r="A113" s="24" t="s">
        <v>28</v>
      </c>
    </row>
    <row r="114" spans="1:1" ht="15" customHeight="1" x14ac:dyDescent="0.25">
      <c r="A114" s="24" t="s">
        <v>29</v>
      </c>
    </row>
    <row r="115" spans="1:1" ht="15" customHeight="1" x14ac:dyDescent="0.25">
      <c r="A115" s="24" t="s">
        <v>138</v>
      </c>
    </row>
    <row r="116" spans="1:1" ht="15" customHeight="1" x14ac:dyDescent="0.25">
      <c r="A116" s="24" t="s">
        <v>139</v>
      </c>
    </row>
    <row r="117" spans="1:1" ht="15" customHeight="1" x14ac:dyDescent="0.25">
      <c r="A117" s="24" t="s">
        <v>140</v>
      </c>
    </row>
    <row r="118" spans="1:1" ht="15" customHeight="1" x14ac:dyDescent="0.25">
      <c r="A118" s="24" t="s">
        <v>141</v>
      </c>
    </row>
    <row r="119" spans="1:1" ht="15" customHeight="1" x14ac:dyDescent="0.25">
      <c r="A119" s="24" t="s">
        <v>142</v>
      </c>
    </row>
    <row r="120" spans="1:1" ht="15" customHeight="1" x14ac:dyDescent="0.25">
      <c r="A120" s="24" t="s">
        <v>143</v>
      </c>
    </row>
    <row r="121" spans="1:1" ht="15" customHeight="1" x14ac:dyDescent="0.25">
      <c r="A121" s="24" t="s">
        <v>144</v>
      </c>
    </row>
    <row r="122" spans="1:1" ht="15" customHeight="1" x14ac:dyDescent="0.25">
      <c r="A122" s="24" t="s">
        <v>145</v>
      </c>
    </row>
    <row r="123" spans="1:1" ht="15" customHeight="1" x14ac:dyDescent="0.25">
      <c r="A123" s="24" t="s">
        <v>146</v>
      </c>
    </row>
    <row r="124" spans="1:1" ht="15" customHeight="1" x14ac:dyDescent="0.25"/>
    <row r="125" spans="1:1" ht="15" customHeight="1" x14ac:dyDescent="0.25"/>
    <row r="126" spans="1:1" ht="15" customHeight="1" x14ac:dyDescent="0.25"/>
    <row r="127" spans="1:1" ht="15" customHeight="1" x14ac:dyDescent="0.25"/>
    <row r="128" spans="1:1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</sheetData>
  <mergeCells count="1">
    <mergeCell ref="A108:AE10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2"/>
  <sheetViews>
    <sheetView workbookViewId="0"/>
  </sheetViews>
  <sheetFormatPr defaultRowHeight="15" x14ac:dyDescent="0.25"/>
  <cols>
    <col min="1" max="1" width="45.7109375" style="9" customWidth="1"/>
    <col min="2" max="16384" width="9.140625" style="9"/>
  </cols>
  <sheetData>
    <row r="1" spans="1:31" ht="15" customHeight="1" x14ac:dyDescent="0.25">
      <c r="A1" s="10" t="s">
        <v>30</v>
      </c>
    </row>
    <row r="2" spans="1:31" ht="15" customHeight="1" x14ac:dyDescent="0.25">
      <c r="A2" s="11" t="s">
        <v>31</v>
      </c>
    </row>
    <row r="3" spans="1:31" ht="15" customHeight="1" x14ac:dyDescent="0.25">
      <c r="A3" s="11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12" t="s">
        <v>6</v>
      </c>
      <c r="V3" s="12" t="s">
        <v>6</v>
      </c>
      <c r="W3" s="12" t="s">
        <v>6</v>
      </c>
      <c r="X3" s="12" t="s">
        <v>6</v>
      </c>
      <c r="Y3" s="12" t="s">
        <v>6</v>
      </c>
      <c r="Z3" s="12" t="s">
        <v>6</v>
      </c>
      <c r="AA3" s="12" t="s">
        <v>6</v>
      </c>
      <c r="AB3" s="12" t="s">
        <v>6</v>
      </c>
      <c r="AC3" s="12" t="s">
        <v>6</v>
      </c>
      <c r="AD3" s="12" t="s">
        <v>6</v>
      </c>
      <c r="AE3" s="13" t="s">
        <v>95</v>
      </c>
    </row>
    <row r="4" spans="1:31" ht="15" customHeight="1" thickBot="1" x14ac:dyDescent="0.3">
      <c r="A4" s="14" t="s">
        <v>32</v>
      </c>
      <c r="B4" s="14">
        <v>2012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  <c r="H4" s="14">
        <v>2018</v>
      </c>
      <c r="I4" s="14">
        <v>2019</v>
      </c>
      <c r="J4" s="14">
        <v>2020</v>
      </c>
      <c r="K4" s="14">
        <v>2021</v>
      </c>
      <c r="L4" s="14">
        <v>2022</v>
      </c>
      <c r="M4" s="14">
        <v>2023</v>
      </c>
      <c r="N4" s="14">
        <v>2024</v>
      </c>
      <c r="O4" s="14">
        <v>2025</v>
      </c>
      <c r="P4" s="14">
        <v>2026</v>
      </c>
      <c r="Q4" s="14">
        <v>2027</v>
      </c>
      <c r="R4" s="14">
        <v>2028</v>
      </c>
      <c r="S4" s="14">
        <v>2029</v>
      </c>
      <c r="T4" s="14">
        <v>2030</v>
      </c>
      <c r="U4" s="14">
        <v>2031</v>
      </c>
      <c r="V4" s="14">
        <v>2032</v>
      </c>
      <c r="W4" s="14">
        <v>2033</v>
      </c>
      <c r="X4" s="14">
        <v>2034</v>
      </c>
      <c r="Y4" s="14">
        <v>2035</v>
      </c>
      <c r="Z4" s="14">
        <v>2036</v>
      </c>
      <c r="AA4" s="14">
        <v>2037</v>
      </c>
      <c r="AB4" s="14">
        <v>2038</v>
      </c>
      <c r="AC4" s="14">
        <v>2039</v>
      </c>
      <c r="AD4" s="14">
        <v>2040</v>
      </c>
      <c r="AE4" s="14">
        <v>2040</v>
      </c>
    </row>
    <row r="5" spans="1:31" ht="15" customHeight="1" thickTop="1" x14ac:dyDescent="0.25"/>
    <row r="6" spans="1:31" ht="15" customHeight="1" x14ac:dyDescent="0.25">
      <c r="A6" s="15" t="s">
        <v>33</v>
      </c>
    </row>
    <row r="7" spans="1:31" ht="15" customHeight="1" x14ac:dyDescent="0.25"/>
    <row r="8" spans="1:31" ht="15" customHeight="1" x14ac:dyDescent="0.25">
      <c r="A8" s="15" t="s">
        <v>34</v>
      </c>
      <c r="B8" s="25">
        <v>0.443687</v>
      </c>
      <c r="C8" s="25">
        <v>0.58249200000000001</v>
      </c>
      <c r="D8" s="25">
        <v>0.61204499999999995</v>
      </c>
      <c r="E8" s="25">
        <v>0.471939</v>
      </c>
      <c r="F8" s="25">
        <v>0.44104900000000002</v>
      </c>
      <c r="G8" s="25">
        <v>0.430118</v>
      </c>
      <c r="H8" s="25">
        <v>0.42608200000000002</v>
      </c>
      <c r="I8" s="25">
        <v>0.42013099999999998</v>
      </c>
      <c r="J8" s="25">
        <v>0.41439700000000002</v>
      </c>
      <c r="K8" s="25">
        <v>0.40956199999999998</v>
      </c>
      <c r="L8" s="25">
        <v>0.405304</v>
      </c>
      <c r="M8" s="25">
        <v>0.40140900000000002</v>
      </c>
      <c r="N8" s="25">
        <v>0.39757399999999998</v>
      </c>
      <c r="O8" s="25">
        <v>0.39383499999999999</v>
      </c>
      <c r="P8" s="25">
        <v>0.39018900000000001</v>
      </c>
      <c r="Q8" s="25">
        <v>0.38664999999999999</v>
      </c>
      <c r="R8" s="25">
        <v>0.38323600000000002</v>
      </c>
      <c r="S8" s="25">
        <v>0.37983800000000001</v>
      </c>
      <c r="T8" s="25">
        <v>0.37608200000000003</v>
      </c>
      <c r="U8" s="25">
        <v>0.37258599999999997</v>
      </c>
      <c r="V8" s="25">
        <v>0.36909900000000001</v>
      </c>
      <c r="W8" s="25">
        <v>0.36593399999999998</v>
      </c>
      <c r="X8" s="25">
        <v>0.36307699999999998</v>
      </c>
      <c r="Y8" s="25">
        <v>0.36049700000000001</v>
      </c>
      <c r="Z8" s="25">
        <v>0.358153</v>
      </c>
      <c r="AA8" s="25">
        <v>0.35619699999999999</v>
      </c>
      <c r="AB8" s="25">
        <v>0.35463299999999998</v>
      </c>
      <c r="AC8" s="25">
        <v>0.3533</v>
      </c>
      <c r="AD8" s="25">
        <v>0.35201500000000002</v>
      </c>
      <c r="AE8" s="21">
        <v>-1.848E-2</v>
      </c>
    </row>
    <row r="9" spans="1:31" ht="15" customHeight="1" x14ac:dyDescent="0.25"/>
    <row r="10" spans="1:31" ht="15" customHeight="1" x14ac:dyDescent="0.25">
      <c r="A10" s="15" t="s">
        <v>35</v>
      </c>
      <c r="B10" s="25">
        <v>0.10592</v>
      </c>
      <c r="C10" s="25">
        <v>0.12045500000000001</v>
      </c>
      <c r="D10" s="25">
        <v>0.12045500000000001</v>
      </c>
      <c r="E10" s="25">
        <v>0.12045500000000001</v>
      </c>
      <c r="F10" s="25">
        <v>0.12045500000000001</v>
      </c>
      <c r="G10" s="25">
        <v>0.12045500000000001</v>
      </c>
      <c r="H10" s="25">
        <v>0.12045500000000001</v>
      </c>
      <c r="I10" s="25">
        <v>0.12045500000000001</v>
      </c>
      <c r="J10" s="25">
        <v>0.12045500000000001</v>
      </c>
      <c r="K10" s="25">
        <v>0.12045500000000001</v>
      </c>
      <c r="L10" s="25">
        <v>0.12045500000000001</v>
      </c>
      <c r="M10" s="25">
        <v>0.12045500000000001</v>
      </c>
      <c r="N10" s="25">
        <v>0.12045500000000001</v>
      </c>
      <c r="O10" s="25">
        <v>0.12045500000000001</v>
      </c>
      <c r="P10" s="25">
        <v>0.12045500000000001</v>
      </c>
      <c r="Q10" s="25">
        <v>0.12045500000000001</v>
      </c>
      <c r="R10" s="25">
        <v>0.12045500000000001</v>
      </c>
      <c r="S10" s="25">
        <v>0.12045500000000001</v>
      </c>
      <c r="T10" s="25">
        <v>0.12045500000000001</v>
      </c>
      <c r="U10" s="25">
        <v>0.12045500000000001</v>
      </c>
      <c r="V10" s="25">
        <v>0.12045500000000001</v>
      </c>
      <c r="W10" s="25">
        <v>0.12045500000000001</v>
      </c>
      <c r="X10" s="25">
        <v>0.12045500000000001</v>
      </c>
      <c r="Y10" s="25">
        <v>0.12045500000000001</v>
      </c>
      <c r="Z10" s="25">
        <v>0.12045500000000001</v>
      </c>
      <c r="AA10" s="25">
        <v>0.12045500000000001</v>
      </c>
      <c r="AB10" s="25">
        <v>0.12045500000000001</v>
      </c>
      <c r="AC10" s="25">
        <v>0.12045500000000001</v>
      </c>
      <c r="AD10" s="25">
        <v>0.12045500000000001</v>
      </c>
      <c r="AE10" s="21">
        <v>0</v>
      </c>
    </row>
    <row r="11" spans="1:31" ht="15" customHeight="1" x14ac:dyDescent="0.25"/>
    <row r="12" spans="1:31" ht="15" customHeight="1" x14ac:dyDescent="0.25">
      <c r="A12" s="15" t="s">
        <v>36</v>
      </c>
      <c r="B12" s="25">
        <v>2.241797</v>
      </c>
      <c r="C12" s="25">
        <v>2.2032940000000001</v>
      </c>
      <c r="D12" s="25">
        <v>2.0968420000000001</v>
      </c>
      <c r="E12" s="25">
        <v>2.142827</v>
      </c>
      <c r="F12" s="25">
        <v>2.1666479999999999</v>
      </c>
      <c r="G12" s="25">
        <v>2.2482310000000001</v>
      </c>
      <c r="H12" s="25">
        <v>2.2806660000000001</v>
      </c>
      <c r="I12" s="25">
        <v>2.3073250000000001</v>
      </c>
      <c r="J12" s="25">
        <v>2.3324449999999999</v>
      </c>
      <c r="K12" s="25">
        <v>2.343817</v>
      </c>
      <c r="L12" s="25">
        <v>2.3662049999999999</v>
      </c>
      <c r="M12" s="25">
        <v>2.3739889999999999</v>
      </c>
      <c r="N12" s="25">
        <v>2.382212</v>
      </c>
      <c r="O12" s="25">
        <v>2.3936030000000001</v>
      </c>
      <c r="P12" s="25">
        <v>2.402911</v>
      </c>
      <c r="Q12" s="25">
        <v>2.4030649999999998</v>
      </c>
      <c r="R12" s="25">
        <v>2.4014570000000002</v>
      </c>
      <c r="S12" s="25">
        <v>2.3945720000000001</v>
      </c>
      <c r="T12" s="25">
        <v>2.3915690000000001</v>
      </c>
      <c r="U12" s="25">
        <v>2.392395</v>
      </c>
      <c r="V12" s="25">
        <v>2.3825430000000001</v>
      </c>
      <c r="W12" s="25">
        <v>2.3800819999999998</v>
      </c>
      <c r="X12" s="25">
        <v>2.382206</v>
      </c>
      <c r="Y12" s="25">
        <v>2.3926340000000001</v>
      </c>
      <c r="Z12" s="25">
        <v>2.4066399999999999</v>
      </c>
      <c r="AA12" s="25">
        <v>2.4133629999999999</v>
      </c>
      <c r="AB12" s="25">
        <v>2.4337759999999999</v>
      </c>
      <c r="AC12" s="25">
        <v>2.4602369999999998</v>
      </c>
      <c r="AD12" s="25">
        <v>2.4880749999999998</v>
      </c>
      <c r="AE12" s="21">
        <v>4.5120000000000004E-3</v>
      </c>
    </row>
    <row r="13" spans="1:31" ht="15" customHeight="1" x14ac:dyDescent="0.25">
      <c r="A13" s="16" t="s">
        <v>147</v>
      </c>
      <c r="B13" s="26">
        <v>1.2983E-2</v>
      </c>
      <c r="C13" s="26">
        <v>1.2983E-2</v>
      </c>
      <c r="D13" s="26">
        <v>1.2983E-2</v>
      </c>
      <c r="E13" s="26">
        <v>1.2983E-2</v>
      </c>
      <c r="F13" s="26">
        <v>1.2983E-2</v>
      </c>
      <c r="G13" s="26">
        <v>1.2983E-2</v>
      </c>
      <c r="H13" s="26">
        <v>1.2983E-2</v>
      </c>
      <c r="I13" s="26">
        <v>1.2983E-2</v>
      </c>
      <c r="J13" s="26">
        <v>1.2983E-2</v>
      </c>
      <c r="K13" s="26">
        <v>1.2983E-2</v>
      </c>
      <c r="L13" s="26">
        <v>1.2983E-2</v>
      </c>
      <c r="M13" s="26">
        <v>1.2983E-2</v>
      </c>
      <c r="N13" s="26">
        <v>1.2983E-2</v>
      </c>
      <c r="O13" s="26">
        <v>1.2983E-2</v>
      </c>
      <c r="P13" s="26">
        <v>1.2983E-2</v>
      </c>
      <c r="Q13" s="26">
        <v>1.2983E-2</v>
      </c>
      <c r="R13" s="26">
        <v>1.2983E-2</v>
      </c>
      <c r="S13" s="26">
        <v>1.2983E-2</v>
      </c>
      <c r="T13" s="26">
        <v>1.2983E-2</v>
      </c>
      <c r="U13" s="26">
        <v>1.2983E-2</v>
      </c>
      <c r="V13" s="26">
        <v>1.2983E-2</v>
      </c>
      <c r="W13" s="26">
        <v>1.2983E-2</v>
      </c>
      <c r="X13" s="26">
        <v>1.2983E-2</v>
      </c>
      <c r="Y13" s="26">
        <v>1.2983E-2</v>
      </c>
      <c r="Z13" s="26">
        <v>1.2983E-2</v>
      </c>
      <c r="AA13" s="26">
        <v>1.2983E-2</v>
      </c>
      <c r="AB13" s="26">
        <v>1.2983E-2</v>
      </c>
      <c r="AC13" s="26">
        <v>1.2983E-2</v>
      </c>
      <c r="AD13" s="26">
        <v>1.2983E-2</v>
      </c>
      <c r="AE13" s="18">
        <v>0</v>
      </c>
    </row>
    <row r="14" spans="1:31" ht="15" customHeight="1" x14ac:dyDescent="0.25">
      <c r="A14" s="16" t="s">
        <v>37</v>
      </c>
      <c r="B14" s="26">
        <v>0.173813</v>
      </c>
      <c r="C14" s="26">
        <v>0.18640000000000001</v>
      </c>
      <c r="D14" s="26">
        <v>0.185833</v>
      </c>
      <c r="E14" s="26">
        <v>0.184028</v>
      </c>
      <c r="F14" s="26">
        <v>0.18936900000000001</v>
      </c>
      <c r="G14" s="26">
        <v>0.19044</v>
      </c>
      <c r="H14" s="26">
        <v>0.19100800000000001</v>
      </c>
      <c r="I14" s="26">
        <v>0.19129499999999999</v>
      </c>
      <c r="J14" s="26">
        <v>0.19164900000000001</v>
      </c>
      <c r="K14" s="26">
        <v>0.19181200000000001</v>
      </c>
      <c r="L14" s="26">
        <v>0.191886</v>
      </c>
      <c r="M14" s="26">
        <v>0.19195799999999999</v>
      </c>
      <c r="N14" s="26">
        <v>0.191992</v>
      </c>
      <c r="O14" s="26">
        <v>0.19198599999999999</v>
      </c>
      <c r="P14" s="26">
        <v>0.19202</v>
      </c>
      <c r="Q14" s="26">
        <v>0.19207399999999999</v>
      </c>
      <c r="R14" s="26">
        <v>0.19214999999999999</v>
      </c>
      <c r="S14" s="26">
        <v>0.19215499999999999</v>
      </c>
      <c r="T14" s="26">
        <v>0.192215</v>
      </c>
      <c r="U14" s="26">
        <v>0.19232199999999999</v>
      </c>
      <c r="V14" s="26">
        <v>0.192356</v>
      </c>
      <c r="W14" s="26">
        <v>0.19248699999999999</v>
      </c>
      <c r="X14" s="26">
        <v>0.192638</v>
      </c>
      <c r="Y14" s="26">
        <v>0.19285099999999999</v>
      </c>
      <c r="Z14" s="26">
        <v>0.19309599999999999</v>
      </c>
      <c r="AA14" s="26">
        <v>0.19333400000000001</v>
      </c>
      <c r="AB14" s="26">
        <v>0.19358900000000001</v>
      </c>
      <c r="AC14" s="26">
        <v>0.19384899999999999</v>
      </c>
      <c r="AD14" s="26">
        <v>0.19409599999999999</v>
      </c>
      <c r="AE14" s="18">
        <v>1.5E-3</v>
      </c>
    </row>
    <row r="15" spans="1:31" ht="15" customHeight="1" x14ac:dyDescent="0.25">
      <c r="A15" s="16" t="s">
        <v>38</v>
      </c>
      <c r="B15" s="26">
        <v>1.3235969999999999</v>
      </c>
      <c r="C15" s="26">
        <v>1.2806</v>
      </c>
      <c r="D15" s="26">
        <v>1.2598</v>
      </c>
      <c r="E15" s="26">
        <v>1.198</v>
      </c>
      <c r="F15" s="26">
        <v>1.2130000000000001</v>
      </c>
      <c r="G15" s="26">
        <v>1.243187</v>
      </c>
      <c r="H15" s="26">
        <v>1.2754559999999999</v>
      </c>
      <c r="I15" s="26">
        <v>1.29921</v>
      </c>
      <c r="J15" s="26">
        <v>1.3253539999999999</v>
      </c>
      <c r="K15" s="26">
        <v>1.3460859999999999</v>
      </c>
      <c r="L15" s="26">
        <v>1.3627119999999999</v>
      </c>
      <c r="M15" s="26">
        <v>1.3714930000000001</v>
      </c>
      <c r="N15" s="26">
        <v>1.378293</v>
      </c>
      <c r="O15" s="26">
        <v>1.3909860000000001</v>
      </c>
      <c r="P15" s="26">
        <v>1.401457</v>
      </c>
      <c r="Q15" s="26">
        <v>1.4009180000000001</v>
      </c>
      <c r="R15" s="26">
        <v>1.393662</v>
      </c>
      <c r="S15" s="26">
        <v>1.38774</v>
      </c>
      <c r="T15" s="26">
        <v>1.3855280000000001</v>
      </c>
      <c r="U15" s="26">
        <v>1.3815500000000001</v>
      </c>
      <c r="V15" s="26">
        <v>1.371032</v>
      </c>
      <c r="W15" s="26">
        <v>1.3684400000000001</v>
      </c>
      <c r="X15" s="26">
        <v>1.3704130000000001</v>
      </c>
      <c r="Y15" s="26">
        <v>1.3750880000000001</v>
      </c>
      <c r="Z15" s="26">
        <v>1.3802859999999999</v>
      </c>
      <c r="AA15" s="26">
        <v>1.3867700000000001</v>
      </c>
      <c r="AB15" s="26">
        <v>1.3970359999999999</v>
      </c>
      <c r="AC15" s="26">
        <v>1.4071100000000001</v>
      </c>
      <c r="AD15" s="26">
        <v>1.41991</v>
      </c>
      <c r="AE15" s="18">
        <v>3.8319999999999999E-3</v>
      </c>
    </row>
    <row r="16" spans="1:31" ht="15" customHeight="1" x14ac:dyDescent="0.25">
      <c r="A16" s="16" t="s">
        <v>39</v>
      </c>
      <c r="B16" s="26">
        <v>0.73140400000000005</v>
      </c>
      <c r="C16" s="26">
        <v>0.72331199999999995</v>
      </c>
      <c r="D16" s="26">
        <v>0.63822500000000004</v>
      </c>
      <c r="E16" s="26">
        <v>0.74781600000000004</v>
      </c>
      <c r="F16" s="26">
        <v>0.75129599999999996</v>
      </c>
      <c r="G16" s="26">
        <v>0.80162100000000003</v>
      </c>
      <c r="H16" s="26">
        <v>0.80121900000000001</v>
      </c>
      <c r="I16" s="26">
        <v>0.80383700000000002</v>
      </c>
      <c r="J16" s="26">
        <v>0.80245999999999995</v>
      </c>
      <c r="K16" s="26">
        <v>0.792937</v>
      </c>
      <c r="L16" s="26">
        <v>0.798624</v>
      </c>
      <c r="M16" s="26">
        <v>0.79755500000000001</v>
      </c>
      <c r="N16" s="26">
        <v>0.79894500000000002</v>
      </c>
      <c r="O16" s="26">
        <v>0.79764800000000002</v>
      </c>
      <c r="P16" s="26">
        <v>0.79644999999999999</v>
      </c>
      <c r="Q16" s="26">
        <v>0.79708999999999997</v>
      </c>
      <c r="R16" s="26">
        <v>0.80266099999999996</v>
      </c>
      <c r="S16" s="26">
        <v>0.80169500000000005</v>
      </c>
      <c r="T16" s="26">
        <v>0.80084299999999997</v>
      </c>
      <c r="U16" s="26">
        <v>0.80554000000000003</v>
      </c>
      <c r="V16" s="26">
        <v>0.806172</v>
      </c>
      <c r="W16" s="26">
        <v>0.806172</v>
      </c>
      <c r="X16" s="26">
        <v>0.806172</v>
      </c>
      <c r="Y16" s="26">
        <v>0.81171300000000002</v>
      </c>
      <c r="Z16" s="26">
        <v>0.82027399999999995</v>
      </c>
      <c r="AA16" s="26">
        <v>0.82027499999999998</v>
      </c>
      <c r="AB16" s="26">
        <v>0.83016900000000005</v>
      </c>
      <c r="AC16" s="26">
        <v>0.84629399999999999</v>
      </c>
      <c r="AD16" s="26">
        <v>0.86108600000000002</v>
      </c>
      <c r="AE16" s="18">
        <v>6.4780000000000003E-3</v>
      </c>
    </row>
    <row r="17" spans="1:31" ht="15" customHeight="1" x14ac:dyDescent="0.25"/>
    <row r="18" spans="1:31" ht="15" customHeight="1" x14ac:dyDescent="0.25">
      <c r="A18" s="15" t="s">
        <v>40</v>
      </c>
      <c r="B18" s="25">
        <v>1.175821</v>
      </c>
      <c r="C18" s="25">
        <v>1.2644500000000001</v>
      </c>
      <c r="D18" s="25">
        <v>1.3075699999999999</v>
      </c>
      <c r="E18" s="25">
        <v>1.294092</v>
      </c>
      <c r="F18" s="25">
        <v>1.2988170000000001</v>
      </c>
      <c r="G18" s="25">
        <v>1.391432</v>
      </c>
      <c r="H18" s="25">
        <v>1.4031480000000001</v>
      </c>
      <c r="I18" s="25">
        <v>1.417089</v>
      </c>
      <c r="J18" s="25">
        <v>1.4268879999999999</v>
      </c>
      <c r="K18" s="25">
        <v>1.420866</v>
      </c>
      <c r="L18" s="25">
        <v>1.424957</v>
      </c>
      <c r="M18" s="25">
        <v>1.4244159999999999</v>
      </c>
      <c r="N18" s="25">
        <v>1.424423</v>
      </c>
      <c r="O18" s="25">
        <v>1.424377</v>
      </c>
      <c r="P18" s="25">
        <v>1.424328</v>
      </c>
      <c r="Q18" s="25">
        <v>1.4243479999999999</v>
      </c>
      <c r="R18" s="25">
        <v>1.424363</v>
      </c>
      <c r="S18" s="25">
        <v>1.4243680000000001</v>
      </c>
      <c r="T18" s="25">
        <v>1.4248799999999999</v>
      </c>
      <c r="U18" s="25">
        <v>1.43293</v>
      </c>
      <c r="V18" s="25">
        <v>1.4355230000000001</v>
      </c>
      <c r="W18" s="25">
        <v>1.444752</v>
      </c>
      <c r="X18" s="25">
        <v>1.4532480000000001</v>
      </c>
      <c r="Y18" s="25">
        <v>1.464251</v>
      </c>
      <c r="Z18" s="25">
        <v>1.4801230000000001</v>
      </c>
      <c r="AA18" s="25">
        <v>1.4972319999999999</v>
      </c>
      <c r="AB18" s="25">
        <v>1.516176</v>
      </c>
      <c r="AC18" s="25">
        <v>1.544643</v>
      </c>
      <c r="AD18" s="25">
        <v>1.573431</v>
      </c>
      <c r="AE18" s="21">
        <v>8.1300000000000001E-3</v>
      </c>
    </row>
    <row r="19" spans="1:31" ht="15" customHeight="1" x14ac:dyDescent="0.25">
      <c r="A19" s="16" t="s">
        <v>41</v>
      </c>
      <c r="B19" s="26">
        <v>7.7409999999999996E-3</v>
      </c>
      <c r="C19" s="26">
        <v>1.4354E-2</v>
      </c>
      <c r="D19" s="26">
        <v>1.7350999999999998E-2</v>
      </c>
      <c r="E19" s="26">
        <v>2.1486999999999999E-2</v>
      </c>
      <c r="F19" s="26">
        <v>2.3156E-2</v>
      </c>
      <c r="G19" s="26">
        <v>1.3738E-2</v>
      </c>
      <c r="H19" s="26">
        <v>1.3644E-2</v>
      </c>
      <c r="I19" s="26">
        <v>1.7049000000000002E-2</v>
      </c>
      <c r="J19" s="26">
        <v>1.8488999999999998E-2</v>
      </c>
      <c r="K19" s="26">
        <v>2.4466999999999999E-2</v>
      </c>
      <c r="L19" s="26">
        <v>4.0383000000000002E-2</v>
      </c>
      <c r="M19" s="26">
        <v>5.0242000000000002E-2</v>
      </c>
      <c r="N19" s="26">
        <v>6.2590000000000007E-2</v>
      </c>
      <c r="O19" s="26">
        <v>8.0030000000000004E-2</v>
      </c>
      <c r="P19" s="26">
        <v>9.5090999999999995E-2</v>
      </c>
      <c r="Q19" s="26">
        <v>0.107196</v>
      </c>
      <c r="R19" s="26">
        <v>0.116495</v>
      </c>
      <c r="S19" s="26">
        <v>0.123487</v>
      </c>
      <c r="T19" s="26">
        <v>0.12851699999999999</v>
      </c>
      <c r="U19" s="26">
        <v>0.139846</v>
      </c>
      <c r="V19" s="26">
        <v>0.14239199999999999</v>
      </c>
      <c r="W19" s="26">
        <v>0.14988099999999999</v>
      </c>
      <c r="X19" s="26">
        <v>0.15387999999999999</v>
      </c>
      <c r="Y19" s="26">
        <v>0.15851599999999999</v>
      </c>
      <c r="Z19" s="26">
        <v>0.16537299999999999</v>
      </c>
      <c r="AA19" s="26">
        <v>0.17000499999999999</v>
      </c>
      <c r="AB19" s="26">
        <v>0.17228099999999999</v>
      </c>
      <c r="AC19" s="26">
        <v>0.181257</v>
      </c>
      <c r="AD19" s="26">
        <v>0.185247</v>
      </c>
      <c r="AE19" s="18">
        <v>9.9359000000000003E-2</v>
      </c>
    </row>
    <row r="20" spans="1:31" ht="15" customHeight="1" x14ac:dyDescent="0.25">
      <c r="A20" s="16" t="s">
        <v>42</v>
      </c>
      <c r="B20" s="26">
        <v>1.0546990000000001</v>
      </c>
      <c r="C20" s="26">
        <v>1.057304</v>
      </c>
      <c r="D20" s="26">
        <v>1.0948249999999999</v>
      </c>
      <c r="E20" s="26">
        <v>1.067933</v>
      </c>
      <c r="F20" s="26">
        <v>1.0644480000000001</v>
      </c>
      <c r="G20" s="26">
        <v>1.1005910000000001</v>
      </c>
      <c r="H20" s="26">
        <v>1.090149</v>
      </c>
      <c r="I20" s="26">
        <v>1.078886</v>
      </c>
      <c r="J20" s="26">
        <v>1.06724</v>
      </c>
      <c r="K20" s="26">
        <v>1.053625</v>
      </c>
      <c r="L20" s="26">
        <v>1.0418449999999999</v>
      </c>
      <c r="M20" s="26">
        <v>1.031539</v>
      </c>
      <c r="N20" s="26">
        <v>1.0192220000000001</v>
      </c>
      <c r="O20" s="26">
        <v>1.001738</v>
      </c>
      <c r="P20" s="26">
        <v>0.986676</v>
      </c>
      <c r="Q20" s="26">
        <v>0.97457000000000005</v>
      </c>
      <c r="R20" s="26">
        <v>0.96529799999999999</v>
      </c>
      <c r="S20" s="26">
        <v>0.95833199999999996</v>
      </c>
      <c r="T20" s="26">
        <v>0.95376700000000003</v>
      </c>
      <c r="U20" s="26">
        <v>0.95055100000000003</v>
      </c>
      <c r="V20" s="26">
        <v>0.95063799999999998</v>
      </c>
      <c r="W20" s="26">
        <v>0.952322</v>
      </c>
      <c r="X20" s="26">
        <v>0.95675200000000005</v>
      </c>
      <c r="Y20" s="26">
        <v>0.96314999999999995</v>
      </c>
      <c r="Z20" s="26">
        <v>0.97218499999999997</v>
      </c>
      <c r="AA20" s="26">
        <v>0.98470299999999999</v>
      </c>
      <c r="AB20" s="26">
        <v>1.001393</v>
      </c>
      <c r="AC20" s="26">
        <v>1.0209680000000001</v>
      </c>
      <c r="AD20" s="26">
        <v>1.045704</v>
      </c>
      <c r="AE20" s="18">
        <v>-4.08E-4</v>
      </c>
    </row>
    <row r="21" spans="1:31" ht="15" customHeight="1" x14ac:dyDescent="0.25">
      <c r="A21" s="16" t="s">
        <v>43</v>
      </c>
      <c r="B21" s="26">
        <v>0.11337999999999999</v>
      </c>
      <c r="C21" s="26">
        <v>0.19272</v>
      </c>
      <c r="D21" s="26">
        <v>0.187388</v>
      </c>
      <c r="E21" s="26">
        <v>0.195799</v>
      </c>
      <c r="F21" s="26">
        <v>0.195017</v>
      </c>
      <c r="G21" s="26">
        <v>0.25226599999999999</v>
      </c>
      <c r="H21" s="26">
        <v>0.26061400000000001</v>
      </c>
      <c r="I21" s="26">
        <v>0.26719900000000002</v>
      </c>
      <c r="J21" s="26">
        <v>0.27155699999999999</v>
      </c>
      <c r="K21" s="26">
        <v>0.25689699999999999</v>
      </c>
      <c r="L21" s="26">
        <v>0.238867</v>
      </c>
      <c r="M21" s="26">
        <v>0.217191</v>
      </c>
      <c r="N21" s="26">
        <v>0.21460599999999999</v>
      </c>
      <c r="O21" s="26">
        <v>0.214591</v>
      </c>
      <c r="P21" s="26">
        <v>0.21453</v>
      </c>
      <c r="Q21" s="26">
        <v>0.21454799999999999</v>
      </c>
      <c r="R21" s="26">
        <v>0.214534</v>
      </c>
      <c r="S21" s="26">
        <v>0.21451100000000001</v>
      </c>
      <c r="T21" s="26">
        <v>0.214558</v>
      </c>
      <c r="U21" s="26">
        <v>0.21449199999999999</v>
      </c>
      <c r="V21" s="26">
        <v>0.214451</v>
      </c>
      <c r="W21" s="26">
        <v>0.214506</v>
      </c>
      <c r="X21" s="26">
        <v>0.21457200000000001</v>
      </c>
      <c r="Y21" s="26">
        <v>0.21454100000000001</v>
      </c>
      <c r="Z21" s="26">
        <v>0.21451999999999999</v>
      </c>
      <c r="AA21" s="26">
        <v>0.214478</v>
      </c>
      <c r="AB21" s="26">
        <v>0.21445600000000001</v>
      </c>
      <c r="AC21" s="26">
        <v>0.214425</v>
      </c>
      <c r="AD21" s="26">
        <v>0.21465400000000001</v>
      </c>
      <c r="AE21" s="18">
        <v>4.0000000000000001E-3</v>
      </c>
    </row>
    <row r="22" spans="1:31" ht="15" customHeight="1" x14ac:dyDescent="0.25">
      <c r="A22" s="16" t="s">
        <v>44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19" t="s">
        <v>14</v>
      </c>
    </row>
    <row r="23" spans="1:31" ht="15" customHeight="1" x14ac:dyDescent="0.25">
      <c r="A23" s="16" t="s">
        <v>45</v>
      </c>
      <c r="B23" s="26">
        <v>0</v>
      </c>
      <c r="C23" s="26">
        <v>7.2000000000000002E-5</v>
      </c>
      <c r="D23" s="26">
        <v>2.7599999999999999E-4</v>
      </c>
      <c r="E23" s="26">
        <v>0</v>
      </c>
      <c r="F23" s="26">
        <v>0</v>
      </c>
      <c r="G23" s="26">
        <v>1.431E-3</v>
      </c>
      <c r="H23" s="26">
        <v>6.0959999999999999E-3</v>
      </c>
      <c r="I23" s="26">
        <v>1.09E-2</v>
      </c>
      <c r="J23" s="26">
        <v>1.3837E-2</v>
      </c>
      <c r="K23" s="26">
        <v>1.5343000000000001E-2</v>
      </c>
      <c r="L23" s="26">
        <v>1.5343000000000001E-2</v>
      </c>
      <c r="M23" s="26">
        <v>1.5343000000000001E-2</v>
      </c>
      <c r="N23" s="26">
        <v>1.5343000000000001E-2</v>
      </c>
      <c r="O23" s="26">
        <v>1.5343000000000001E-2</v>
      </c>
      <c r="P23" s="26">
        <v>1.5343000000000001E-2</v>
      </c>
      <c r="Q23" s="26">
        <v>1.5343000000000001E-2</v>
      </c>
      <c r="R23" s="26">
        <v>1.5343000000000001E-2</v>
      </c>
      <c r="S23" s="26">
        <v>1.5343000000000001E-2</v>
      </c>
      <c r="T23" s="26">
        <v>1.5343000000000001E-2</v>
      </c>
      <c r="U23" s="26">
        <v>1.5343000000000001E-2</v>
      </c>
      <c r="V23" s="26">
        <v>1.5343000000000001E-2</v>
      </c>
      <c r="W23" s="26">
        <v>1.5343000000000001E-2</v>
      </c>
      <c r="X23" s="26">
        <v>1.5343000000000001E-2</v>
      </c>
      <c r="Y23" s="26">
        <v>1.5343000000000001E-2</v>
      </c>
      <c r="Z23" s="26">
        <v>1.5343000000000001E-2</v>
      </c>
      <c r="AA23" s="26">
        <v>1.5343000000000001E-2</v>
      </c>
      <c r="AB23" s="26">
        <v>1.5343000000000001E-2</v>
      </c>
      <c r="AC23" s="26">
        <v>1.5343000000000001E-2</v>
      </c>
      <c r="AD23" s="26">
        <v>1.5343000000000001E-2</v>
      </c>
      <c r="AE23" s="18">
        <v>0.219976</v>
      </c>
    </row>
    <row r="24" spans="1:31" ht="15" customHeight="1" x14ac:dyDescent="0.25">
      <c r="A24" s="16" t="s">
        <v>46</v>
      </c>
      <c r="B24" s="26">
        <v>0</v>
      </c>
      <c r="C24" s="26">
        <v>0</v>
      </c>
      <c r="D24" s="26">
        <v>7.731E-3</v>
      </c>
      <c r="E24" s="26">
        <v>8.8730000000000007E-3</v>
      </c>
      <c r="F24" s="26">
        <v>1.6197E-2</v>
      </c>
      <c r="G24" s="26">
        <v>2.3406E-2</v>
      </c>
      <c r="H24" s="26">
        <v>3.2645E-2</v>
      </c>
      <c r="I24" s="26">
        <v>4.3055000000000003E-2</v>
      </c>
      <c r="J24" s="26">
        <v>5.5766000000000003E-2</v>
      </c>
      <c r="K24" s="26">
        <v>7.0533999999999999E-2</v>
      </c>
      <c r="L24" s="26">
        <v>8.8520000000000001E-2</v>
      </c>
      <c r="M24" s="26">
        <v>0.110101</v>
      </c>
      <c r="N24" s="26">
        <v>0.112662</v>
      </c>
      <c r="O24" s="26">
        <v>0.112675</v>
      </c>
      <c r="P24" s="26">
        <v>0.112688</v>
      </c>
      <c r="Q24" s="26">
        <v>0.11269</v>
      </c>
      <c r="R24" s="26">
        <v>0.112692</v>
      </c>
      <c r="S24" s="26">
        <v>0.112694</v>
      </c>
      <c r="T24" s="26">
        <v>0.112696</v>
      </c>
      <c r="U24" s="26">
        <v>0.11269700000000001</v>
      </c>
      <c r="V24" s="26">
        <v>0.11269899999999999</v>
      </c>
      <c r="W24" s="26">
        <v>0.11269999999999999</v>
      </c>
      <c r="X24" s="26">
        <v>0.112701</v>
      </c>
      <c r="Y24" s="26">
        <v>0.112702</v>
      </c>
      <c r="Z24" s="26">
        <v>0.112703</v>
      </c>
      <c r="AA24" s="26">
        <v>0.112703</v>
      </c>
      <c r="AB24" s="26">
        <v>0.112703</v>
      </c>
      <c r="AC24" s="26">
        <v>0.11265</v>
      </c>
      <c r="AD24" s="26">
        <v>0.112483</v>
      </c>
      <c r="AE24" s="19" t="s">
        <v>14</v>
      </c>
    </row>
    <row r="25" spans="1:31" ht="15" customHeight="1" x14ac:dyDescent="0.25"/>
    <row r="26" spans="1:31" ht="15" customHeight="1" x14ac:dyDescent="0.25">
      <c r="A26" s="15" t="s">
        <v>47</v>
      </c>
      <c r="B26" s="25">
        <v>4.5344790000000001</v>
      </c>
      <c r="C26" s="25">
        <v>4.7802369999999996</v>
      </c>
      <c r="D26" s="25">
        <v>4.8657329999999996</v>
      </c>
      <c r="E26" s="25">
        <v>5.1869750000000003</v>
      </c>
      <c r="F26" s="25">
        <v>5.5497810000000003</v>
      </c>
      <c r="G26" s="25">
        <v>5.7972299999999999</v>
      </c>
      <c r="H26" s="25">
        <v>5.9710279999999996</v>
      </c>
      <c r="I26" s="25">
        <v>6.0487070000000003</v>
      </c>
      <c r="J26" s="25">
        <v>6.126627</v>
      </c>
      <c r="K26" s="25">
        <v>6.2299309999999997</v>
      </c>
      <c r="L26" s="25">
        <v>6.2895830000000004</v>
      </c>
      <c r="M26" s="25">
        <v>6.3300720000000004</v>
      </c>
      <c r="N26" s="25">
        <v>6.3807869999999998</v>
      </c>
      <c r="O26" s="25">
        <v>6.426736</v>
      </c>
      <c r="P26" s="25">
        <v>6.4821799999999996</v>
      </c>
      <c r="Q26" s="25">
        <v>6.5213890000000001</v>
      </c>
      <c r="R26" s="25">
        <v>6.578951</v>
      </c>
      <c r="S26" s="25">
        <v>6.6423360000000002</v>
      </c>
      <c r="T26" s="25">
        <v>6.7238829999999998</v>
      </c>
      <c r="U26" s="25">
        <v>6.8417940000000002</v>
      </c>
      <c r="V26" s="25">
        <v>6.9570230000000004</v>
      </c>
      <c r="W26" s="25">
        <v>7.0795159999999999</v>
      </c>
      <c r="X26" s="25">
        <v>7.1956179999999996</v>
      </c>
      <c r="Y26" s="25">
        <v>7.261234</v>
      </c>
      <c r="Z26" s="25">
        <v>7.3711440000000001</v>
      </c>
      <c r="AA26" s="25">
        <v>7.5347780000000002</v>
      </c>
      <c r="AB26" s="25">
        <v>7.7120470000000001</v>
      </c>
      <c r="AC26" s="25">
        <v>7.8979809999999997</v>
      </c>
      <c r="AD26" s="25">
        <v>7.9864560000000004</v>
      </c>
      <c r="AE26" s="21">
        <v>1.9191E-2</v>
      </c>
    </row>
    <row r="27" spans="1:31" ht="15" customHeight="1" x14ac:dyDescent="0.25">
      <c r="A27" s="16" t="s">
        <v>147</v>
      </c>
      <c r="B27" s="26">
        <v>2.606052</v>
      </c>
      <c r="C27" s="26">
        <v>2.5287730000000002</v>
      </c>
      <c r="D27" s="26">
        <v>2.4270689999999999</v>
      </c>
      <c r="E27" s="26">
        <v>2.5427309999999999</v>
      </c>
      <c r="F27" s="26">
        <v>2.5736530000000002</v>
      </c>
      <c r="G27" s="26">
        <v>2.6492209999999998</v>
      </c>
      <c r="H27" s="26">
        <v>2.7623229999999999</v>
      </c>
      <c r="I27" s="26">
        <v>2.7682180000000001</v>
      </c>
      <c r="J27" s="26">
        <v>2.7682699999999998</v>
      </c>
      <c r="K27" s="26">
        <v>2.7683529999999998</v>
      </c>
      <c r="L27" s="26">
        <v>2.7692290000000002</v>
      </c>
      <c r="M27" s="26">
        <v>2.776249</v>
      </c>
      <c r="N27" s="26">
        <v>2.7822909999999998</v>
      </c>
      <c r="O27" s="26">
        <v>2.7857099999999999</v>
      </c>
      <c r="P27" s="26">
        <v>2.7858100000000001</v>
      </c>
      <c r="Q27" s="26">
        <v>2.785917</v>
      </c>
      <c r="R27" s="26">
        <v>2.788303</v>
      </c>
      <c r="S27" s="26">
        <v>2.7884169999999999</v>
      </c>
      <c r="T27" s="26">
        <v>2.7911839999999999</v>
      </c>
      <c r="U27" s="26">
        <v>2.7947199999999999</v>
      </c>
      <c r="V27" s="26">
        <v>2.794816</v>
      </c>
      <c r="W27" s="26">
        <v>2.7949329999999999</v>
      </c>
      <c r="X27" s="26">
        <v>2.7950460000000001</v>
      </c>
      <c r="Y27" s="26">
        <v>2.7957890000000001</v>
      </c>
      <c r="Z27" s="26">
        <v>2.8013210000000002</v>
      </c>
      <c r="AA27" s="26">
        <v>2.8080759999999998</v>
      </c>
      <c r="AB27" s="26">
        <v>2.8120810000000001</v>
      </c>
      <c r="AC27" s="26">
        <v>2.812217</v>
      </c>
      <c r="AD27" s="26">
        <v>2.8123559999999999</v>
      </c>
      <c r="AE27" s="18">
        <v>3.9439999999999996E-3</v>
      </c>
    </row>
    <row r="28" spans="1:31" ht="15" customHeight="1" x14ac:dyDescent="0.25">
      <c r="A28" s="16" t="s">
        <v>48</v>
      </c>
      <c r="B28" s="26">
        <v>0.14809</v>
      </c>
      <c r="C28" s="26">
        <v>0.15717700000000001</v>
      </c>
      <c r="D28" s="26">
        <v>0.161827</v>
      </c>
      <c r="E28" s="26">
        <v>0.16484199999999999</v>
      </c>
      <c r="F28" s="26">
        <v>0.16558500000000001</v>
      </c>
      <c r="G28" s="26">
        <v>0.170214</v>
      </c>
      <c r="H28" s="26">
        <v>0.18874099999999999</v>
      </c>
      <c r="I28" s="26">
        <v>0.22602</v>
      </c>
      <c r="J28" s="26">
        <v>0.25915500000000002</v>
      </c>
      <c r="K28" s="26">
        <v>0.28857899999999997</v>
      </c>
      <c r="L28" s="26">
        <v>0.31708700000000001</v>
      </c>
      <c r="M28" s="26">
        <v>0.33388200000000001</v>
      </c>
      <c r="N28" s="26">
        <v>0.35334300000000002</v>
      </c>
      <c r="O28" s="26">
        <v>0.370446</v>
      </c>
      <c r="P28" s="26">
        <v>0.39052900000000002</v>
      </c>
      <c r="Q28" s="26">
        <v>0.417105</v>
      </c>
      <c r="R28" s="26">
        <v>0.452121</v>
      </c>
      <c r="S28" s="26">
        <v>0.47878199999999999</v>
      </c>
      <c r="T28" s="26">
        <v>0.50262700000000005</v>
      </c>
      <c r="U28" s="26">
        <v>0.52807599999999999</v>
      </c>
      <c r="V28" s="26">
        <v>0.54968899999999998</v>
      </c>
      <c r="W28" s="26">
        <v>0.56700799999999996</v>
      </c>
      <c r="X28" s="26">
        <v>0.58473600000000003</v>
      </c>
      <c r="Y28" s="26">
        <v>0.59716199999999997</v>
      </c>
      <c r="Z28" s="26">
        <v>0.61243099999999995</v>
      </c>
      <c r="AA28" s="26">
        <v>0.62844</v>
      </c>
      <c r="AB28" s="26">
        <v>0.64263199999999998</v>
      </c>
      <c r="AC28" s="26">
        <v>0.65637599999999996</v>
      </c>
      <c r="AD28" s="26">
        <v>0.66624099999999997</v>
      </c>
      <c r="AE28" s="18">
        <v>5.4947999999999997E-2</v>
      </c>
    </row>
    <row r="29" spans="1:31" ht="15" customHeight="1" x14ac:dyDescent="0.25">
      <c r="A29" s="16" t="s">
        <v>49</v>
      </c>
      <c r="B29" s="26">
        <v>0.23035</v>
      </c>
      <c r="C29" s="26">
        <v>0.230878</v>
      </c>
      <c r="D29" s="26">
        <v>0.24681700000000001</v>
      </c>
      <c r="E29" s="26">
        <v>0.26158500000000001</v>
      </c>
      <c r="F29" s="26">
        <v>0.27183499999999999</v>
      </c>
      <c r="G29" s="26">
        <v>0.26703700000000002</v>
      </c>
      <c r="H29" s="26">
        <v>0.26683299999999999</v>
      </c>
      <c r="I29" s="26">
        <v>0.27094400000000002</v>
      </c>
      <c r="J29" s="26">
        <v>0.26635500000000001</v>
      </c>
      <c r="K29" s="26">
        <v>0.27286500000000002</v>
      </c>
      <c r="L29" s="26">
        <v>0.27285799999999999</v>
      </c>
      <c r="M29" s="26">
        <v>0.26427899999999999</v>
      </c>
      <c r="N29" s="26">
        <v>0.26435900000000001</v>
      </c>
      <c r="O29" s="26">
        <v>0.27090900000000001</v>
      </c>
      <c r="P29" s="26">
        <v>0.26724199999999998</v>
      </c>
      <c r="Q29" s="26">
        <v>0.26716899999999999</v>
      </c>
      <c r="R29" s="26">
        <v>0.26516699999999999</v>
      </c>
      <c r="S29" s="26">
        <v>0.26711200000000002</v>
      </c>
      <c r="T29" s="26">
        <v>0.26701000000000003</v>
      </c>
      <c r="U29" s="26">
        <v>0.26695999999999998</v>
      </c>
      <c r="V29" s="26">
        <v>0.26499499999999998</v>
      </c>
      <c r="W29" s="26">
        <v>0.26689200000000002</v>
      </c>
      <c r="X29" s="26">
        <v>0.26675399999999999</v>
      </c>
      <c r="Y29" s="26">
        <v>0.26631199999999999</v>
      </c>
      <c r="Z29" s="26">
        <v>0.26650299999999999</v>
      </c>
      <c r="AA29" s="26">
        <v>0.26618799999999998</v>
      </c>
      <c r="AB29" s="26">
        <v>0.26907500000000001</v>
      </c>
      <c r="AC29" s="26">
        <v>0.268903</v>
      </c>
      <c r="AD29" s="26">
        <v>0.26940500000000001</v>
      </c>
      <c r="AE29" s="18">
        <v>5.7320000000000001E-3</v>
      </c>
    </row>
    <row r="30" spans="1:31" ht="15" customHeight="1" x14ac:dyDescent="0.25">
      <c r="A30" s="16" t="s">
        <v>38</v>
      </c>
      <c r="B30" s="26">
        <v>0.17100399999999999</v>
      </c>
      <c r="C30" s="26">
        <v>0.183978</v>
      </c>
      <c r="D30" s="26">
        <v>0.169433</v>
      </c>
      <c r="E30" s="26">
        <v>0.17354700000000001</v>
      </c>
      <c r="F30" s="26">
        <v>0.194878</v>
      </c>
      <c r="G30" s="26">
        <v>0.23086699999999999</v>
      </c>
      <c r="H30" s="26">
        <v>0.24963299999999999</v>
      </c>
      <c r="I30" s="26">
        <v>0.27380599999999999</v>
      </c>
      <c r="J30" s="26">
        <v>0.32084699999999999</v>
      </c>
      <c r="K30" s="26">
        <v>0.38367699999999999</v>
      </c>
      <c r="L30" s="26">
        <v>0.40380899999999997</v>
      </c>
      <c r="M30" s="26">
        <v>0.42319600000000002</v>
      </c>
      <c r="N30" s="26">
        <v>0.43787100000000001</v>
      </c>
      <c r="O30" s="26">
        <v>0.45144200000000001</v>
      </c>
      <c r="P30" s="26">
        <v>0.479101</v>
      </c>
      <c r="Q30" s="26">
        <v>0.47415400000000002</v>
      </c>
      <c r="R30" s="26">
        <v>0.47919699999999998</v>
      </c>
      <c r="S30" s="26">
        <v>0.49406600000000001</v>
      </c>
      <c r="T30" s="26">
        <v>0.50205999999999995</v>
      </c>
      <c r="U30" s="26">
        <v>0.52636899999999998</v>
      </c>
      <c r="V30" s="26">
        <v>0.54648399999999997</v>
      </c>
      <c r="W30" s="26">
        <v>0.564585</v>
      </c>
      <c r="X30" s="26">
        <v>0.56952100000000005</v>
      </c>
      <c r="Y30" s="26">
        <v>0.58183200000000002</v>
      </c>
      <c r="Z30" s="26">
        <v>0.61489700000000003</v>
      </c>
      <c r="AA30" s="26">
        <v>0.65915000000000001</v>
      </c>
      <c r="AB30" s="26">
        <v>0.68938299999999997</v>
      </c>
      <c r="AC30" s="26">
        <v>0.71534799999999998</v>
      </c>
      <c r="AD30" s="26">
        <v>0.73672400000000005</v>
      </c>
      <c r="AE30" s="18">
        <v>5.2727999999999997E-2</v>
      </c>
    </row>
    <row r="31" spans="1:31" ht="15" customHeight="1" x14ac:dyDescent="0.25">
      <c r="A31" s="16" t="s">
        <v>50</v>
      </c>
      <c r="B31" s="26">
        <v>0.10313899999999999</v>
      </c>
      <c r="C31" s="26">
        <v>0.115967</v>
      </c>
      <c r="D31" s="26">
        <v>0.107599</v>
      </c>
      <c r="E31" s="26">
        <v>0.110763</v>
      </c>
      <c r="F31" s="26">
        <v>0.11705699999999999</v>
      </c>
      <c r="G31" s="26">
        <v>0.11427</v>
      </c>
      <c r="H31" s="26">
        <v>0.116088</v>
      </c>
      <c r="I31" s="26">
        <v>0.124852</v>
      </c>
      <c r="J31" s="26">
        <v>0.14022499999999999</v>
      </c>
      <c r="K31" s="26">
        <v>0.14413799999999999</v>
      </c>
      <c r="L31" s="26">
        <v>0.144783</v>
      </c>
      <c r="M31" s="26">
        <v>0.14569299999999999</v>
      </c>
      <c r="N31" s="26">
        <v>0.15041299999999999</v>
      </c>
      <c r="O31" s="26">
        <v>0.15767600000000001</v>
      </c>
      <c r="P31" s="26">
        <v>0.172378</v>
      </c>
      <c r="Q31" s="26">
        <v>0.16405</v>
      </c>
      <c r="R31" s="26">
        <v>0.16652800000000001</v>
      </c>
      <c r="S31" s="26">
        <v>0.171545</v>
      </c>
      <c r="T31" s="26">
        <v>0.175034</v>
      </c>
      <c r="U31" s="26">
        <v>0.18229200000000001</v>
      </c>
      <c r="V31" s="26">
        <v>0.18960199999999999</v>
      </c>
      <c r="W31" s="26">
        <v>0.19550999999999999</v>
      </c>
      <c r="X31" s="26">
        <v>0.20357500000000001</v>
      </c>
      <c r="Y31" s="26">
        <v>0.21387900000000001</v>
      </c>
      <c r="Z31" s="26">
        <v>0.236903</v>
      </c>
      <c r="AA31" s="26">
        <v>0.25698500000000002</v>
      </c>
      <c r="AB31" s="26">
        <v>0.28345300000000001</v>
      </c>
      <c r="AC31" s="26">
        <v>0.29808200000000001</v>
      </c>
      <c r="AD31" s="26">
        <v>0.31723299999999999</v>
      </c>
      <c r="AE31" s="18">
        <v>3.7975000000000002E-2</v>
      </c>
    </row>
    <row r="32" spans="1:31" ht="15" customHeight="1" x14ac:dyDescent="0.25">
      <c r="A32" s="16" t="s">
        <v>51</v>
      </c>
      <c r="B32" s="26">
        <v>6.7864999999999995E-2</v>
      </c>
      <c r="C32" s="26">
        <v>6.8011000000000002E-2</v>
      </c>
      <c r="D32" s="26">
        <v>6.1834E-2</v>
      </c>
      <c r="E32" s="26">
        <v>6.2784000000000006E-2</v>
      </c>
      <c r="F32" s="26">
        <v>7.782E-2</v>
      </c>
      <c r="G32" s="26">
        <v>0.11659700000000001</v>
      </c>
      <c r="H32" s="26">
        <v>0.133546</v>
      </c>
      <c r="I32" s="26">
        <v>0.148953</v>
      </c>
      <c r="J32" s="26">
        <v>0.180622</v>
      </c>
      <c r="K32" s="26">
        <v>0.239538</v>
      </c>
      <c r="L32" s="26">
        <v>0.25902500000000001</v>
      </c>
      <c r="M32" s="26">
        <v>0.27750200000000003</v>
      </c>
      <c r="N32" s="26">
        <v>0.28745799999999999</v>
      </c>
      <c r="O32" s="26">
        <v>0.293767</v>
      </c>
      <c r="P32" s="26">
        <v>0.30672300000000002</v>
      </c>
      <c r="Q32" s="26">
        <v>0.31010399999999999</v>
      </c>
      <c r="R32" s="26">
        <v>0.31266899999999997</v>
      </c>
      <c r="S32" s="26">
        <v>0.322521</v>
      </c>
      <c r="T32" s="26">
        <v>0.32702599999999998</v>
      </c>
      <c r="U32" s="26">
        <v>0.34407700000000002</v>
      </c>
      <c r="V32" s="26">
        <v>0.35688199999999998</v>
      </c>
      <c r="W32" s="26">
        <v>0.36907499999999999</v>
      </c>
      <c r="X32" s="26">
        <v>0.36594599999999999</v>
      </c>
      <c r="Y32" s="26">
        <v>0.36795299999999997</v>
      </c>
      <c r="Z32" s="26">
        <v>0.377994</v>
      </c>
      <c r="AA32" s="26">
        <v>0.40216499999999999</v>
      </c>
      <c r="AB32" s="26">
        <v>0.40593000000000001</v>
      </c>
      <c r="AC32" s="26">
        <v>0.41726600000000003</v>
      </c>
      <c r="AD32" s="26">
        <v>0.419491</v>
      </c>
      <c r="AE32" s="18">
        <v>6.9706000000000004E-2</v>
      </c>
    </row>
    <row r="33" spans="1:31" ht="15" customHeight="1" x14ac:dyDescent="0.25">
      <c r="A33" s="16" t="s">
        <v>52</v>
      </c>
      <c r="B33" s="26">
        <v>8.1930000000000006E-3</v>
      </c>
      <c r="C33" s="26">
        <v>8.9639999999999997E-3</v>
      </c>
      <c r="D33" s="26">
        <v>2.1798999999999999E-2</v>
      </c>
      <c r="E33" s="26">
        <v>2.7400999999999998E-2</v>
      </c>
      <c r="F33" s="26">
        <v>2.7564999999999999E-2</v>
      </c>
      <c r="G33" s="26">
        <v>3.1083E-2</v>
      </c>
      <c r="H33" s="26">
        <v>3.4470000000000001E-2</v>
      </c>
      <c r="I33" s="26">
        <v>3.4492000000000002E-2</v>
      </c>
      <c r="J33" s="26">
        <v>3.4479999999999997E-2</v>
      </c>
      <c r="K33" s="26">
        <v>3.4562000000000002E-2</v>
      </c>
      <c r="L33" s="26">
        <v>3.4505000000000001E-2</v>
      </c>
      <c r="M33" s="26">
        <v>3.4500999999999997E-2</v>
      </c>
      <c r="N33" s="26">
        <v>3.4540000000000001E-2</v>
      </c>
      <c r="O33" s="26">
        <v>3.4512000000000001E-2</v>
      </c>
      <c r="P33" s="26">
        <v>3.4542999999999997E-2</v>
      </c>
      <c r="Q33" s="26">
        <v>3.4568000000000002E-2</v>
      </c>
      <c r="R33" s="26">
        <v>3.4566E-2</v>
      </c>
      <c r="S33" s="26">
        <v>3.4577999999999998E-2</v>
      </c>
      <c r="T33" s="26">
        <v>3.4563000000000003E-2</v>
      </c>
      <c r="U33" s="26">
        <v>3.4587E-2</v>
      </c>
      <c r="V33" s="26">
        <v>3.4584999999999998E-2</v>
      </c>
      <c r="W33" s="26">
        <v>3.4566E-2</v>
      </c>
      <c r="X33" s="26">
        <v>3.4548000000000002E-2</v>
      </c>
      <c r="Y33" s="26">
        <v>3.449E-2</v>
      </c>
      <c r="Z33" s="26">
        <v>3.4507999999999997E-2</v>
      </c>
      <c r="AA33" s="26">
        <v>3.4495999999999999E-2</v>
      </c>
      <c r="AB33" s="26">
        <v>3.4528000000000003E-2</v>
      </c>
      <c r="AC33" s="26">
        <v>3.4508999999999998E-2</v>
      </c>
      <c r="AD33" s="26">
        <v>3.4540000000000001E-2</v>
      </c>
      <c r="AE33" s="18">
        <v>5.1228999999999997E-2</v>
      </c>
    </row>
    <row r="34" spans="1:31" ht="15" customHeight="1" x14ac:dyDescent="0.25">
      <c r="A34" s="16" t="s">
        <v>53</v>
      </c>
      <c r="B34" s="26">
        <v>3.1421999999999999E-2</v>
      </c>
      <c r="C34" s="26">
        <v>7.5899999999999995E-2</v>
      </c>
      <c r="D34" s="26">
        <v>0.144535</v>
      </c>
      <c r="E34" s="26">
        <v>0.187302</v>
      </c>
      <c r="F34" s="26">
        <v>0.23479900000000001</v>
      </c>
      <c r="G34" s="26">
        <v>0.28185399999999999</v>
      </c>
      <c r="H34" s="26">
        <v>0.28256300000000001</v>
      </c>
      <c r="I34" s="26">
        <v>0.28284100000000001</v>
      </c>
      <c r="J34" s="26">
        <v>0.28271400000000002</v>
      </c>
      <c r="K34" s="26">
        <v>0.28319299999999997</v>
      </c>
      <c r="L34" s="26">
        <v>0.28376400000000002</v>
      </c>
      <c r="M34" s="26">
        <v>0.28437699999999999</v>
      </c>
      <c r="N34" s="26">
        <v>0.28643000000000002</v>
      </c>
      <c r="O34" s="26">
        <v>0.28812500000000002</v>
      </c>
      <c r="P34" s="26">
        <v>0.29088799999999998</v>
      </c>
      <c r="Q34" s="26">
        <v>0.294964</v>
      </c>
      <c r="R34" s="26">
        <v>0.29829800000000001</v>
      </c>
      <c r="S34" s="26">
        <v>0.30314000000000002</v>
      </c>
      <c r="T34" s="26">
        <v>0.31038399999999999</v>
      </c>
      <c r="U34" s="26">
        <v>0.31928000000000001</v>
      </c>
      <c r="V34" s="26">
        <v>0.32944400000000001</v>
      </c>
      <c r="W34" s="26">
        <v>0.33915200000000001</v>
      </c>
      <c r="X34" s="26">
        <v>0.34767300000000001</v>
      </c>
      <c r="Y34" s="26">
        <v>0.357292</v>
      </c>
      <c r="Z34" s="26">
        <v>0.37256800000000001</v>
      </c>
      <c r="AA34" s="26">
        <v>0.38619300000000001</v>
      </c>
      <c r="AB34" s="26">
        <v>0.405864</v>
      </c>
      <c r="AC34" s="26">
        <v>0.429039</v>
      </c>
      <c r="AD34" s="26">
        <v>0.44851099999999999</v>
      </c>
      <c r="AE34" s="18">
        <v>6.8010000000000001E-2</v>
      </c>
    </row>
    <row r="35" spans="1:31" ht="15" customHeight="1" x14ac:dyDescent="0.25">
      <c r="A35" s="16" t="s">
        <v>54</v>
      </c>
      <c r="B35" s="26">
        <v>1.3393679999999999</v>
      </c>
      <c r="C35" s="26">
        <v>1.594568</v>
      </c>
      <c r="D35" s="26">
        <v>1.6942520000000001</v>
      </c>
      <c r="E35" s="26">
        <v>1.829566</v>
      </c>
      <c r="F35" s="26">
        <v>2.0814680000000001</v>
      </c>
      <c r="G35" s="26">
        <v>2.166954</v>
      </c>
      <c r="H35" s="26">
        <v>2.186464</v>
      </c>
      <c r="I35" s="26">
        <v>2.1923870000000001</v>
      </c>
      <c r="J35" s="26">
        <v>2.194807</v>
      </c>
      <c r="K35" s="26">
        <v>2.1987019999999999</v>
      </c>
      <c r="L35" s="26">
        <v>2.2083309999999998</v>
      </c>
      <c r="M35" s="26">
        <v>2.213587</v>
      </c>
      <c r="N35" s="26">
        <v>2.2219540000000002</v>
      </c>
      <c r="O35" s="26">
        <v>2.22559</v>
      </c>
      <c r="P35" s="26">
        <v>2.2340659999999999</v>
      </c>
      <c r="Q35" s="26">
        <v>2.247512</v>
      </c>
      <c r="R35" s="26">
        <v>2.2612990000000002</v>
      </c>
      <c r="S35" s="26">
        <v>2.27624</v>
      </c>
      <c r="T35" s="26">
        <v>2.316055</v>
      </c>
      <c r="U35" s="26">
        <v>2.3717999999999999</v>
      </c>
      <c r="V35" s="26">
        <v>2.437011</v>
      </c>
      <c r="W35" s="26">
        <v>2.5123799999999998</v>
      </c>
      <c r="X35" s="26">
        <v>2.5973389999999998</v>
      </c>
      <c r="Y35" s="26">
        <v>2.6283569999999998</v>
      </c>
      <c r="Z35" s="26">
        <v>2.6689159999999998</v>
      </c>
      <c r="AA35" s="26">
        <v>2.7522350000000002</v>
      </c>
      <c r="AB35" s="26">
        <v>2.8584839999999998</v>
      </c>
      <c r="AC35" s="26">
        <v>2.981589</v>
      </c>
      <c r="AD35" s="26">
        <v>3.0186799999999998</v>
      </c>
      <c r="AE35" s="18">
        <v>2.3918999999999999E-2</v>
      </c>
    </row>
    <row r="36" spans="1:31" ht="15" customHeight="1" x14ac:dyDescent="0.25"/>
    <row r="37" spans="1:31" ht="15" customHeight="1" x14ac:dyDescent="0.25">
      <c r="A37" s="15" t="s">
        <v>55</v>
      </c>
      <c r="B37" s="25">
        <v>8.5017040000000001</v>
      </c>
      <c r="C37" s="25">
        <v>8.9509290000000004</v>
      </c>
      <c r="D37" s="25">
        <v>9.0026449999999993</v>
      </c>
      <c r="E37" s="25">
        <v>9.2162889999999997</v>
      </c>
      <c r="F37" s="25">
        <v>9.5767500000000005</v>
      </c>
      <c r="G37" s="25">
        <v>9.9874670000000005</v>
      </c>
      <c r="H37" s="25">
        <v>10.20138</v>
      </c>
      <c r="I37" s="25">
        <v>10.313707000000001</v>
      </c>
      <c r="J37" s="25">
        <v>10.420813000000001</v>
      </c>
      <c r="K37" s="25">
        <v>10.524632</v>
      </c>
      <c r="L37" s="25">
        <v>10.606503999999999</v>
      </c>
      <c r="M37" s="25">
        <v>10.650342</v>
      </c>
      <c r="N37" s="25">
        <v>10.705451999999999</v>
      </c>
      <c r="O37" s="25">
        <v>10.759007</v>
      </c>
      <c r="P37" s="25">
        <v>10.820062999999999</v>
      </c>
      <c r="Q37" s="25">
        <v>10.855907</v>
      </c>
      <c r="R37" s="25">
        <v>10.908462</v>
      </c>
      <c r="S37" s="25">
        <v>10.961569000000001</v>
      </c>
      <c r="T37" s="25">
        <v>11.036868999999999</v>
      </c>
      <c r="U37" s="25">
        <v>11.160159999999999</v>
      </c>
      <c r="V37" s="25">
        <v>11.264642</v>
      </c>
      <c r="W37" s="25">
        <v>11.390739999999999</v>
      </c>
      <c r="X37" s="25">
        <v>11.514605</v>
      </c>
      <c r="Y37" s="25">
        <v>11.599072</v>
      </c>
      <c r="Z37" s="25">
        <v>11.736515000000001</v>
      </c>
      <c r="AA37" s="25">
        <v>11.922026000000001</v>
      </c>
      <c r="AB37" s="25">
        <v>12.137086999999999</v>
      </c>
      <c r="AC37" s="25">
        <v>12.376616</v>
      </c>
      <c r="AD37" s="25">
        <v>12.520432</v>
      </c>
      <c r="AE37" s="21">
        <v>1.2507000000000001E-2</v>
      </c>
    </row>
    <row r="38" spans="1:31" ht="15" customHeight="1" x14ac:dyDescent="0.25"/>
    <row r="39" spans="1:31" ht="15" customHeight="1" x14ac:dyDescent="0.25">
      <c r="A39" s="15" t="s">
        <v>56</v>
      </c>
    </row>
    <row r="40" spans="1:31" ht="15" customHeight="1" x14ac:dyDescent="0.25">
      <c r="A40" s="16" t="s">
        <v>57</v>
      </c>
      <c r="B40" s="26">
        <v>1.0832310000000001</v>
      </c>
      <c r="C40" s="26">
        <v>1.0920479999999999</v>
      </c>
      <c r="D40" s="26">
        <v>1.177432</v>
      </c>
      <c r="E40" s="26">
        <v>1.175306</v>
      </c>
      <c r="F40" s="26">
        <v>1.1719869999999999</v>
      </c>
      <c r="G40" s="26">
        <v>1.1161380000000001</v>
      </c>
      <c r="H40" s="26">
        <v>1.1066039999999999</v>
      </c>
      <c r="I40" s="26">
        <v>1.1043160000000001</v>
      </c>
      <c r="J40" s="26">
        <v>1.0994029999999999</v>
      </c>
      <c r="K40" s="26">
        <v>1.084808</v>
      </c>
      <c r="L40" s="26">
        <v>1.093154</v>
      </c>
      <c r="M40" s="26">
        <v>1.0921110000000001</v>
      </c>
      <c r="N40" s="26">
        <v>1.094123</v>
      </c>
      <c r="O40" s="26">
        <v>1.0922940000000001</v>
      </c>
      <c r="P40" s="26">
        <v>1.090605</v>
      </c>
      <c r="Q40" s="26">
        <v>1.0914710000000001</v>
      </c>
      <c r="R40" s="26">
        <v>1.0993649999999999</v>
      </c>
      <c r="S40" s="26">
        <v>1.097966</v>
      </c>
      <c r="T40" s="26">
        <v>1.0967640000000001</v>
      </c>
      <c r="U40" s="26">
        <v>1.1033900000000001</v>
      </c>
      <c r="V40" s="26">
        <v>1.104282</v>
      </c>
      <c r="W40" s="26">
        <v>1.104282</v>
      </c>
      <c r="X40" s="26">
        <v>1.104282</v>
      </c>
      <c r="Y40" s="26">
        <v>1.1131679999999999</v>
      </c>
      <c r="Z40" s="26">
        <v>1.1268990000000001</v>
      </c>
      <c r="AA40" s="26">
        <v>1.1268990000000001</v>
      </c>
      <c r="AB40" s="26">
        <v>1.1427659999999999</v>
      </c>
      <c r="AC40" s="26">
        <v>1.1686259999999999</v>
      </c>
      <c r="AD40" s="26">
        <v>1.1923429999999999</v>
      </c>
      <c r="AE40" s="18">
        <v>3.2599999999999999E-3</v>
      </c>
    </row>
    <row r="41" spans="1:31" ht="15" customHeight="1" x14ac:dyDescent="0.25">
      <c r="A41" s="16" t="s">
        <v>58</v>
      </c>
      <c r="B41" s="26">
        <v>0</v>
      </c>
      <c r="C41" s="26">
        <v>0</v>
      </c>
      <c r="D41" s="26">
        <v>2.6699999999999998E-4</v>
      </c>
      <c r="E41" s="26">
        <v>3.6519999999999999E-3</v>
      </c>
      <c r="F41" s="26">
        <v>8.2310000000000005E-3</v>
      </c>
      <c r="G41" s="26">
        <v>1.1575999999999999E-2</v>
      </c>
      <c r="H41" s="26">
        <v>1.374E-2</v>
      </c>
      <c r="I41" s="26">
        <v>1.4395E-2</v>
      </c>
      <c r="J41" s="26">
        <v>1.4395E-2</v>
      </c>
      <c r="K41" s="26">
        <v>1.4395E-2</v>
      </c>
      <c r="L41" s="26">
        <v>1.4395E-2</v>
      </c>
      <c r="M41" s="26">
        <v>1.4395E-2</v>
      </c>
      <c r="N41" s="26">
        <v>1.4395E-2</v>
      </c>
      <c r="O41" s="26">
        <v>1.4395E-2</v>
      </c>
      <c r="P41" s="26">
        <v>1.4395E-2</v>
      </c>
      <c r="Q41" s="26">
        <v>1.4395E-2</v>
      </c>
      <c r="R41" s="26">
        <v>1.4395E-2</v>
      </c>
      <c r="S41" s="26">
        <v>1.4395E-2</v>
      </c>
      <c r="T41" s="26">
        <v>1.4395E-2</v>
      </c>
      <c r="U41" s="26">
        <v>1.4395E-2</v>
      </c>
      <c r="V41" s="26">
        <v>1.4395E-2</v>
      </c>
      <c r="W41" s="26">
        <v>1.4395E-2</v>
      </c>
      <c r="X41" s="26">
        <v>1.4395E-2</v>
      </c>
      <c r="Y41" s="26">
        <v>1.4395E-2</v>
      </c>
      <c r="Z41" s="26">
        <v>1.4395E-2</v>
      </c>
      <c r="AA41" s="26">
        <v>1.4395E-2</v>
      </c>
      <c r="AB41" s="26">
        <v>1.4395E-2</v>
      </c>
      <c r="AC41" s="26">
        <v>1.4395E-2</v>
      </c>
      <c r="AD41" s="26">
        <v>1.4395E-2</v>
      </c>
      <c r="AE41" s="19" t="s">
        <v>14</v>
      </c>
    </row>
    <row r="42" spans="1:31" ht="15" customHeight="1" x14ac:dyDescent="0.25">
      <c r="A42" s="16" t="s">
        <v>59</v>
      </c>
      <c r="B42" s="26">
        <v>-2.0789999999999999E-2</v>
      </c>
      <c r="C42" s="26">
        <v>-2.0389999999999998E-2</v>
      </c>
      <c r="D42" s="26">
        <v>-6.5522999999999998E-2</v>
      </c>
      <c r="E42" s="26">
        <v>-8.9538000000000006E-2</v>
      </c>
      <c r="F42" s="26">
        <v>-9.2615000000000003E-2</v>
      </c>
      <c r="G42" s="26">
        <v>-1.3384E-2</v>
      </c>
      <c r="H42" s="26">
        <v>-1.6551E-2</v>
      </c>
      <c r="I42" s="26">
        <v>-2.2776000000000001E-2</v>
      </c>
      <c r="J42" s="26">
        <v>-2.8069E-2</v>
      </c>
      <c r="K42" s="26">
        <v>-2.1111000000000001E-2</v>
      </c>
      <c r="L42" s="26">
        <v>-2.5321E-2</v>
      </c>
      <c r="M42" s="26">
        <v>-2.4726000000000001E-2</v>
      </c>
      <c r="N42" s="26">
        <v>-2.6706000000000001E-2</v>
      </c>
      <c r="O42" s="26">
        <v>-2.4920999999999999E-2</v>
      </c>
      <c r="P42" s="26">
        <v>-2.3231999999999999E-2</v>
      </c>
      <c r="Q42" s="26">
        <v>-2.41E-2</v>
      </c>
      <c r="R42" s="26">
        <v>-3.1967000000000002E-2</v>
      </c>
      <c r="S42" s="26">
        <v>-3.0542E-2</v>
      </c>
      <c r="T42" s="26">
        <v>-2.8875999999999999E-2</v>
      </c>
      <c r="U42" s="26">
        <v>-2.7389E-2</v>
      </c>
      <c r="V42" s="26">
        <v>-2.5645999999999999E-2</v>
      </c>
      <c r="W42" s="26">
        <v>-1.6473000000000002E-2</v>
      </c>
      <c r="X42" s="26">
        <v>-8.0440000000000008E-3</v>
      </c>
      <c r="Y42" s="26">
        <v>-5.8960000000000002E-3</v>
      </c>
      <c r="Z42" s="26">
        <v>-3.735E-3</v>
      </c>
      <c r="AA42" s="26">
        <v>1.3415E-2</v>
      </c>
      <c r="AB42" s="26">
        <v>1.6511999999999999E-2</v>
      </c>
      <c r="AC42" s="26">
        <v>1.9203999999999999E-2</v>
      </c>
      <c r="AD42" s="26">
        <v>2.4212999999999998E-2</v>
      </c>
      <c r="AE42" s="19" t="s">
        <v>14</v>
      </c>
    </row>
    <row r="43" spans="1:31" ht="15" customHeight="1" x14ac:dyDescent="0.25">
      <c r="A43" s="15" t="s">
        <v>60</v>
      </c>
      <c r="B43" s="25">
        <v>1.0624400000000001</v>
      </c>
      <c r="C43" s="25">
        <v>1.071658</v>
      </c>
      <c r="D43" s="25">
        <v>1.1121749999999999</v>
      </c>
      <c r="E43" s="25">
        <v>1.0894200000000001</v>
      </c>
      <c r="F43" s="25">
        <v>1.0876030000000001</v>
      </c>
      <c r="G43" s="25">
        <v>1.1143289999999999</v>
      </c>
      <c r="H43" s="25">
        <v>1.103793</v>
      </c>
      <c r="I43" s="25">
        <v>1.0959350000000001</v>
      </c>
      <c r="J43" s="25">
        <v>1.085728</v>
      </c>
      <c r="K43" s="25">
        <v>1.0780920000000001</v>
      </c>
      <c r="L43" s="25">
        <v>1.0822270000000001</v>
      </c>
      <c r="M43" s="25">
        <v>1.08178</v>
      </c>
      <c r="N43" s="25">
        <v>1.081812</v>
      </c>
      <c r="O43" s="25">
        <v>1.0817680000000001</v>
      </c>
      <c r="P43" s="25">
        <v>1.0817669999999999</v>
      </c>
      <c r="Q43" s="25">
        <v>1.081766</v>
      </c>
      <c r="R43" s="25">
        <v>1.081793</v>
      </c>
      <c r="S43" s="25">
        <v>1.0818190000000001</v>
      </c>
      <c r="T43" s="25">
        <v>1.0822830000000001</v>
      </c>
      <c r="U43" s="25">
        <v>1.0903970000000001</v>
      </c>
      <c r="V43" s="25">
        <v>1.0930299999999999</v>
      </c>
      <c r="W43" s="25">
        <v>1.102204</v>
      </c>
      <c r="X43" s="25">
        <v>1.110633</v>
      </c>
      <c r="Y43" s="25">
        <v>1.1216660000000001</v>
      </c>
      <c r="Z43" s="25">
        <v>1.1375580000000001</v>
      </c>
      <c r="AA43" s="25">
        <v>1.1547080000000001</v>
      </c>
      <c r="AB43" s="25">
        <v>1.1736740000000001</v>
      </c>
      <c r="AC43" s="25">
        <v>1.2022250000000001</v>
      </c>
      <c r="AD43" s="25">
        <v>1.2309509999999999</v>
      </c>
      <c r="AE43" s="21">
        <v>5.1460000000000004E-3</v>
      </c>
    </row>
    <row r="44" spans="1:31" ht="15" customHeight="1" x14ac:dyDescent="0.25"/>
    <row r="45" spans="1:31" ht="15" customHeight="1" x14ac:dyDescent="0.25"/>
    <row r="46" spans="1:31" ht="15" customHeight="1" x14ac:dyDescent="0.25">
      <c r="A46" s="15" t="s">
        <v>148</v>
      </c>
    </row>
    <row r="47" spans="1:31" ht="15" customHeight="1" x14ac:dyDescent="0.25">
      <c r="A47" s="15" t="s">
        <v>149</v>
      </c>
    </row>
    <row r="48" spans="1:31" ht="15" customHeight="1" x14ac:dyDescent="0.25"/>
    <row r="49" spans="1:31" ht="15" customHeight="1" x14ac:dyDescent="0.25">
      <c r="A49" s="15" t="s">
        <v>61</v>
      </c>
      <c r="B49" s="25">
        <v>4.0321000000000003E-2</v>
      </c>
      <c r="C49" s="25">
        <v>5.6489999999999999E-2</v>
      </c>
      <c r="D49" s="25">
        <v>6.9816000000000003E-2</v>
      </c>
      <c r="E49" s="25">
        <v>8.8506000000000001E-2</v>
      </c>
      <c r="F49" s="25">
        <v>0.111289</v>
      </c>
      <c r="G49" s="25">
        <v>0.114438</v>
      </c>
      <c r="H49" s="25">
        <v>0.11801200000000001</v>
      </c>
      <c r="I49" s="25">
        <v>0.12214899999999999</v>
      </c>
      <c r="J49" s="25">
        <v>0.128611</v>
      </c>
      <c r="K49" s="25">
        <v>0.13575999999999999</v>
      </c>
      <c r="L49" s="25">
        <v>0.14354900000000001</v>
      </c>
      <c r="M49" s="25">
        <v>0.152086</v>
      </c>
      <c r="N49" s="25">
        <v>0.161297</v>
      </c>
      <c r="O49" s="25">
        <v>0.17133100000000001</v>
      </c>
      <c r="P49" s="25">
        <v>0.181783</v>
      </c>
      <c r="Q49" s="25">
        <v>0.19250300000000001</v>
      </c>
      <c r="R49" s="25">
        <v>0.20324700000000001</v>
      </c>
      <c r="S49" s="25">
        <v>0.21404000000000001</v>
      </c>
      <c r="T49" s="25">
        <v>0.22561700000000001</v>
      </c>
      <c r="U49" s="25">
        <v>0.23727500000000001</v>
      </c>
      <c r="V49" s="25">
        <v>0.24889800000000001</v>
      </c>
      <c r="W49" s="25">
        <v>0.260662</v>
      </c>
      <c r="X49" s="25">
        <v>0.27269199999999999</v>
      </c>
      <c r="Y49" s="25">
        <v>0.28493200000000002</v>
      </c>
      <c r="Z49" s="25">
        <v>0.29724499999999998</v>
      </c>
      <c r="AA49" s="25">
        <v>0.30962099999999998</v>
      </c>
      <c r="AB49" s="25">
        <v>0.32217899999999999</v>
      </c>
      <c r="AC49" s="25">
        <v>0.33482699999999999</v>
      </c>
      <c r="AD49" s="25">
        <v>0.34790900000000002</v>
      </c>
      <c r="AE49" s="21">
        <v>6.9647000000000001E-2</v>
      </c>
    </row>
    <row r="50" spans="1:31" ht="15" customHeight="1" x14ac:dyDescent="0.25">
      <c r="A50" s="16" t="s">
        <v>62</v>
      </c>
      <c r="B50" s="26">
        <v>5.751E-3</v>
      </c>
      <c r="C50" s="26">
        <v>6.9030000000000003E-3</v>
      </c>
      <c r="D50" s="26">
        <v>8.0999999999999996E-3</v>
      </c>
      <c r="E50" s="26">
        <v>9.247E-3</v>
      </c>
      <c r="F50" s="26">
        <v>1.0404E-2</v>
      </c>
      <c r="G50" s="26">
        <v>1.0385999999999999E-2</v>
      </c>
      <c r="H50" s="26">
        <v>1.0374E-2</v>
      </c>
      <c r="I50" s="26">
        <v>1.0362E-2</v>
      </c>
      <c r="J50" s="26">
        <v>1.0370000000000001E-2</v>
      </c>
      <c r="K50" s="26">
        <v>1.0377000000000001E-2</v>
      </c>
      <c r="L50" s="26">
        <v>1.0383E-2</v>
      </c>
      <c r="M50" s="26">
        <v>1.0389000000000001E-2</v>
      </c>
      <c r="N50" s="26">
        <v>1.0392999999999999E-2</v>
      </c>
      <c r="O50" s="26">
        <v>1.0399E-2</v>
      </c>
      <c r="P50" s="26">
        <v>1.0407E-2</v>
      </c>
      <c r="Q50" s="26">
        <v>1.0415000000000001E-2</v>
      </c>
      <c r="R50" s="26">
        <v>1.0423E-2</v>
      </c>
      <c r="S50" s="26">
        <v>1.0432E-2</v>
      </c>
      <c r="T50" s="26">
        <v>1.0489E-2</v>
      </c>
      <c r="U50" s="26">
        <v>1.0540000000000001E-2</v>
      </c>
      <c r="V50" s="26">
        <v>1.059E-2</v>
      </c>
      <c r="W50" s="26">
        <v>1.0642E-2</v>
      </c>
      <c r="X50" s="26">
        <v>1.0696000000000001E-2</v>
      </c>
      <c r="Y50" s="26">
        <v>1.0751999999999999E-2</v>
      </c>
      <c r="Z50" s="26">
        <v>1.0808999999999999E-2</v>
      </c>
      <c r="AA50" s="26">
        <v>1.0866000000000001E-2</v>
      </c>
      <c r="AB50" s="26">
        <v>1.0925000000000001E-2</v>
      </c>
      <c r="AC50" s="26">
        <v>1.0985E-2</v>
      </c>
      <c r="AD50" s="26">
        <v>1.1047E-2</v>
      </c>
      <c r="AE50" s="18">
        <v>1.7565999999999998E-2</v>
      </c>
    </row>
    <row r="51" spans="1:31" ht="15" customHeight="1" x14ac:dyDescent="0.25">
      <c r="A51" s="16" t="s">
        <v>63</v>
      </c>
      <c r="B51" s="26">
        <v>1.0338E-2</v>
      </c>
      <c r="C51" s="26">
        <v>1.1396E-2</v>
      </c>
      <c r="D51" s="26">
        <v>1.3089999999999999E-2</v>
      </c>
      <c r="E51" s="26">
        <v>1.3327E-2</v>
      </c>
      <c r="F51" s="26">
        <v>1.4600999999999999E-2</v>
      </c>
      <c r="G51" s="26">
        <v>1.5994999999999999E-2</v>
      </c>
      <c r="H51" s="26">
        <v>1.7350999999999998E-2</v>
      </c>
      <c r="I51" s="26">
        <v>1.8513999999999999E-2</v>
      </c>
      <c r="J51" s="26">
        <v>1.9834999999999998E-2</v>
      </c>
      <c r="K51" s="26">
        <v>2.0924999999999999E-2</v>
      </c>
      <c r="L51" s="26">
        <v>2.1867000000000001E-2</v>
      </c>
      <c r="M51" s="26">
        <v>2.2693000000000001E-2</v>
      </c>
      <c r="N51" s="26">
        <v>2.3425999999999999E-2</v>
      </c>
      <c r="O51" s="26">
        <v>2.4102999999999999E-2</v>
      </c>
      <c r="P51" s="26">
        <v>2.4732000000000001E-2</v>
      </c>
      <c r="Q51" s="26">
        <v>2.5309000000000002E-2</v>
      </c>
      <c r="R51" s="26">
        <v>2.5829999999999999E-2</v>
      </c>
      <c r="S51" s="26">
        <v>2.6303E-2</v>
      </c>
      <c r="T51" s="26">
        <v>2.7054999999999999E-2</v>
      </c>
      <c r="U51" s="26">
        <v>2.7775999999999999E-2</v>
      </c>
      <c r="V51" s="26">
        <v>2.8469000000000001E-2</v>
      </c>
      <c r="W51" s="26">
        <v>2.9146999999999999E-2</v>
      </c>
      <c r="X51" s="26">
        <v>2.9824E-2</v>
      </c>
      <c r="Y51" s="26">
        <v>3.0499999999999999E-2</v>
      </c>
      <c r="Z51" s="26">
        <v>3.1178999999999998E-2</v>
      </c>
      <c r="AA51" s="26">
        <v>3.1855000000000001E-2</v>
      </c>
      <c r="AB51" s="26">
        <v>3.2530999999999997E-2</v>
      </c>
      <c r="AC51" s="26">
        <v>3.3191999999999999E-2</v>
      </c>
      <c r="AD51" s="26">
        <v>3.4050999999999998E-2</v>
      </c>
      <c r="AE51" s="18">
        <v>4.1375000000000002E-2</v>
      </c>
    </row>
    <row r="52" spans="1:31" ht="15" customHeight="1" x14ac:dyDescent="0.25">
      <c r="A52" s="16" t="s">
        <v>53</v>
      </c>
      <c r="B52" s="26">
        <v>2.3303999999999998E-2</v>
      </c>
      <c r="C52" s="26">
        <v>3.6850000000000001E-2</v>
      </c>
      <c r="D52" s="26">
        <v>4.6110999999999999E-2</v>
      </c>
      <c r="E52" s="26">
        <v>6.1073000000000002E-2</v>
      </c>
      <c r="F52" s="26">
        <v>7.9155000000000003E-2</v>
      </c>
      <c r="G52" s="26">
        <v>8.0929000000000001E-2</v>
      </c>
      <c r="H52" s="26">
        <v>8.3158999999999997E-2</v>
      </c>
      <c r="I52" s="26">
        <v>8.6143999999999998E-2</v>
      </c>
      <c r="J52" s="26">
        <v>9.1277999999999998E-2</v>
      </c>
      <c r="K52" s="26">
        <v>9.7328999999999999E-2</v>
      </c>
      <c r="L52" s="26">
        <v>0.104171</v>
      </c>
      <c r="M52" s="26">
        <v>0.111876</v>
      </c>
      <c r="N52" s="26">
        <v>0.12035</v>
      </c>
      <c r="O52" s="26">
        <v>0.12970000000000001</v>
      </c>
      <c r="P52" s="26">
        <v>0.139516</v>
      </c>
      <c r="Q52" s="26">
        <v>0.14965100000000001</v>
      </c>
      <c r="R52" s="26">
        <v>0.15986500000000001</v>
      </c>
      <c r="S52" s="26">
        <v>0.17017399999999999</v>
      </c>
      <c r="T52" s="26">
        <v>0.18093999999999999</v>
      </c>
      <c r="U52" s="26">
        <v>0.19182099999999999</v>
      </c>
      <c r="V52" s="26">
        <v>0.20268600000000001</v>
      </c>
      <c r="W52" s="26">
        <v>0.213697</v>
      </c>
      <c r="X52" s="26">
        <v>0.224884</v>
      </c>
      <c r="Y52" s="26">
        <v>0.23627400000000001</v>
      </c>
      <c r="Z52" s="26">
        <v>0.24773200000000001</v>
      </c>
      <c r="AA52" s="26">
        <v>0.25925500000000001</v>
      </c>
      <c r="AB52" s="26">
        <v>0.27095200000000003</v>
      </c>
      <c r="AC52" s="26">
        <v>0.28275099999999997</v>
      </c>
      <c r="AD52" s="26">
        <v>0.29477999999999999</v>
      </c>
      <c r="AE52" s="18">
        <v>8.0057000000000003E-2</v>
      </c>
    </row>
    <row r="53" spans="1:31" ht="15" customHeight="1" x14ac:dyDescent="0.25">
      <c r="A53" s="16" t="s">
        <v>54</v>
      </c>
      <c r="B53" s="26">
        <v>9.2800000000000001E-4</v>
      </c>
      <c r="C53" s="26">
        <v>1.341E-3</v>
      </c>
      <c r="D53" s="26">
        <v>2.5149999999999999E-3</v>
      </c>
      <c r="E53" s="26">
        <v>4.8589999999999996E-3</v>
      </c>
      <c r="F53" s="26">
        <v>7.1279999999999998E-3</v>
      </c>
      <c r="G53" s="26">
        <v>7.1279999999999998E-3</v>
      </c>
      <c r="H53" s="26">
        <v>7.1279999999999998E-3</v>
      </c>
      <c r="I53" s="26">
        <v>7.1279999999999998E-3</v>
      </c>
      <c r="J53" s="26">
        <v>7.1279999999999998E-3</v>
      </c>
      <c r="K53" s="26">
        <v>7.1279999999999998E-3</v>
      </c>
      <c r="L53" s="26">
        <v>7.1279999999999998E-3</v>
      </c>
      <c r="M53" s="26">
        <v>7.1279999999999998E-3</v>
      </c>
      <c r="N53" s="26">
        <v>7.1279999999999998E-3</v>
      </c>
      <c r="O53" s="26">
        <v>7.1279999999999998E-3</v>
      </c>
      <c r="P53" s="26">
        <v>7.1279999999999998E-3</v>
      </c>
      <c r="Q53" s="26">
        <v>7.1279999999999998E-3</v>
      </c>
      <c r="R53" s="26">
        <v>7.1289999999999999E-3</v>
      </c>
      <c r="S53" s="26">
        <v>7.1310000000000002E-3</v>
      </c>
      <c r="T53" s="26">
        <v>7.1339999999999997E-3</v>
      </c>
      <c r="U53" s="26">
        <v>7.1390000000000004E-3</v>
      </c>
      <c r="V53" s="26">
        <v>7.1529999999999996E-3</v>
      </c>
      <c r="W53" s="26">
        <v>7.1760000000000001E-3</v>
      </c>
      <c r="X53" s="26">
        <v>7.2890000000000003E-3</v>
      </c>
      <c r="Y53" s="26">
        <v>7.4060000000000003E-3</v>
      </c>
      <c r="Z53" s="26">
        <v>7.5249999999999996E-3</v>
      </c>
      <c r="AA53" s="26">
        <v>7.646E-3</v>
      </c>
      <c r="AB53" s="26">
        <v>7.7710000000000001E-3</v>
      </c>
      <c r="AC53" s="26">
        <v>7.8989999999999998E-3</v>
      </c>
      <c r="AD53" s="26">
        <v>8.0300000000000007E-3</v>
      </c>
      <c r="AE53" s="18">
        <v>6.8530999999999995E-2</v>
      </c>
    </row>
    <row r="54" spans="1:31" ht="15" customHeight="1" x14ac:dyDescent="0.25"/>
    <row r="55" spans="1:31" ht="15" customHeight="1" x14ac:dyDescent="0.25">
      <c r="A55" s="15" t="s">
        <v>64</v>
      </c>
      <c r="B55" s="25">
        <v>0.125197</v>
      </c>
      <c r="C55" s="25">
        <v>0.13789799999999999</v>
      </c>
      <c r="D55" s="25">
        <v>0.14740300000000001</v>
      </c>
      <c r="E55" s="25">
        <v>0.15423100000000001</v>
      </c>
      <c r="F55" s="25">
        <v>0.15887399999999999</v>
      </c>
      <c r="G55" s="25">
        <v>0.16009799999999999</v>
      </c>
      <c r="H55" s="25">
        <v>0.16179199999999999</v>
      </c>
      <c r="I55" s="25">
        <v>0.16423599999999999</v>
      </c>
      <c r="J55" s="25">
        <v>0.168493</v>
      </c>
      <c r="K55" s="25">
        <v>0.173261</v>
      </c>
      <c r="L55" s="25">
        <v>0.17874300000000001</v>
      </c>
      <c r="M55" s="25">
        <v>0.18509500000000001</v>
      </c>
      <c r="N55" s="25">
        <v>0.192135</v>
      </c>
      <c r="O55" s="25">
        <v>0.20024800000000001</v>
      </c>
      <c r="P55" s="25">
        <v>0.20891199999999999</v>
      </c>
      <c r="Q55" s="25">
        <v>0.21821199999999999</v>
      </c>
      <c r="R55" s="25">
        <v>0.22806199999999999</v>
      </c>
      <c r="S55" s="25">
        <v>0.23832700000000001</v>
      </c>
      <c r="T55" s="25">
        <v>0.249946</v>
      </c>
      <c r="U55" s="25">
        <v>0.26200000000000001</v>
      </c>
      <c r="V55" s="25">
        <v>0.27468199999999998</v>
      </c>
      <c r="W55" s="25">
        <v>0.28789100000000001</v>
      </c>
      <c r="X55" s="25">
        <v>0.301533</v>
      </c>
      <c r="Y55" s="25">
        <v>0.31564799999999998</v>
      </c>
      <c r="Z55" s="25">
        <v>0.33016499999999999</v>
      </c>
      <c r="AA55" s="25">
        <v>0.34501999999999999</v>
      </c>
      <c r="AB55" s="25">
        <v>0.36043399999999998</v>
      </c>
      <c r="AC55" s="25">
        <v>0.37626399999999999</v>
      </c>
      <c r="AD55" s="25">
        <v>0.392432</v>
      </c>
      <c r="AE55" s="21">
        <v>3.9495000000000002E-2</v>
      </c>
    </row>
    <row r="56" spans="1:31" ht="15" customHeight="1" x14ac:dyDescent="0.25">
      <c r="A56" s="16" t="s">
        <v>52</v>
      </c>
      <c r="B56" s="26">
        <v>8.0197000000000004E-2</v>
      </c>
      <c r="C56" s="26">
        <v>8.2118999999999998E-2</v>
      </c>
      <c r="D56" s="26">
        <v>8.4087999999999996E-2</v>
      </c>
      <c r="E56" s="26">
        <v>8.6016999999999996E-2</v>
      </c>
      <c r="F56" s="26">
        <v>8.7277999999999994E-2</v>
      </c>
      <c r="G56" s="26">
        <v>8.7311E-2</v>
      </c>
      <c r="H56" s="26">
        <v>8.7347999999999995E-2</v>
      </c>
      <c r="I56" s="26">
        <v>8.7392999999999998E-2</v>
      </c>
      <c r="J56" s="26">
        <v>8.8105000000000003E-2</v>
      </c>
      <c r="K56" s="26">
        <v>8.8838E-2</v>
      </c>
      <c r="L56" s="26">
        <v>8.9640999999999998E-2</v>
      </c>
      <c r="M56" s="26">
        <v>9.0475E-2</v>
      </c>
      <c r="N56" s="26">
        <v>9.1286000000000006E-2</v>
      </c>
      <c r="O56" s="26">
        <v>9.2113E-2</v>
      </c>
      <c r="P56" s="26">
        <v>9.2913999999999997E-2</v>
      </c>
      <c r="Q56" s="26">
        <v>9.3704999999999997E-2</v>
      </c>
      <c r="R56" s="26">
        <v>9.4483999999999999E-2</v>
      </c>
      <c r="S56" s="26">
        <v>9.5249E-2</v>
      </c>
      <c r="T56" s="26">
        <v>9.6743999999999997E-2</v>
      </c>
      <c r="U56" s="26">
        <v>9.8197000000000007E-2</v>
      </c>
      <c r="V56" s="26">
        <v>9.9637000000000003E-2</v>
      </c>
      <c r="W56" s="26">
        <v>0.101047</v>
      </c>
      <c r="X56" s="26">
        <v>0.102425</v>
      </c>
      <c r="Y56" s="26">
        <v>0.103784</v>
      </c>
      <c r="Z56" s="26">
        <v>0.105128</v>
      </c>
      <c r="AA56" s="26">
        <v>0.106504</v>
      </c>
      <c r="AB56" s="26">
        <v>0.10792599999999999</v>
      </c>
      <c r="AC56" s="26">
        <v>0.109324</v>
      </c>
      <c r="AD56" s="26">
        <v>0.110684</v>
      </c>
      <c r="AE56" s="18">
        <v>1.1117E-2</v>
      </c>
    </row>
    <row r="57" spans="1:31" ht="15" customHeight="1" x14ac:dyDescent="0.25">
      <c r="A57" s="16" t="s">
        <v>53</v>
      </c>
      <c r="B57" s="26">
        <v>4.3826999999999998E-2</v>
      </c>
      <c r="C57" s="26">
        <v>5.4599000000000002E-2</v>
      </c>
      <c r="D57" s="26">
        <v>6.2126000000000001E-2</v>
      </c>
      <c r="E57" s="26">
        <v>6.7011000000000001E-2</v>
      </c>
      <c r="F57" s="26">
        <v>7.0354E-2</v>
      </c>
      <c r="G57" s="26">
        <v>7.1544999999999997E-2</v>
      </c>
      <c r="H57" s="26">
        <v>7.3202000000000003E-2</v>
      </c>
      <c r="I57" s="26">
        <v>7.5600000000000001E-2</v>
      </c>
      <c r="J57" s="26">
        <v>7.9135999999999998E-2</v>
      </c>
      <c r="K57" s="26">
        <v>8.3134E-2</v>
      </c>
      <c r="L57" s="26">
        <v>8.7721999999999994E-2</v>
      </c>
      <c r="M57" s="26">
        <v>9.3061000000000005E-2</v>
      </c>
      <c r="N57" s="26">
        <v>9.9013000000000004E-2</v>
      </c>
      <c r="O57" s="26">
        <v>0.10592</v>
      </c>
      <c r="P57" s="26">
        <v>0.11334900000000001</v>
      </c>
      <c r="Q57" s="26">
        <v>0.12141299999999999</v>
      </c>
      <c r="R57" s="26">
        <v>0.13003100000000001</v>
      </c>
      <c r="S57" s="26">
        <v>0.139072</v>
      </c>
      <c r="T57" s="26">
        <v>0.148724</v>
      </c>
      <c r="U57" s="26">
        <v>0.15884200000000001</v>
      </c>
      <c r="V57" s="26">
        <v>0.169571</v>
      </c>
      <c r="W57" s="26">
        <v>0.18082400000000001</v>
      </c>
      <c r="X57" s="26">
        <v>0.192494</v>
      </c>
      <c r="Y57" s="26">
        <v>0.20458599999999999</v>
      </c>
      <c r="Z57" s="26">
        <v>0.21703700000000001</v>
      </c>
      <c r="AA57" s="26">
        <v>0.22975499999999999</v>
      </c>
      <c r="AB57" s="26">
        <v>0.24279700000000001</v>
      </c>
      <c r="AC57" s="26">
        <v>0.25611899999999999</v>
      </c>
      <c r="AD57" s="26">
        <v>0.26971400000000001</v>
      </c>
      <c r="AE57" s="18">
        <v>6.0946E-2</v>
      </c>
    </row>
    <row r="58" spans="1:31" ht="15" customHeight="1" x14ac:dyDescent="0.25">
      <c r="A58" s="16" t="s">
        <v>54</v>
      </c>
      <c r="B58" s="26">
        <v>1.173E-3</v>
      </c>
      <c r="C58" s="26">
        <v>1.1800000000000001E-3</v>
      </c>
      <c r="D58" s="26">
        <v>1.189E-3</v>
      </c>
      <c r="E58" s="26">
        <v>1.2030000000000001E-3</v>
      </c>
      <c r="F58" s="26">
        <v>1.242E-3</v>
      </c>
      <c r="G58" s="26">
        <v>1.242E-3</v>
      </c>
      <c r="H58" s="26">
        <v>1.242E-3</v>
      </c>
      <c r="I58" s="26">
        <v>1.2440000000000001E-3</v>
      </c>
      <c r="J58" s="26">
        <v>1.2520000000000001E-3</v>
      </c>
      <c r="K58" s="26">
        <v>1.289E-3</v>
      </c>
      <c r="L58" s="26">
        <v>1.379E-3</v>
      </c>
      <c r="M58" s="26">
        <v>1.56E-3</v>
      </c>
      <c r="N58" s="26">
        <v>1.836E-3</v>
      </c>
      <c r="O58" s="26">
        <v>2.215E-3</v>
      </c>
      <c r="P58" s="26">
        <v>2.6480000000000002E-3</v>
      </c>
      <c r="Q58" s="26">
        <v>3.094E-3</v>
      </c>
      <c r="R58" s="26">
        <v>3.5469999999999998E-3</v>
      </c>
      <c r="S58" s="26">
        <v>4.006E-3</v>
      </c>
      <c r="T58" s="26">
        <v>4.4780000000000002E-3</v>
      </c>
      <c r="U58" s="26">
        <v>4.9620000000000003E-3</v>
      </c>
      <c r="V58" s="26">
        <v>5.4730000000000004E-3</v>
      </c>
      <c r="W58" s="26">
        <v>6.0200000000000002E-3</v>
      </c>
      <c r="X58" s="26">
        <v>6.6150000000000002E-3</v>
      </c>
      <c r="Y58" s="26">
        <v>7.2779999999999997E-3</v>
      </c>
      <c r="Z58" s="26">
        <v>8.0000000000000002E-3</v>
      </c>
      <c r="AA58" s="26">
        <v>8.7609999999999997E-3</v>
      </c>
      <c r="AB58" s="26">
        <v>9.7099999999999999E-3</v>
      </c>
      <c r="AC58" s="26">
        <v>1.0821000000000001E-2</v>
      </c>
      <c r="AD58" s="26">
        <v>1.2034E-2</v>
      </c>
      <c r="AE58" s="18">
        <v>8.9824000000000001E-2</v>
      </c>
    </row>
    <row r="59" spans="1:31" ht="15" customHeight="1" thickBot="1" x14ac:dyDescent="0.3"/>
    <row r="60" spans="1:31" ht="15" customHeight="1" x14ac:dyDescent="0.25">
      <c r="A60" s="23" t="s">
        <v>66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spans="1:31" ht="15" customHeight="1" x14ac:dyDescent="0.25">
      <c r="A61" s="24" t="s">
        <v>67</v>
      </c>
    </row>
    <row r="62" spans="1:31" ht="15" customHeight="1" x14ac:dyDescent="0.25">
      <c r="A62" s="24" t="s">
        <v>68</v>
      </c>
    </row>
    <row r="63" spans="1:31" ht="15" customHeight="1" x14ac:dyDescent="0.25">
      <c r="A63" s="24" t="s">
        <v>150</v>
      </c>
    </row>
    <row r="64" spans="1:31" ht="15" customHeight="1" x14ac:dyDescent="0.25">
      <c r="A64" s="24" t="s">
        <v>151</v>
      </c>
    </row>
    <row r="65" spans="1:1" ht="15" customHeight="1" x14ac:dyDescent="0.25">
      <c r="A65" s="24" t="s">
        <v>69</v>
      </c>
    </row>
    <row r="66" spans="1:1" ht="15" customHeight="1" x14ac:dyDescent="0.25">
      <c r="A66" s="24" t="s">
        <v>70</v>
      </c>
    </row>
    <row r="67" spans="1:1" ht="15" customHeight="1" x14ac:dyDescent="0.25">
      <c r="A67" s="24" t="s">
        <v>71</v>
      </c>
    </row>
    <row r="68" spans="1:1" ht="15" customHeight="1" x14ac:dyDescent="0.25">
      <c r="A68" s="24" t="s">
        <v>72</v>
      </c>
    </row>
    <row r="69" spans="1:1" ht="15" customHeight="1" x14ac:dyDescent="0.25">
      <c r="A69" s="24" t="s">
        <v>73</v>
      </c>
    </row>
    <row r="70" spans="1:1" ht="15" customHeight="1" x14ac:dyDescent="0.25">
      <c r="A70" s="24" t="s">
        <v>74</v>
      </c>
    </row>
    <row r="71" spans="1:1" ht="15" customHeight="1" x14ac:dyDescent="0.25">
      <c r="A71" s="24" t="s">
        <v>75</v>
      </c>
    </row>
    <row r="72" spans="1:1" ht="15" customHeight="1" x14ac:dyDescent="0.25">
      <c r="A72" s="24" t="s">
        <v>76</v>
      </c>
    </row>
    <row r="73" spans="1:1" ht="15" customHeight="1" x14ac:dyDescent="0.25">
      <c r="A73" s="24" t="s">
        <v>152</v>
      </c>
    </row>
    <row r="74" spans="1:1" ht="15" customHeight="1" x14ac:dyDescent="0.25">
      <c r="A74" s="24" t="s">
        <v>77</v>
      </c>
    </row>
    <row r="75" spans="1:1" ht="15" customHeight="1" x14ac:dyDescent="0.25">
      <c r="A75" s="24" t="s">
        <v>153</v>
      </c>
    </row>
    <row r="76" spans="1:1" ht="15" customHeight="1" x14ac:dyDescent="0.25">
      <c r="A76" s="24" t="s">
        <v>78</v>
      </c>
    </row>
    <row r="77" spans="1:1" ht="15" customHeight="1" x14ac:dyDescent="0.25">
      <c r="A77" s="24" t="s">
        <v>79</v>
      </c>
    </row>
    <row r="78" spans="1:1" ht="15" customHeight="1" x14ac:dyDescent="0.25">
      <c r="A78" s="24" t="s">
        <v>80</v>
      </c>
    </row>
    <row r="79" spans="1:1" ht="15" customHeight="1" x14ac:dyDescent="0.25">
      <c r="A79" s="24" t="s">
        <v>29</v>
      </c>
    </row>
    <row r="80" spans="1:1" ht="15" customHeight="1" x14ac:dyDescent="0.25">
      <c r="A80" s="24" t="s">
        <v>28</v>
      </c>
    </row>
    <row r="81" spans="1:1" ht="15" customHeight="1" x14ac:dyDescent="0.25">
      <c r="A81" s="24" t="s">
        <v>154</v>
      </c>
    </row>
    <row r="82" spans="1:1" ht="15" customHeight="1" x14ac:dyDescent="0.25">
      <c r="A82" s="24" t="s">
        <v>155</v>
      </c>
    </row>
    <row r="83" spans="1:1" ht="15" customHeight="1" x14ac:dyDescent="0.25">
      <c r="A83" s="24" t="s">
        <v>156</v>
      </c>
    </row>
    <row r="84" spans="1:1" ht="15" customHeight="1" x14ac:dyDescent="0.25">
      <c r="A84" s="24" t="s">
        <v>157</v>
      </c>
    </row>
    <row r="85" spans="1:1" ht="15" customHeight="1" x14ac:dyDescent="0.25">
      <c r="A85" s="24" t="s">
        <v>158</v>
      </c>
    </row>
    <row r="86" spans="1:1" ht="15" customHeight="1" x14ac:dyDescent="0.25">
      <c r="A86" s="24" t="s">
        <v>159</v>
      </c>
    </row>
    <row r="87" spans="1:1" ht="15" customHeight="1" x14ac:dyDescent="0.25"/>
    <row r="88" spans="1:1" ht="15" customHeight="1" x14ac:dyDescent="0.25"/>
    <row r="89" spans="1:1" ht="15" customHeight="1" x14ac:dyDescent="0.25"/>
    <row r="90" spans="1:1" ht="15" customHeight="1" x14ac:dyDescent="0.25"/>
    <row r="91" spans="1:1" ht="15" customHeight="1" x14ac:dyDescent="0.25"/>
    <row r="92" spans="1:1" ht="15" customHeight="1" x14ac:dyDescent="0.25"/>
    <row r="93" spans="1:1" ht="15" customHeight="1" x14ac:dyDescent="0.25"/>
    <row r="94" spans="1:1" ht="15" customHeight="1" x14ac:dyDescent="0.25"/>
    <row r="95" spans="1:1" ht="15" customHeight="1" x14ac:dyDescent="0.25"/>
    <row r="96" spans="1:1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</sheetData>
  <mergeCells count="1">
    <mergeCell ref="A60:AE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5" x14ac:dyDescent="0.25"/>
  <cols>
    <col min="1" max="1" width="21.85546875" customWidth="1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86</v>
      </c>
      <c r="B2" s="6">
        <f>('AEO Table 17'!B21*1000)/SUM('AEO Table 37'!B13,'AEO Table 37'!B18,'AEO Table 37'!B23,'AEO Table 37'!B29,'AEO Table 37'!B36,'AEO Table 37'!B43,'AEO Table 37'!B58,'AEO Table 37'!B64,'AEO Table 37'!B70,'AEO Table 37'!B76,'AEO Table 37'!B85,'AEO Table 37'!B92,'AEO Table 37'!B99)</f>
        <v>1.972682786038369E-2</v>
      </c>
      <c r="C2" s="6">
        <f>('AEO Table 17'!C21*1000)/SUM('AEO Table 37'!C13,'AEO Table 37'!C18,'AEO Table 37'!C23,'AEO Table 37'!C29,'AEO Table 37'!C36,'AEO Table 37'!C43,'AEO Table 37'!C58,'AEO Table 37'!C64,'AEO Table 37'!C70,'AEO Table 37'!C76,'AEO Table 37'!C85,'AEO Table 37'!C92,'AEO Table 37'!C99)</f>
        <v>2.9668045330716573E-2</v>
      </c>
      <c r="D2" s="6">
        <f>('AEO Table 17'!D21*1000)/SUM('AEO Table 37'!D13,'AEO Table 37'!D18,'AEO Table 37'!D23,'AEO Table 37'!D29,'AEO Table 37'!D36,'AEO Table 37'!D43,'AEO Table 37'!D58,'AEO Table 37'!D64,'AEO Table 37'!D70,'AEO Table 37'!D76,'AEO Table 37'!D85,'AEO Table 37'!D92,'AEO Table 37'!D99)</f>
        <v>2.8366054595868627E-2</v>
      </c>
      <c r="E2" s="6">
        <f>('AEO Table 17'!E21*1000)/SUM('AEO Table 37'!E13,'AEO Table 37'!E18,'AEO Table 37'!E23,'AEO Table 37'!E29,'AEO Table 37'!E36,'AEO Table 37'!E43,'AEO Table 37'!E58,'AEO Table 37'!E64,'AEO Table 37'!E70,'AEO Table 37'!E76,'AEO Table 37'!E85,'AEO Table 37'!E92,'AEO Table 37'!E99)</f>
        <v>2.8191610467828393E-2</v>
      </c>
      <c r="F2" s="6">
        <f>('AEO Table 17'!F21*1000)/SUM('AEO Table 37'!F13,'AEO Table 37'!F18,'AEO Table 37'!F23,'AEO Table 37'!F29,'AEO Table 37'!F36,'AEO Table 37'!F43,'AEO Table 37'!F58,'AEO Table 37'!F64,'AEO Table 37'!F70,'AEO Table 37'!F76,'AEO Table 37'!F85,'AEO Table 37'!F92,'AEO Table 37'!F99)</f>
        <v>2.7756373813616248E-2</v>
      </c>
      <c r="G2" s="6">
        <f>('AEO Table 17'!G21*1000)/SUM('AEO Table 37'!G13,'AEO Table 37'!G18,'AEO Table 37'!G23,'AEO Table 37'!G29,'AEO Table 37'!G36,'AEO Table 37'!G43,'AEO Table 37'!G58,'AEO Table 37'!G64,'AEO Table 37'!G70,'AEO Table 37'!G76,'AEO Table 37'!G85,'AEO Table 37'!G92,'AEO Table 37'!G99)</f>
        <v>3.5499298770009825E-2</v>
      </c>
      <c r="H2" s="6">
        <f>('AEO Table 17'!H21*1000)/SUM('AEO Table 37'!H13,'AEO Table 37'!H18,'AEO Table 37'!H23,'AEO Table 37'!H29,'AEO Table 37'!H36,'AEO Table 37'!H43,'AEO Table 37'!H58,'AEO Table 37'!H64,'AEO Table 37'!H70,'AEO Table 37'!H76,'AEO Table 37'!H85,'AEO Table 37'!H92,'AEO Table 37'!H99)</f>
        <v>3.6236143385649365E-2</v>
      </c>
      <c r="I2" s="6">
        <f>('AEO Table 17'!I21*1000)/SUM('AEO Table 37'!I13,'AEO Table 37'!I18,'AEO Table 37'!I23,'AEO Table 37'!I29,'AEO Table 37'!I36,'AEO Table 37'!I43,'AEO Table 37'!I58,'AEO Table 37'!I64,'AEO Table 37'!I70,'AEO Table 37'!I76,'AEO Table 37'!I85,'AEO Table 37'!I92,'AEO Table 37'!I99)</f>
        <v>3.6764270334920517E-2</v>
      </c>
      <c r="J2" s="6">
        <f>('AEO Table 17'!J21*1000)/SUM('AEO Table 37'!J13,'AEO Table 37'!J18,'AEO Table 37'!J23,'AEO Table 37'!J29,'AEO Table 37'!J36,'AEO Table 37'!J43,'AEO Table 37'!J58,'AEO Table 37'!J64,'AEO Table 37'!J70,'AEO Table 37'!J76,'AEO Table 37'!J85,'AEO Table 37'!J92,'AEO Table 37'!J99)</f>
        <v>3.7059759517352603E-2</v>
      </c>
      <c r="K2" s="6">
        <f>('AEO Table 17'!K21*1000)/SUM('AEO Table 37'!K13,'AEO Table 37'!K18,'AEO Table 37'!K23,'AEO Table 37'!K29,'AEO Table 37'!K36,'AEO Table 37'!K43,'AEO Table 37'!K58,'AEO Table 37'!K64,'AEO Table 37'!K70,'AEO Table 37'!K76,'AEO Table 37'!K85,'AEO Table 37'!K92,'AEO Table 37'!K99)</f>
        <v>3.4918867574267119E-2</v>
      </c>
      <c r="L2" s="6">
        <f>('AEO Table 17'!L21*1000)/SUM('AEO Table 37'!L13,'AEO Table 37'!L18,'AEO Table 37'!L23,'AEO Table 37'!L29,'AEO Table 37'!L36,'AEO Table 37'!L43,'AEO Table 37'!L58,'AEO Table 37'!L64,'AEO Table 37'!L70,'AEO Table 37'!L76,'AEO Table 37'!L85,'AEO Table 37'!L92,'AEO Table 37'!L99)</f>
        <v>3.2282599756158208E-2</v>
      </c>
      <c r="M2" s="6">
        <f>('AEO Table 17'!M21*1000)/SUM('AEO Table 37'!M13,'AEO Table 37'!M18,'AEO Table 37'!M23,'AEO Table 37'!M29,'AEO Table 37'!M36,'AEO Table 37'!M43,'AEO Table 37'!M58,'AEO Table 37'!M64,'AEO Table 37'!M70,'AEO Table 37'!M76,'AEO Table 37'!M85,'AEO Table 37'!M92,'AEO Table 37'!M99)</f>
        <v>2.9160749469453864E-2</v>
      </c>
      <c r="N2" s="6">
        <f>('AEO Table 17'!N21*1000)/SUM('AEO Table 37'!N13,'AEO Table 37'!N18,'AEO Table 37'!N23,'AEO Table 37'!N29,'AEO Table 37'!N36,'AEO Table 37'!N43,'AEO Table 37'!N58,'AEO Table 37'!N64,'AEO Table 37'!N70,'AEO Table 37'!N76,'AEO Table 37'!N85,'AEO Table 37'!N92,'AEO Table 37'!N99)</f>
        <v>2.8594127520639421E-2</v>
      </c>
      <c r="O2" s="6">
        <f>('AEO Table 17'!O21*1000)/SUM('AEO Table 37'!O13,'AEO Table 37'!O18,'AEO Table 37'!O23,'AEO Table 37'!O29,'AEO Table 37'!O36,'AEO Table 37'!O43,'AEO Table 37'!O58,'AEO Table 37'!O64,'AEO Table 37'!O70,'AEO Table 37'!O76,'AEO Table 37'!O85,'AEO Table 37'!O92,'AEO Table 37'!O99)</f>
        <v>2.8415570198811271E-2</v>
      </c>
      <c r="P2" s="6">
        <f>('AEO Table 17'!P21*1000)/SUM('AEO Table 37'!P13,'AEO Table 37'!P18,'AEO Table 37'!P23,'AEO Table 37'!P29,'AEO Table 37'!P36,'AEO Table 37'!P43,'AEO Table 37'!P58,'AEO Table 37'!P64,'AEO Table 37'!P70,'AEO Table 37'!P76,'AEO Table 37'!P85,'AEO Table 37'!P92,'AEO Table 37'!P99)</f>
        <v>2.8295664263041326E-2</v>
      </c>
      <c r="Q2" s="6">
        <f>('AEO Table 17'!Q21*1000)/SUM('AEO Table 37'!Q13,'AEO Table 37'!Q18,'AEO Table 37'!Q23,'AEO Table 37'!Q29,'AEO Table 37'!Q36,'AEO Table 37'!Q43,'AEO Table 37'!Q58,'AEO Table 37'!Q64,'AEO Table 37'!Q70,'AEO Table 37'!Q76,'AEO Table 37'!Q85,'AEO Table 37'!Q92,'AEO Table 37'!Q99)</f>
        <v>2.8176316772169609E-2</v>
      </c>
      <c r="R2" s="6">
        <f>('AEO Table 17'!R21*1000)/SUM('AEO Table 37'!R13,'AEO Table 37'!R18,'AEO Table 37'!R23,'AEO Table 37'!R29,'AEO Table 37'!R36,'AEO Table 37'!R43,'AEO Table 37'!R58,'AEO Table 37'!R64,'AEO Table 37'!R70,'AEO Table 37'!R76,'AEO Table 37'!R85,'AEO Table 37'!R92,'AEO Table 37'!R99)</f>
        <v>2.8063491250003007E-2</v>
      </c>
      <c r="S2" s="6">
        <f>('AEO Table 17'!S21*1000)/SUM('AEO Table 37'!S13,'AEO Table 37'!S18,'AEO Table 37'!S23,'AEO Table 37'!S29,'AEO Table 37'!S36,'AEO Table 37'!S43,'AEO Table 37'!S58,'AEO Table 37'!S64,'AEO Table 37'!S70,'AEO Table 37'!S76,'AEO Table 37'!S85,'AEO Table 37'!S92,'AEO Table 37'!S99)</f>
        <v>2.7944409545200999E-2</v>
      </c>
      <c r="T2" s="6">
        <f>('AEO Table 17'!T21*1000)/SUM('AEO Table 37'!T13,'AEO Table 37'!T18,'AEO Table 37'!T23,'AEO Table 37'!T29,'AEO Table 37'!T36,'AEO Table 37'!T43,'AEO Table 37'!T58,'AEO Table 37'!T64,'AEO Table 37'!T70,'AEO Table 37'!T76,'AEO Table 37'!T85,'AEO Table 37'!T92,'AEO Table 37'!T99)</f>
        <v>2.7798726748117834E-2</v>
      </c>
      <c r="U2" s="6">
        <f>('AEO Table 17'!U21*1000)/SUM('AEO Table 37'!U13,'AEO Table 37'!U18,'AEO Table 37'!U23,'AEO Table 37'!U29,'AEO Table 37'!U36,'AEO Table 37'!U43,'AEO Table 37'!U58,'AEO Table 37'!U64,'AEO Table 37'!U70,'AEO Table 37'!U76,'AEO Table 37'!U85,'AEO Table 37'!U92,'AEO Table 37'!U99)</f>
        <v>2.7688315519632981E-2</v>
      </c>
      <c r="V2" s="6">
        <f>('AEO Table 17'!V21*1000)/SUM('AEO Table 37'!V13,'AEO Table 37'!V18,'AEO Table 37'!V23,'AEO Table 37'!V29,'AEO Table 37'!V36,'AEO Table 37'!V43,'AEO Table 37'!V58,'AEO Table 37'!V64,'AEO Table 37'!V70,'AEO Table 37'!V76,'AEO Table 37'!V85,'AEO Table 37'!V92,'AEO Table 37'!V99)</f>
        <v>2.7632776086007411E-2</v>
      </c>
      <c r="W2" s="6">
        <f>('AEO Table 17'!W21*1000)/SUM('AEO Table 37'!W13,'AEO Table 37'!W18,'AEO Table 37'!W23,'AEO Table 37'!W29,'AEO Table 37'!W36,'AEO Table 37'!W43,'AEO Table 37'!W58,'AEO Table 37'!W64,'AEO Table 37'!W70,'AEO Table 37'!W76,'AEO Table 37'!W85,'AEO Table 37'!W92,'AEO Table 37'!W99)</f>
        <v>2.7527478712806263E-2</v>
      </c>
      <c r="X2" s="6">
        <f>('AEO Table 17'!X21*1000)/SUM('AEO Table 37'!X13,'AEO Table 37'!X18,'AEO Table 37'!X23,'AEO Table 37'!X29,'AEO Table 37'!X36,'AEO Table 37'!X43,'AEO Table 37'!X58,'AEO Table 37'!X64,'AEO Table 37'!X70,'AEO Table 37'!X76,'AEO Table 37'!X85,'AEO Table 37'!X92,'AEO Table 37'!X99)</f>
        <v>2.7373416091340409E-2</v>
      </c>
      <c r="Y2" s="6">
        <f>('AEO Table 17'!Y21*1000)/SUM('AEO Table 37'!Y13,'AEO Table 37'!Y18,'AEO Table 37'!Y23,'AEO Table 37'!Y29,'AEO Table 37'!Y36,'AEO Table 37'!Y43,'AEO Table 37'!Y58,'AEO Table 37'!Y64,'AEO Table 37'!Y70,'AEO Table 37'!Y76,'AEO Table 37'!Y85,'AEO Table 37'!Y92,'AEO Table 37'!Y99)</f>
        <v>2.719903449724588E-2</v>
      </c>
      <c r="Z2" s="6">
        <f>('AEO Table 17'!Z21*1000)/SUM('AEO Table 37'!Z13,'AEO Table 37'!Z18,'AEO Table 37'!Z23,'AEO Table 37'!Z29,'AEO Table 37'!Z36,'AEO Table 37'!Z43,'AEO Table 37'!Z58,'AEO Table 37'!Z64,'AEO Table 37'!Z70,'AEO Table 37'!Z76,'AEO Table 37'!Z85,'AEO Table 37'!Z92,'AEO Table 37'!Z99)</f>
        <v>2.7059563752027754E-2</v>
      </c>
      <c r="AA2" s="6">
        <f>('AEO Table 17'!AA21*1000)/SUM('AEO Table 37'!AA13,'AEO Table 37'!AA18,'AEO Table 37'!AA23,'AEO Table 37'!AA29,'AEO Table 37'!AA36,'AEO Table 37'!AA43,'AEO Table 37'!AA58,'AEO Table 37'!AA64,'AEO Table 37'!AA70,'AEO Table 37'!AA76,'AEO Table 37'!AA85,'AEO Table 37'!AA92,'AEO Table 37'!AA99)</f>
        <v>2.7023663772437669E-2</v>
      </c>
      <c r="AB2" s="6">
        <f>('AEO Table 17'!AB21*1000)/SUM('AEO Table 37'!AB13,'AEO Table 37'!AB18,'AEO Table 37'!AB23,'AEO Table 37'!AB29,'AEO Table 37'!AB36,'AEO Table 37'!AB43,'AEO Table 37'!AB58,'AEO Table 37'!AB64,'AEO Table 37'!AB70,'AEO Table 37'!AB76,'AEO Table 37'!AB85,'AEO Table 37'!AB92,'AEO Table 37'!AB99)</f>
        <v>2.6993040135556357E-2</v>
      </c>
      <c r="AC2" s="6">
        <f>('AEO Table 17'!AC21*1000)/SUM('AEO Table 37'!AC13,'AEO Table 37'!AC18,'AEO Table 37'!AC23,'AEO Table 37'!AC29,'AEO Table 37'!AC36,'AEO Table 37'!AC43,'AEO Table 37'!AC58,'AEO Table 37'!AC64,'AEO Table 37'!AC70,'AEO Table 37'!AC76,'AEO Table 37'!AC85,'AEO Table 37'!AC92,'AEO Table 37'!AC99)</f>
        <v>2.7037826781018605E-2</v>
      </c>
      <c r="AD2" s="6">
        <f>('AEO Table 17'!AD21*1000)/SUM('AEO Table 37'!AD13,'AEO Table 37'!AD18,'AEO Table 37'!AD23,'AEO Table 37'!AD29,'AEO Table 37'!AD36,'AEO Table 37'!AD43,'AEO Table 37'!AD58,'AEO Table 37'!AD64,'AEO Table 37'!AD70,'AEO Table 37'!AD76,'AEO Table 37'!AD85,'AEO Table 37'!AD92,'AEO Table 37'!AD99)</f>
        <v>2.7120107300341808E-2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customWidth="1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81</v>
      </c>
      <c r="B2" s="7">
        <f>'AEO Table 37'!B11/'AEO Table 37'!B14</f>
        <v>8.6625189190136422E-5</v>
      </c>
      <c r="C2" s="7">
        <f>'AEO Table 37'!C11/'AEO Table 37'!C14</f>
        <v>1.3553490746431903E-4</v>
      </c>
      <c r="D2" s="7">
        <f>'AEO Table 37'!D11/'AEO Table 37'!D14</f>
        <v>1.9824355873872604E-4</v>
      </c>
      <c r="E2" s="7">
        <f>'AEO Table 37'!E11/'AEO Table 37'!E14</f>
        <v>2.4881414521897902E-4</v>
      </c>
      <c r="F2" s="7">
        <f>'AEO Table 37'!F11/'AEO Table 37'!F14</f>
        <v>2.8974249440954825E-4</v>
      </c>
      <c r="G2" s="7">
        <f>'AEO Table 37'!G11/'AEO Table 37'!G14</f>
        <v>3.3141380506366088E-4</v>
      </c>
      <c r="H2" s="7">
        <f>'AEO Table 37'!H11/'AEO Table 37'!H14</f>
        <v>3.7491842346748001E-4</v>
      </c>
      <c r="I2" s="7">
        <f>'AEO Table 37'!I11/'AEO Table 37'!I14</f>
        <v>4.122025996764305E-4</v>
      </c>
      <c r="J2" s="7">
        <f>'AEO Table 37'!J11/'AEO Table 37'!J14</f>
        <v>4.453302872574327E-4</v>
      </c>
      <c r="K2" s="7">
        <f>'AEO Table 37'!K11/'AEO Table 37'!K14</f>
        <v>4.765625795343138E-4</v>
      </c>
      <c r="L2" s="7">
        <f>'AEO Table 37'!L11/'AEO Table 37'!L14</f>
        <v>5.1179038736618213E-4</v>
      </c>
      <c r="M2" s="7">
        <f>'AEO Table 37'!M11/'AEO Table 37'!M14</f>
        <v>5.5145682226189678E-4</v>
      </c>
      <c r="N2" s="7">
        <f>'AEO Table 37'!N11/'AEO Table 37'!N14</f>
        <v>5.9599270218457117E-4</v>
      </c>
      <c r="O2" s="7">
        <f>'AEO Table 37'!O11/'AEO Table 37'!O14</f>
        <v>6.514268438743842E-4</v>
      </c>
      <c r="P2" s="7">
        <f>'AEO Table 37'!P11/'AEO Table 37'!P14</f>
        <v>7.2090996330132103E-4</v>
      </c>
      <c r="Q2" s="7">
        <f>'AEO Table 37'!Q11/'AEO Table 37'!Q14</f>
        <v>8.0124793075813348E-4</v>
      </c>
      <c r="R2" s="7">
        <f>'AEO Table 37'!R11/'AEO Table 37'!R14</f>
        <v>8.9689344908758261E-4</v>
      </c>
      <c r="S2" s="7">
        <f>'AEO Table 37'!S11/'AEO Table 37'!S14</f>
        <v>1.0044286317352365E-3</v>
      </c>
      <c r="T2" s="7">
        <f>'AEO Table 37'!T11/'AEO Table 37'!T14</f>
        <v>1.1204917239465908E-3</v>
      </c>
      <c r="U2" s="7">
        <f>'AEO Table 37'!U11/'AEO Table 37'!U14</f>
        <v>1.2485169811312659E-3</v>
      </c>
      <c r="V2" s="7">
        <f>'AEO Table 37'!V11/'AEO Table 37'!V14</f>
        <v>1.3821486066876202E-3</v>
      </c>
      <c r="W2" s="7">
        <f>'AEO Table 37'!W11/'AEO Table 37'!W14</f>
        <v>1.5235398993736309E-3</v>
      </c>
      <c r="X2" s="7">
        <f>'AEO Table 37'!X11/'AEO Table 37'!X14</f>
        <v>1.6631878011991999E-3</v>
      </c>
      <c r="Y2" s="7">
        <f>'AEO Table 37'!Y11/'AEO Table 37'!Y14</f>
        <v>1.8026062069981183E-3</v>
      </c>
      <c r="Z2" s="7">
        <f>'AEO Table 37'!Z11/'AEO Table 37'!Z14</f>
        <v>1.9420127746243216E-3</v>
      </c>
      <c r="AA2" s="7">
        <f>'AEO Table 37'!AA11/'AEO Table 37'!AA14</f>
        <v>2.0799656120675412E-3</v>
      </c>
      <c r="AB2" s="7">
        <f>'AEO Table 37'!AB11/'AEO Table 37'!AB14</f>
        <v>2.2157738496006098E-3</v>
      </c>
      <c r="AC2" s="7">
        <f>'AEO Table 37'!AC11/'AEO Table 37'!AC14</f>
        <v>2.3494225556306525E-3</v>
      </c>
      <c r="AD2" s="7">
        <f>'AEO Table 37'!AD11/'AEO Table 37'!AD14</f>
        <v>2.4798785247908063E-3</v>
      </c>
    </row>
    <row r="3" spans="1:30" x14ac:dyDescent="0.25">
      <c r="A3" s="1" t="s">
        <v>82</v>
      </c>
      <c r="B3" s="7">
        <f>'AEO Table 37'!B9/'AEO Table 37'!B14</f>
        <v>1.2068256609805291E-3</v>
      </c>
      <c r="C3" s="7">
        <f>'AEO Table 37'!C9/'AEO Table 37'!C14</f>
        <v>1.2625794253442423E-3</v>
      </c>
      <c r="D3" s="7">
        <f>'AEO Table 37'!D9/'AEO Table 37'!D14</f>
        <v>1.2869409217809934E-3</v>
      </c>
      <c r="E3" s="7">
        <f>'AEO Table 37'!E9/'AEO Table 37'!E14</f>
        <v>1.2447202776814732E-3</v>
      </c>
      <c r="F3" s="7">
        <f>'AEO Table 37'!F9/'AEO Table 37'!F14</f>
        <v>1.3071205964645678E-3</v>
      </c>
      <c r="G3" s="7">
        <f>'AEO Table 37'!G9/'AEO Table 37'!G14</f>
        <v>1.3398762270035369E-3</v>
      </c>
      <c r="H3" s="7">
        <f>'AEO Table 37'!H9/'AEO Table 37'!H14</f>
        <v>1.3688525849482663E-3</v>
      </c>
      <c r="I3" s="7">
        <f>'AEO Table 37'!I9/'AEO Table 37'!I14</f>
        <v>1.389545950961279E-3</v>
      </c>
      <c r="J3" s="7">
        <f>'AEO Table 37'!J9/'AEO Table 37'!J14</f>
        <v>1.3976787920098464E-3</v>
      </c>
      <c r="K3" s="7">
        <f>'AEO Table 37'!K9/'AEO Table 37'!K14</f>
        <v>1.4244226914928316E-3</v>
      </c>
      <c r="L3" s="7">
        <f>'AEO Table 37'!L9/'AEO Table 37'!L14</f>
        <v>1.4400682047238447E-3</v>
      </c>
      <c r="M3" s="7">
        <f>'AEO Table 37'!M9/'AEO Table 37'!M14</f>
        <v>1.45244571914192E-3</v>
      </c>
      <c r="N3" s="7">
        <f>'AEO Table 37'!N9/'AEO Table 37'!N14</f>
        <v>1.4629781020928454E-3</v>
      </c>
      <c r="O3" s="7">
        <f>'AEO Table 37'!O9/'AEO Table 37'!O14</f>
        <v>1.4694729451829038E-3</v>
      </c>
      <c r="P3" s="7">
        <f>'AEO Table 37'!P9/'AEO Table 37'!P14</f>
        <v>1.4760923715313409E-3</v>
      </c>
      <c r="Q3" s="7">
        <f>'AEO Table 37'!Q9/'AEO Table 37'!Q14</f>
        <v>1.481828818129983E-3</v>
      </c>
      <c r="R3" s="7">
        <f>'AEO Table 37'!R9/'AEO Table 37'!R14</f>
        <v>1.4909538549670617E-3</v>
      </c>
      <c r="S3" s="7">
        <f>'AEO Table 37'!S9/'AEO Table 37'!S14</f>
        <v>1.4981303202400175E-3</v>
      </c>
      <c r="T3" s="7">
        <f>'AEO Table 37'!T9/'AEO Table 37'!T14</f>
        <v>1.5062000292754758E-3</v>
      </c>
      <c r="U3" s="7">
        <f>'AEO Table 37'!U9/'AEO Table 37'!U14</f>
        <v>1.5124277416084912E-3</v>
      </c>
      <c r="V3" s="7">
        <f>'AEO Table 37'!V9/'AEO Table 37'!V14</f>
        <v>1.5301960090982837E-3</v>
      </c>
      <c r="W3" s="7">
        <f>'AEO Table 37'!W9/'AEO Table 37'!W14</f>
        <v>1.5396279574198476E-3</v>
      </c>
      <c r="X3" s="7">
        <f>'AEO Table 37'!X9/'AEO Table 37'!X14</f>
        <v>1.5443475870165774E-3</v>
      </c>
      <c r="Y3" s="7">
        <f>'AEO Table 37'!Y9/'AEO Table 37'!Y14</f>
        <v>1.5524549196412171E-3</v>
      </c>
      <c r="Z3" s="7">
        <f>'AEO Table 37'!Z9/'AEO Table 37'!Z14</f>
        <v>1.5573326480920013E-3</v>
      </c>
      <c r="AA3" s="7">
        <f>'AEO Table 37'!AA9/'AEO Table 37'!AA14</f>
        <v>1.5599947434417904E-3</v>
      </c>
      <c r="AB3" s="7">
        <f>'AEO Table 37'!AB9/'AEO Table 37'!AB14</f>
        <v>1.5646487548280816E-3</v>
      </c>
      <c r="AC3" s="7">
        <f>'AEO Table 37'!AC9/'AEO Table 37'!AC14</f>
        <v>1.568927031363667E-3</v>
      </c>
      <c r="AD3" s="7">
        <f>'AEO Table 37'!AD9/'AEO Table 37'!AD14</f>
        <v>1.5699489510038263E-3</v>
      </c>
    </row>
    <row r="4" spans="1:30" x14ac:dyDescent="0.25">
      <c r="A4" s="1" t="s">
        <v>83</v>
      </c>
      <c r="B4" s="7">
        <f>'AEO Table 37'!B7/'AEO Table 37'!B14</f>
        <v>0.99265262444341662</v>
      </c>
      <c r="C4" s="7">
        <f>'AEO Table 37'!C7/'AEO Table 37'!C14</f>
        <v>0.99100850203671842</v>
      </c>
      <c r="D4" s="7">
        <f>'AEO Table 37'!D7/'AEO Table 37'!D14</f>
        <v>0.98996341238710406</v>
      </c>
      <c r="E4" s="7">
        <f>'AEO Table 37'!E7/'AEO Table 37'!E14</f>
        <v>0.9892086694193305</v>
      </c>
      <c r="F4" s="7">
        <f>'AEO Table 37'!F7/'AEO Table 37'!F14</f>
        <v>0.98808232568554799</v>
      </c>
      <c r="G4" s="7">
        <f>'AEO Table 37'!G7/'AEO Table 37'!G14</f>
        <v>0.9879082555098555</v>
      </c>
      <c r="H4" s="7">
        <f>'AEO Table 37'!H7/'AEO Table 37'!H14</f>
        <v>0.98657772824806678</v>
      </c>
      <c r="I4" s="7">
        <f>'AEO Table 37'!I7/'AEO Table 37'!I14</f>
        <v>0.9848682998960564</v>
      </c>
      <c r="J4" s="7">
        <f>'AEO Table 37'!J7/'AEO Table 37'!J14</f>
        <v>0.98328070088634867</v>
      </c>
      <c r="K4" s="7">
        <f>'AEO Table 37'!K7/'AEO Table 37'!K14</f>
        <v>0.98114688675323103</v>
      </c>
      <c r="L4" s="7">
        <f>'AEO Table 37'!L7/'AEO Table 37'!L14</f>
        <v>0.97786775675710347</v>
      </c>
      <c r="M4" s="7">
        <f>'AEO Table 37'!M7/'AEO Table 37'!M14</f>
        <v>0.97507336813443846</v>
      </c>
      <c r="N4" s="7">
        <f>'AEO Table 37'!N7/'AEO Table 37'!N14</f>
        <v>0.97183228622615636</v>
      </c>
      <c r="O4" s="7">
        <f>'AEO Table 37'!O7/'AEO Table 37'!O14</f>
        <v>0.96789292432512075</v>
      </c>
      <c r="P4" s="7">
        <f>'AEO Table 37'!P7/'AEO Table 37'!P14</f>
        <v>0.96415657042047498</v>
      </c>
      <c r="Q4" s="7">
        <f>'AEO Table 37'!Q7/'AEO Table 37'!Q14</f>
        <v>0.96073994109805017</v>
      </c>
      <c r="R4" s="7">
        <f>'AEO Table 37'!R7/'AEO Table 37'!R14</f>
        <v>0.95769220231916796</v>
      </c>
      <c r="S4" s="7">
        <f>'AEO Table 37'!S7/'AEO Table 37'!S14</f>
        <v>0.95498354531338625</v>
      </c>
      <c r="T4" s="7">
        <f>'AEO Table 37'!T7/'AEO Table 37'!T14</f>
        <v>0.95259194307681405</v>
      </c>
      <c r="U4" s="7">
        <f>'AEO Table 37'!U7/'AEO Table 37'!U14</f>
        <v>0.94954214830779471</v>
      </c>
      <c r="V4" s="7">
        <f>'AEO Table 37'!V7/'AEO Table 37'!V14</f>
        <v>0.94761525348137077</v>
      </c>
      <c r="W4" s="7">
        <f>'AEO Table 37'!W7/'AEO Table 37'!W14</f>
        <v>0.94518876857352696</v>
      </c>
      <c r="X4" s="7">
        <f>'AEO Table 37'!X7/'AEO Table 37'!X14</f>
        <v>0.94330238022864943</v>
      </c>
      <c r="Y4" s="7">
        <f>'AEO Table 37'!Y7/'AEO Table 37'!Y14</f>
        <v>0.94142064680963766</v>
      </c>
      <c r="Z4" s="7">
        <f>'AEO Table 37'!Z7/'AEO Table 37'!Z14</f>
        <v>0.93937507551217425</v>
      </c>
      <c r="AA4" s="7">
        <f>'AEO Table 37'!AA7/'AEO Table 37'!AA14</f>
        <v>0.93771093801129446</v>
      </c>
      <c r="AB4" s="7">
        <f>'AEO Table 37'!AB7/'AEO Table 37'!AB14</f>
        <v>0.93644085976732261</v>
      </c>
      <c r="AC4" s="7">
        <f>'AEO Table 37'!AC7/'AEO Table 37'!AC14</f>
        <v>0.93440060327205743</v>
      </c>
      <c r="AD4" s="7">
        <f>'AEO Table 37'!AD7/'AEO Table 37'!AD14</f>
        <v>0.93307909295947844</v>
      </c>
    </row>
    <row r="5" spans="1:30" x14ac:dyDescent="0.25">
      <c r="A5" s="1" t="s">
        <v>84</v>
      </c>
      <c r="B5" s="7">
        <f>'AEO Table 37'!B13/'AEO Table 37'!B14*(1-'Biodiesel-Fraction'!B2)</f>
        <v>3.2678903565646696E-3</v>
      </c>
      <c r="C5" s="7">
        <f>'AEO Table 37'!C13/'AEO Table 37'!C14*(1-'Biodiesel-Fraction'!C2)</f>
        <v>4.1551290484413556E-3</v>
      </c>
      <c r="D5" s="7">
        <f>'AEO Table 37'!D13/'AEO Table 37'!D14*(1-'Biodiesel-Fraction'!D2)</f>
        <v>4.8783548136236941E-3</v>
      </c>
      <c r="E5" s="7">
        <f>'AEO Table 37'!E13/'AEO Table 37'!E14*(1-'Biodiesel-Fraction'!E2)</f>
        <v>5.5026440295408794E-3</v>
      </c>
      <c r="F5" s="7">
        <f>'AEO Table 37'!F13/'AEO Table 37'!F14*(1-'Biodiesel-Fraction'!F2)</f>
        <v>6.2288627019400451E-3</v>
      </c>
      <c r="G5" s="7">
        <f>'AEO Table 37'!G13/'AEO Table 37'!G14*(1-'Biodiesel-Fraction'!G2)</f>
        <v>7.1311523633617764E-3</v>
      </c>
      <c r="H5" s="7">
        <f>'AEO Table 37'!H13/'AEO Table 37'!H14*(1-'Biodiesel-Fraction'!H2)</f>
        <v>8.2958657124783224E-3</v>
      </c>
      <c r="I5" s="7">
        <f>'AEO Table 37'!I13/'AEO Table 37'!I14*(1-'Biodiesel-Fraction'!I2)</f>
        <v>9.5003361878099549E-3</v>
      </c>
      <c r="J5" s="7">
        <f>'AEO Table 37'!J13/'AEO Table 37'!J14*(1-'Biodiesel-Fraction'!J2)</f>
        <v>1.0777339506925167E-2</v>
      </c>
      <c r="K5" s="7">
        <f>'AEO Table 37'!K13/'AEO Table 37'!K14*(1-'Biodiesel-Fraction'!K2)</f>
        <v>1.2128183494824498E-2</v>
      </c>
      <c r="L5" s="7">
        <f>'AEO Table 37'!L13/'AEO Table 37'!L14*(1-'Biodiesel-Fraction'!L2)</f>
        <v>1.3563166636346635E-2</v>
      </c>
      <c r="M5" s="7">
        <f>'AEO Table 37'!M13/'AEO Table 37'!M14*(1-'Biodiesel-Fraction'!M2)</f>
        <v>1.5128007332709316E-2</v>
      </c>
      <c r="N5" s="7">
        <f>'AEO Table 37'!N13/'AEO Table 37'!N14*(1-'Biodiesel-Fraction'!N2)</f>
        <v>1.6778433681815526E-2</v>
      </c>
      <c r="O5" s="7">
        <f>'AEO Table 37'!O13/'AEO Table 37'!O14*(1-'Biodiesel-Fraction'!O2)</f>
        <v>1.8480245700624488E-2</v>
      </c>
      <c r="P5" s="7">
        <f>'AEO Table 37'!P13/'AEO Table 37'!P14*(1-'Biodiesel-Fraction'!P2)</f>
        <v>2.0184904448929893E-2</v>
      </c>
      <c r="Q5" s="7">
        <f>'AEO Table 37'!Q13/'AEO Table 37'!Q14*(1-'Biodiesel-Fraction'!Q2)</f>
        <v>2.1852142655054491E-2</v>
      </c>
      <c r="R5" s="7">
        <f>'AEO Table 37'!R13/'AEO Table 37'!R14*(1-'Biodiesel-Fraction'!R2)</f>
        <v>2.3455889093551691E-2</v>
      </c>
      <c r="S5" s="7">
        <f>'AEO Table 37'!S13/'AEO Table 37'!S14*(1-'Biodiesel-Fraction'!S2)</f>
        <v>2.4980843543620609E-2</v>
      </c>
      <c r="T5" s="7">
        <f>'AEO Table 37'!T13/'AEO Table 37'!T14*(1-'Biodiesel-Fraction'!T2)</f>
        <v>2.6420676895164794E-2</v>
      </c>
      <c r="U5" s="7">
        <f>'AEO Table 37'!U13/'AEO Table 37'!U14*(1-'Biodiesel-Fraction'!U2)</f>
        <v>2.776058786371334E-2</v>
      </c>
      <c r="V5" s="7">
        <f>'AEO Table 37'!V13/'AEO Table 37'!V14*(1-'Biodiesel-Fraction'!V2)</f>
        <v>2.9013714722131316E-2</v>
      </c>
      <c r="W5" s="7">
        <f>'AEO Table 37'!W13/'AEO Table 37'!W14*(1-'Biodiesel-Fraction'!W2)</f>
        <v>3.0171742674316396E-2</v>
      </c>
      <c r="X5" s="7">
        <f>'AEO Table 37'!X13/'AEO Table 37'!X14*(1-'Biodiesel-Fraction'!X2)</f>
        <v>3.1232172781686659E-2</v>
      </c>
      <c r="Y5" s="7">
        <f>'AEO Table 37'!Y13/'AEO Table 37'!Y14*(1-'Biodiesel-Fraction'!Y2)</f>
        <v>3.2202782081029183E-2</v>
      </c>
      <c r="Z5" s="7">
        <f>'AEO Table 37'!Z13/'AEO Table 37'!Z14*(1-'Biodiesel-Fraction'!Z2)</f>
        <v>3.3075802715028961E-2</v>
      </c>
      <c r="AA5" s="7">
        <f>'AEO Table 37'!AA13/'AEO Table 37'!AA14*(1-'Biodiesel-Fraction'!AA2)</f>
        <v>3.3853556636548654E-2</v>
      </c>
      <c r="AB5" s="7">
        <f>'AEO Table 37'!AB13/'AEO Table 37'!AB14*(1-'Biodiesel-Fraction'!AB2)</f>
        <v>3.453737809886992E-2</v>
      </c>
      <c r="AC5" s="7">
        <f>'AEO Table 37'!AC13/'AEO Table 37'!AC14*(1-'Biodiesel-Fraction'!AC2)</f>
        <v>3.5155501933643966E-2</v>
      </c>
      <c r="AD5" s="7">
        <f>'AEO Table 37'!AD13/'AEO Table 37'!AD14*(1-'Biodiesel-Fraction'!AD2)</f>
        <v>3.5698761920535886E-2</v>
      </c>
    </row>
    <row r="6" spans="1:30" x14ac:dyDescent="0.25">
      <c r="A6" s="1" t="s">
        <v>88</v>
      </c>
      <c r="B6" s="7">
        <f>'AEO Table 37'!B8/'AEO Table 37'!B14</f>
        <v>7.8292974723582099E-4</v>
      </c>
      <c r="C6" s="7">
        <f>'AEO Table 37'!C8/'AEO Table 37'!C14</f>
        <v>1.4358283612495566E-3</v>
      </c>
      <c r="D6" s="7">
        <f>'AEO Table 37'!D8/'AEO Table 37'!D14</f>
        <v>1.7528654153403263E-3</v>
      </c>
      <c r="E6" s="7">
        <f>'AEO Table 37'!E8/'AEO Table 37'!E14</f>
        <v>2.1627694089480002E-3</v>
      </c>
      <c r="F6" s="7">
        <f>'AEO Table 37'!F8/'AEO Table 37'!F14</f>
        <v>2.3327057591556425E-3</v>
      </c>
      <c r="G6" s="7">
        <f>'AEO Table 37'!G8/'AEO Table 37'!G14</f>
        <v>1.3898640769628818E-3</v>
      </c>
      <c r="H6" s="7">
        <f>'AEO Table 37'!H8/'AEO Table 37'!H14</f>
        <v>1.3893112450407738E-3</v>
      </c>
      <c r="I6" s="7">
        <f>'AEO Table 37'!I8/'AEO Table 37'!I14</f>
        <v>1.7536303906672802E-3</v>
      </c>
      <c r="J6" s="7">
        <f>'AEO Table 37'!J8/'AEO Table 37'!J14</f>
        <v>1.9222085640364607E-3</v>
      </c>
      <c r="K6" s="7">
        <f>'AEO Table 37'!K8/'AEO Table 37'!K14</f>
        <v>2.5740290526024821E-3</v>
      </c>
      <c r="L6" s="7">
        <f>'AEO Table 37'!L8/'AEO Table 37'!L14</f>
        <v>4.306465377080299E-3</v>
      </c>
      <c r="M6" s="7">
        <f>'AEO Table 37'!M8/'AEO Table 37'!M14</f>
        <v>5.439525567586802E-3</v>
      </c>
      <c r="N6" s="7">
        <f>'AEO Table 37'!N8/'AEO Table 37'!N14</f>
        <v>6.8874498605239233E-3</v>
      </c>
      <c r="O6" s="7">
        <f>'AEO Table 37'!O8/'AEO Table 37'!O14</f>
        <v>8.9647048408395148E-3</v>
      </c>
      <c r="P6" s="7">
        <f>'AEO Table 37'!P8/'AEO Table 37'!P14</f>
        <v>1.0824008427560872E-2</v>
      </c>
      <c r="Q6" s="7">
        <f>'AEO Table 37'!Q8/'AEO Table 37'!Q14</f>
        <v>1.2374495482810069E-2</v>
      </c>
      <c r="R6" s="7">
        <f>'AEO Table 37'!R8/'AEO Table 37'!R14</f>
        <v>1.361333181925101E-2</v>
      </c>
      <c r="S6" s="7">
        <f>'AEO Table 37'!S8/'AEO Table 37'!S14</f>
        <v>1.4589235907860359E-2</v>
      </c>
      <c r="T6" s="7">
        <f>'AEO Table 37'!T8/'AEO Table 37'!T14</f>
        <v>1.5332278484037599E-2</v>
      </c>
      <c r="U6" s="7">
        <f>'AEO Table 37'!U8/'AEO Table 37'!U14</f>
        <v>1.6822374126923143E-2</v>
      </c>
      <c r="V6" s="7">
        <f>'AEO Table 37'!V8/'AEO Table 37'!V14</f>
        <v>1.7253723600230333E-2</v>
      </c>
      <c r="W6" s="7">
        <f>'AEO Table 37'!W8/'AEO Table 37'!W14</f>
        <v>1.8282178214601073E-2</v>
      </c>
      <c r="X6" s="7">
        <f>'AEO Table 37'!X8/'AEO Table 37'!X14</f>
        <v>1.8884499729134679E-2</v>
      </c>
      <c r="Y6" s="7">
        <f>'AEO Table 37'!Y8/'AEO Table 37'!Y14</f>
        <v>1.956776429078121E-2</v>
      </c>
      <c r="Z6" s="7">
        <f>'AEO Table 37'!Z8/'AEO Table 37'!Z14</f>
        <v>2.051871433297555E-2</v>
      </c>
      <c r="AA6" s="7">
        <f>'AEO Table 37'!AA8/'AEO Table 37'!AA14</f>
        <v>2.1184944172124104E-2</v>
      </c>
      <c r="AB6" s="7">
        <f>'AEO Table 37'!AB8/'AEO Table 37'!AB14</f>
        <v>2.1548222608672989E-2</v>
      </c>
      <c r="AC6" s="7">
        <f>'AEO Table 37'!AC8/'AEO Table 37'!AC14</f>
        <v>2.2745812499032625E-2</v>
      </c>
      <c r="AD6" s="7">
        <f>'AEO Table 37'!AD8/'AEO Table 37'!AD14</f>
        <v>2.3316657788107785E-2</v>
      </c>
    </row>
    <row r="7" spans="1:30" x14ac:dyDescent="0.25">
      <c r="A7" s="1" t="s">
        <v>87</v>
      </c>
      <c r="B7" s="7">
        <f>'AEO Table 37'!B13/'AEO Table 37'!B14*('Biodiesel-Fraction'!B2)</f>
        <v>6.5762393955812171E-5</v>
      </c>
      <c r="C7" s="7">
        <f>'AEO Table 37'!C13/'AEO Table 37'!C14*('Biodiesel-Fraction'!C2)</f>
        <v>1.2704369506840658E-4</v>
      </c>
      <c r="D7" s="7">
        <f>'AEO Table 37'!D13/'AEO Table 37'!D14*('Biodiesel-Fraction'!D2)</f>
        <v>1.4241955999562365E-4</v>
      </c>
      <c r="E7" s="7">
        <f>'AEO Table 37'!E13/'AEO Table 37'!E14*('Biodiesel-Fraction'!E2)</f>
        <v>1.5962858388022031E-4</v>
      </c>
      <c r="F7" s="7">
        <f>'AEO Table 37'!F13/'AEO Table 37'!F14*('Biodiesel-Fraction'!F2)</f>
        <v>1.7782645926608075E-4</v>
      </c>
      <c r="G7" s="7">
        <f>'AEO Table 37'!G13/'AEO Table 37'!G14*('Biodiesel-Fraction'!G2)</f>
        <v>2.6246835072137102E-4</v>
      </c>
      <c r="H7" s="7">
        <f>'AEO Table 37'!H13/'AEO Table 37'!H14*('Biodiesel-Fraction'!H2)</f>
        <v>3.1191269251524309E-4</v>
      </c>
      <c r="I7" s="7">
        <f>'AEO Table 37'!I13/'AEO Table 37'!I14*('Biodiesel-Fraction'!I2)</f>
        <v>3.626037917039444E-4</v>
      </c>
      <c r="J7" s="7">
        <f>'AEO Table 37'!J13/'AEO Table 37'!J14*('Biodiesel-Fraction'!J2)</f>
        <v>4.1477715186491638E-4</v>
      </c>
      <c r="K7" s="7">
        <f>'AEO Table 37'!K13/'AEO Table 37'!K14*('Biodiesel-Fraction'!K2)</f>
        <v>4.3882573095975345E-4</v>
      </c>
      <c r="L7" s="7">
        <f>'AEO Table 37'!L13/'AEO Table 37'!L14*('Biodiesel-Fraction'!L2)</f>
        <v>4.5246089389002218E-4</v>
      </c>
      <c r="M7" s="7">
        <f>'AEO Table 37'!M13/'AEO Table 37'!M14*('Biodiesel-Fraction'!M2)</f>
        <v>4.5439451645586034E-4</v>
      </c>
      <c r="N7" s="7">
        <f>'AEO Table 37'!N13/'AEO Table 37'!N14*('Biodiesel-Fraction'!N2)</f>
        <v>4.938869383915715E-4</v>
      </c>
      <c r="O7" s="7">
        <f>'AEO Table 37'!O13/'AEO Table 37'!O14*('Biodiesel-Fraction'!O2)</f>
        <v>5.4048490577893453E-4</v>
      </c>
      <c r="P7" s="7">
        <f>'AEO Table 37'!P13/'AEO Table 37'!P14*('Biodiesel-Fraction'!P2)</f>
        <v>5.8777681488404829E-4</v>
      </c>
      <c r="Q7" s="7">
        <f>'AEO Table 37'!Q13/'AEO Table 37'!Q14*('Biodiesel-Fraction'!Q2)</f>
        <v>6.33564404969445E-4</v>
      </c>
      <c r="R7" s="7">
        <f>'AEO Table 37'!R13/'AEO Table 37'!R14*('Biodiesel-Fraction'!R2)</f>
        <v>6.7726043050333237E-4</v>
      </c>
      <c r="S7" s="7">
        <f>'AEO Table 37'!S13/'AEO Table 37'!S14*('Biodiesel-Fraction'!S2)</f>
        <v>7.1814300501158975E-4</v>
      </c>
      <c r="T7" s="7">
        <f>'AEO Table 37'!T13/'AEO Table 37'!T14*('Biodiesel-Fraction'!T2)</f>
        <v>7.5546206090876928E-4</v>
      </c>
      <c r="U7" s="7">
        <f>'AEO Table 37'!U13/'AEO Table 37'!U14*('Biodiesel-Fraction'!U2)</f>
        <v>7.9053242704964081E-4</v>
      </c>
      <c r="V7" s="7">
        <f>'AEO Table 37'!V13/'AEO Table 37'!V14*('Biodiesel-Fraction'!V2)</f>
        <v>8.2451306730888495E-4</v>
      </c>
      <c r="W7" s="7">
        <f>'AEO Table 37'!W13/'AEO Table 37'!W14*('Biodiesel-Fraction'!W2)</f>
        <v>8.540621827505927E-4</v>
      </c>
      <c r="X7" s="7">
        <f>'AEO Table 37'!X13/'AEO Table 37'!X14*('Biodiesel-Fraction'!X2)</f>
        <v>8.7899228247912352E-4</v>
      </c>
      <c r="Y7" s="7">
        <f>'AEO Table 37'!Y13/'AEO Table 37'!Y14*('Biodiesel-Fraction'!Y2)</f>
        <v>9.0037388097835363E-4</v>
      </c>
      <c r="Z7" s="7">
        <f>'AEO Table 37'!Z13/'AEO Table 37'!Z14*('Biodiesel-Fraction'!Z2)</f>
        <v>9.1990913202080846E-4</v>
      </c>
      <c r="AA7" s="7">
        <f>'AEO Table 37'!AA13/'AEO Table 37'!AA14*('Biodiesel-Fraction'!AA2)</f>
        <v>9.4025630221833054E-4</v>
      </c>
      <c r="AB7" s="7">
        <f>'AEO Table 37'!AB13/'AEO Table 37'!AB14*('Biodiesel-Fraction'!AB2)</f>
        <v>9.5813172120532591E-4</v>
      </c>
      <c r="AC7" s="7">
        <f>'AEO Table 37'!AC13/'AEO Table 37'!AC14*('Biodiesel-Fraction'!AC2)</f>
        <v>9.7694278137953677E-4</v>
      </c>
      <c r="AD7" s="7">
        <f>'AEO Table 37'!AD13/'AEO Table 37'!AD14*('Biodiesel-Fraction'!AD2)</f>
        <v>9.9514262864221019E-4</v>
      </c>
    </row>
    <row r="8" spans="1:30" x14ac:dyDescent="0.25">
      <c r="A8" s="1" t="s">
        <v>85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16384" width="9.140625" style="9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</row>
    <row r="3" spans="1:30" x14ac:dyDescent="0.25">
      <c r="A3" s="1" t="s">
        <v>82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</row>
    <row r="4" spans="1:30" x14ac:dyDescent="0.25">
      <c r="A4" s="1" t="s">
        <v>83</v>
      </c>
      <c r="B4" s="7">
        <f>'AEO Table 37'!B17/'AEO Table 37'!B19</f>
        <v>0.61554077171850041</v>
      </c>
      <c r="C4" s="7">
        <f>'AEO Table 37'!C17/'AEO Table 37'!C19</f>
        <v>0.58905708433176951</v>
      </c>
      <c r="D4" s="7">
        <f>'AEO Table 37'!D17/'AEO Table 37'!D19</f>
        <v>0.5840297302107017</v>
      </c>
      <c r="E4" s="7">
        <f>'AEO Table 37'!E17/'AEO Table 37'!E19</f>
        <v>0.58017702385090619</v>
      </c>
      <c r="F4" s="7">
        <f>'AEO Table 37'!F17/'AEO Table 37'!F19</f>
        <v>0.57687979760836261</v>
      </c>
      <c r="G4" s="7">
        <f>'AEO Table 37'!G17/'AEO Table 37'!G19</f>
        <v>0.57461987252594682</v>
      </c>
      <c r="H4" s="7">
        <f>'AEO Table 37'!H17/'AEO Table 37'!H19</f>
        <v>0.57325874040949532</v>
      </c>
      <c r="I4" s="7">
        <f>'AEO Table 37'!I17/'AEO Table 37'!I19</f>
        <v>0.5715536363501772</v>
      </c>
      <c r="J4" s="7">
        <f>'AEO Table 37'!J17/'AEO Table 37'!J19</f>
        <v>0.56974742650307286</v>
      </c>
      <c r="K4" s="7">
        <f>'AEO Table 37'!K17/'AEO Table 37'!K19</f>
        <v>0.56787183199232294</v>
      </c>
      <c r="L4" s="7">
        <f>'AEO Table 37'!L17/'AEO Table 37'!L19</f>
        <v>0.56627928093108926</v>
      </c>
      <c r="M4" s="7">
        <f>'AEO Table 37'!M17/'AEO Table 37'!M19</f>
        <v>0.56477164153895976</v>
      </c>
      <c r="N4" s="7">
        <f>'AEO Table 37'!N17/'AEO Table 37'!N19</f>
        <v>0.56314579329455716</v>
      </c>
      <c r="O4" s="7">
        <f>'AEO Table 37'!O17/'AEO Table 37'!O19</f>
        <v>0.56168812463618611</v>
      </c>
      <c r="P4" s="7">
        <f>'AEO Table 37'!P17/'AEO Table 37'!P19</f>
        <v>0.56040813819570146</v>
      </c>
      <c r="Q4" s="7">
        <f>'AEO Table 37'!Q17/'AEO Table 37'!Q19</f>
        <v>0.55929003503853414</v>
      </c>
      <c r="R4" s="7">
        <f>'AEO Table 37'!R17/'AEO Table 37'!R19</f>
        <v>0.5582803864974033</v>
      </c>
      <c r="S4" s="7">
        <f>'AEO Table 37'!S17/'AEO Table 37'!S19</f>
        <v>0.55711114986913834</v>
      </c>
      <c r="T4" s="7">
        <f>'AEO Table 37'!T17/'AEO Table 37'!T19</f>
        <v>0.55585863306090677</v>
      </c>
      <c r="U4" s="7">
        <f>'AEO Table 37'!U17/'AEO Table 37'!U19</f>
        <v>0.55456270321795242</v>
      </c>
      <c r="V4" s="7">
        <f>'AEO Table 37'!V17/'AEO Table 37'!V19</f>
        <v>0.5532152437279968</v>
      </c>
      <c r="W4" s="7">
        <f>'AEO Table 37'!W17/'AEO Table 37'!W19</f>
        <v>0.55195305830242725</v>
      </c>
      <c r="X4" s="7">
        <f>'AEO Table 37'!X17/'AEO Table 37'!X19</f>
        <v>0.55082702581150078</v>
      </c>
      <c r="Y4" s="7">
        <f>'AEO Table 37'!Y17/'AEO Table 37'!Y19</f>
        <v>0.54984881898586246</v>
      </c>
      <c r="Z4" s="7">
        <f>'AEO Table 37'!Z17/'AEO Table 37'!Z19</f>
        <v>0.5490763195985493</v>
      </c>
      <c r="AA4" s="7">
        <f>'AEO Table 37'!AA17/'AEO Table 37'!AA19</f>
        <v>0.54850954045853084</v>
      </c>
      <c r="AB4" s="7">
        <f>'AEO Table 37'!AB17/'AEO Table 37'!AB19</f>
        <v>0.54809564619209894</v>
      </c>
      <c r="AC4" s="7">
        <f>'AEO Table 37'!AC17/'AEO Table 37'!AC19</f>
        <v>0.54786653161192944</v>
      </c>
      <c r="AD4" s="7">
        <f>'AEO Table 37'!AD17/'AEO Table 37'!AD19</f>
        <v>0.54778123762966868</v>
      </c>
    </row>
    <row r="5" spans="1:30" x14ac:dyDescent="0.25">
      <c r="A5" s="1" t="s">
        <v>84</v>
      </c>
      <c r="B5" s="7">
        <f>'AEO Table 37'!B18/'AEO Table 37'!B19*(1-'Biodiesel-Fraction'!B2)</f>
        <v>0.37687512437590098</v>
      </c>
      <c r="C5" s="7">
        <f>'AEO Table 37'!C18/'AEO Table 37'!C19*(1-'Biodiesel-Fraction'!C2)</f>
        <v>0.39875115147934481</v>
      </c>
      <c r="D5" s="7">
        <f>'AEO Table 37'!D18/'AEO Table 37'!D19*(1-'Biodiesel-Fraction'!D2)</f>
        <v>0.40417091640889008</v>
      </c>
      <c r="E5" s="7">
        <f>'AEO Table 37'!E18/'AEO Table 37'!E19*(1-'Biodiesel-Fraction'!E2)</f>
        <v>0.40798746583589079</v>
      </c>
      <c r="F5" s="7">
        <f>'AEO Table 37'!F18/'AEO Table 37'!F19*(1-'Biodiesel-Fraction'!F2)</f>
        <v>0.41137586733633263</v>
      </c>
      <c r="G5" s="7">
        <f>'AEO Table 37'!G18/'AEO Table 37'!G19*(1-'Biodiesel-Fraction'!G2)</f>
        <v>0.41027935110108515</v>
      </c>
      <c r="H5" s="7">
        <f>'AEO Table 37'!H18/'AEO Table 37'!H19*(1-'Biodiesel-Fraction'!H2)</f>
        <v>0.41127785439501152</v>
      </c>
      <c r="I5" s="7">
        <f>'AEO Table 37'!I18/'AEO Table 37'!I19*(1-'Biodiesel-Fraction'!I2)</f>
        <v>0.41269476503410751</v>
      </c>
      <c r="J5" s="7">
        <f>'AEO Table 37'!J18/'AEO Table 37'!J19*(1-'Biodiesel-Fraction'!J2)</f>
        <v>0.41430751659140874</v>
      </c>
      <c r="K5" s="7">
        <f>'AEO Table 37'!K18/'AEO Table 37'!K19*(1-'Biodiesel-Fraction'!K2)</f>
        <v>0.41703879703246971</v>
      </c>
      <c r="L5" s="7">
        <f>'AEO Table 37'!L18/'AEO Table 37'!L19*(1-'Biodiesel-Fraction'!L2)</f>
        <v>0.41971905786081226</v>
      </c>
      <c r="M5" s="7">
        <f>'AEO Table 37'!M18/'AEO Table 37'!M19*(1-'Biodiesel-Fraction'!M2)</f>
        <v>0.42253680063322452</v>
      </c>
      <c r="N5" s="7">
        <f>'AEO Table 37'!N18/'AEO Table 37'!N19*(1-'Biodiesel-Fraction'!N2)</f>
        <v>0.42436279862473425</v>
      </c>
      <c r="O5" s="7">
        <f>'AEO Table 37'!O18/'AEO Table 37'!O19*(1-'Biodiesel-Fraction'!O2)</f>
        <v>0.42585696580833565</v>
      </c>
      <c r="P5" s="7">
        <f>'AEO Table 37'!P18/'AEO Table 37'!P19*(1-'Biodiesel-Fraction'!P2)</f>
        <v>0.42715331620908276</v>
      </c>
      <c r="Q5" s="7">
        <f>'AEO Table 37'!Q18/'AEO Table 37'!Q19*(1-'Biodiesel-Fraction'!Q2)</f>
        <v>0.428292323311594</v>
      </c>
      <c r="R5" s="7">
        <f>'AEO Table 37'!R18/'AEO Table 37'!R19*(1-'Biodiesel-Fraction'!R2)</f>
        <v>0.42932336054518738</v>
      </c>
      <c r="S5" s="7">
        <f>'AEO Table 37'!S18/'AEO Table 37'!S19*(1-'Biodiesel-Fraction'!S2)</f>
        <v>0.43051263958734343</v>
      </c>
      <c r="T5" s="7">
        <f>'AEO Table 37'!T18/'AEO Table 37'!T19*(1-'Biodiesel-Fraction'!T2)</f>
        <v>0.43179485945462337</v>
      </c>
      <c r="U5" s="7">
        <f>'AEO Table 37'!U18/'AEO Table 37'!U19*(1-'Biodiesel-Fraction'!U2)</f>
        <v>0.43310388836453378</v>
      </c>
      <c r="V5" s="7">
        <f>'AEO Table 37'!V18/'AEO Table 37'!V19*(1-'Biodiesel-Fraction'!V2)</f>
        <v>0.43443885314329755</v>
      </c>
      <c r="W5" s="7">
        <f>'AEO Table 37'!W18/'AEO Table 37'!W19*(1-'Biodiesel-Fraction'!W2)</f>
        <v>0.43571322290656372</v>
      </c>
      <c r="X5" s="7">
        <f>'AEO Table 37'!X18/'AEO Table 37'!X19*(1-'Biodiesel-Fraction'!X2)</f>
        <v>0.43687757546905248</v>
      </c>
      <c r="Y5" s="7">
        <f>'AEO Table 37'!Y18/'AEO Table 37'!Y19*(1-'Biodiesel-Fraction'!Y2)</f>
        <v>0.43790750162815512</v>
      </c>
      <c r="Z5" s="7">
        <f>'AEO Table 37'!Z18/'AEO Table 37'!Z19*(1-'Biodiesel-Fraction'!Z2)</f>
        <v>0.43872176811607672</v>
      </c>
      <c r="AA5" s="7">
        <f>'AEO Table 37'!AA18/'AEO Table 37'!AA19*(1-'Biodiesel-Fraction'!AA2)</f>
        <v>0.43928953316635716</v>
      </c>
      <c r="AB5" s="7">
        <f>'AEO Table 37'!AB18/'AEO Table 37'!AB19*(1-'Biodiesel-Fraction'!AB2)</f>
        <v>0.43970602431567773</v>
      </c>
      <c r="AC5" s="7">
        <f>'AEO Table 37'!AC18/'AEO Table 37'!AC19*(1-'Biodiesel-Fraction'!AC2)</f>
        <v>0.4399088186318022</v>
      </c>
      <c r="AD5" s="7">
        <f>'AEO Table 37'!AD18/'AEO Table 37'!AD19*(1-'Biodiesel-Fraction'!AD2)</f>
        <v>0.4399544867032561</v>
      </c>
    </row>
    <row r="6" spans="1:30" x14ac:dyDescent="0.25">
      <c r="A6" s="1" t="s">
        <v>88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</row>
    <row r="7" spans="1:30" x14ac:dyDescent="0.25">
      <c r="A7" s="1" t="s">
        <v>87</v>
      </c>
      <c r="B7" s="7">
        <f>'AEO Table 37'!B18/'AEO Table 37'!B19*('Biodiesel-Fraction'!B2)</f>
        <v>7.5841621649166378E-3</v>
      </c>
      <c r="C7" s="7">
        <f>'AEO Table 37'!C18/'AEO Table 37'!C19*('Biodiesel-Fraction'!C2)</f>
        <v>1.2191876378838507E-2</v>
      </c>
      <c r="D7" s="7">
        <f>'AEO Table 37'!D18/'AEO Table 37'!D19*('Biodiesel-Fraction'!D2)</f>
        <v>1.179943777710268E-2</v>
      </c>
      <c r="E7" s="7">
        <f>'AEO Table 37'!E18/'AEO Table 37'!E19*('Biodiesel-Fraction'!E2)</f>
        <v>1.1835485098187775E-2</v>
      </c>
      <c r="F7" s="7">
        <f>'AEO Table 37'!F18/'AEO Table 37'!F19*('Biodiesel-Fraction'!F2)</f>
        <v>1.17442810054472E-2</v>
      </c>
      <c r="G7" s="7">
        <f>'AEO Table 37'!G18/'AEO Table 37'!G19*('Biodiesel-Fraction'!G2)</f>
        <v>1.5100693286515476E-2</v>
      </c>
      <c r="H7" s="7">
        <f>'AEO Table 37'!H18/'AEO Table 37'!H19*('Biodiesel-Fraction'!H2)</f>
        <v>1.5463459436582019E-2</v>
      </c>
      <c r="I7" s="7">
        <f>'AEO Table 37'!I18/'AEO Table 37'!I19*('Biodiesel-Fraction'!I2)</f>
        <v>1.575151485794234E-2</v>
      </c>
      <c r="J7" s="7">
        <f>'AEO Table 37'!J18/'AEO Table 37'!J19*('Biodiesel-Fraction'!J2)</f>
        <v>1.5945056905518191E-2</v>
      </c>
      <c r="K7" s="7">
        <f>'AEO Table 37'!K18/'AEO Table 37'!K19*('Biodiesel-Fraction'!K2)</f>
        <v>1.5089428274600655E-2</v>
      </c>
      <c r="L7" s="7">
        <f>'AEO Table 37'!L18/'AEO Table 37'!L19*('Biodiesel-Fraction'!L2)</f>
        <v>1.4001631417951386E-2</v>
      </c>
      <c r="M7" s="7">
        <f>'AEO Table 37'!M18/'AEO Table 37'!M19*('Biodiesel-Fraction'!M2)</f>
        <v>1.2691585942942216E-2</v>
      </c>
      <c r="N7" s="7">
        <f>'AEO Table 37'!N18/'AEO Table 37'!N19*('Biodiesel-Fraction'!N2)</f>
        <v>1.2491466566822608E-2</v>
      </c>
      <c r="O7" s="7">
        <f>'AEO Table 37'!O18/'AEO Table 37'!O19*('Biodiesel-Fraction'!O2)</f>
        <v>1.245488105347232E-2</v>
      </c>
      <c r="P7" s="7">
        <f>'AEO Table 37'!P18/'AEO Table 37'!P19*('Biodiesel-Fraction'!P2)</f>
        <v>1.2438543680192845E-2</v>
      </c>
      <c r="Q7" s="7">
        <f>'AEO Table 37'!Q18/'AEO Table 37'!Q19*('Biodiesel-Fraction'!Q2)</f>
        <v>1.2417581893697124E-2</v>
      </c>
      <c r="R7" s="7">
        <f>'AEO Table 37'!R18/'AEO Table 37'!R19*('Biodiesel-Fraction'!R2)</f>
        <v>1.2396192820842825E-2</v>
      </c>
      <c r="S7" s="7">
        <f>'AEO Table 37'!S18/'AEO Table 37'!S19*('Biodiesel-Fraction'!S2)</f>
        <v>1.2376269045873727E-2</v>
      </c>
      <c r="T7" s="7">
        <f>'AEO Table 37'!T18/'AEO Table 37'!T19*('Biodiesel-Fraction'!T2)</f>
        <v>1.2346566127270583E-2</v>
      </c>
      <c r="U7" s="7">
        <f>'AEO Table 37'!U18/'AEO Table 37'!U19*('Biodiesel-Fraction'!U2)</f>
        <v>1.2333408417513729E-2</v>
      </c>
      <c r="V7" s="7">
        <f>'AEO Table 37'!V18/'AEO Table 37'!V19*('Biodiesel-Fraction'!V2)</f>
        <v>1.2345903128705661E-2</v>
      </c>
      <c r="W7" s="7">
        <f>'AEO Table 37'!W18/'AEO Table 37'!W19*('Biodiesel-Fraction'!W2)</f>
        <v>1.2333599362347958E-2</v>
      </c>
      <c r="X7" s="7">
        <f>'AEO Table 37'!X18/'AEO Table 37'!X19*('Biodiesel-Fraction'!X2)</f>
        <v>1.2295398719446692E-2</v>
      </c>
      <c r="Y7" s="7">
        <f>'AEO Table 37'!Y18/'AEO Table 37'!Y19*('Biodiesel-Fraction'!Y2)</f>
        <v>1.2243677448686935E-2</v>
      </c>
      <c r="Z7" s="7">
        <f>'AEO Table 37'!Z18/'AEO Table 37'!Z19*('Biodiesel-Fraction'!Z2)</f>
        <v>1.2201794900745197E-2</v>
      </c>
      <c r="AA7" s="7">
        <f>'AEO Table 37'!AA18/'AEO Table 37'!AA19*('Biodiesel-Fraction'!AA2)</f>
        <v>1.2200926375112036E-2</v>
      </c>
      <c r="AB7" s="7">
        <f>'AEO Table 37'!AB18/'AEO Table 37'!AB19*('Biodiesel-Fraction'!AB2)</f>
        <v>1.2198270774807779E-2</v>
      </c>
      <c r="AC7" s="7">
        <f>'AEO Table 37'!AC18/'AEO Table 37'!AC19*('Biodiesel-Fraction'!AC2)</f>
        <v>1.2224707974265937E-2</v>
      </c>
      <c r="AD7" s="7">
        <f>'AEO Table 37'!AD18/'AEO Table 37'!AD19*('Biodiesel-Fraction'!AD2)</f>
        <v>1.2264219844805207E-2</v>
      </c>
    </row>
    <row r="8" spans="1:30" x14ac:dyDescent="0.25">
      <c r="A8" s="1" t="s">
        <v>85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9" width="10.5703125" style="9" bestFit="1" customWidth="1"/>
    <col min="30" max="16384" width="9.140625" style="9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</row>
    <row r="3" spans="1:30" x14ac:dyDescent="0.25">
      <c r="A3" s="1" t="s">
        <v>82</v>
      </c>
      <c r="B3" s="6">
        <f>SUM('AEO Table 37'!B65,'AEO Table 37'!B71,'AEO Table 37'!B77)/'AEO Table 37'!B80</f>
        <v>4.408329242279433E-2</v>
      </c>
      <c r="C3" s="6">
        <f>SUM('AEO Table 37'!C65,'AEO Table 37'!C71,'AEO Table 37'!C77)/'AEO Table 37'!C80</f>
        <v>4.5567748514081789E-2</v>
      </c>
      <c r="D3" s="6">
        <f>SUM('AEO Table 37'!D65,'AEO Table 37'!D71,'AEO Table 37'!D77)/'AEO Table 37'!D80</f>
        <v>5.0807112479837095E-2</v>
      </c>
      <c r="E3" s="6">
        <f>SUM('AEO Table 37'!E65,'AEO Table 37'!E71,'AEO Table 37'!E77)/'AEO Table 37'!E80</f>
        <v>5.2658147182193242E-2</v>
      </c>
      <c r="F3" s="6">
        <f>SUM('AEO Table 37'!F65,'AEO Table 37'!F71,'AEO Table 37'!F77)/'AEO Table 37'!F80</f>
        <v>5.556853875395517E-2</v>
      </c>
      <c r="G3" s="6">
        <f>SUM('AEO Table 37'!G65,'AEO Table 37'!G71,'AEO Table 37'!G77)/'AEO Table 37'!G80</f>
        <v>5.8441314339720558E-2</v>
      </c>
      <c r="H3" s="6">
        <f>SUM('AEO Table 37'!H65,'AEO Table 37'!H71,'AEO Table 37'!H77)/'AEO Table 37'!H80</f>
        <v>6.1061842676819585E-2</v>
      </c>
      <c r="I3" s="6">
        <f>SUM('AEO Table 37'!I65,'AEO Table 37'!I71,'AEO Table 37'!I77)/'AEO Table 37'!I80</f>
        <v>6.3538495616649468E-2</v>
      </c>
      <c r="J3" s="6">
        <f>SUM('AEO Table 37'!J65,'AEO Table 37'!J71,'AEO Table 37'!J77)/'AEO Table 37'!J80</f>
        <v>6.5885793917936059E-2</v>
      </c>
      <c r="K3" s="6">
        <f>SUM('AEO Table 37'!K65,'AEO Table 37'!K71,'AEO Table 37'!K77)/'AEO Table 37'!K80</f>
        <v>6.8229543250075186E-2</v>
      </c>
      <c r="L3" s="6">
        <f>SUM('AEO Table 37'!L65,'AEO Table 37'!L71,'AEO Table 37'!L77)/'AEO Table 37'!L80</f>
        <v>7.0726427830030358E-2</v>
      </c>
      <c r="M3" s="6">
        <f>SUM('AEO Table 37'!M65,'AEO Table 37'!M71,'AEO Table 37'!M77)/'AEO Table 37'!M80</f>
        <v>7.3304011891437246E-2</v>
      </c>
      <c r="N3" s="6">
        <f>SUM('AEO Table 37'!N65,'AEO Table 37'!N71,'AEO Table 37'!N77)/'AEO Table 37'!N80</f>
        <v>7.5971124734395504E-2</v>
      </c>
      <c r="O3" s="6">
        <f>SUM('AEO Table 37'!O65,'AEO Table 37'!O71,'AEO Table 37'!O77)/'AEO Table 37'!O80</f>
        <v>7.8745999780008513E-2</v>
      </c>
      <c r="P3" s="6">
        <f>SUM('AEO Table 37'!P65,'AEO Table 37'!P71,'AEO Table 37'!P77)/'AEO Table 37'!P80</f>
        <v>8.1654341150135923E-2</v>
      </c>
      <c r="Q3" s="6">
        <f>SUM('AEO Table 37'!Q65,'AEO Table 37'!Q71,'AEO Table 37'!Q77)/'AEO Table 37'!Q80</f>
        <v>8.4830322228072172E-2</v>
      </c>
      <c r="R3" s="6">
        <f>SUM('AEO Table 37'!R65,'AEO Table 37'!R71,'AEO Table 37'!R77)/'AEO Table 37'!R80</f>
        <v>8.831300746406355E-2</v>
      </c>
      <c r="S3" s="6">
        <f>SUM('AEO Table 37'!S65,'AEO Table 37'!S71,'AEO Table 37'!S77)/'AEO Table 37'!S80</f>
        <v>9.2046210345069282E-2</v>
      </c>
      <c r="T3" s="6">
        <f>SUM('AEO Table 37'!T65,'AEO Table 37'!T71,'AEO Table 37'!T77)/'AEO Table 37'!T80</f>
        <v>9.608131160002395E-2</v>
      </c>
      <c r="U3" s="6">
        <f>SUM('AEO Table 37'!U65,'AEO Table 37'!U71,'AEO Table 37'!U77)/'AEO Table 37'!U80</f>
        <v>0.10024924013419967</v>
      </c>
      <c r="V3" s="6">
        <f>SUM('AEO Table 37'!V65,'AEO Table 37'!V71,'AEO Table 37'!V77)/'AEO Table 37'!V80</f>
        <v>0.1045586641635011</v>
      </c>
      <c r="W3" s="6">
        <f>SUM('AEO Table 37'!W65,'AEO Table 37'!W71,'AEO Table 37'!W77)/'AEO Table 37'!W80</f>
        <v>0.10908868814592933</v>
      </c>
      <c r="X3" s="6">
        <f>SUM('AEO Table 37'!X65,'AEO Table 37'!X71,'AEO Table 37'!X77)/'AEO Table 37'!X80</f>
        <v>0.11376201915261268</v>
      </c>
      <c r="Y3" s="6">
        <f>SUM('AEO Table 37'!Y65,'AEO Table 37'!Y71,'AEO Table 37'!Y77)/'AEO Table 37'!Y80</f>
        <v>0.11860423263147642</v>
      </c>
      <c r="Z3" s="6">
        <f>SUM('AEO Table 37'!Z65,'AEO Table 37'!Z71,'AEO Table 37'!Z77)/'AEO Table 37'!Z80</f>
        <v>0.12358244864465581</v>
      </c>
      <c r="AA3" s="6">
        <f>SUM('AEO Table 37'!AA65,'AEO Table 37'!AA71,'AEO Table 37'!AA77)/'AEO Table 37'!AA80</f>
        <v>0.12863280465227525</v>
      </c>
      <c r="AB3" s="6">
        <f>SUM('AEO Table 37'!AB65,'AEO Table 37'!AB71,'AEO Table 37'!AB77)/'AEO Table 37'!AB80</f>
        <v>0.13379188843893214</v>
      </c>
      <c r="AC3" s="6">
        <f>SUM('AEO Table 37'!AC65,'AEO Table 37'!AC71,'AEO Table 37'!AC77)/'AEO Table 37'!AC80</f>
        <v>0.13894450779986903</v>
      </c>
      <c r="AD3" s="6">
        <f>SUM('AEO Table 37'!AD65,'AEO Table 37'!AD71,'AEO Table 37'!AD77)/'AEO Table 37'!AD80</f>
        <v>0.1440452677680582</v>
      </c>
    </row>
    <row r="4" spans="1:30" x14ac:dyDescent="0.25">
      <c r="A4" s="1" t="s">
        <v>83</v>
      </c>
      <c r="B4" s="6">
        <f>SUM('AEO Table 37'!B63,'AEO Table 37'!B69,'AEO Table 37'!B75)/'AEO Table 37'!B80</f>
        <v>0.10166626744195363</v>
      </c>
      <c r="C4" s="6">
        <f>SUM('AEO Table 37'!C63,'AEO Table 37'!C69,'AEO Table 37'!C75)/'AEO Table 37'!C80</f>
        <v>9.4509305016530681E-2</v>
      </c>
      <c r="D4" s="6">
        <f>SUM('AEO Table 37'!D63,'AEO Table 37'!D69,'AEO Table 37'!D75)/'AEO Table 37'!D80</f>
        <v>9.4351701787045619E-2</v>
      </c>
      <c r="E4" s="6">
        <f>SUM('AEO Table 37'!E63,'AEO Table 37'!E69,'AEO Table 37'!E75)/'AEO Table 37'!E80</f>
        <v>9.4198055338511166E-2</v>
      </c>
      <c r="F4" s="6">
        <f>SUM('AEO Table 37'!F63,'AEO Table 37'!F69,'AEO Table 37'!F75)/'AEO Table 37'!F80</f>
        <v>9.4048008383148515E-2</v>
      </c>
      <c r="G4" s="6">
        <f>SUM('AEO Table 37'!G63,'AEO Table 37'!G69,'AEO Table 37'!G75)/'AEO Table 37'!G80</f>
        <v>9.3901530895342963E-2</v>
      </c>
      <c r="H4" s="6">
        <f>SUM('AEO Table 37'!H63,'AEO Table 37'!H69,'AEO Table 37'!H75)/'AEO Table 37'!H80</f>
        <v>9.3758898800592433E-2</v>
      </c>
      <c r="I4" s="6">
        <f>SUM('AEO Table 37'!I63,'AEO Table 37'!I69,'AEO Table 37'!I75)/'AEO Table 37'!I80</f>
        <v>9.3619581550953859E-2</v>
      </c>
      <c r="J4" s="6">
        <f>SUM('AEO Table 37'!J63,'AEO Table 37'!J69,'AEO Table 37'!J75)/'AEO Table 37'!J80</f>
        <v>9.3483362505736592E-2</v>
      </c>
      <c r="K4" s="6">
        <f>SUM('AEO Table 37'!K63,'AEO Table 37'!K69,'AEO Table 37'!K75)/'AEO Table 37'!K80</f>
        <v>9.3349720456070928E-2</v>
      </c>
      <c r="L4" s="6">
        <f>SUM('AEO Table 37'!L63,'AEO Table 37'!L69,'AEO Table 37'!L75)/'AEO Table 37'!L80</f>
        <v>9.3219323351675626E-2</v>
      </c>
      <c r="M4" s="6">
        <f>SUM('AEO Table 37'!M63,'AEO Table 37'!M69,'AEO Table 37'!M75)/'AEO Table 37'!M80</f>
        <v>9.3092024481170196E-2</v>
      </c>
      <c r="N4" s="6">
        <f>SUM('AEO Table 37'!N63,'AEO Table 37'!N69,'AEO Table 37'!N75)/'AEO Table 37'!N80</f>
        <v>9.29679747267637E-2</v>
      </c>
      <c r="O4" s="6">
        <f>SUM('AEO Table 37'!O63,'AEO Table 37'!O69,'AEO Table 37'!O75)/'AEO Table 37'!O80</f>
        <v>9.284693171691645E-2</v>
      </c>
      <c r="P4" s="6">
        <f>SUM('AEO Table 37'!P63,'AEO Table 37'!P69,'AEO Table 37'!P75)/'AEO Table 37'!P80</f>
        <v>9.2728388988630117E-2</v>
      </c>
      <c r="Q4" s="6">
        <f>SUM('AEO Table 37'!Q63,'AEO Table 37'!Q69,'AEO Table 37'!Q75)/'AEO Table 37'!Q80</f>
        <v>9.2612885560823324E-2</v>
      </c>
      <c r="R4" s="6">
        <f>SUM('AEO Table 37'!R63,'AEO Table 37'!R69,'AEO Table 37'!R75)/'AEO Table 37'!R80</f>
        <v>9.2499546754945511E-2</v>
      </c>
      <c r="S4" s="6">
        <f>SUM('AEO Table 37'!S63,'AEO Table 37'!S69,'AEO Table 37'!S75)/'AEO Table 37'!S80</f>
        <v>9.2388124865334237E-2</v>
      </c>
      <c r="T4" s="6">
        <f>SUM('AEO Table 37'!T63,'AEO Table 37'!T69,'AEO Table 37'!T75)/'AEO Table 37'!T80</f>
        <v>9.2278606245088962E-2</v>
      </c>
      <c r="U4" s="6">
        <f>SUM('AEO Table 37'!U63,'AEO Table 37'!U69,'AEO Table 37'!U75)/'AEO Table 37'!U80</f>
        <v>9.2170940567428125E-2</v>
      </c>
      <c r="V4" s="6">
        <f>SUM('AEO Table 37'!V63,'AEO Table 37'!V69,'AEO Table 37'!V75)/'AEO Table 37'!V80</f>
        <v>9.2065046144105545E-2</v>
      </c>
      <c r="W4" s="6">
        <f>SUM('AEO Table 37'!W63,'AEO Table 37'!W69,'AEO Table 37'!W75)/'AEO Table 37'!W80</f>
        <v>9.1960936897606746E-2</v>
      </c>
      <c r="X4" s="6">
        <f>SUM('AEO Table 37'!X63,'AEO Table 37'!X69,'AEO Table 37'!X75)/'AEO Table 37'!X80</f>
        <v>9.1858495766295109E-2</v>
      </c>
      <c r="Y4" s="6">
        <f>SUM('AEO Table 37'!Y63,'AEO Table 37'!Y69,'AEO Table 37'!Y75)/'AEO Table 37'!Y80</f>
        <v>9.1757687800422705E-2</v>
      </c>
      <c r="Z4" s="6">
        <f>SUM('AEO Table 37'!Z63,'AEO Table 37'!Z69,'AEO Table 37'!Z75)/'AEO Table 37'!Z80</f>
        <v>9.1658621544831551E-2</v>
      </c>
      <c r="AA4" s="6">
        <f>SUM('AEO Table 37'!AA63,'AEO Table 37'!AA69,'AEO Table 37'!AA75)/'AEO Table 37'!AA80</f>
        <v>9.1561668469939711E-2</v>
      </c>
      <c r="AB4" s="6">
        <f>SUM('AEO Table 37'!AB63,'AEO Table 37'!AB69,'AEO Table 37'!AB75)/'AEO Table 37'!AB80</f>
        <v>9.1466943523219421E-2</v>
      </c>
      <c r="AC4" s="6">
        <f>SUM('AEO Table 37'!AC63,'AEO Table 37'!AC69,'AEO Table 37'!AC75)/'AEO Table 37'!AC80</f>
        <v>9.1374659827375485E-2</v>
      </c>
      <c r="AD4" s="6">
        <f>SUM('AEO Table 37'!AD63,'AEO Table 37'!AD69,'AEO Table 37'!AD75)/'AEO Table 37'!AD80</f>
        <v>9.1285249456764986E-2</v>
      </c>
    </row>
    <row r="5" spans="1:30" x14ac:dyDescent="0.25">
      <c r="A5" s="1" t="s">
        <v>84</v>
      </c>
      <c r="B5" s="6">
        <f>SUM('AEO Table 37'!B64,'AEO Table 37'!B70,'AEO Table 37'!B76)/'AEO Table 37'!B80*(1-'Biodiesel-Fraction'!B2)</f>
        <v>0.83666655761010433</v>
      </c>
      <c r="C5" s="6">
        <f>SUM('AEO Table 37'!C64,'AEO Table 37'!C70,'AEO Table 37'!C76)/'AEO Table 37'!C80*(1-'Biodiesel-Fraction'!C2)</f>
        <v>0.83375065030734974</v>
      </c>
      <c r="D5" s="6">
        <f>SUM('AEO Table 37'!D64,'AEO Table 37'!D70,'AEO Table 37'!D76)/'AEO Table 37'!D80*(1-'Biodiesel-Fraction'!D2)</f>
        <v>0.82993245754236766</v>
      </c>
      <c r="E5" s="6">
        <f>SUM('AEO Table 37'!E64,'AEO Table 37'!E70,'AEO Table 37'!E76)/'AEO Table 37'!E80*(1-'Biodiesel-Fraction'!E2)</f>
        <v>0.82843283067299878</v>
      </c>
      <c r="F5" s="6">
        <f>SUM('AEO Table 37'!F64,'AEO Table 37'!F70,'AEO Table 37'!F76)/'AEO Table 37'!F80*(1-'Biodiesel-Fraction'!F2)</f>
        <v>0.82612105768749655</v>
      </c>
      <c r="G5" s="6">
        <f>SUM('AEO Table 37'!G64,'AEO Table 37'!G70,'AEO Table 37'!G76)/'AEO Table 37'!G80*(1-'Biodiesel-Fraction'!G2)</f>
        <v>0.81691330137125673</v>
      </c>
      <c r="H5" s="6">
        <f>SUM('AEO Table 37'!H64,'AEO Table 37'!H70,'AEO Table 37'!H76)/'AEO Table 37'!H80*(1-'Biodiesel-Fraction'!H2)</f>
        <v>0.81390212363414272</v>
      </c>
      <c r="I5" s="6">
        <f>SUM('AEO Table 37'!I64,'AEO Table 37'!I70,'AEO Table 37'!I76)/'AEO Table 37'!I80*(1-'Biodiesel-Fraction'!I2)</f>
        <v>0.81120573325093925</v>
      </c>
      <c r="J5" s="6">
        <f>SUM('AEO Table 37'!J64,'AEO Table 37'!J70,'AEO Table 37'!J76)/'AEO Table 37'!J80*(1-'Biodiesel-Fraction'!J2)</f>
        <v>0.8088287124938317</v>
      </c>
      <c r="K5" s="6">
        <f>SUM('AEO Table 37'!K64,'AEO Table 37'!K70,'AEO Table 37'!K76)/'AEO Table 37'!K80*(1-'Biodiesel-Fraction'!K2)</f>
        <v>0.80849501615155228</v>
      </c>
      <c r="L5" s="6">
        <f>SUM('AEO Table 37'!L64,'AEO Table 37'!L70,'AEO Table 37'!L76)/'AEO Table 37'!L80*(1-'Biodiesel-Fraction'!L2)</f>
        <v>0.80841463566794469</v>
      </c>
      <c r="M5" s="6">
        <f>SUM('AEO Table 37'!M64,'AEO Table 37'!M70,'AEO Table 37'!M76)/'AEO Table 37'!M80*(1-'Biodiesel-Fraction'!M2)</f>
        <v>0.80864485880269643</v>
      </c>
      <c r="N5" s="6">
        <f>SUM('AEO Table 37'!N64,'AEO Table 37'!N70,'AEO Table 37'!N76)/'AEO Table 37'!N80*(1-'Biodiesel-Fraction'!N2)</f>
        <v>0.80664749671665603</v>
      </c>
      <c r="O5" s="6">
        <f>SUM('AEO Table 37'!O64,'AEO Table 37'!O70,'AEO Table 37'!O76)/'AEO Table 37'!O80*(1-'Biodiesel-Fraction'!O2)</f>
        <v>0.80421856563940231</v>
      </c>
      <c r="P5" s="6">
        <f>SUM('AEO Table 37'!P64,'AEO Table 37'!P70,'AEO Table 37'!P76)/'AEO Table 37'!P80*(1-'Biodiesel-Fraction'!P2)</f>
        <v>0.8016080073403119</v>
      </c>
      <c r="Q5" s="6">
        <f>SUM('AEO Table 37'!Q64,'AEO Table 37'!Q70,'AEO Table 37'!Q76)/'AEO Table 37'!Q80*(1-'Biodiesel-Fraction'!Q2)</f>
        <v>0.7987334155036182</v>
      </c>
      <c r="R5" s="6">
        <f>SUM('AEO Table 37'!R64,'AEO Table 37'!R70,'AEO Table 37'!R76)/'AEO Table 37'!R80*(1-'Biodiesel-Fraction'!R2)</f>
        <v>0.79555257610671237</v>
      </c>
      <c r="S5" s="6">
        <f>SUM('AEO Table 37'!S64,'AEO Table 37'!S70,'AEO Table 37'!S76)/'AEO Table 37'!S80*(1-'Biodiesel-Fraction'!S2)</f>
        <v>0.7921306389183127</v>
      </c>
      <c r="T5" s="6">
        <f>SUM('AEO Table 37'!T64,'AEO Table 37'!T70,'AEO Table 37'!T76)/'AEO Table 37'!T80*(1-'Biodiesel-Fraction'!T2)</f>
        <v>0.78843408548659077</v>
      </c>
      <c r="U5" s="6">
        <f>SUM('AEO Table 37'!U64,'AEO Table 37'!U70,'AEO Table 37'!U76)/'AEO Table 37'!U80*(1-'Biodiesel-Fraction'!U2)</f>
        <v>0.78457701687014747</v>
      </c>
      <c r="V5" s="6">
        <f>SUM('AEO Table 37'!V64,'AEO Table 37'!V70,'AEO Table 37'!V76)/'AEO Table 37'!V80*(1-'Biodiesel-Fraction'!V2)</f>
        <v>0.78053558601841266</v>
      </c>
      <c r="W5" s="6">
        <f>SUM('AEO Table 37'!W64,'AEO Table 37'!W70,'AEO Table 37'!W76)/'AEO Table 37'!W80*(1-'Biodiesel-Fraction'!W2)</f>
        <v>0.77631727153321473</v>
      </c>
      <c r="X5" s="6">
        <f>SUM('AEO Table 37'!X64,'AEO Table 37'!X70,'AEO Table 37'!X76)/'AEO Table 37'!X80*(1-'Biodiesel-Fraction'!X2)</f>
        <v>0.77199567338109287</v>
      </c>
      <c r="Y5" s="6">
        <f>SUM('AEO Table 37'!Y64,'AEO Table 37'!Y70,'AEO Table 37'!Y76)/'AEO Table 37'!Y80*(1-'Biodiesel-Fraction'!Y2)</f>
        <v>0.76752293266081761</v>
      </c>
      <c r="Z5" s="6">
        <f>SUM('AEO Table 37'!Z64,'AEO Table 37'!Z70,'AEO Table 37'!Z76)/'AEO Table 37'!Z80*(1-'Biodiesel-Fraction'!Z2)</f>
        <v>0.76288705834593995</v>
      </c>
      <c r="AA5" s="6">
        <f>SUM('AEO Table 37'!AA64,'AEO Table 37'!AA70,'AEO Table 37'!AA76)/'AEO Table 37'!AA80*(1-'Biodiesel-Fraction'!AA2)</f>
        <v>0.75809682497418185</v>
      </c>
      <c r="AB5" s="6">
        <f>SUM('AEO Table 37'!AB64,'AEO Table 37'!AB70,'AEO Table 37'!AB76)/'AEO Table 37'!AB80*(1-'Biodiesel-Fraction'!AB2)</f>
        <v>0.75319431084605426</v>
      </c>
      <c r="AC5" s="6">
        <f>SUM('AEO Table 37'!AC64,'AEO Table 37'!AC70,'AEO Table 37'!AC76)/'AEO Table 37'!AC80*(1-'Biodiesel-Fraction'!AC2)</f>
        <v>0.74823734590726665</v>
      </c>
      <c r="AD5" s="6">
        <f>SUM('AEO Table 37'!AD64,'AEO Table 37'!AD70,'AEO Table 37'!AD76)/'AEO Table 37'!AD80*(1-'Biodiesel-Fraction'!AD2)</f>
        <v>0.74329970290856573</v>
      </c>
    </row>
    <row r="6" spans="1:30" x14ac:dyDescent="0.25">
      <c r="A6" s="1" t="s">
        <v>88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</row>
    <row r="7" spans="1:30" x14ac:dyDescent="0.25">
      <c r="A7" s="1" t="s">
        <v>87</v>
      </c>
      <c r="B7" s="6">
        <f>SUM('AEO Table 37'!B64,'AEO Table 37'!B70,'AEO Table 37'!B76)/'AEO Table 37'!B80*('Biodiesel-Fraction'!B2)</f>
        <v>1.683691610420163E-2</v>
      </c>
      <c r="C7" s="6">
        <f>SUM('AEO Table 37'!C64,'AEO Table 37'!C70,'AEO Table 37'!C76)/'AEO Table 37'!C80*('Biodiesel-Fraction'!C2)</f>
        <v>2.549205142508526E-2</v>
      </c>
      <c r="D7" s="6">
        <f>SUM('AEO Table 37'!D64,'AEO Table 37'!D70,'AEO Table 37'!D76)/'AEO Table 37'!D80*('Biodiesel-Fraction'!D2)</f>
        <v>2.4229196100943595E-2</v>
      </c>
      <c r="E7" s="6">
        <f>SUM('AEO Table 37'!E64,'AEO Table 37'!E70,'AEO Table 37'!E76)/'AEO Table 37'!E80*('Biodiesel-Fraction'!E2)</f>
        <v>2.4032366784090681E-2</v>
      </c>
      <c r="F7" s="6">
        <f>SUM('AEO Table 37'!F64,'AEO Table 37'!F70,'AEO Table 37'!F76)/'AEO Table 37'!F80*('Biodiesel-Fraction'!F2)</f>
        <v>2.3584752087722479E-2</v>
      </c>
      <c r="G7" s="6">
        <f>SUM('AEO Table 37'!G64,'AEO Table 37'!G70,'AEO Table 37'!G76)/'AEO Table 37'!G80*('Biodiesel-Fraction'!G2)</f>
        <v>3.0067214381068814E-2</v>
      </c>
      <c r="H7" s="6">
        <f>SUM('AEO Table 37'!H64,'AEO Table 37'!H70,'AEO Table 37'!H76)/'AEO Table 37'!H80*('Biodiesel-Fraction'!H2)</f>
        <v>3.06015564409081E-2</v>
      </c>
      <c r="I7" s="6">
        <f>SUM('AEO Table 37'!I64,'AEO Table 37'!I70,'AEO Table 37'!I76)/'AEO Table 37'!I80*('Biodiesel-Fraction'!I2)</f>
        <v>3.0961670083443277E-2</v>
      </c>
      <c r="J7" s="6">
        <f>SUM('AEO Table 37'!J64,'AEO Table 37'!J70,'AEO Table 37'!J76)/'AEO Table 37'!J80*('Biodiesel-Fraction'!J2)</f>
        <v>3.1128616621865536E-2</v>
      </c>
      <c r="K7" s="6">
        <f>SUM('AEO Table 37'!K64,'AEO Table 37'!K70,'AEO Table 37'!K76)/'AEO Table 37'!K80*('Biodiesel-Fraction'!K2)</f>
        <v>2.9253219708575702E-2</v>
      </c>
      <c r="L7" s="6">
        <f>SUM('AEO Table 37'!L64,'AEO Table 37'!L70,'AEO Table 37'!L76)/'AEO Table 37'!L80*('Biodiesel-Fraction'!L2)</f>
        <v>2.6968334054665869E-2</v>
      </c>
      <c r="M7" s="6">
        <f>SUM('AEO Table 37'!M64,'AEO Table 37'!M70,'AEO Table 37'!M76)/'AEO Table 37'!M80*('Biodiesel-Fraction'!M2)</f>
        <v>2.4288974847711302E-2</v>
      </c>
      <c r="N7" s="6">
        <f>SUM('AEO Table 37'!N64,'AEO Table 37'!N70,'AEO Table 37'!N76)/'AEO Table 37'!N80*('Biodiesel-Fraction'!N2)</f>
        <v>2.3744329778910927E-2</v>
      </c>
      <c r="O7" s="6">
        <f>SUM('AEO Table 37'!O64,'AEO Table 37'!O70,'AEO Table 37'!O76)/'AEO Table 37'!O80*('Biodiesel-Fraction'!O2)</f>
        <v>2.3520682718011363E-2</v>
      </c>
      <c r="P7" s="6">
        <f>SUM('AEO Table 37'!P64,'AEO Table 37'!P70,'AEO Table 37'!P76)/'AEO Table 37'!P80*('Biodiesel-Fraction'!P2)</f>
        <v>2.334252324711977E-2</v>
      </c>
      <c r="Q7" s="6">
        <f>SUM('AEO Table 37'!Q64,'AEO Table 37'!Q70,'AEO Table 37'!Q76)/'AEO Table 37'!Q80*('Biodiesel-Fraction'!Q2)</f>
        <v>2.3157869189807393E-2</v>
      </c>
      <c r="R7" s="6">
        <f>SUM('AEO Table 37'!R64,'AEO Table 37'!R70,'AEO Table 37'!R76)/'AEO Table 37'!R80*('Biodiesel-Fraction'!R2)</f>
        <v>2.2970618510052075E-2</v>
      </c>
      <c r="S7" s="6">
        <f>SUM('AEO Table 37'!S64,'AEO Table 37'!S70,'AEO Table 37'!S76)/'AEO Table 37'!S80*('Biodiesel-Fraction'!S2)</f>
        <v>2.2771972307549196E-2</v>
      </c>
      <c r="T7" s="6">
        <f>SUM('AEO Table 37'!T64,'AEO Table 37'!T70,'AEO Table 37'!T76)/'AEO Table 37'!T80*('Biodiesel-Fraction'!T2)</f>
        <v>2.2544162720578378E-2</v>
      </c>
      <c r="U7" s="6">
        <f>SUM('AEO Table 37'!U64,'AEO Table 37'!U70,'AEO Table 37'!U76)/'AEO Table 37'!U80*('Biodiesel-Fraction'!U2)</f>
        <v>2.234223484022288E-2</v>
      </c>
      <c r="V7" s="6">
        <f>SUM('AEO Table 37'!V64,'AEO Table 37'!V70,'AEO Table 37'!V76)/'AEO Table 37'!V80*('Biodiesel-Fraction'!V2)</f>
        <v>2.2181295857330471E-2</v>
      </c>
      <c r="W7" s="6">
        <f>SUM('AEO Table 37'!W64,'AEO Table 37'!W70,'AEO Table 37'!W76)/'AEO Table 37'!W80*('Biodiesel-Fraction'!W2)</f>
        <v>2.1974972761418864E-2</v>
      </c>
      <c r="X7" s="6">
        <f>SUM('AEO Table 37'!X64,'AEO Table 37'!X70,'AEO Table 37'!X76)/'AEO Table 37'!X80*('Biodiesel-Fraction'!X2)</f>
        <v>2.1726898213343226E-2</v>
      </c>
      <c r="Y7" s="6">
        <f>SUM('AEO Table 37'!Y64,'AEO Table 37'!Y70,'AEO Table 37'!Y76)/'AEO Table 37'!Y80*('Biodiesel-Fraction'!Y2)</f>
        <v>2.1459562092519126E-2</v>
      </c>
      <c r="Z7" s="6">
        <f>SUM('AEO Table 37'!Z64,'AEO Table 37'!Z70,'AEO Table 37'!Z76)/'AEO Table 37'!Z80*('Biodiesel-Fraction'!Z2)</f>
        <v>2.121752804366692E-2</v>
      </c>
      <c r="AA7" s="6">
        <f>SUM('AEO Table 37'!AA64,'AEO Table 37'!AA70,'AEO Table 37'!AA76)/'AEO Table 37'!AA80*('Biodiesel-Fraction'!AA2)</f>
        <v>2.1055551859036549E-2</v>
      </c>
      <c r="AB7" s="6">
        <f>SUM('AEO Table 37'!AB64,'AEO Table 37'!AB70,'AEO Table 37'!AB76)/'AEO Table 37'!AB80*('Biodiesel-Fraction'!AB2)</f>
        <v>2.0895024497432892E-2</v>
      </c>
      <c r="AC7" s="6">
        <f>SUM('AEO Table 37'!AC64,'AEO Table 37'!AC70,'AEO Table 37'!AC76)/'AEO Table 37'!AC80*('Biodiesel-Fraction'!AC2)</f>
        <v>2.0792906761007774E-2</v>
      </c>
      <c r="AD7" s="6">
        <f>SUM('AEO Table 37'!AD64,'AEO Table 37'!AD70,'AEO Table 37'!AD76)/'AEO Table 37'!AD80*('Biodiesel-Fraction'!AD2)</f>
        <v>2.0720304582773061E-2</v>
      </c>
    </row>
    <row r="8" spans="1:30" x14ac:dyDescent="0.25">
      <c r="A8" s="1" t="s">
        <v>85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9" width="10.5703125" style="9" bestFit="1" customWidth="1"/>
    <col min="30" max="16384" width="9.140625" style="9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</row>
    <row r="3" spans="1:30" x14ac:dyDescent="0.25">
      <c r="A3" s="1" t="s">
        <v>82</v>
      </c>
      <c r="B3" s="6">
        <f>'AEO Table 37'!B24/'AEO Table 37'!B26</f>
        <v>2.1754663867679064E-3</v>
      </c>
      <c r="C3" s="6">
        <f>'AEO Table 37'!C24/'AEO Table 37'!C26</f>
        <v>3.549909341752434E-3</v>
      </c>
      <c r="D3" s="6">
        <f>'AEO Table 37'!D24/'AEO Table 37'!D26</f>
        <v>4.0771110321786196E-3</v>
      </c>
      <c r="E3" s="6">
        <f>'AEO Table 37'!E24/'AEO Table 37'!E26</f>
        <v>4.1641351279016088E-3</v>
      </c>
      <c r="F3" s="6">
        <f>'AEO Table 37'!F24/'AEO Table 37'!F26</f>
        <v>4.0511966580321027E-3</v>
      </c>
      <c r="G3" s="6">
        <f>'AEO Table 37'!G24/'AEO Table 37'!G26</f>
        <v>3.9104828449305594E-3</v>
      </c>
      <c r="H3" s="6">
        <f>'AEO Table 37'!H24/'AEO Table 37'!H26</f>
        <v>3.7658403532258898E-3</v>
      </c>
      <c r="I3" s="6">
        <f>'AEO Table 37'!I24/'AEO Table 37'!I26</f>
        <v>3.6364636107794664E-3</v>
      </c>
      <c r="J3" s="6">
        <f>'AEO Table 37'!J24/'AEO Table 37'!J26</f>
        <v>3.5319096774283285E-3</v>
      </c>
      <c r="K3" s="6">
        <f>'AEO Table 37'!K24/'AEO Table 37'!K26</f>
        <v>3.4583357860684489E-3</v>
      </c>
      <c r="L3" s="6">
        <f>'AEO Table 37'!L24/'AEO Table 37'!L26</f>
        <v>3.4071994623970626E-3</v>
      </c>
      <c r="M3" s="6">
        <f>'AEO Table 37'!M24/'AEO Table 37'!M26</f>
        <v>3.3662783246377992E-3</v>
      </c>
      <c r="N3" s="6">
        <f>'AEO Table 37'!N24/'AEO Table 37'!N26</f>
        <v>3.3467972877914182E-3</v>
      </c>
      <c r="O3" s="6">
        <f>'AEO Table 37'!O24/'AEO Table 37'!O26</f>
        <v>3.3295861755964907E-3</v>
      </c>
      <c r="P3" s="6">
        <f>'AEO Table 37'!P24/'AEO Table 37'!P26</f>
        <v>3.3129689494110571E-3</v>
      </c>
      <c r="Q3" s="6">
        <f>'AEO Table 37'!Q24/'AEO Table 37'!Q26</f>
        <v>3.5365684929449109E-3</v>
      </c>
      <c r="R3" s="6">
        <f>'AEO Table 37'!R24/'AEO Table 37'!R26</f>
        <v>3.7655662069328803E-3</v>
      </c>
      <c r="S3" s="6">
        <f>'AEO Table 37'!S24/'AEO Table 37'!S26</f>
        <v>4.1964982058665589E-3</v>
      </c>
      <c r="T3" s="6">
        <f>'AEO Table 37'!T24/'AEO Table 37'!T26</f>
        <v>5.1097344313712273E-3</v>
      </c>
      <c r="U3" s="6">
        <f>'AEO Table 37'!U24/'AEO Table 37'!U26</f>
        <v>6.1895196880658414E-3</v>
      </c>
      <c r="V3" s="6">
        <f>'AEO Table 37'!V24/'AEO Table 37'!V26</f>
        <v>8.3691373284089012E-3</v>
      </c>
      <c r="W3" s="6">
        <f>'AEO Table 37'!W24/'AEO Table 37'!W26</f>
        <v>1.1114060900725899E-2</v>
      </c>
      <c r="X3" s="6">
        <f>'AEO Table 37'!X24/'AEO Table 37'!X26</f>
        <v>1.4637321889480658E-2</v>
      </c>
      <c r="Y3" s="6">
        <f>'AEO Table 37'!Y24/'AEO Table 37'!Y26</f>
        <v>1.9161648637645259E-2</v>
      </c>
      <c r="Z3" s="6">
        <f>'AEO Table 37'!Z24/'AEO Table 37'!Z26</f>
        <v>2.4578944286295069E-2</v>
      </c>
      <c r="AA3" s="6">
        <f>'AEO Table 37'!AA24/'AEO Table 37'!AA26</f>
        <v>3.4041312782715438E-2</v>
      </c>
      <c r="AB3" s="6">
        <f>'AEO Table 37'!AB24/'AEO Table 37'!AB26</f>
        <v>4.4901985891719849E-2</v>
      </c>
      <c r="AC3" s="6">
        <f>'AEO Table 37'!AC24/'AEO Table 37'!AC26</f>
        <v>5.6620009028025851E-2</v>
      </c>
      <c r="AD3" s="6">
        <f>'AEO Table 37'!AD24/'AEO Table 37'!AD26</f>
        <v>6.8678068006329654E-2</v>
      </c>
    </row>
    <row r="4" spans="1:30" x14ac:dyDescent="0.25">
      <c r="A4" s="1" t="s">
        <v>83</v>
      </c>
      <c r="B4" s="6">
        <f>'AEO Table 37'!B22/'AEO Table 37'!B26</f>
        <v>7.9255802129235331E-2</v>
      </c>
      <c r="C4" s="6">
        <f>'AEO Table 37'!C22/'AEO Table 37'!C26</f>
        <v>6.9498814040712606E-2</v>
      </c>
      <c r="D4" s="6">
        <f>'AEO Table 37'!D22/'AEO Table 37'!D26</f>
        <v>6.8127166466437697E-2</v>
      </c>
      <c r="E4" s="6">
        <f>'AEO Table 37'!E22/'AEO Table 37'!E26</f>
        <v>6.6590217026812032E-2</v>
      </c>
      <c r="F4" s="6">
        <f>'AEO Table 37'!F22/'AEO Table 37'!F26</f>
        <v>6.5162221756136285E-2</v>
      </c>
      <c r="G4" s="6">
        <f>'AEO Table 37'!G22/'AEO Table 37'!G26</f>
        <v>6.4392526296193159E-2</v>
      </c>
      <c r="H4" s="6">
        <f>'AEO Table 37'!H22/'AEO Table 37'!H26</f>
        <v>6.3961463852564238E-2</v>
      </c>
      <c r="I4" s="6">
        <f>'AEO Table 37'!I22/'AEO Table 37'!I26</f>
        <v>6.3724861023768245E-2</v>
      </c>
      <c r="J4" s="6">
        <f>'AEO Table 37'!J22/'AEO Table 37'!J26</f>
        <v>6.3633349838006892E-2</v>
      </c>
      <c r="K4" s="6">
        <f>'AEO Table 37'!K22/'AEO Table 37'!K26</f>
        <v>6.3701316319970211E-2</v>
      </c>
      <c r="L4" s="6">
        <f>'AEO Table 37'!L22/'AEO Table 37'!L26</f>
        <v>6.3864651166994149E-2</v>
      </c>
      <c r="M4" s="6">
        <f>'AEO Table 37'!M22/'AEO Table 37'!M26</f>
        <v>6.3979687394592435E-2</v>
      </c>
      <c r="N4" s="6">
        <f>'AEO Table 37'!N22/'AEO Table 37'!N26</f>
        <v>6.3972352636590193E-2</v>
      </c>
      <c r="O4" s="6">
        <f>'AEO Table 37'!O22/'AEO Table 37'!O26</f>
        <v>6.3947781463778414E-2</v>
      </c>
      <c r="P4" s="6">
        <f>'AEO Table 37'!P22/'AEO Table 37'!P26</f>
        <v>6.3900333067556728E-2</v>
      </c>
      <c r="Q4" s="6">
        <f>'AEO Table 37'!Q22/'AEO Table 37'!Q26</f>
        <v>6.3836594009433492E-2</v>
      </c>
      <c r="R4" s="6">
        <f>'AEO Table 37'!R22/'AEO Table 37'!R26</f>
        <v>6.3798977709637966E-2</v>
      </c>
      <c r="S4" s="6">
        <f>'AEO Table 37'!S22/'AEO Table 37'!S26</f>
        <v>6.3765390066595276E-2</v>
      </c>
      <c r="T4" s="6">
        <f>'AEO Table 37'!T22/'AEO Table 37'!T26</f>
        <v>6.3605887289332863E-2</v>
      </c>
      <c r="U4" s="6">
        <f>'AEO Table 37'!U22/'AEO Table 37'!U26</f>
        <v>6.3413588843667143E-2</v>
      </c>
      <c r="V4" s="6">
        <f>'AEO Table 37'!V22/'AEO Table 37'!V26</f>
        <v>6.323420729296253E-2</v>
      </c>
      <c r="W4" s="6">
        <f>'AEO Table 37'!W22/'AEO Table 37'!W26</f>
        <v>6.3064236943428581E-2</v>
      </c>
      <c r="X4" s="6">
        <f>'AEO Table 37'!X22/'AEO Table 37'!X26</f>
        <v>6.2793080957965611E-2</v>
      </c>
      <c r="Y4" s="6">
        <f>'AEO Table 37'!Y22/'AEO Table 37'!Y26</f>
        <v>6.2449428439600059E-2</v>
      </c>
      <c r="Z4" s="6">
        <f>'AEO Table 37'!Z22/'AEO Table 37'!Z26</f>
        <v>6.2089627025238431E-2</v>
      </c>
      <c r="AA4" s="6">
        <f>'AEO Table 37'!AA22/'AEO Table 37'!AA26</f>
        <v>6.1727335744541909E-2</v>
      </c>
      <c r="AB4" s="6">
        <f>'AEO Table 37'!AB22/'AEO Table 37'!AB26</f>
        <v>6.1283320432958859E-2</v>
      </c>
      <c r="AC4" s="6">
        <f>'AEO Table 37'!AC22/'AEO Table 37'!AC26</f>
        <v>6.0900473331545649E-2</v>
      </c>
      <c r="AD4" s="6">
        <f>'AEO Table 37'!AD22/'AEO Table 37'!AD26</f>
        <v>6.0554170406710357E-2</v>
      </c>
    </row>
    <row r="5" spans="1:30" x14ac:dyDescent="0.25">
      <c r="A5" s="1" t="s">
        <v>84</v>
      </c>
      <c r="B5" s="6">
        <f>'AEO Table 37'!B23/'AEO Table 37'!B26*(1-'Biodiesel-Fraction'!B2)</f>
        <v>0.89637534253559625</v>
      </c>
      <c r="C5" s="6">
        <f>'AEO Table 37'!C23/'AEO Table 37'!C26*(1-'Biodiesel-Fraction'!C2)</f>
        <v>0.89600544813106042</v>
      </c>
      <c r="D5" s="6">
        <f>'AEO Table 37'!D23/'AEO Table 37'!D26*(1-'Biodiesel-Fraction'!D2)</f>
        <v>0.89816245107015158</v>
      </c>
      <c r="E5" s="6">
        <f>'AEO Table 37'!E23/'AEO Table 37'!E26*(1-'Biodiesel-Fraction'!E2)</f>
        <v>0.89984829080850426</v>
      </c>
      <c r="F5" s="6">
        <f>'AEO Table 37'!F23/'AEO Table 37'!F26*(1-'Biodiesel-Fraction'!F2)</f>
        <v>0.90185468985775874</v>
      </c>
      <c r="G5" s="6">
        <f>'AEO Table 37'!G23/'AEO Table 37'!G26*(1-'Biodiesel-Fraction'!G2)</f>
        <v>0.89562421087371591</v>
      </c>
      <c r="H5" s="6">
        <f>'AEO Table 37'!H23/'AEO Table 37'!H26*(1-'Biodiesel-Fraction'!H2)</f>
        <v>0.89552840430393521</v>
      </c>
      <c r="I5" s="6">
        <f>'AEO Table 37'!I23/'AEO Table 37'!I26*(1-'Biodiesel-Fraction'!I2)</f>
        <v>0.89539542344706347</v>
      </c>
      <c r="J5" s="6">
        <f>'AEO Table 37'!J23/'AEO Table 37'!J26*(1-'Biodiesel-Fraction'!J2)</f>
        <v>0.89528516836686634</v>
      </c>
      <c r="K5" s="6">
        <f>'AEO Table 37'!K23/'AEO Table 37'!K26*(1-'Biodiesel-Fraction'!K2)</f>
        <v>0.89721565929857905</v>
      </c>
      <c r="L5" s="6">
        <f>'AEO Table 37'!L23/'AEO Table 37'!L26*(1-'Biodiesel-Fraction'!L2)</f>
        <v>0.89945577535946553</v>
      </c>
      <c r="M5" s="6">
        <f>'AEO Table 37'!M23/'AEO Table 37'!M26*(1-'Biodiesel-Fraction'!M2)</f>
        <v>0.90219052419737644</v>
      </c>
      <c r="N5" s="6">
        <f>'AEO Table 37'!N23/'AEO Table 37'!N26*(1-'Biodiesel-Fraction'!N2)</f>
        <v>0.90264088104127904</v>
      </c>
      <c r="O5" s="6">
        <f>'AEO Table 37'!O23/'AEO Table 37'!O26*(1-'Biodiesel-Fraction'!O2)</f>
        <v>0.90272946696711831</v>
      </c>
      <c r="P5" s="6">
        <f>'AEO Table 37'!P23/'AEO Table 37'!P26*(1-'Biodiesel-Fraction'!P2)</f>
        <v>0.90276136476093771</v>
      </c>
      <c r="Q5" s="6">
        <f>'AEO Table 37'!Q23/'AEO Table 37'!Q26*(1-'Biodiesel-Fraction'!Q2)</f>
        <v>0.90258176590361161</v>
      </c>
      <c r="R5" s="6">
        <f>'AEO Table 37'!R23/'AEO Table 37'!R26*(1-'Biodiesel-Fraction'!R2)</f>
        <v>0.90236223182567177</v>
      </c>
      <c r="S5" s="6">
        <f>'AEO Table 37'!S23/'AEO Table 37'!S26*(1-'Biodiesel-Fraction'!S2)</f>
        <v>0.90194778612228199</v>
      </c>
      <c r="T5" s="6">
        <f>'AEO Table 37'!T23/'AEO Table 37'!T26*(1-'Biodiesel-Fraction'!T2)</f>
        <v>0.90121353739622145</v>
      </c>
      <c r="U5" s="6">
        <f>'AEO Table 37'!U23/'AEO Table 37'!U26*(1-'Biodiesel-Fraction'!U2)</f>
        <v>0.90031307235680558</v>
      </c>
      <c r="V5" s="6">
        <f>'AEO Table 37'!V23/'AEO Table 37'!V26*(1-'Biodiesel-Fraction'!V2)</f>
        <v>0.89828797168699093</v>
      </c>
      <c r="W5" s="6">
        <f>'AEO Table 37'!W23/'AEO Table 37'!W26*(1-'Biodiesel-Fraction'!W2)</f>
        <v>0.89575081463756956</v>
      </c>
      <c r="X5" s="6">
        <f>'AEO Table 37'!X23/'AEO Table 37'!X26*(1-'Biodiesel-Fraction'!X2)</f>
        <v>0.89260645424647167</v>
      </c>
      <c r="Y5" s="6">
        <f>'AEO Table 37'!Y23/'AEO Table 37'!Y26*(1-'Biodiesel-Fraction'!Y2)</f>
        <v>0.88858070171522274</v>
      </c>
      <c r="Z5" s="6">
        <f>'AEO Table 37'!Z23/'AEO Table 37'!Z26*(1-'Biodiesel-Fraction'!Z2)</f>
        <v>0.88368248201421629</v>
      </c>
      <c r="AA5" s="6">
        <f>'AEO Table 37'!AA23/'AEO Table 37'!AA26*(1-'Biodiesel-Fraction'!AA2)</f>
        <v>0.87478427248489343</v>
      </c>
      <c r="AB5" s="6">
        <f>'AEO Table 37'!AB23/'AEO Table 37'!AB26*(1-'Biodiesel-Fraction'!AB2)</f>
        <v>0.86458035056100768</v>
      </c>
      <c r="AC5" s="6">
        <f>'AEO Table 37'!AC23/'AEO Table 37'!AC26*(1-'Biodiesel-Fraction'!AC2)</f>
        <v>0.85340904536536966</v>
      </c>
      <c r="AD5" s="6">
        <f>'AEO Table 37'!AD23/'AEO Table 37'!AD26*(1-'Biodiesel-Fraction'!AD2)</f>
        <v>0.84183982527202628</v>
      </c>
    </row>
    <row r="6" spans="1:30" x14ac:dyDescent="0.25">
      <c r="A6" s="1" t="s">
        <v>88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5">
        <v>0</v>
      </c>
    </row>
    <row r="7" spans="1:30" x14ac:dyDescent="0.25">
      <c r="A7" s="1" t="s">
        <v>87</v>
      </c>
      <c r="B7" s="6">
        <f>'AEO Table 37'!B23/'AEO Table 37'!B26*('Biodiesel-Fraction'!B2)</f>
        <v>1.8038484152225382E-2</v>
      </c>
      <c r="C7" s="6">
        <f>'AEO Table 37'!C23/'AEO Table 37'!C26*('Biodiesel-Fraction'!C2)</f>
        <v>2.7395501223889368E-2</v>
      </c>
      <c r="D7" s="6">
        <f>'AEO Table 37'!D23/'AEO Table 37'!D26*('Biodiesel-Fraction'!D2)</f>
        <v>2.6221114693989338E-2</v>
      </c>
      <c r="E7" s="6">
        <f>'AEO Table 37'!E23/'AEO Table 37'!E26*('Biodiesel-Fraction'!E2)</f>
        <v>2.6104088797614465E-2</v>
      </c>
      <c r="F7" s="6">
        <f>'AEO Table 37'!F23/'AEO Table 37'!F26*('Biodiesel-Fraction'!F2)</f>
        <v>2.574685523570211E-2</v>
      </c>
      <c r="G7" s="6">
        <f>'AEO Table 37'!G23/'AEO Table 37'!G26*('Biodiesel-Fraction'!G2)</f>
        <v>3.2964238809691515E-2</v>
      </c>
      <c r="H7" s="6">
        <f>'AEO Table 37'!H23/'AEO Table 37'!H26*('Biodiesel-Fraction'!H2)</f>
        <v>3.3670587915878042E-2</v>
      </c>
      <c r="I7" s="6">
        <f>'AEO Table 37'!I23/'AEO Table 37'!I26*('Biodiesel-Fraction'!I2)</f>
        <v>3.4174977516359749E-2</v>
      </c>
      <c r="J7" s="6">
        <f>'AEO Table 37'!J23/'AEO Table 37'!J26*('Biodiesel-Fraction'!J2)</f>
        <v>3.4455983501632995E-2</v>
      </c>
      <c r="K7" s="6">
        <f>'AEO Table 37'!K23/'AEO Table 37'!K26*('Biodiesel-Fraction'!K2)</f>
        <v>3.2463337785765704E-2</v>
      </c>
      <c r="L7" s="6">
        <f>'AEO Table 37'!L23/'AEO Table 37'!L26*('Biodiesel-Fraction'!L2)</f>
        <v>3.0005423884057469E-2</v>
      </c>
      <c r="M7" s="6">
        <f>'AEO Table 37'!M23/'AEO Table 37'!M26*('Biodiesel-Fraction'!M2)</f>
        <v>2.7098772361601367E-2</v>
      </c>
      <c r="N7" s="6">
        <f>'AEO Table 37'!N23/'AEO Table 37'!N26*('Biodiesel-Fraction'!N2)</f>
        <v>2.6569973673270169E-2</v>
      </c>
      <c r="O7" s="6">
        <f>'AEO Table 37'!O23/'AEO Table 37'!O26*('Biodiesel-Fraction'!O2)</f>
        <v>2.6401794586589457E-2</v>
      </c>
      <c r="P7" s="6">
        <f>'AEO Table 37'!P23/'AEO Table 37'!P26*('Biodiesel-Fraction'!P2)</f>
        <v>2.6288070915673398E-2</v>
      </c>
      <c r="Q7" s="6">
        <f>'AEO Table 37'!Q23/'AEO Table 37'!Q26*('Biodiesel-Fraction'!Q2)</f>
        <v>2.6168769281703492E-2</v>
      </c>
      <c r="R7" s="6">
        <f>'AEO Table 37'!R23/'AEO Table 37'!R26*('Biodiesel-Fraction'!R2)</f>
        <v>2.6054618145521947E-2</v>
      </c>
      <c r="S7" s="6">
        <f>'AEO Table 37'!S23/'AEO Table 37'!S26*('Biodiesel-Fraction'!S2)</f>
        <v>2.5928968025373877E-2</v>
      </c>
      <c r="T7" s="6">
        <f>'AEO Table 37'!T23/'AEO Table 37'!T26*('Biodiesel-Fraction'!T2)</f>
        <v>2.5768932377536087E-2</v>
      </c>
      <c r="U7" s="6">
        <f>'AEO Table 37'!U23/'AEO Table 37'!U26*('Biodiesel-Fraction'!U2)</f>
        <v>2.5638026171811105E-2</v>
      </c>
      <c r="V7" s="6">
        <f>'AEO Table 37'!V23/'AEO Table 37'!V26*('Biodiesel-Fraction'!V2)</f>
        <v>2.5527588519968406E-2</v>
      </c>
      <c r="W7" s="6">
        <f>'AEO Table 37'!W23/'AEO Table 37'!W26*('Biodiesel-Fraction'!W2)</f>
        <v>2.5355741105442049E-2</v>
      </c>
      <c r="X7" s="6">
        <f>'AEO Table 37'!X23/'AEO Table 37'!X26*('Biodiesel-Fraction'!X2)</f>
        <v>2.5121344904756652E-2</v>
      </c>
      <c r="Y7" s="6">
        <f>'AEO Table 37'!Y23/'AEO Table 37'!Y26*('Biodiesel-Fraction'!Y2)</f>
        <v>2.4844277520889108E-2</v>
      </c>
      <c r="Z7" s="6">
        <f>'AEO Table 37'!Z23/'AEO Table 37'!Z26*('Biodiesel-Fraction'!Z2)</f>
        <v>2.4577108287150443E-2</v>
      </c>
      <c r="AA7" s="6">
        <f>'AEO Table 37'!AA23/'AEO Table 37'!AA26*('Biodiesel-Fraction'!AA2)</f>
        <v>2.4296455291713592E-2</v>
      </c>
      <c r="AB7" s="6">
        <f>'AEO Table 37'!AB23/'AEO Table 37'!AB26*('Biodiesel-Fraction'!AB2)</f>
        <v>2.3985082394845352E-2</v>
      </c>
      <c r="AC7" s="6">
        <f>'AEO Table 37'!AC23/'AEO Table 37'!AC26*('Biodiesel-Fraction'!AC2)</f>
        <v>2.3715542676858055E-2</v>
      </c>
      <c r="AD7" s="6">
        <f>'AEO Table 37'!AD23/'AEO Table 37'!AD26*('Biodiesel-Fraction'!AD2)</f>
        <v>2.3467219913164077E-2</v>
      </c>
    </row>
    <row r="8" spans="1:30" x14ac:dyDescent="0.25">
      <c r="A8" s="1" t="s">
        <v>85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0.140625" style="9" customWidth="1"/>
    <col min="2" max="29" width="10.5703125" style="9" bestFit="1" customWidth="1"/>
    <col min="30" max="16384" width="9.140625" style="9"/>
  </cols>
  <sheetData>
    <row r="1" spans="1:30" x14ac:dyDescent="0.25">
      <c r="A1" s="1" t="s">
        <v>65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</row>
    <row r="2" spans="1:30" x14ac:dyDescent="0.25">
      <c r="A2" s="1" t="s">
        <v>81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</row>
    <row r="3" spans="1:30" x14ac:dyDescent="0.25">
      <c r="A3" s="1" t="s">
        <v>82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</row>
    <row r="4" spans="1:30" x14ac:dyDescent="0.25">
      <c r="A4" s="1" t="s">
        <v>83</v>
      </c>
      <c r="B4" s="6">
        <f>'AEO Table 37'!B51/'AEO Table 37'!B52</f>
        <v>1.0767847029548616E-2</v>
      </c>
      <c r="C4" s="6">
        <f>'AEO Table 37'!C51/'AEO Table 37'!C52</f>
        <v>9.7147103802382295E-3</v>
      </c>
      <c r="D4" s="6">
        <f>'AEO Table 37'!D51/'AEO Table 37'!D52</f>
        <v>9.6473395486407019E-3</v>
      </c>
      <c r="E4" s="6">
        <f>'AEO Table 37'!E51/'AEO Table 37'!E52</f>
        <v>9.499633430412404E-3</v>
      </c>
      <c r="F4" s="6">
        <f>'AEO Table 37'!F51/'AEO Table 37'!F52</f>
        <v>9.3966057047595343E-3</v>
      </c>
      <c r="G4" s="6">
        <f>'AEO Table 37'!G51/'AEO Table 37'!G52</f>
        <v>9.2351345800875412E-3</v>
      </c>
      <c r="H4" s="6">
        <f>'AEO Table 37'!H51/'AEO Table 37'!H52</f>
        <v>9.0930024143018994E-3</v>
      </c>
      <c r="I4" s="6">
        <f>'AEO Table 37'!I51/'AEO Table 37'!I52</f>
        <v>8.9574399443172383E-3</v>
      </c>
      <c r="J4" s="6">
        <f>'AEO Table 37'!J51/'AEO Table 37'!J52</f>
        <v>8.8226261397218696E-3</v>
      </c>
      <c r="K4" s="6">
        <f>'AEO Table 37'!K51/'AEO Table 37'!K52</f>
        <v>8.7188740413283849E-3</v>
      </c>
      <c r="L4" s="6">
        <f>'AEO Table 37'!L51/'AEO Table 37'!L52</f>
        <v>8.6033920770677719E-3</v>
      </c>
      <c r="M4" s="6">
        <f>'AEO Table 37'!M51/'AEO Table 37'!M52</f>
        <v>8.4711847472807456E-3</v>
      </c>
      <c r="N4" s="6">
        <f>'AEO Table 37'!N51/'AEO Table 37'!N52</f>
        <v>8.3409266489134874E-3</v>
      </c>
      <c r="O4" s="6">
        <f>'AEO Table 37'!O51/'AEO Table 37'!O52</f>
        <v>8.2117427709308844E-3</v>
      </c>
      <c r="P4" s="6">
        <f>'AEO Table 37'!P51/'AEO Table 37'!P52</f>
        <v>8.0918907383317716E-3</v>
      </c>
      <c r="Q4" s="6">
        <f>'AEO Table 37'!Q51/'AEO Table 37'!Q52</f>
        <v>7.97481442899565E-3</v>
      </c>
      <c r="R4" s="6">
        <f>'AEO Table 37'!R51/'AEO Table 37'!R52</f>
        <v>7.8689414576354998E-3</v>
      </c>
      <c r="S4" s="6">
        <f>'AEO Table 37'!S51/'AEO Table 37'!S52</f>
        <v>7.7788598795814111E-3</v>
      </c>
      <c r="T4" s="6">
        <f>'AEO Table 37'!T51/'AEO Table 37'!T52</f>
        <v>7.7009229305039662E-3</v>
      </c>
      <c r="U4" s="6">
        <f>'AEO Table 37'!U51/'AEO Table 37'!U52</f>
        <v>7.6317565419021655E-3</v>
      </c>
      <c r="V4" s="6">
        <f>'AEO Table 37'!V51/'AEO Table 37'!V52</f>
        <v>7.5664064515067152E-3</v>
      </c>
      <c r="W4" s="6">
        <f>'AEO Table 37'!W51/'AEO Table 37'!W52</f>
        <v>7.5063185662387604E-3</v>
      </c>
      <c r="X4" s="6">
        <f>'AEO Table 37'!X51/'AEO Table 37'!X52</f>
        <v>7.4521086470899457E-3</v>
      </c>
      <c r="Y4" s="6">
        <f>'AEO Table 37'!Y51/'AEO Table 37'!Y52</f>
        <v>7.4032561724344586E-3</v>
      </c>
      <c r="Z4" s="6">
        <f>'AEO Table 37'!Z51/'AEO Table 37'!Z52</f>
        <v>7.3599131528537861E-3</v>
      </c>
      <c r="AA4" s="6">
        <f>'AEO Table 37'!AA51/'AEO Table 37'!AA52</f>
        <v>7.3257889280037144E-3</v>
      </c>
      <c r="AB4" s="6">
        <f>'AEO Table 37'!AB51/'AEO Table 37'!AB52</f>
        <v>7.2962501230045629E-3</v>
      </c>
      <c r="AC4" s="6">
        <f>'AEO Table 37'!AC51/'AEO Table 37'!AC52</f>
        <v>7.2719046802919964E-3</v>
      </c>
      <c r="AD4" s="6">
        <f>'AEO Table 37'!AD51/'AEO Table 37'!AD52</f>
        <v>7.2520915408185839E-3</v>
      </c>
    </row>
    <row r="5" spans="1:30" x14ac:dyDescent="0.25">
      <c r="A5" s="1" t="s">
        <v>84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</row>
    <row r="6" spans="1:30" x14ac:dyDescent="0.25">
      <c r="A6" s="1" t="s">
        <v>88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</row>
    <row r="7" spans="1:30" x14ac:dyDescent="0.25">
      <c r="A7" s="1" t="s">
        <v>87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</row>
    <row r="8" spans="1:30" x14ac:dyDescent="0.25">
      <c r="A8" s="1" t="s">
        <v>85</v>
      </c>
      <c r="B8" s="6">
        <f>'AEO Table 37'!B50/'AEO Table 37'!B52</f>
        <v>0.98923214696782913</v>
      </c>
      <c r="C8" s="6">
        <f>'AEO Table 37'!C50/'AEO Table 37'!C52</f>
        <v>0.99028532785639245</v>
      </c>
      <c r="D8" s="6">
        <f>'AEO Table 37'!D50/'AEO Table 37'!D52</f>
        <v>0.99035266215525608</v>
      </c>
      <c r="E8" s="6">
        <f>'AEO Table 37'!E50/'AEO Table 37'!E52</f>
        <v>0.99050038338481217</v>
      </c>
      <c r="F8" s="6">
        <f>'AEO Table 37'!F50/'AEO Table 37'!F52</f>
        <v>0.99060336138508864</v>
      </c>
      <c r="G8" s="6">
        <f>'AEO Table 37'!G50/'AEO Table 37'!G52</f>
        <v>0.99076491052518978</v>
      </c>
      <c r="H8" s="6">
        <f>'AEO Table 37'!H50/'AEO Table 37'!H52</f>
        <v>0.99090704003148666</v>
      </c>
      <c r="I8" s="6">
        <f>'AEO Table 37'!I50/'AEO Table 37'!I52</f>
        <v>0.99104260270954747</v>
      </c>
      <c r="J8" s="6">
        <f>'AEO Table 37'!J50/'AEO Table 37'!J52</f>
        <v>0.9911773754321731</v>
      </c>
      <c r="K8" s="6">
        <f>'AEO Table 37'!K50/'AEO Table 37'!K52</f>
        <v>0.99128115510593195</v>
      </c>
      <c r="L8" s="6">
        <f>'AEO Table 37'!L50/'AEO Table 37'!L52</f>
        <v>0.99139660216728631</v>
      </c>
      <c r="M8" s="6">
        <f>'AEO Table 37'!M50/'AEO Table 37'!M52</f>
        <v>0.9915288107167376</v>
      </c>
      <c r="N8" s="6">
        <f>'AEO Table 37'!N50/'AEO Table 37'!N52</f>
        <v>0.99165904914917513</v>
      </c>
      <c r="O8" s="6">
        <f>'AEO Table 37'!O50/'AEO Table 37'!O52</f>
        <v>0.99178825246205515</v>
      </c>
      <c r="P8" s="6">
        <f>'AEO Table 37'!P50/'AEO Table 37'!P52</f>
        <v>0.9919081508274773</v>
      </c>
      <c r="Q8" s="6">
        <f>'AEO Table 37'!Q50/'AEO Table 37'!Q52</f>
        <v>0.99202521977525215</v>
      </c>
      <c r="R8" s="6">
        <f>'AEO Table 37'!R50/'AEO Table 37'!R52</f>
        <v>0.9921310539711613</v>
      </c>
      <c r="S8" s="6">
        <f>'AEO Table 37'!S50/'AEO Table 37'!S52</f>
        <v>0.99222109909649425</v>
      </c>
      <c r="T8" s="6">
        <f>'AEO Table 37'!T50/'AEO Table 37'!T52</f>
        <v>0.99229904127040947</v>
      </c>
      <c r="U8" s="6">
        <f>'AEO Table 37'!U50/'AEO Table 37'!U52</f>
        <v>0.99236821855289947</v>
      </c>
      <c r="V8" s="6">
        <f>'AEO Table 37'!V50/'AEO Table 37'!V52</f>
        <v>0.99243355464676675</v>
      </c>
      <c r="W8" s="6">
        <f>'AEO Table 37'!W50/'AEO Table 37'!W52</f>
        <v>0.9924936623037478</v>
      </c>
      <c r="X8" s="6">
        <f>'AEO Table 37'!X50/'AEO Table 37'!X52</f>
        <v>0.9925479053477656</v>
      </c>
      <c r="Y8" s="6">
        <f>'AEO Table 37'!Y50/'AEO Table 37'!Y52</f>
        <v>0.99259670741281503</v>
      </c>
      <c r="Z8" s="6">
        <f>'AEO Table 37'!Z50/'AEO Table 37'!Z52</f>
        <v>0.99264006347970757</v>
      </c>
      <c r="AA8" s="6">
        <f>'AEO Table 37'!AA50/'AEO Table 37'!AA52</f>
        <v>0.99267417503553368</v>
      </c>
      <c r="AB8" s="6">
        <f>'AEO Table 37'!AB50/'AEO Table 37'!AB52</f>
        <v>0.99270374367743608</v>
      </c>
      <c r="AC8" s="6">
        <f>'AEO Table 37'!AC50/'AEO Table 37'!AC52</f>
        <v>0.99272807613222713</v>
      </c>
      <c r="AD8" s="6">
        <f>'AEO Table 37'!AD50/'AEO Table 37'!AD52</f>
        <v>0.9927479052158632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AEO Table 37</vt:lpstr>
      <vt:lpstr>AEO Table 17</vt:lpstr>
      <vt:lpstr>Biodiesel-Fraction</vt:lpstr>
      <vt:lpstr>BFoEToFU-LDVs-passengers</vt:lpstr>
      <vt:lpstr>BFoEToFU-LDVs-freight</vt:lpstr>
      <vt:lpstr>BFoEToFU-HDVs-passengers</vt:lpstr>
      <vt:lpstr>BFoEToFU-HDVs-freight</vt:lpstr>
      <vt:lpstr>BFoEToFU-aircraft-passengers</vt:lpstr>
      <vt:lpstr>BFoEToFU-aircraft-freight</vt:lpstr>
      <vt:lpstr>BFoEToFU-rail-passengers</vt:lpstr>
      <vt:lpstr>BFoEToFU-rail-freight</vt:lpstr>
      <vt:lpstr>BFoEToFU-ships-passengers</vt:lpstr>
      <vt:lpstr>BFoEToFU-ships-freight</vt:lpstr>
      <vt:lpstr>BFoEToFU-motorbikes-passengers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2014-04-04T20:09:46Z</dcterms:created>
  <dcterms:modified xsi:type="dcterms:W3CDTF">2015-08-26T22:05:07Z</dcterms:modified>
</cp:coreProperties>
</file>