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70" windowWidth="21075" windowHeight="11700" tabRatio="757"/>
  </bookViews>
  <sheets>
    <sheet name="About" sheetId="1" r:id="rId1"/>
    <sheet name="AEO Table 7" sheetId="2" r:id="rId2"/>
    <sheet name="AEO Table 36" sheetId="20" r:id="rId3"/>
    <sheet name="AEO Table 39" sheetId="11" r:id="rId4"/>
    <sheet name="AEO Table 40" sheetId="14" r:id="rId5"/>
    <sheet name="AEO Table 48" sheetId="5" r:id="rId6"/>
    <sheet name="AEO Table 49" sheetId="10" r:id="rId7"/>
    <sheet name="AEO Table 50" sheetId="15" r:id="rId8"/>
    <sheet name="NTS Table 1-40" sheetId="6" r:id="rId9"/>
    <sheet name="NTS Table 1-50" sheetId="9" r:id="rId10"/>
    <sheet name="TEDB Table 8-01" sheetId="7" r:id="rId11"/>
    <sheet name="NRBS Table 37" sheetId="8" r:id="rId12"/>
    <sheet name="NHTSA Table 1" sheetId="21" r:id="rId13"/>
    <sheet name="VFP-BCDT-passengers" sheetId="3" r:id="rId14"/>
    <sheet name="VFP-BNCDTfVwSD-passengers" sheetId="12" r:id="rId15"/>
    <sheet name="VFP-BNVFE-passengers" sheetId="17" r:id="rId16"/>
    <sheet name="VFP-BCDT-freight" sheetId="4" r:id="rId17"/>
    <sheet name="VFP-BNCDTfVwSD-freight" sheetId="13" r:id="rId18"/>
    <sheet name="VFP-BNVFE-freight" sheetId="19" r:id="rId19"/>
  </sheets>
  <calcPr calcId="145621"/>
</workbook>
</file>

<file path=xl/calcChain.xml><?xml version="1.0" encoding="utf-8"?>
<calcChain xmlns="http://schemas.openxmlformats.org/spreadsheetml/2006/main">
  <c r="C3" i="13" l="1"/>
  <c r="D3" i="13"/>
  <c r="E3" i="13"/>
  <c r="F3" i="13"/>
  <c r="G3" i="13"/>
  <c r="H3" i="13"/>
  <c r="I3" i="13"/>
  <c r="J3" i="13"/>
  <c r="K3" i="13"/>
  <c r="L3" i="13"/>
  <c r="M3" i="13"/>
  <c r="N3" i="13"/>
  <c r="O3" i="13"/>
  <c r="P3" i="13"/>
  <c r="Q3" i="13"/>
  <c r="R3" i="13"/>
  <c r="S3" i="13"/>
  <c r="T3" i="13"/>
  <c r="U3" i="13"/>
  <c r="V3" i="13"/>
  <c r="W3" i="13"/>
  <c r="X3" i="13"/>
  <c r="Y3" i="13"/>
  <c r="Z3" i="13"/>
  <c r="AA3" i="13"/>
  <c r="AB3" i="13"/>
  <c r="AC3" i="13"/>
  <c r="AD3" i="13"/>
  <c r="B3" i="13"/>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F7" i="3" l="1"/>
  <c r="G7" i="3"/>
  <c r="H7" i="3"/>
  <c r="I7" i="3"/>
  <c r="J7" i="3"/>
  <c r="K7" i="3"/>
  <c r="L7" i="3"/>
  <c r="M7" i="3"/>
  <c r="N7" i="3"/>
  <c r="O7" i="3"/>
  <c r="P7" i="3"/>
  <c r="Q7" i="3"/>
  <c r="R7" i="3"/>
  <c r="S7" i="3"/>
  <c r="T7" i="3"/>
  <c r="U7" i="3"/>
  <c r="V7" i="3"/>
  <c r="W7" i="3"/>
  <c r="X7" i="3"/>
  <c r="Y7" i="3"/>
  <c r="Z7" i="3"/>
  <c r="AA7" i="3"/>
  <c r="AB7" i="3"/>
  <c r="AC7" i="3"/>
  <c r="AD7" i="3"/>
  <c r="E7" i="3"/>
  <c r="D7" i="3"/>
  <c r="C7" i="3"/>
  <c r="B7" i="3"/>
  <c r="C6" i="3" l="1"/>
  <c r="D6" i="3"/>
  <c r="E6" i="3"/>
  <c r="F6" i="3"/>
  <c r="G6" i="3"/>
  <c r="H6" i="3"/>
  <c r="I6" i="3"/>
  <c r="J6" i="3"/>
  <c r="K6" i="3"/>
  <c r="L6" i="3"/>
  <c r="M6" i="3"/>
  <c r="N6" i="3"/>
  <c r="O6" i="3"/>
  <c r="P6" i="3"/>
  <c r="Q6" i="3"/>
  <c r="R6" i="3"/>
  <c r="S6" i="3"/>
  <c r="T6" i="3"/>
  <c r="U6" i="3"/>
  <c r="V6" i="3"/>
  <c r="W6" i="3"/>
  <c r="X6" i="3"/>
  <c r="Y6" i="3"/>
  <c r="Z6" i="3"/>
  <c r="AA6" i="3"/>
  <c r="AB6" i="3"/>
  <c r="AC6" i="3"/>
  <c r="AD6" i="3"/>
  <c r="B6" i="3"/>
  <c r="AD3" i="4"/>
  <c r="AC3" i="4"/>
  <c r="AB3" i="4"/>
  <c r="AA3" i="4"/>
  <c r="Z3" i="4"/>
  <c r="Y3" i="4"/>
  <c r="X3" i="4"/>
  <c r="W3" i="4"/>
  <c r="V3" i="4"/>
  <c r="U3" i="4"/>
  <c r="T3" i="4"/>
  <c r="S3" i="4"/>
  <c r="R3" i="4"/>
  <c r="Q3" i="4"/>
  <c r="P3" i="4"/>
  <c r="O3" i="4"/>
  <c r="N3" i="4"/>
  <c r="M3" i="4"/>
  <c r="L3" i="4"/>
  <c r="K3" i="4"/>
  <c r="J3" i="4"/>
  <c r="I3" i="4"/>
  <c r="H3" i="4"/>
  <c r="G3" i="4"/>
  <c r="F3" i="4"/>
  <c r="E3" i="4"/>
  <c r="D3" i="4"/>
  <c r="C3" i="4"/>
  <c r="AD2" i="4"/>
  <c r="AC2" i="4"/>
  <c r="AB2" i="4"/>
  <c r="AA2" i="4"/>
  <c r="Z2" i="4"/>
  <c r="Y2" i="4"/>
  <c r="X2" i="4"/>
  <c r="W2" i="4"/>
  <c r="V2" i="4"/>
  <c r="U2" i="4"/>
  <c r="T2" i="4"/>
  <c r="S2" i="4"/>
  <c r="R2" i="4"/>
  <c r="Q2" i="4"/>
  <c r="P2" i="4"/>
  <c r="O2" i="4"/>
  <c r="N2" i="4"/>
  <c r="M2" i="4"/>
  <c r="L2" i="4"/>
  <c r="K2" i="4"/>
  <c r="J2" i="4"/>
  <c r="I2" i="4"/>
  <c r="H2" i="4"/>
  <c r="G2" i="4"/>
  <c r="F2" i="4"/>
  <c r="E2" i="4"/>
  <c r="D2" i="4"/>
  <c r="C2" i="4"/>
  <c r="B3" i="4"/>
  <c r="B2" i="4"/>
  <c r="D5" i="3"/>
  <c r="E5" i="3"/>
  <c r="F5" i="3"/>
  <c r="G5" i="3"/>
  <c r="H5" i="3"/>
  <c r="I5" i="3"/>
  <c r="J5" i="3"/>
  <c r="K5" i="3"/>
  <c r="L5" i="3"/>
  <c r="M5" i="3"/>
  <c r="N5" i="3"/>
  <c r="O5" i="3"/>
  <c r="P5" i="3"/>
  <c r="Q5" i="3"/>
  <c r="R5" i="3"/>
  <c r="S5" i="3"/>
  <c r="T5" i="3"/>
  <c r="U5" i="3"/>
  <c r="V5" i="3"/>
  <c r="W5" i="3"/>
  <c r="X5" i="3"/>
  <c r="Y5" i="3"/>
  <c r="Z5" i="3"/>
  <c r="AA5" i="3"/>
  <c r="AB5" i="3"/>
  <c r="AC5" i="3"/>
  <c r="AD5" i="3"/>
  <c r="C5" i="3"/>
  <c r="B5" i="3"/>
  <c r="AD3" i="3"/>
  <c r="AC3" i="3"/>
  <c r="AB3" i="3"/>
  <c r="AA3" i="3"/>
  <c r="Z3" i="3"/>
  <c r="Y3" i="3"/>
  <c r="X3" i="3"/>
  <c r="W3" i="3"/>
  <c r="V3" i="3"/>
  <c r="U3" i="3"/>
  <c r="T3" i="3"/>
  <c r="S3" i="3"/>
  <c r="R3" i="3"/>
  <c r="Q3" i="3"/>
  <c r="P3" i="3"/>
  <c r="O3" i="3"/>
  <c r="N3" i="3"/>
  <c r="M3" i="3"/>
  <c r="L3" i="3"/>
  <c r="K3" i="3"/>
  <c r="J3" i="3"/>
  <c r="I3" i="3"/>
  <c r="H3" i="3"/>
  <c r="G3" i="3"/>
  <c r="F3" i="3"/>
  <c r="E3" i="3"/>
  <c r="D3" i="3"/>
  <c r="C3" i="3"/>
  <c r="B3" i="3"/>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C7" i="9"/>
  <c r="B7" i="9"/>
  <c r="AG3" i="9"/>
  <c r="AF3" i="9"/>
  <c r="AE3" i="9"/>
  <c r="AD3" i="9"/>
  <c r="AC3" i="9"/>
  <c r="AB3" i="9"/>
  <c r="AA3" i="9"/>
  <c r="Z3" i="9"/>
  <c r="Y3" i="9"/>
  <c r="X3" i="9"/>
  <c r="W3" i="9"/>
  <c r="V3" i="9"/>
  <c r="U3" i="9"/>
  <c r="T3" i="9"/>
  <c r="S3" i="9"/>
  <c r="R3" i="9"/>
  <c r="Q3" i="9"/>
  <c r="P3" i="9"/>
  <c r="O3" i="9"/>
  <c r="N3" i="9"/>
  <c r="M3" i="9"/>
  <c r="L3" i="9"/>
  <c r="K3" i="9"/>
  <c r="J3" i="9"/>
  <c r="I3" i="9"/>
  <c r="H3" i="9"/>
  <c r="G3" i="9"/>
  <c r="F3" i="9"/>
  <c r="E3" i="9"/>
  <c r="D3" i="9"/>
  <c r="C3" i="9"/>
  <c r="B3" i="9"/>
  <c r="AE19" i="6" l="1"/>
  <c r="AD19" i="6"/>
  <c r="AC19" i="6"/>
  <c r="AB19" i="6"/>
  <c r="AA19" i="6"/>
  <c r="Z19" i="6"/>
  <c r="Y19" i="6"/>
  <c r="X19" i="6"/>
  <c r="W19" i="6"/>
  <c r="V19" i="6"/>
  <c r="U19" i="6"/>
  <c r="T19" i="6"/>
  <c r="S19" i="6"/>
  <c r="R19" i="6"/>
  <c r="Q19" i="6"/>
  <c r="P19" i="6"/>
  <c r="O19" i="6"/>
  <c r="N19" i="6"/>
  <c r="M19" i="6"/>
  <c r="L19" i="6"/>
  <c r="K19" i="6"/>
  <c r="J19" i="6"/>
  <c r="I19" i="6"/>
  <c r="H19" i="6"/>
  <c r="G19" i="6"/>
  <c r="F19" i="6"/>
  <c r="AE5" i="6"/>
  <c r="AD5" i="6"/>
  <c r="AC5" i="6"/>
  <c r="AB5" i="6"/>
  <c r="AA5" i="6"/>
  <c r="Z5" i="6"/>
  <c r="Y5" i="6"/>
  <c r="X5" i="6"/>
  <c r="W5" i="6"/>
  <c r="V5" i="6"/>
  <c r="U5" i="6"/>
  <c r="T5" i="6"/>
  <c r="S5" i="6"/>
  <c r="R5" i="6"/>
  <c r="Q5" i="6"/>
  <c r="P5" i="6"/>
  <c r="O5" i="6"/>
  <c r="N5" i="6"/>
  <c r="M5" i="6"/>
  <c r="L5" i="6"/>
  <c r="K5" i="6"/>
  <c r="J5" i="6"/>
  <c r="I5" i="6"/>
  <c r="H5" i="6"/>
  <c r="G5" i="6"/>
  <c r="F5" i="6"/>
  <c r="E5" i="6"/>
  <c r="D5" i="6"/>
  <c r="C5" i="6"/>
  <c r="B5" i="6"/>
  <c r="D2" i="3" l="1"/>
  <c r="E2" i="3"/>
  <c r="F2" i="3"/>
  <c r="G2" i="3"/>
  <c r="H2" i="3"/>
  <c r="I2" i="3"/>
  <c r="J2" i="3"/>
  <c r="K2" i="3"/>
  <c r="L2" i="3"/>
  <c r="M2" i="3"/>
  <c r="N2" i="3"/>
  <c r="O2" i="3"/>
  <c r="P2" i="3"/>
  <c r="Q2" i="3"/>
  <c r="R2" i="3"/>
  <c r="S2" i="3"/>
  <c r="T2" i="3"/>
  <c r="U2" i="3"/>
  <c r="V2" i="3"/>
  <c r="W2" i="3"/>
  <c r="X2" i="3"/>
  <c r="Y2" i="3"/>
  <c r="Z2" i="3"/>
  <c r="AA2" i="3"/>
  <c r="AB2" i="3"/>
  <c r="AC2" i="3"/>
  <c r="AD2" i="3"/>
  <c r="D4" i="3"/>
  <c r="E4" i="3"/>
  <c r="F4" i="3"/>
  <c r="G4" i="3"/>
  <c r="H4" i="3"/>
  <c r="I4" i="3"/>
  <c r="J4" i="3"/>
  <c r="K4" i="3"/>
  <c r="L4" i="3"/>
  <c r="M4" i="3"/>
  <c r="N4" i="3"/>
  <c r="O4" i="3"/>
  <c r="P4" i="3"/>
  <c r="Q4" i="3"/>
  <c r="R4" i="3"/>
  <c r="S4" i="3"/>
  <c r="T4" i="3"/>
  <c r="U4" i="3"/>
  <c r="V4" i="3"/>
  <c r="W4" i="3"/>
  <c r="X4" i="3"/>
  <c r="Y4" i="3"/>
  <c r="Z4" i="3"/>
  <c r="AA4" i="3"/>
  <c r="AB4" i="3"/>
  <c r="AC4" i="3"/>
  <c r="AD4" i="3"/>
  <c r="BI139" i="15" l="1"/>
  <c r="BH139" i="15"/>
  <c r="BG139" i="15"/>
  <c r="BF139" i="15"/>
  <c r="BE139" i="15"/>
  <c r="BD139" i="15"/>
  <c r="BC139" i="15"/>
  <c r="BB139" i="15"/>
  <c r="BA139" i="15"/>
  <c r="AZ139" i="15"/>
  <c r="AY139" i="15"/>
  <c r="AX139" i="15"/>
  <c r="AW139" i="15"/>
  <c r="AV139" i="15"/>
  <c r="AU139" i="15"/>
  <c r="AT139" i="15"/>
  <c r="AS139" i="15"/>
  <c r="AR139" i="15"/>
  <c r="AQ139" i="15"/>
  <c r="AP139" i="15"/>
  <c r="AO139" i="15"/>
  <c r="AN139" i="15"/>
  <c r="AM139" i="15"/>
  <c r="AL139" i="15"/>
  <c r="AK139" i="15"/>
  <c r="AJ139" i="15"/>
  <c r="AI139" i="15"/>
  <c r="AH139" i="15"/>
  <c r="AG139" i="15"/>
  <c r="BI138" i="15"/>
  <c r="BH138" i="15"/>
  <c r="BG138" i="15"/>
  <c r="BF138" i="15"/>
  <c r="BE138" i="15"/>
  <c r="BD138" i="15"/>
  <c r="BC138" i="15"/>
  <c r="BB138" i="15"/>
  <c r="BA138" i="15"/>
  <c r="AZ138" i="15"/>
  <c r="AY138" i="15"/>
  <c r="AX138" i="15"/>
  <c r="AW138" i="15"/>
  <c r="AV138" i="15"/>
  <c r="AU138" i="15"/>
  <c r="AT138" i="15"/>
  <c r="AS138" i="15"/>
  <c r="AR138" i="15"/>
  <c r="AQ138" i="15"/>
  <c r="AP138" i="15"/>
  <c r="AO138" i="15"/>
  <c r="AN138" i="15"/>
  <c r="AM138" i="15"/>
  <c r="AL138" i="15"/>
  <c r="AK138" i="15"/>
  <c r="AJ138" i="15"/>
  <c r="AI138" i="15"/>
  <c r="AH138" i="15"/>
  <c r="AG138" i="15"/>
  <c r="BI137" i="15"/>
  <c r="BH137" i="15"/>
  <c r="BG137" i="15"/>
  <c r="BF137" i="15"/>
  <c r="BE137" i="15"/>
  <c r="BD137" i="15"/>
  <c r="BC137" i="15"/>
  <c r="BB137" i="15"/>
  <c r="BA137" i="15"/>
  <c r="AZ137" i="15"/>
  <c r="AY137" i="15"/>
  <c r="AX137" i="15"/>
  <c r="AW137" i="15"/>
  <c r="AV137" i="15"/>
  <c r="AU137" i="15"/>
  <c r="AT137" i="15"/>
  <c r="AS137" i="15"/>
  <c r="AR137" i="15"/>
  <c r="AQ137" i="15"/>
  <c r="AP137" i="15"/>
  <c r="AO137" i="15"/>
  <c r="AN137" i="15"/>
  <c r="AM137" i="15"/>
  <c r="AL137" i="15"/>
  <c r="AK137" i="15"/>
  <c r="AJ137" i="15"/>
  <c r="AI137" i="15"/>
  <c r="AH137" i="15"/>
  <c r="AG137" i="15"/>
  <c r="BI136" i="15"/>
  <c r="BH136" i="15"/>
  <c r="BG136" i="15"/>
  <c r="BF136" i="15"/>
  <c r="BE136" i="15"/>
  <c r="BD136" i="15"/>
  <c r="BC136" i="15"/>
  <c r="BB136" i="15"/>
  <c r="BA136" i="15"/>
  <c r="AZ136" i="15"/>
  <c r="AY136" i="15"/>
  <c r="AX136" i="15"/>
  <c r="AW136" i="15"/>
  <c r="AV136" i="15"/>
  <c r="AU136" i="15"/>
  <c r="AT136" i="15"/>
  <c r="AS136" i="15"/>
  <c r="AR136" i="15"/>
  <c r="AQ136" i="15"/>
  <c r="AP136" i="15"/>
  <c r="AO136" i="15"/>
  <c r="AN136" i="15"/>
  <c r="AM136" i="15"/>
  <c r="AL136" i="15"/>
  <c r="AK136" i="15"/>
  <c r="AJ136" i="15"/>
  <c r="AI136" i="15"/>
  <c r="AH136" i="15"/>
  <c r="AG136" i="15"/>
  <c r="BI135" i="15"/>
  <c r="BH135" i="15"/>
  <c r="BG135" i="15"/>
  <c r="BF135" i="15"/>
  <c r="BE135" i="15"/>
  <c r="BD135" i="15"/>
  <c r="BC135" i="15"/>
  <c r="BB135" i="15"/>
  <c r="BA135" i="15"/>
  <c r="AZ135" i="15"/>
  <c r="AY135" i="15"/>
  <c r="AX135" i="15"/>
  <c r="AW135" i="15"/>
  <c r="AV135" i="15"/>
  <c r="AU135" i="15"/>
  <c r="AT135" i="15"/>
  <c r="AS135" i="15"/>
  <c r="AR135" i="15"/>
  <c r="AQ135" i="15"/>
  <c r="AP135" i="15"/>
  <c r="AO135" i="15"/>
  <c r="AN135" i="15"/>
  <c r="AM135" i="15"/>
  <c r="AL135" i="15"/>
  <c r="AK135" i="15"/>
  <c r="AJ135" i="15"/>
  <c r="AI135" i="15"/>
  <c r="AH135" i="15"/>
  <c r="AG135" i="15"/>
  <c r="BI134" i="15"/>
  <c r="BH134" i="15"/>
  <c r="BG134" i="15"/>
  <c r="BF134" i="15"/>
  <c r="BE134" i="15"/>
  <c r="BD134" i="15"/>
  <c r="BC134" i="15"/>
  <c r="BB134" i="15"/>
  <c r="BA134" i="15"/>
  <c r="AZ134" i="15"/>
  <c r="AY134" i="15"/>
  <c r="AX134" i="15"/>
  <c r="AW134" i="15"/>
  <c r="AV134" i="15"/>
  <c r="AU134" i="15"/>
  <c r="AT134" i="15"/>
  <c r="AS134" i="15"/>
  <c r="AR134" i="15"/>
  <c r="AQ134" i="15"/>
  <c r="AP134" i="15"/>
  <c r="AO134" i="15"/>
  <c r="AN134" i="15"/>
  <c r="AM134" i="15"/>
  <c r="AL134" i="15"/>
  <c r="AK134" i="15"/>
  <c r="AJ134" i="15"/>
  <c r="AI134" i="15"/>
  <c r="AH134" i="15"/>
  <c r="AG134" i="15"/>
  <c r="BI133" i="15"/>
  <c r="BH133" i="15"/>
  <c r="BG133" i="15"/>
  <c r="BF133" i="15"/>
  <c r="BE133" i="15"/>
  <c r="BD133" i="15"/>
  <c r="BC133" i="15"/>
  <c r="BB133" i="15"/>
  <c r="BA133" i="15"/>
  <c r="AZ133" i="15"/>
  <c r="AY133" i="15"/>
  <c r="AX133" i="15"/>
  <c r="AW133" i="15"/>
  <c r="AV133" i="15"/>
  <c r="AU133" i="15"/>
  <c r="AT133" i="15"/>
  <c r="AS133" i="15"/>
  <c r="AR133" i="15"/>
  <c r="AQ133" i="15"/>
  <c r="AP133" i="15"/>
  <c r="AO133" i="15"/>
  <c r="AN133" i="15"/>
  <c r="AM133" i="15"/>
  <c r="AL133" i="15"/>
  <c r="AK133" i="15"/>
  <c r="AJ133" i="15"/>
  <c r="AI133" i="15"/>
  <c r="AH133" i="15"/>
  <c r="AG133" i="15"/>
  <c r="BI132" i="15"/>
  <c r="BH132" i="15"/>
  <c r="BG132" i="15"/>
  <c r="BF132" i="15"/>
  <c r="BE132" i="15"/>
  <c r="BD132" i="15"/>
  <c r="BC132" i="15"/>
  <c r="BB132" i="15"/>
  <c r="BA132" i="15"/>
  <c r="AZ132" i="15"/>
  <c r="AY132" i="15"/>
  <c r="AX132" i="15"/>
  <c r="AW132" i="15"/>
  <c r="AV132" i="15"/>
  <c r="AU132" i="15"/>
  <c r="AT132" i="15"/>
  <c r="AS132" i="15"/>
  <c r="AR132" i="15"/>
  <c r="AQ132" i="15"/>
  <c r="AP132" i="15"/>
  <c r="AO132" i="15"/>
  <c r="AN132" i="15"/>
  <c r="AM132" i="15"/>
  <c r="AL132" i="15"/>
  <c r="AK132" i="15"/>
  <c r="AJ132" i="15"/>
  <c r="AI132" i="15"/>
  <c r="AH132" i="15"/>
  <c r="AG132" i="15"/>
  <c r="BI131" i="15"/>
  <c r="BH131" i="15"/>
  <c r="BG131" i="15"/>
  <c r="BF131" i="15"/>
  <c r="BE131" i="15"/>
  <c r="BD131" i="15"/>
  <c r="BC131" i="15"/>
  <c r="BB131" i="15"/>
  <c r="BA131" i="15"/>
  <c r="AZ131" i="15"/>
  <c r="AY131" i="15"/>
  <c r="AX131" i="15"/>
  <c r="AW131" i="15"/>
  <c r="AV131" i="15"/>
  <c r="AU131" i="15"/>
  <c r="AT131" i="15"/>
  <c r="AS131" i="15"/>
  <c r="AR131" i="15"/>
  <c r="AQ131" i="15"/>
  <c r="AP131" i="15"/>
  <c r="AO131" i="15"/>
  <c r="AN131" i="15"/>
  <c r="AM131" i="15"/>
  <c r="AL131" i="15"/>
  <c r="AK131" i="15"/>
  <c r="AJ131" i="15"/>
  <c r="AI131" i="15"/>
  <c r="AH131" i="15"/>
  <c r="AG131" i="15"/>
  <c r="BI130" i="15"/>
  <c r="BH130" i="15"/>
  <c r="BG130" i="15"/>
  <c r="BF130" i="15"/>
  <c r="BE130" i="15"/>
  <c r="BD130" i="15"/>
  <c r="BC130" i="15"/>
  <c r="BB130" i="15"/>
  <c r="BA130" i="15"/>
  <c r="AZ130" i="15"/>
  <c r="AY130" i="15"/>
  <c r="AX130" i="15"/>
  <c r="AW130" i="15"/>
  <c r="AV130" i="15"/>
  <c r="AU130" i="15"/>
  <c r="AT130" i="15"/>
  <c r="AS130" i="15"/>
  <c r="AR130" i="15"/>
  <c r="AQ130" i="15"/>
  <c r="AP130" i="15"/>
  <c r="AO130" i="15"/>
  <c r="AN130" i="15"/>
  <c r="AM130" i="15"/>
  <c r="AL130" i="15"/>
  <c r="AK130" i="15"/>
  <c r="AJ130" i="15"/>
  <c r="AI130" i="15"/>
  <c r="AH130" i="15"/>
  <c r="AG130" i="15"/>
  <c r="BI129" i="15"/>
  <c r="BH129" i="15"/>
  <c r="BG129" i="15"/>
  <c r="BF129" i="15"/>
  <c r="BE129" i="15"/>
  <c r="BD129" i="15"/>
  <c r="BC129" i="15"/>
  <c r="BB129" i="15"/>
  <c r="BA129" i="15"/>
  <c r="AZ129" i="15"/>
  <c r="AY129" i="15"/>
  <c r="AX129" i="15"/>
  <c r="AW129" i="15"/>
  <c r="AV129" i="15"/>
  <c r="AU129" i="15"/>
  <c r="AT129" i="15"/>
  <c r="AS129" i="15"/>
  <c r="AR129" i="15"/>
  <c r="AQ129" i="15"/>
  <c r="AP129" i="15"/>
  <c r="AO129" i="15"/>
  <c r="AN129" i="15"/>
  <c r="AM129" i="15"/>
  <c r="AL129" i="15"/>
  <c r="AK129" i="15"/>
  <c r="AJ129" i="15"/>
  <c r="AI129" i="15"/>
  <c r="AH129" i="15"/>
  <c r="AG129" i="15"/>
  <c r="BI128" i="15"/>
  <c r="BH128" i="15"/>
  <c r="BG128" i="15"/>
  <c r="BF128" i="15"/>
  <c r="BE128" i="15"/>
  <c r="BD128" i="15"/>
  <c r="BC128" i="15"/>
  <c r="BB128" i="15"/>
  <c r="BA128" i="15"/>
  <c r="AZ128" i="15"/>
  <c r="AY128" i="15"/>
  <c r="AX128" i="15"/>
  <c r="AW128" i="15"/>
  <c r="AV128" i="15"/>
  <c r="AU128" i="15"/>
  <c r="AT128" i="15"/>
  <c r="AS128" i="15"/>
  <c r="AR128" i="15"/>
  <c r="AQ128" i="15"/>
  <c r="AP128" i="15"/>
  <c r="AO128" i="15"/>
  <c r="AN128" i="15"/>
  <c r="AM128" i="15"/>
  <c r="AL128" i="15"/>
  <c r="AK128" i="15"/>
  <c r="AJ128" i="15"/>
  <c r="AI128" i="15"/>
  <c r="AH128" i="15"/>
  <c r="AG128" i="15"/>
  <c r="BI127" i="15"/>
  <c r="BH127" i="15"/>
  <c r="BG127" i="15"/>
  <c r="BF127" i="15"/>
  <c r="BE127" i="15"/>
  <c r="BD127" i="15"/>
  <c r="BC127" i="15"/>
  <c r="BB127" i="15"/>
  <c r="BA127" i="15"/>
  <c r="AZ127" i="15"/>
  <c r="AY127" i="15"/>
  <c r="AX127" i="15"/>
  <c r="AW127" i="15"/>
  <c r="AV127" i="15"/>
  <c r="AU127" i="15"/>
  <c r="AT127" i="15"/>
  <c r="AS127" i="15"/>
  <c r="AR127" i="15"/>
  <c r="AQ127" i="15"/>
  <c r="AP127" i="15"/>
  <c r="AO127" i="15"/>
  <c r="AN127" i="15"/>
  <c r="AM127" i="15"/>
  <c r="AL127" i="15"/>
  <c r="AK127" i="15"/>
  <c r="AJ127" i="15"/>
  <c r="AI127" i="15"/>
  <c r="AH127" i="15"/>
  <c r="AG127" i="15"/>
  <c r="BI126" i="15"/>
  <c r="BH126" i="15"/>
  <c r="BG126" i="15"/>
  <c r="BF126" i="15"/>
  <c r="BE126" i="15"/>
  <c r="BD126" i="15"/>
  <c r="BC126" i="15"/>
  <c r="BB126" i="15"/>
  <c r="BA126" i="15"/>
  <c r="AZ126" i="15"/>
  <c r="AY126" i="15"/>
  <c r="AX126" i="15"/>
  <c r="AW126" i="15"/>
  <c r="AV126" i="15"/>
  <c r="AU126" i="15"/>
  <c r="AT126" i="15"/>
  <c r="AS126" i="15"/>
  <c r="AR126" i="15"/>
  <c r="AQ126" i="15"/>
  <c r="AP126" i="15"/>
  <c r="AO126" i="15"/>
  <c r="AN126" i="15"/>
  <c r="AM126" i="15"/>
  <c r="AL126" i="15"/>
  <c r="AK126" i="15"/>
  <c r="AJ126" i="15"/>
  <c r="AI126" i="15"/>
  <c r="AH126" i="15"/>
  <c r="AG126" i="15"/>
  <c r="BI125" i="15"/>
  <c r="BH125" i="15"/>
  <c r="BG125" i="15"/>
  <c r="BF125" i="15"/>
  <c r="BE125" i="15"/>
  <c r="BD125" i="15"/>
  <c r="BC125" i="15"/>
  <c r="BB125" i="15"/>
  <c r="BA125" i="15"/>
  <c r="AZ125" i="15"/>
  <c r="AY125" i="15"/>
  <c r="AX125" i="15"/>
  <c r="AW125" i="15"/>
  <c r="AV125" i="15"/>
  <c r="AU125" i="15"/>
  <c r="AT125" i="15"/>
  <c r="AS125" i="15"/>
  <c r="AR125" i="15"/>
  <c r="AQ125" i="15"/>
  <c r="AP125" i="15"/>
  <c r="AO125" i="15"/>
  <c r="AN125" i="15"/>
  <c r="AM125" i="15"/>
  <c r="AL125" i="15"/>
  <c r="AK125" i="15"/>
  <c r="AJ125" i="15"/>
  <c r="AI125" i="15"/>
  <c r="AH125" i="15"/>
  <c r="AG125" i="15"/>
  <c r="BI124" i="15"/>
  <c r="BH124" i="15"/>
  <c r="BG124" i="15"/>
  <c r="BF124" i="15"/>
  <c r="BE124" i="15"/>
  <c r="BD124" i="15"/>
  <c r="BC124" i="15"/>
  <c r="BB124" i="15"/>
  <c r="BA124" i="15"/>
  <c r="AZ124" i="15"/>
  <c r="AY124" i="15"/>
  <c r="AX124" i="15"/>
  <c r="AW124" i="15"/>
  <c r="AV124" i="15"/>
  <c r="AU124" i="15"/>
  <c r="AT124" i="15"/>
  <c r="AS124" i="15"/>
  <c r="AR124" i="15"/>
  <c r="AQ124" i="15"/>
  <c r="AP124" i="15"/>
  <c r="AO124" i="15"/>
  <c r="AN124" i="15"/>
  <c r="AM124" i="15"/>
  <c r="AL124" i="15"/>
  <c r="AK124" i="15"/>
  <c r="AJ124" i="15"/>
  <c r="AI124" i="15"/>
  <c r="AH124" i="15"/>
  <c r="AG124" i="15"/>
  <c r="BI123" i="15"/>
  <c r="BH123" i="15"/>
  <c r="BG123" i="15"/>
  <c r="BF123" i="15"/>
  <c r="BE123" i="15"/>
  <c r="BD123" i="15"/>
  <c r="BC123" i="15"/>
  <c r="BB123" i="15"/>
  <c r="BA123" i="15"/>
  <c r="AZ123" i="15"/>
  <c r="AY123" i="15"/>
  <c r="AX123" i="15"/>
  <c r="AW123" i="15"/>
  <c r="AV123" i="15"/>
  <c r="AU123" i="15"/>
  <c r="AT123" i="15"/>
  <c r="AS123" i="15"/>
  <c r="AR123" i="15"/>
  <c r="AQ123" i="15"/>
  <c r="AP123" i="15"/>
  <c r="AO123" i="15"/>
  <c r="AN123" i="15"/>
  <c r="AM123" i="15"/>
  <c r="AL123" i="15"/>
  <c r="AK123" i="15"/>
  <c r="AJ123" i="15"/>
  <c r="AI123" i="15"/>
  <c r="AH123" i="15"/>
  <c r="AG123" i="15"/>
  <c r="BI122" i="15"/>
  <c r="BH122" i="15"/>
  <c r="BG122" i="15"/>
  <c r="BF122" i="15"/>
  <c r="BE122" i="15"/>
  <c r="BD122" i="15"/>
  <c r="BC122" i="15"/>
  <c r="BB122" i="15"/>
  <c r="BA122" i="15"/>
  <c r="AZ122" i="15"/>
  <c r="AY122" i="15"/>
  <c r="AX122" i="15"/>
  <c r="AW122" i="15"/>
  <c r="AV122" i="15"/>
  <c r="AU122" i="15"/>
  <c r="AT122" i="15"/>
  <c r="AS122" i="15"/>
  <c r="AR122" i="15"/>
  <c r="AQ122" i="15"/>
  <c r="AP122" i="15"/>
  <c r="AO122" i="15"/>
  <c r="AN122" i="15"/>
  <c r="AM122" i="15"/>
  <c r="AL122" i="15"/>
  <c r="AK122" i="15"/>
  <c r="AJ122" i="15"/>
  <c r="AI122" i="15"/>
  <c r="AH122" i="15"/>
  <c r="AG122" i="15"/>
  <c r="B7" i="17" l="1"/>
  <c r="X7" i="17" l="1"/>
  <c r="P7" i="17"/>
  <c r="H7" i="17"/>
  <c r="C7" i="17"/>
  <c r="AA7" i="17"/>
  <c r="W7" i="17"/>
  <c r="S7" i="17"/>
  <c r="O7" i="17"/>
  <c r="K7" i="17"/>
  <c r="G7" i="17"/>
  <c r="AC7" i="17"/>
  <c r="Y7" i="17"/>
  <c r="U7" i="17"/>
  <c r="Q7" i="17"/>
  <c r="M7" i="17"/>
  <c r="I7" i="17"/>
  <c r="E7" i="17"/>
  <c r="AB7" i="17"/>
  <c r="T7" i="17"/>
  <c r="L7" i="17"/>
  <c r="D7" i="17"/>
  <c r="AD7" i="17"/>
  <c r="Z7" i="17"/>
  <c r="V7" i="17"/>
  <c r="R7" i="17"/>
  <c r="N7" i="17"/>
  <c r="J7" i="17"/>
  <c r="F7" i="17"/>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B6" i="4" l="1"/>
  <c r="B6" i="19" s="1"/>
  <c r="B5" i="4"/>
  <c r="B5" i="19" s="1"/>
  <c r="B4" i="4"/>
  <c r="B2" i="3"/>
  <c r="B4" i="3"/>
  <c r="B5" i="17"/>
  <c r="B4" i="19" l="1"/>
  <c r="B4" i="13"/>
  <c r="B4" i="17"/>
  <c r="B4" i="12"/>
  <c r="B3" i="17"/>
  <c r="B3" i="19"/>
  <c r="B2" i="17"/>
  <c r="B2" i="12"/>
  <c r="B2" i="19"/>
  <c r="B2" i="13"/>
  <c r="C6" i="4"/>
  <c r="C6" i="19" s="1"/>
  <c r="D6" i="4"/>
  <c r="D6" i="19" s="1"/>
  <c r="E6" i="4"/>
  <c r="E6" i="19" s="1"/>
  <c r="F6" i="4"/>
  <c r="F6" i="19" s="1"/>
  <c r="G6" i="4"/>
  <c r="G6" i="19" s="1"/>
  <c r="H6" i="4"/>
  <c r="H6" i="19" s="1"/>
  <c r="I6" i="4"/>
  <c r="I6" i="19" s="1"/>
  <c r="J6" i="4"/>
  <c r="J6" i="19" s="1"/>
  <c r="K6" i="4"/>
  <c r="K6" i="19" s="1"/>
  <c r="L6" i="4"/>
  <c r="L6" i="19" s="1"/>
  <c r="M6" i="4"/>
  <c r="M6" i="19" s="1"/>
  <c r="N6" i="4"/>
  <c r="N6" i="19" s="1"/>
  <c r="O6" i="4"/>
  <c r="O6" i="19" s="1"/>
  <c r="P6" i="4"/>
  <c r="P6" i="19" s="1"/>
  <c r="Q6" i="4"/>
  <c r="Q6" i="19" s="1"/>
  <c r="R6" i="4"/>
  <c r="R6" i="19" s="1"/>
  <c r="S6" i="4"/>
  <c r="S6" i="19" s="1"/>
  <c r="T6" i="4"/>
  <c r="T6" i="19" s="1"/>
  <c r="U6" i="4"/>
  <c r="U6" i="19" s="1"/>
  <c r="V6" i="4"/>
  <c r="V6" i="19" s="1"/>
  <c r="W6" i="4"/>
  <c r="W6" i="19" s="1"/>
  <c r="X6" i="4"/>
  <c r="X6" i="19" s="1"/>
  <c r="Y6" i="4"/>
  <c r="Y6" i="19" s="1"/>
  <c r="Z6" i="4"/>
  <c r="Z6" i="19" s="1"/>
  <c r="AA6" i="4"/>
  <c r="AA6" i="19" s="1"/>
  <c r="AB6" i="4"/>
  <c r="AB6" i="19" s="1"/>
  <c r="AC6" i="4"/>
  <c r="AC6" i="19" s="1"/>
  <c r="AD6" i="4"/>
  <c r="AD6" i="19" s="1"/>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C2" i="3"/>
  <c r="C4" i="3"/>
  <c r="D4" i="17" l="1"/>
  <c r="D4" i="12"/>
  <c r="G4" i="17"/>
  <c r="G4" i="12"/>
  <c r="C4" i="17"/>
  <c r="C4" i="12"/>
  <c r="AA4" i="17"/>
  <c r="AA4" i="12"/>
  <c r="W4" i="17"/>
  <c r="W4" i="12"/>
  <c r="S4" i="17"/>
  <c r="S4" i="12"/>
  <c r="O4" i="17"/>
  <c r="O4" i="12"/>
  <c r="K4" i="17"/>
  <c r="K4" i="12"/>
  <c r="F4" i="17"/>
  <c r="F4" i="12"/>
  <c r="Z4" i="17"/>
  <c r="Z4" i="12"/>
  <c r="V4" i="17"/>
  <c r="V4" i="12"/>
  <c r="R4" i="17"/>
  <c r="R4" i="12"/>
  <c r="N4" i="17"/>
  <c r="N4" i="12"/>
  <c r="J4" i="17"/>
  <c r="J4" i="12"/>
  <c r="AD4" i="17"/>
  <c r="AD4" i="12"/>
  <c r="E4" i="17"/>
  <c r="E4" i="12"/>
  <c r="AC4" i="17"/>
  <c r="AC4" i="12"/>
  <c r="Y4" i="17"/>
  <c r="Y4" i="12"/>
  <c r="U4" i="17"/>
  <c r="U4" i="12"/>
  <c r="Q4" i="17"/>
  <c r="Q4" i="12"/>
  <c r="M4" i="17"/>
  <c r="M4" i="12"/>
  <c r="I4" i="17"/>
  <c r="I4" i="12"/>
  <c r="AB4" i="17"/>
  <c r="AB4" i="12"/>
  <c r="X4" i="17"/>
  <c r="X4" i="12"/>
  <c r="T4" i="17"/>
  <c r="T4" i="12"/>
  <c r="P4" i="17"/>
  <c r="P4" i="12"/>
  <c r="L4" i="17"/>
  <c r="L4" i="12"/>
  <c r="H4" i="17"/>
  <c r="H4" i="12"/>
  <c r="Y2" i="17"/>
  <c r="Y2" i="12"/>
  <c r="AB2" i="17"/>
  <c r="AB2" i="12"/>
  <c r="X2" i="17"/>
  <c r="X2" i="12"/>
  <c r="T2" i="17"/>
  <c r="T2" i="12"/>
  <c r="P2" i="17"/>
  <c r="P2" i="12"/>
  <c r="L2" i="17"/>
  <c r="L2" i="12"/>
  <c r="H2" i="17"/>
  <c r="H2" i="12"/>
  <c r="D2" i="17"/>
  <c r="D2" i="12"/>
  <c r="AA3" i="17"/>
  <c r="W3" i="17"/>
  <c r="S3" i="17"/>
  <c r="O3" i="17"/>
  <c r="K3" i="17"/>
  <c r="G3" i="17"/>
  <c r="C3" i="17"/>
  <c r="AD2" i="19"/>
  <c r="AD2" i="13"/>
  <c r="Z2" i="19"/>
  <c r="Z2" i="13"/>
  <c r="V2" i="19"/>
  <c r="V2" i="13"/>
  <c r="R2" i="19"/>
  <c r="R2" i="13"/>
  <c r="N2" i="19"/>
  <c r="N2" i="13"/>
  <c r="J2" i="19"/>
  <c r="J2" i="13"/>
  <c r="F2" i="19"/>
  <c r="F2" i="13"/>
  <c r="I3" i="19"/>
  <c r="E3" i="19"/>
  <c r="L3" i="19"/>
  <c r="AC3" i="19"/>
  <c r="Y3" i="19"/>
  <c r="U3" i="19"/>
  <c r="Q3" i="19"/>
  <c r="AA2" i="17"/>
  <c r="AA2" i="12"/>
  <c r="W2" i="17"/>
  <c r="W2" i="12"/>
  <c r="O2" i="17"/>
  <c r="O2" i="12"/>
  <c r="K2" i="17"/>
  <c r="K2" i="12"/>
  <c r="G2" i="17"/>
  <c r="G2" i="12"/>
  <c r="AD3" i="17"/>
  <c r="Z3" i="17"/>
  <c r="V3" i="17"/>
  <c r="R3" i="17"/>
  <c r="N3" i="17"/>
  <c r="J3" i="17"/>
  <c r="F3" i="17"/>
  <c r="AC2" i="19"/>
  <c r="AC2" i="13"/>
  <c r="Y2" i="19"/>
  <c r="Y2" i="13"/>
  <c r="U2" i="19"/>
  <c r="U2" i="13"/>
  <c r="Q2" i="19"/>
  <c r="Q2" i="13"/>
  <c r="M2" i="19"/>
  <c r="M2" i="13"/>
  <c r="I2" i="19"/>
  <c r="I2" i="13"/>
  <c r="E2" i="19"/>
  <c r="E2" i="13"/>
  <c r="H3" i="19"/>
  <c r="D3" i="19"/>
  <c r="K3" i="19"/>
  <c r="AB3" i="19"/>
  <c r="X3" i="19"/>
  <c r="T3" i="19"/>
  <c r="P3" i="19"/>
  <c r="C2" i="17"/>
  <c r="C2" i="12"/>
  <c r="S2" i="17"/>
  <c r="S2" i="12"/>
  <c r="AD2" i="17"/>
  <c r="AD2" i="12"/>
  <c r="Z2" i="17"/>
  <c r="Z2" i="12"/>
  <c r="V2" i="17"/>
  <c r="V2" i="12"/>
  <c r="R2" i="17"/>
  <c r="R2" i="12"/>
  <c r="N2" i="17"/>
  <c r="N2" i="12"/>
  <c r="J2" i="17"/>
  <c r="J2" i="12"/>
  <c r="F2" i="17"/>
  <c r="F2" i="12"/>
  <c r="AC3" i="17"/>
  <c r="Y3" i="17"/>
  <c r="U3" i="17"/>
  <c r="Q3" i="17"/>
  <c r="M3" i="17"/>
  <c r="I3" i="17"/>
  <c r="E3" i="17"/>
  <c r="AB2" i="19"/>
  <c r="AB2" i="13"/>
  <c r="X2" i="19"/>
  <c r="X2" i="13"/>
  <c r="T2" i="19"/>
  <c r="T2" i="13"/>
  <c r="P2" i="19"/>
  <c r="P2" i="13"/>
  <c r="L2" i="19"/>
  <c r="L2" i="13"/>
  <c r="H2" i="19"/>
  <c r="H2" i="13"/>
  <c r="D2" i="19"/>
  <c r="D2" i="13"/>
  <c r="G3" i="19"/>
  <c r="C3" i="19"/>
  <c r="J3" i="19"/>
  <c r="AA3" i="19"/>
  <c r="W3" i="19"/>
  <c r="S3" i="19"/>
  <c r="O3" i="19"/>
  <c r="AC2" i="17"/>
  <c r="AC2" i="12"/>
  <c r="U2" i="17"/>
  <c r="U2" i="12"/>
  <c r="Q2" i="17"/>
  <c r="Q2" i="12"/>
  <c r="M2" i="17"/>
  <c r="M2" i="12"/>
  <c r="I2" i="17"/>
  <c r="I2" i="12"/>
  <c r="E2" i="17"/>
  <c r="E2" i="12"/>
  <c r="AB3" i="17"/>
  <c r="X3" i="17"/>
  <c r="T3" i="17"/>
  <c r="P3" i="17"/>
  <c r="L3" i="17"/>
  <c r="H3" i="17"/>
  <c r="D3" i="17"/>
  <c r="AA2" i="19"/>
  <c r="AA2" i="13"/>
  <c r="W2" i="19"/>
  <c r="W2" i="13"/>
  <c r="S2" i="19"/>
  <c r="S2" i="13"/>
  <c r="O2" i="19"/>
  <c r="O2" i="13"/>
  <c r="K2" i="19"/>
  <c r="K2" i="13"/>
  <c r="G2" i="19"/>
  <c r="G2" i="13"/>
  <c r="C2" i="19"/>
  <c r="C2" i="13"/>
  <c r="F3" i="19"/>
  <c r="M3" i="19"/>
  <c r="AD3" i="19"/>
  <c r="Z3" i="19"/>
  <c r="V3" i="19"/>
  <c r="R3" i="19"/>
  <c r="N3" i="19"/>
  <c r="C4" i="4"/>
  <c r="D4" i="4"/>
  <c r="E4" i="4"/>
  <c r="F4" i="4"/>
  <c r="G4" i="4"/>
  <c r="H4" i="4"/>
  <c r="I4" i="4"/>
  <c r="J4" i="4"/>
  <c r="K4" i="4"/>
  <c r="L4" i="4"/>
  <c r="M4" i="4"/>
  <c r="N4" i="4"/>
  <c r="O4" i="4"/>
  <c r="P4" i="4"/>
  <c r="Q4" i="4"/>
  <c r="R4" i="4"/>
  <c r="S4" i="4"/>
  <c r="T4" i="4"/>
  <c r="U4" i="4"/>
  <c r="V4" i="4"/>
  <c r="W4" i="4"/>
  <c r="X4" i="4"/>
  <c r="Y4" i="4"/>
  <c r="Z4" i="4"/>
  <c r="AA4" i="4"/>
  <c r="AB4" i="4"/>
  <c r="AC4" i="4"/>
  <c r="AD4" i="4"/>
  <c r="C5" i="4"/>
  <c r="C5" i="19" s="1"/>
  <c r="D5" i="4"/>
  <c r="D5" i="19" s="1"/>
  <c r="E5" i="4"/>
  <c r="E5" i="19" s="1"/>
  <c r="F5" i="4"/>
  <c r="F5" i="19" s="1"/>
  <c r="G5" i="4"/>
  <c r="G5" i="19" s="1"/>
  <c r="H5" i="4"/>
  <c r="H5" i="19" s="1"/>
  <c r="I5" i="4"/>
  <c r="I5" i="19" s="1"/>
  <c r="J5" i="4"/>
  <c r="J5" i="19" s="1"/>
  <c r="K5" i="4"/>
  <c r="K5" i="19" s="1"/>
  <c r="L5" i="4"/>
  <c r="L5" i="19" s="1"/>
  <c r="M5" i="4"/>
  <c r="M5" i="19" s="1"/>
  <c r="N5" i="4"/>
  <c r="N5" i="19" s="1"/>
  <c r="O5" i="4"/>
  <c r="O5" i="19" s="1"/>
  <c r="P5" i="4"/>
  <c r="P5" i="19" s="1"/>
  <c r="Q5" i="4"/>
  <c r="Q5" i="19" s="1"/>
  <c r="R5" i="4"/>
  <c r="R5" i="19" s="1"/>
  <c r="S5" i="4"/>
  <c r="S5" i="19" s="1"/>
  <c r="T5" i="4"/>
  <c r="T5" i="19" s="1"/>
  <c r="U5" i="4"/>
  <c r="U5" i="19" s="1"/>
  <c r="V5" i="4"/>
  <c r="V5" i="19" s="1"/>
  <c r="W5" i="4"/>
  <c r="W5" i="19" s="1"/>
  <c r="X5" i="4"/>
  <c r="X5" i="19" s="1"/>
  <c r="Y5" i="4"/>
  <c r="Y5" i="19" s="1"/>
  <c r="Z5" i="4"/>
  <c r="Z5" i="19" s="1"/>
  <c r="AA5" i="4"/>
  <c r="AA5" i="19" s="1"/>
  <c r="AB5" i="4"/>
  <c r="AB5" i="19" s="1"/>
  <c r="AC5" i="4"/>
  <c r="AC5" i="19" s="1"/>
  <c r="AD5" i="4"/>
  <c r="AD5" i="19" s="1"/>
  <c r="AA4" i="19" l="1"/>
  <c r="AA4" i="13"/>
  <c r="S4" i="19"/>
  <c r="S4" i="13"/>
  <c r="K4" i="19"/>
  <c r="K4" i="13"/>
  <c r="C4" i="19"/>
  <c r="C4" i="13"/>
  <c r="AD4" i="19"/>
  <c r="AD4" i="13"/>
  <c r="Z4" i="19"/>
  <c r="Z4" i="13"/>
  <c r="V4" i="19"/>
  <c r="V4" i="13"/>
  <c r="R4" i="19"/>
  <c r="R4" i="13"/>
  <c r="N4" i="19"/>
  <c r="N4" i="13"/>
  <c r="J4" i="19"/>
  <c r="J4" i="13"/>
  <c r="F4" i="19"/>
  <c r="F4" i="13"/>
  <c r="Y4" i="19"/>
  <c r="Y4" i="13"/>
  <c r="U4" i="19"/>
  <c r="U4" i="13"/>
  <c r="M4" i="19"/>
  <c r="M4" i="13"/>
  <c r="E4" i="19"/>
  <c r="E4" i="13"/>
  <c r="AC4" i="19"/>
  <c r="AC4" i="13"/>
  <c r="Q4" i="19"/>
  <c r="Q4" i="13"/>
  <c r="I4" i="19"/>
  <c r="I4" i="13"/>
  <c r="AB4" i="19"/>
  <c r="AB4" i="13"/>
  <c r="X4" i="19"/>
  <c r="X4" i="13"/>
  <c r="T4" i="19"/>
  <c r="T4" i="13"/>
  <c r="P4" i="19"/>
  <c r="P4" i="13"/>
  <c r="L4" i="19"/>
  <c r="L4" i="13"/>
  <c r="H4" i="19"/>
  <c r="H4" i="13"/>
  <c r="D4" i="19"/>
  <c r="D4" i="13"/>
  <c r="W4" i="19"/>
  <c r="W4" i="13"/>
  <c r="O4" i="19"/>
  <c r="O4" i="13"/>
  <c r="G4" i="19"/>
  <c r="G4" i="13"/>
</calcChain>
</file>

<file path=xl/sharedStrings.xml><?xml version="1.0" encoding="utf-8"?>
<sst xmlns="http://schemas.openxmlformats.org/spreadsheetml/2006/main" count="1592" uniqueCount="647">
  <si>
    <t>Sources:</t>
  </si>
  <si>
    <t>Energy Information Administration</t>
  </si>
  <si>
    <t>Table 7</t>
  </si>
  <si>
    <t>7. Transportation Sector Key Indicators and Delivered Energy Consumption</t>
  </si>
  <si>
    <t/>
  </si>
  <si>
    <t xml:space="preserve"> Key Indicators and Consumption</t>
  </si>
  <si>
    <t>Key Indicators</t>
  </si>
  <si>
    <t>Travel Indicators</t>
  </si>
  <si>
    <t xml:space="preserve"> (billion vehicle miles traveled)</t>
  </si>
  <si>
    <t xml:space="preserve">   Light-Duty Vehicles less than 8,501 pounds</t>
  </si>
  <si>
    <t xml:space="preserve">   Commercial Light Trucks 1/</t>
  </si>
  <si>
    <t xml:space="preserve">   Freight Trucks greater than 10,000 pounds</t>
  </si>
  <si>
    <t xml:space="preserve"> (billion seat miles available)</t>
  </si>
  <si>
    <t xml:space="preserve">   Air</t>
  </si>
  <si>
    <t xml:space="preserve"> (billion ton miles traveled)</t>
  </si>
  <si>
    <t xml:space="preserve">   Rail</t>
  </si>
  <si>
    <t xml:space="preserve">   Domestic Shipping</t>
  </si>
  <si>
    <t>Energy Efficiency Indicators</t>
  </si>
  <si>
    <t xml:space="preserve"> (miles per gallon)</t>
  </si>
  <si>
    <t xml:space="preserve">   New Light-Duty Vehicle CAFE Standard 2/</t>
  </si>
  <si>
    <t xml:space="preserve">     New Car 2/</t>
  </si>
  <si>
    <t xml:space="preserve">     New Light Truck 2/</t>
  </si>
  <si>
    <t xml:space="preserve">   Compliance New Light-Duty Vehicle 3/</t>
  </si>
  <si>
    <t xml:space="preserve">     New Car 3/</t>
  </si>
  <si>
    <t xml:space="preserve">     New Light Truck 3/</t>
  </si>
  <si>
    <t xml:space="preserve">   Tested New Light-Duty Vehicle 4/</t>
  </si>
  <si>
    <t xml:space="preserve">     New Car 4/</t>
  </si>
  <si>
    <t xml:space="preserve">     New Light Truck 4/</t>
  </si>
  <si>
    <t xml:space="preserve">   On-Road New Light-Duty Vehicle 5/</t>
  </si>
  <si>
    <t xml:space="preserve">     New Car 5/</t>
  </si>
  <si>
    <t xml:space="preserve">     New Light Truck 5/</t>
  </si>
  <si>
    <t xml:space="preserve">   Light-Duty Stock 6/</t>
  </si>
  <si>
    <t xml:space="preserve">   New Commercial Light Truck 1/</t>
  </si>
  <si>
    <t xml:space="preserve">   Stock Commercial Light Truck 1/</t>
  </si>
  <si>
    <t xml:space="preserve">   Freight Truck</t>
  </si>
  <si>
    <t xml:space="preserve"> (seat miles per gallon)</t>
  </si>
  <si>
    <t xml:space="preserve">   Aircraft</t>
  </si>
  <si>
    <t xml:space="preserve"> (ton miles/thousand Btu)</t>
  </si>
  <si>
    <t>Energy Use by Mode</t>
  </si>
  <si>
    <t xml:space="preserve">  (quadrillion Btu)</t>
  </si>
  <si>
    <t xml:space="preserve">    Light-Duty Vehicles</t>
  </si>
  <si>
    <t xml:space="preserve">    Commercial Light Trucks 1/</t>
  </si>
  <si>
    <t xml:space="preserve">    Bus Transportation</t>
  </si>
  <si>
    <t xml:space="preserve">    Freight Trucks</t>
  </si>
  <si>
    <t xml:space="preserve">    Rail, Passenger</t>
  </si>
  <si>
    <t xml:space="preserve">    Rail, Freight</t>
  </si>
  <si>
    <t xml:space="preserve">    Shipping, Domestic</t>
  </si>
  <si>
    <t xml:space="preserve">    Shipping, International</t>
  </si>
  <si>
    <t xml:space="preserve">    Recreational Boats</t>
  </si>
  <si>
    <t xml:space="preserve">    Air</t>
  </si>
  <si>
    <t xml:space="preserve">    Military Use</t>
  </si>
  <si>
    <t xml:space="preserve">    Lubricants</t>
  </si>
  <si>
    <t xml:space="preserve">    Pipeline Fuel</t>
  </si>
  <si>
    <t xml:space="preserve">      Total</t>
  </si>
  <si>
    <t xml:space="preserve">  (million barrels per day oil equivalent)</t>
  </si>
  <si>
    <t xml:space="preserve">   1/ Commercial trucks 8,501 to 10,000 pounds gross vehicle weight rating.</t>
  </si>
  <si>
    <t xml:space="preserve">   2/ CAFE standard based on projected new vehicle sales.</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</si>
  <si>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</si>
  <si>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</si>
  <si>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</si>
  <si>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</si>
  <si>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</si>
  <si>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are model results and may differ from official EIA data reports.</t>
  </si>
  <si>
    <t>EIA, Alternatives to Traditional Transportation Fuels 2009 (Part II - User and Fuel Data), April 2011;</t>
  </si>
  <si>
    <t>U.S. Department of Commerce, Bureau of the Census, "Vehicle Inventory and Use Survey," EC02TV (Washington, DC, December 2004);</t>
  </si>
  <si>
    <t>U.S. Department of Transportation, Research and Special Programs Administration, Air Carrier Statistics Monthly,</t>
  </si>
  <si>
    <t>December 2010/2009 (Washington, DC, December 2010); and United States Department of Defense, Defense Fuel Supply Center,</t>
  </si>
  <si>
    <t>Year</t>
  </si>
  <si>
    <t xml:space="preserve"> Indicators</t>
  </si>
  <si>
    <t>Fuel Cost (1987 dollars per million Btu)</t>
  </si>
  <si>
    <t>Ticket Price (1996 cents per passenger mile)</t>
  </si>
  <si>
    <t xml:space="preserve">  Domestic</t>
  </si>
  <si>
    <t xml:space="preserve">  International</t>
  </si>
  <si>
    <t xml:space="preserve">  Non-U.S. 1/</t>
  </si>
  <si>
    <t xml:space="preserve">  Load Factor (fraction of seats filled)</t>
  </si>
  <si>
    <t xml:space="preserve">    U.S. Domestic</t>
  </si>
  <si>
    <t xml:space="preserve">    U.S. International</t>
  </si>
  <si>
    <t>Driver Variables</t>
  </si>
  <si>
    <t xml:space="preserve">  Gross Domestic Product</t>
  </si>
  <si>
    <t xml:space="preserve">    United States</t>
  </si>
  <si>
    <t xml:space="preserve">    Canada</t>
  </si>
  <si>
    <t xml:space="preserve">    Central America</t>
  </si>
  <si>
    <t xml:space="preserve">    South America</t>
  </si>
  <si>
    <t xml:space="preserve">    Europe</t>
  </si>
  <si>
    <t xml:space="preserve">    Africa</t>
  </si>
  <si>
    <t xml:space="preserve">    Mideast</t>
  </si>
  <si>
    <t xml:space="preserve">    Commonwealth of Independent States</t>
  </si>
  <si>
    <t xml:space="preserve">    China</t>
  </si>
  <si>
    <t xml:space="preserve">    Northeast Asia</t>
  </si>
  <si>
    <t xml:space="preserve">    Southeast Asia</t>
  </si>
  <si>
    <t xml:space="preserve">    Southwest Asia</t>
  </si>
  <si>
    <t xml:space="preserve">    Oceania</t>
  </si>
  <si>
    <t xml:space="preserve">  Population (millions)</t>
  </si>
  <si>
    <t>Travel Demand</t>
  </si>
  <si>
    <t xml:space="preserve">  Revenue Passenger Miles (billion miles)</t>
  </si>
  <si>
    <t xml:space="preserve">    Domestic</t>
  </si>
  <si>
    <t xml:space="preserve">      United States</t>
  </si>
  <si>
    <t xml:space="preserve">      Canada</t>
  </si>
  <si>
    <t xml:space="preserve">      Central America</t>
  </si>
  <si>
    <t xml:space="preserve">      South America</t>
  </si>
  <si>
    <t xml:space="preserve">      Europe</t>
  </si>
  <si>
    <t xml:space="preserve">      Africa</t>
  </si>
  <si>
    <t xml:space="preserve">      Mideast</t>
  </si>
  <si>
    <t xml:space="preserve">      Commonwealth of Independent States</t>
  </si>
  <si>
    <t xml:space="preserve">      China</t>
  </si>
  <si>
    <t xml:space="preserve">      Northeast Asia</t>
  </si>
  <si>
    <t xml:space="preserve">      Southeast Asia</t>
  </si>
  <si>
    <t xml:space="preserve">      Southwest Asia</t>
  </si>
  <si>
    <t xml:space="preserve">      Oceania</t>
  </si>
  <si>
    <t xml:space="preserve">    International</t>
  </si>
  <si>
    <t xml:space="preserve">  Freight Revenue Ton Miles (billion miles)</t>
  </si>
  <si>
    <t xml:space="preserve">      Total World</t>
  </si>
  <si>
    <t>Seat Miles Demanded (billion miles)</t>
  </si>
  <si>
    <t xml:space="preserve">  United States</t>
  </si>
  <si>
    <t xml:space="preserve">    Narrow Body Aircraft</t>
  </si>
  <si>
    <t xml:space="preserve">    Wide Body Aircraft</t>
  </si>
  <si>
    <t xml:space="preserve">    Regional Jets</t>
  </si>
  <si>
    <t xml:space="preserve">  Canada</t>
  </si>
  <si>
    <t xml:space="preserve">  Central America</t>
  </si>
  <si>
    <t xml:space="preserve">  South America</t>
  </si>
  <si>
    <t xml:space="preserve">  Europe</t>
  </si>
  <si>
    <t xml:space="preserve">  Africa</t>
  </si>
  <si>
    <t xml:space="preserve">  Mideast</t>
  </si>
  <si>
    <t xml:space="preserve">  Commonwealth of Independent States</t>
  </si>
  <si>
    <t xml:space="preserve">  China</t>
  </si>
  <si>
    <t xml:space="preserve">  Northeast Asia</t>
  </si>
  <si>
    <t xml:space="preserve">  Southeast Asia</t>
  </si>
  <si>
    <t xml:space="preserve">  Southwest Asia</t>
  </si>
  <si>
    <t xml:space="preserve">  Oceania</t>
  </si>
  <si>
    <t xml:space="preserve">    Total World</t>
  </si>
  <si>
    <t>Aircraft Sales</t>
  </si>
  <si>
    <t>Total World</t>
  </si>
  <si>
    <t>Advanced Technology Penetration</t>
  </si>
  <si>
    <t xml:space="preserve">  General Technology 1</t>
  </si>
  <si>
    <t>- -</t>
  </si>
  <si>
    <t xml:space="preserve">  General Technology 2</t>
  </si>
  <si>
    <t xml:space="preserve">  General Technology 3</t>
  </si>
  <si>
    <t xml:space="preserve">  General Technology 4</t>
  </si>
  <si>
    <t xml:space="preserve">  General Technology 5</t>
  </si>
  <si>
    <t xml:space="preserve">  Laminar Flow Control</t>
  </si>
  <si>
    <t xml:space="preserve">  Advanced Aerodynamics</t>
  </si>
  <si>
    <t xml:space="preserve">  Weight Reducing Materials</t>
  </si>
  <si>
    <t xml:space="preserve">  Electrically Active Controls</t>
  </si>
  <si>
    <t>Aircraft Efficiency (seat miles per gallon) 2/</t>
  </si>
  <si>
    <t xml:space="preserve">  New Aircraft</t>
  </si>
  <si>
    <t xml:space="preserve">      Average Aircraft</t>
  </si>
  <si>
    <t xml:space="preserve">  Aircraft Stock</t>
  </si>
  <si>
    <t>Fuel Consumption (trillion Btu)</t>
  </si>
  <si>
    <t xml:space="preserve">  Commercial Jet Fuel</t>
  </si>
  <si>
    <t xml:space="preserve">  Commercial Aviation Gasoline, U.S.</t>
  </si>
  <si>
    <t xml:space="preserve">  Military Jet Fuel, U.S.</t>
  </si>
  <si>
    <t xml:space="preserve">   1/ Assumed to be the same as International US.</t>
  </si>
  <si>
    <t xml:space="preserve">   2/ Non-U.S. efficiency is assumed to equal U.S. efficiency.</t>
  </si>
  <si>
    <t xml:space="preserve">   - - = Not applicable.</t>
  </si>
  <si>
    <t>RSPA, Air Carrier Statistics Monthly, December 2009/2008 (Washington, DC, December 2009); Department of Defense, Defense</t>
  </si>
  <si>
    <t>estimate international freight ton*miles.  This assumes the ships have the same approximate</t>
  </si>
  <si>
    <t xml:space="preserve">Table 1-40:  U.S. Passenger-Miles (Millions) </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</si>
  <si>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</si>
  <si>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</si>
  <si>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</si>
  <si>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</si>
  <si>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</si>
  <si>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</si>
  <si>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</si>
  <si>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</si>
  <si>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</si>
  <si>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</si>
  <si>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</si>
  <si>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</si>
  <si>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</si>
  <si>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Motor bus</t>
    </r>
    <r>
      <rPr>
        <vertAlign val="superscript"/>
        <sz val="11"/>
        <rFont val="Arial Narrow"/>
        <family val="2"/>
      </rPr>
      <t>e</t>
    </r>
  </si>
  <si>
    <t>Heavy rail</t>
  </si>
  <si>
    <t>Trolley bus</t>
  </si>
  <si>
    <t>Commuter rail</t>
  </si>
  <si>
    <r>
      <t>Demand responsive</t>
    </r>
    <r>
      <rPr>
        <vertAlign val="superscript"/>
        <sz val="11"/>
        <rFont val="Arial Narrow"/>
        <family val="2"/>
      </rPr>
      <t>e</t>
    </r>
  </si>
  <si>
    <t>Rail</t>
  </si>
  <si>
    <r>
      <t>KEY:</t>
    </r>
    <r>
      <rPr>
        <sz val="9"/>
        <rFont val="Arial"/>
        <family val="2"/>
      </rPr>
      <t xml:space="preserve"> N = data do not exist; R = revised; U = data are unavailable.</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</si>
  <si>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</si>
  <si>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</si>
  <si>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</si>
  <si>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</si>
  <si>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</si>
  <si>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</si>
  <si>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</si>
  <si>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</si>
  <si>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</si>
  <si>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</si>
  <si>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</si>
  <si>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</si>
  <si>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</si>
  <si>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</si>
  <si>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</si>
  <si>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</si>
  <si>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</si>
  <si>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</si>
  <si>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</si>
  <si>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</si>
  <si>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</si>
  <si>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</si>
  <si>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</si>
  <si>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</si>
  <si>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</si>
  <si>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</si>
  <si>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</si>
  <si>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</si>
  <si>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</si>
  <si>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</si>
  <si>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</si>
  <si>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</si>
  <si>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</si>
  <si>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</si>
  <si>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</si>
  <si>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</si>
  <si>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</si>
  <si>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Passenger LDVs</t>
  </si>
  <si>
    <t>Passenger HDVs</t>
  </si>
  <si>
    <t>Passenger aircraft</t>
  </si>
  <si>
    <t>Passenger rail</t>
  </si>
  <si>
    <t>Passenger ships</t>
  </si>
  <si>
    <t>Freight LDVs</t>
  </si>
  <si>
    <t>Freight HDVs</t>
  </si>
  <si>
    <t>Freight aircraft</t>
  </si>
  <si>
    <t>Freight rail</t>
  </si>
  <si>
    <t>Freight shipping</t>
  </si>
  <si>
    <t>AEO Table 7 provides freight ton*miles is available for domestic shipping but not international</t>
  </si>
  <si>
    <t>shipping, so we use the ratio of energy consumption between these shipping modes to</t>
  </si>
  <si>
    <t>Available directly from AEO Table 7.</t>
  </si>
  <si>
    <t>(NTS Table 1-40) by the growth in passenger rail energy usage (AEO Table 7), adjusted for the</t>
  </si>
  <si>
    <t>increasing energy efficiency of rail transport (estimated using the efficiency change of freight</t>
  </si>
  <si>
    <t>rail) (AEO Table 7).</t>
  </si>
  <si>
    <t>(NTS Table 1-40) by the growth in bus energy usage (AEO Table 7), adjusted for the</t>
  </si>
  <si>
    <t>increasing energy efficiency of HDV transport (estimated using the efficiency change of freight</t>
  </si>
  <si>
    <t>trucks) (AEO Table 7).</t>
  </si>
  <si>
    <t>Car</t>
  </si>
  <si>
    <t>Van</t>
  </si>
  <si>
    <t>Sport utility</t>
  </si>
  <si>
    <t>Pickup</t>
  </si>
  <si>
    <t>Other truck</t>
  </si>
  <si>
    <t>Motorcycle</t>
  </si>
  <si>
    <t>All</t>
  </si>
  <si>
    <t>U.S. Department of Transportation, Federal Highway Administration, 1995 Nationwide Personal Transportation Survey, Washington, DC, 1997, and 2009 National Household Travel Survey, Washington, DC.  (Additional resources: www.fhwa.dot.gov, nhts.ornl.gov)</t>
  </si>
  <si>
    <t>Figure 8.1.  Average Vehicle Occupancy by Vehicle Type, 1995 NPTS and 2009 NHTS</t>
  </si>
  <si>
    <t>Vehicle miles from AEO Table 7 are multiplied by average passengers per vehicle in 2009</t>
  </si>
  <si>
    <t>(weighted average of LDV vehicle types) from TEDB Table 8-01.  Assumes constant number</t>
  </si>
  <si>
    <t>of passengers per vehicle and factors in a small contribution from motorcycles, which are</t>
  </si>
  <si>
    <t>not part of the model's LDV category.</t>
  </si>
  <si>
    <t>Sailboat</t>
  </si>
  <si>
    <t>PWC</t>
  </si>
  <si>
    <t>Canoe</t>
  </si>
  <si>
    <t>Kayak</t>
  </si>
  <si>
    <t>Pontoon Boat</t>
  </si>
  <si>
    <t>ships (passenger*hours)</t>
  </si>
  <si>
    <t>LDVs (passenger*miles)</t>
  </si>
  <si>
    <t>HDVs (passenger*miles)</t>
  </si>
  <si>
    <t>aircraft (passenger*miles)</t>
  </si>
  <si>
    <t>rail (passenger*miles)</t>
  </si>
  <si>
    <t>Recreational boats (the EIA category, which we treat as passenger ships in the model) are</t>
  </si>
  <si>
    <t>primarily characterized per hour of use, not per mile traveled, so statistics here (and in the</t>
  </si>
  <si>
    <t>BAU New Vehicle Fuel Economy variable) for this mode are in passenger*hours, not</t>
  </si>
  <si>
    <t xml:space="preserve">passenger*miles.  The units ultimately cancel in the model, producing correct BTU values.  </t>
  </si>
  <si>
    <t>Passenger*hours for future years are estimated by scaling recreational boat passenger*hours</t>
  </si>
  <si>
    <t>adjusted for the increasing energy efficiency of ship transport (estimated using the efficiency</t>
  </si>
  <si>
    <t>change of freight ships) (AEO Table 7).</t>
  </si>
  <si>
    <t>Bureau of Transportation Statistics</t>
  </si>
  <si>
    <t>Table 1-40</t>
  </si>
  <si>
    <t>Oak Ridge National Laboratory</t>
  </si>
  <si>
    <t>Figure 8.1</t>
  </si>
  <si>
    <t>Sources</t>
  </si>
  <si>
    <t>U.S. Coast Guard</t>
  </si>
  <si>
    <t>Table 1-50:  U.S. Ton-Miles of Freight (BTS Special Tabulation) (Millions)</t>
  </si>
  <si>
    <t xml:space="preserve">TOTAL U.S. ton-miles of freight </t>
  </si>
  <si>
    <t xml:space="preserve">Air </t>
  </si>
  <si>
    <t>Truck</t>
  </si>
  <si>
    <t>Railroad</t>
  </si>
  <si>
    <t>Domestic water transportation</t>
  </si>
  <si>
    <t>Coastwise</t>
  </si>
  <si>
    <t>Lakewise</t>
  </si>
  <si>
    <t>Internal</t>
  </si>
  <si>
    <t>Intraport</t>
  </si>
  <si>
    <t>Pipeline</t>
  </si>
  <si>
    <t>LDVs (freight ton*miles)</t>
  </si>
  <si>
    <t>HDVs (freight ton*miles)</t>
  </si>
  <si>
    <t>aircraft (freight ton*miles)</t>
  </si>
  <si>
    <t>rail (freight ton*miles)</t>
  </si>
  <si>
    <t>ships (freight ton*miles)</t>
  </si>
  <si>
    <t>Table 1-50</t>
  </si>
  <si>
    <t>in each year.  This is adjusted for the increasing energy efficiency of trucks (estimated using</t>
  </si>
  <si>
    <t>the efficiency change of freight trucks) (AEO Table 7).</t>
  </si>
  <si>
    <t>Energy use from commercial light trucks in each year (AEO Table 7) is multiplied by the ratio of</t>
  </si>
  <si>
    <t>the total energy use by trucks in 2011 (AEO Table 7) to estimate light truck freight ton*miles</t>
  </si>
  <si>
    <t>Energy use from heavy trucks in each year (AEO Table 7) is multiplied by the ratio of</t>
  </si>
  <si>
    <t>the total energy use by trucks in 2011 (AEO Table 7) to estimate heavy truck freight ton*miles</t>
  </si>
  <si>
    <t>in each year.  This is adjusted for the increasing energy efficiency of freight trucks (AEO Table 7).</t>
  </si>
  <si>
    <t>Stock</t>
  </si>
  <si>
    <t>Aircraft Stock</t>
  </si>
  <si>
    <t>Aircraft Active Stock</t>
  </si>
  <si>
    <t>Aircraft Parked Stock</t>
  </si>
  <si>
    <t>Aircraft Cargo Stock</t>
  </si>
  <si>
    <t xml:space="preserve">   Source: Jet Inventory Services, World Jet Inventory:  Year-End 2009 (March 2010).</t>
  </si>
  <si>
    <t>(thousands)</t>
  </si>
  <si>
    <t>United States</t>
  </si>
  <si>
    <t xml:space="preserve"> Technology Type</t>
  </si>
  <si>
    <t>New Car Sales 1/</t>
  </si>
  <si>
    <t xml:space="preserve"> Conventional Cars</t>
  </si>
  <si>
    <t xml:space="preserve">   Gasoline ICE Vehicles</t>
  </si>
  <si>
    <t xml:space="preserve">   TDI Diesel ICE</t>
  </si>
  <si>
    <t xml:space="preserve">     Total Conventional Cars</t>
  </si>
  <si>
    <t xml:space="preserve"> Alternative-Fuel Cars</t>
  </si>
  <si>
    <t xml:space="preserve">   Ethanol-Flex Fuel ICE</t>
  </si>
  <si>
    <t xml:space="preserve">   100 Mile Electric Vehicle</t>
  </si>
  <si>
    <t xml:space="preserve">   200 Mile Electric Vehicle</t>
  </si>
  <si>
    <t xml:space="preserve">   Plug-in 10 Gasoline Hybrid</t>
  </si>
  <si>
    <t xml:space="preserve">   Plug-in 40 Gasoline Hybrid</t>
  </si>
  <si>
    <t xml:space="preserve">   Electric-Diesel Hybrid</t>
  </si>
  <si>
    <t xml:space="preserve">   Electric-Gasoline Hybrid</t>
  </si>
  <si>
    <t xml:space="preserve">   Natural Gas ICE</t>
  </si>
  <si>
    <t xml:space="preserve">   Natural Gas Bi-fuel</t>
  </si>
  <si>
    <t xml:space="preserve">   Propane ICE</t>
  </si>
  <si>
    <t xml:space="preserve">   Propane Bi-fuel</t>
  </si>
  <si>
    <t xml:space="preserve">   Fuel Cell Gasoline</t>
  </si>
  <si>
    <t xml:space="preserve">   Fuel Cell Methanol</t>
  </si>
  <si>
    <t xml:space="preserve">   Fuel Cell Hydrogen</t>
  </si>
  <si>
    <t xml:space="preserve">     Total Alternative Cars</t>
  </si>
  <si>
    <t>Percent Alternative Car Sales</t>
  </si>
  <si>
    <t>Total New Car Sales</t>
  </si>
  <si>
    <t>New Light Truck Sales 2/</t>
  </si>
  <si>
    <t xml:space="preserve"> Conventional Light Trucks</t>
  </si>
  <si>
    <t xml:space="preserve">     Total Conventional Light Trucks</t>
  </si>
  <si>
    <t xml:space="preserve"> Alternative-Fuel Light Trucks</t>
  </si>
  <si>
    <t xml:space="preserve">     Total Alternative Light Trucks</t>
  </si>
  <si>
    <t>Percent Alternative Light Truck Sales</t>
  </si>
  <si>
    <t>Total New Light Truck Sales</t>
  </si>
  <si>
    <t>Percent Total Alternative Sales</t>
  </si>
  <si>
    <t>EPACT Legislative  Alternative Sales</t>
  </si>
  <si>
    <t>ZEVP Legislative Alternative Sales</t>
  </si>
  <si>
    <t>Total Sales, Cars and Light Trucks</t>
  </si>
  <si>
    <t xml:space="preserve">   Conventional Gasoline</t>
  </si>
  <si>
    <t xml:space="preserve">   TDI Diesel</t>
  </si>
  <si>
    <t xml:space="preserve">   Flex-Fuel</t>
  </si>
  <si>
    <t xml:space="preserve">   Electric</t>
  </si>
  <si>
    <t xml:space="preserve">   Plug-in Electric Hybrid</t>
  </si>
  <si>
    <t xml:space="preserve">   Electric Hybrid</t>
  </si>
  <si>
    <t xml:space="preserve">   Gaseous (Propane and Natural Gas)</t>
  </si>
  <si>
    <t xml:space="preserve">   Fuel Cell</t>
  </si>
  <si>
    <t>Total Vehicles Sales</t>
  </si>
  <si>
    <t xml:space="preserve">   Conventional Gasoline Microhybrids</t>
  </si>
  <si>
    <t xml:space="preserve">   TDI Diesel Microhybrids</t>
  </si>
  <si>
    <t>Total Alternative-Fueled Vehicle Sales</t>
  </si>
  <si>
    <t xml:space="preserve">   1/ Includes personal and fleet light-duty cars.</t>
  </si>
  <si>
    <t xml:space="preserve">   2/ Includes personal and fleet light-duty trucks.</t>
  </si>
  <si>
    <t xml:space="preserve">   ICE = Internal combustion engine.</t>
  </si>
  <si>
    <t xml:space="preserve">   EPACT = Energy Policy Act of 1992.</t>
  </si>
  <si>
    <t xml:space="preserve">   ZEVP = Zero emission vehicles from the low emission vehicle program.</t>
  </si>
  <si>
    <t>Administration (EIA), Describing Current and Potential Markets for Alternative-Fuel Vehicles, DOE/EIA-0604(96) (Washington, DC, March 1996);</t>
  </si>
  <si>
    <t>(millions)</t>
  </si>
  <si>
    <t>Car Stock 1/</t>
  </si>
  <si>
    <t>Total Car Stock</t>
  </si>
  <si>
    <t>Light Truck Stock 1/</t>
  </si>
  <si>
    <t>Total Light Truck Stock</t>
  </si>
  <si>
    <t>Total Stock</t>
  </si>
  <si>
    <t xml:space="preserve">   1/ Includes personal and fleet vehicles.</t>
  </si>
  <si>
    <t>Information Administration (EIA), Household Vehicles Energy Consumption</t>
  </si>
  <si>
    <t>1994, DOE/EIA-0464(94) (Washington, DC, August 1997); EIA, Describing Current and Potential Markets for</t>
  </si>
  <si>
    <t>Alternative-Fuel Vehicles, DOE/EIA-0604(96) (Washington, DC, March 1996); EIA, Alternatives to Traditional</t>
  </si>
  <si>
    <t>Transportation Fuels 2009 (Part II - User and Fuel Data), April 2011; Federal Highway Administration, Highway</t>
  </si>
  <si>
    <t xml:space="preserve"> Technology and Fuel Type</t>
  </si>
  <si>
    <t>Existing Trucks by Size Class</t>
  </si>
  <si>
    <t xml:space="preserve">  Vehicle Miles Traveled (billion miles)</t>
  </si>
  <si>
    <t xml:space="preserve">    Light Medium</t>
  </si>
  <si>
    <t xml:space="preserve">      Diesel</t>
  </si>
  <si>
    <t xml:space="preserve">      Motor Gasoline</t>
  </si>
  <si>
    <t xml:space="preserve">      Propane</t>
  </si>
  <si>
    <t xml:space="preserve">      Compressed/Liquefied Natural Gas</t>
  </si>
  <si>
    <t xml:space="preserve">        Light Medium Subtotal</t>
  </si>
  <si>
    <t xml:space="preserve">    Medium</t>
  </si>
  <si>
    <t xml:space="preserve">        Medium Subtotal</t>
  </si>
  <si>
    <t xml:space="preserve">    Heavy</t>
  </si>
  <si>
    <t xml:space="preserve">        Heavy Subtotal</t>
  </si>
  <si>
    <t xml:space="preserve">    Total Vehicle Miles Traveled</t>
  </si>
  <si>
    <t xml:space="preserve">  Consumption (trillion Btu)</t>
  </si>
  <si>
    <t xml:space="preserve">    Light Medium, Medium, and Heavy Total</t>
  </si>
  <si>
    <t xml:space="preserve">        Total</t>
  </si>
  <si>
    <t xml:space="preserve">  Fuel Efficiency (miles per gallon)</t>
  </si>
  <si>
    <t xml:space="preserve">        Light Medium Average</t>
  </si>
  <si>
    <t xml:space="preserve">        Medium Average</t>
  </si>
  <si>
    <t xml:space="preserve">        Heavy Average</t>
  </si>
  <si>
    <t xml:space="preserve">    Average</t>
  </si>
  <si>
    <t xml:space="preserve">  Stock (millions)</t>
  </si>
  <si>
    <t xml:space="preserve">    Total Stock</t>
  </si>
  <si>
    <t>New Trucks by Size Class</t>
  </si>
  <si>
    <t xml:space="preserve">    Total Sales</t>
  </si>
  <si>
    <t>Railroads</t>
  </si>
  <si>
    <t xml:space="preserve"> Ton Miles by Rail (billion)</t>
  </si>
  <si>
    <t xml:space="preserve"> Fuel Efficiency (ton miles per thousand Btu)</t>
  </si>
  <si>
    <t xml:space="preserve"> Fuel Consumption (trillion Btu)</t>
  </si>
  <si>
    <t xml:space="preserve">   Distillate Fuel Oil (diesel)</t>
  </si>
  <si>
    <t xml:space="preserve">   Residual Fuel Oil</t>
  </si>
  <si>
    <t xml:space="preserve">   Compressed Natural Gas</t>
  </si>
  <si>
    <t xml:space="preserve">   Liquefied Natural Gas</t>
  </si>
  <si>
    <t>Domestic Shipping</t>
  </si>
  <si>
    <t xml:space="preserve"> Ton Miles Shipping (billion)</t>
  </si>
  <si>
    <t>International Shipping</t>
  </si>
  <si>
    <t xml:space="preserve">   MPG = Miles per gallon.</t>
  </si>
  <si>
    <t>Transportation, Surface Transportation Board, Annual Reports R-1 Selected Schedules and Complete Annual Reports;</t>
  </si>
  <si>
    <t>U.S. Department of Defense, U.S Army Corps of Engineers, 2011 Waterborne Commerce in the United States, Part 5;</t>
  </si>
  <si>
    <t>The total passenger*miles or freight ton*miles (as calculated above) is multiplied by</t>
  </si>
  <si>
    <t>How Data were Obtained or Estimated for BAU Cargo Dist Transported</t>
  </si>
  <si>
    <t>the ratio of vehicle sales to vehicle stock to calculate the portion of the passenger*miles</t>
  </si>
  <si>
    <t>or freight ton*miles that is attributable to new vehicles in each year.  This assumes that</t>
  </si>
  <si>
    <t>passenger and freight vehicles of the same type (e.g. passenger and freight aircraft) have</t>
  </si>
  <si>
    <t>roughly the same lifespan (an assumption we also use elsewhere in the model).</t>
  </si>
  <si>
    <t>No future fleet or sales projections are available, so these are estimated in the model</t>
  </si>
  <si>
    <t>itself via a lifetime-based number of retirements.</t>
  </si>
  <si>
    <t>aircraft (freight ton*miles/BTU)</t>
  </si>
  <si>
    <t>rail (freight ton*miles/BTU)</t>
  </si>
  <si>
    <t>ships (freight ton*miles/BTU)</t>
  </si>
  <si>
    <t>aircraft (passenger*miles/BTU)</t>
  </si>
  <si>
    <t>rail (passenger*miles/BTU)</t>
  </si>
  <si>
    <t>ships (passenger*hours/BTU)</t>
  </si>
  <si>
    <t>The total passenger*miles or freight ton*miles (as calculated above) is divided by the</t>
  </si>
  <si>
    <t>energy usage of this vehicle type in BTU.  (The division of aircraft energy use into passengers</t>
  </si>
  <si>
    <t>HDVs (passenger*miles/BTU)</t>
  </si>
  <si>
    <t>LDVs (passenger*miles/BTU)</t>
  </si>
  <si>
    <t>LDVs (freight ton*miles/BTU)</t>
  </si>
  <si>
    <t>HDVs (freight ton*miles/BTU)</t>
  </si>
  <si>
    <t>This gives fleetwide BAU Vehicle Fuel Economy.  The ratio of new vehicle to fleet average</t>
  </si>
  <si>
    <t>fuel economy is available for passenger LDVs and freight LDVs (commercial light trucks)</t>
  </si>
  <si>
    <t>As above, the total passenger*miles or freight ton*miles (as calculated above) is divided by</t>
  </si>
  <si>
    <t>the energy usage of this vehicle type in BTU.  This gives fleetwide BAU Vehicle Fuel Economy.</t>
  </si>
  <si>
    <t>than either LDVs ratio because the BAU fuel economy of new LDVs is being driven upwards</t>
  </si>
  <si>
    <t>by standards, whereas for aircraft, rail, and ships, it is not.  There are HDV standards,</t>
  </si>
  <si>
    <t>but they vary tremendously based on truck characteristics- truck class, day vs. sleeper cab,</t>
  </si>
  <si>
    <t>and roof height- and the standards only go out to 2018 right now.  Therefore, using the</t>
  </si>
  <si>
    <t>aircraft ratio is probably better than the LDVs ratio for estimating the HDVs ratio, given</t>
  </si>
  <si>
    <t>the available data.)</t>
  </si>
  <si>
    <t>rail (not available)</t>
  </si>
  <si>
    <t>ships (not available)</t>
  </si>
  <si>
    <t>How Data were Obtained or Estimated for BAU New Vehicle Fuel Economy</t>
  </si>
  <si>
    <t>motorbikes (not used for freight)</t>
  </si>
  <si>
    <t>Passenger motorbikes</t>
  </si>
  <si>
    <t>(trillion Btu)</t>
  </si>
  <si>
    <t xml:space="preserve"> Mode and Type</t>
  </si>
  <si>
    <t xml:space="preserve">   Pipeline Fuel Natural Gas</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</si>
  <si>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</si>
  <si>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</si>
  <si>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</si>
  <si>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</si>
  <si>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</si>
  <si>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</si>
  <si>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</si>
  <si>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</si>
  <si>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this forecast.</t>
  </si>
  <si>
    <t xml:space="preserve">   6/ Includes all military distillates.</t>
  </si>
  <si>
    <t xml:space="preserve">   Note:  Includes estimated consumption for petroleum and other liquids.  Totals may not equal sum of components due to independent rounding.</t>
  </si>
  <si>
    <t>http://www.eia.gov/forecasts/aeo/supplement/suptab_45.xlsx</t>
  </si>
  <si>
    <t>Registered Vehicles</t>
  </si>
  <si>
    <t>Vehicle Miles Traveled (millions)</t>
  </si>
  <si>
    <t>Motorcycles</t>
  </si>
  <si>
    <t>motorbikes (passenger*miles)</t>
  </si>
  <si>
    <t>National Highway Traffic Safety Administration</t>
  </si>
  <si>
    <t>http://www-nrd.nhtsa.dot.gov/Pubs/812035.pdf</t>
  </si>
  <si>
    <t>Table 1</t>
  </si>
  <si>
    <t>Freight motorbikes</t>
  </si>
  <si>
    <t>Not used in model.</t>
  </si>
  <si>
    <t>motorbikes (not available)</t>
  </si>
  <si>
    <t>an estimate.  (The aircraft new-to-fleet fuel economy ratio is a better proxy for rail and ships</t>
  </si>
  <si>
    <t>The ratio of new vehicle to fleet average fuel economy is not available for these vehicle</t>
  </si>
  <si>
    <t>types, so we multiply by the ratio of new aircraft to fleet average aircraft fuel economy as</t>
  </si>
  <si>
    <t>The ratio of new vehicle to fleet average fuel economy is not available for motorbikes and</t>
  </si>
  <si>
    <t>motorbikes (passenger*miles/BTU)</t>
  </si>
  <si>
    <t>may in fact be near 1, if fuel economy of motorbikes does not tend to improve much with time.</t>
  </si>
  <si>
    <t>This is possible, given that motorcycles are already fuel-efficient (minimizing the economic</t>
  </si>
  <si>
    <t>value of further improvements) and are not governed by fuel economy standards in the BAU</t>
  </si>
  <si>
    <t>case.  Accordingly, we assume that new motorbikes have the same fuel efficiency as the fleet</t>
  </si>
  <si>
    <t>average in each year.  (Due to the way future cargo distance was projected, above, this</t>
  </si>
  <si>
    <t>VFP BAU Cargo Dist Transported</t>
  </si>
  <si>
    <t>VFP BAU New Cargo Dist Transported for Vehicles with Sales Data</t>
  </si>
  <si>
    <t>VFP BAU New Vehicle Fuel Economy</t>
  </si>
  <si>
    <t>How Data were Obtained or Estimated for BAU New Cargo Dist Transported for Vehicles with Sales Data</t>
  </si>
  <si>
    <t>2013-</t>
  </si>
  <si>
    <t xml:space="preserve">   3/ Includes CAFE credits for alternative fueled vehicle sales and credit banking.</t>
  </si>
  <si>
    <t xml:space="preserve">   Note:  Totals may not equal sum of components due to independent rounding.  Data for 2012 and 2013</t>
  </si>
  <si>
    <t xml:space="preserve">   Sources:  2012 and 2013:  U.S. Energy Information Administration (EIA), Monthly Energy</t>
  </si>
  <si>
    <t>Review, DOE/EIA-0035(2014/08) (Washington, DC, August 2014);</t>
  </si>
  <si>
    <t>EIA, State Energy Data System 2012, DOE/EIA-0214(2012) (Washington, DC, June 2014);</t>
  </si>
  <si>
    <t>Federal Highway Administration, Highway Statistics 2012 (Washington, DC, January 2014);</t>
  </si>
  <si>
    <t>Oak Ridge National Laboratory, Transportation Energy Data Book:  Edition 33 (Oak Ridge, TN, July 2014);</t>
  </si>
  <si>
    <t>National Highway Traffic and Safety Administration, Summary of Fuel Economy Performance (Washington, DC, June 2014);</t>
  </si>
  <si>
    <t>Factbook (January 2010).  Projections:  EIA, AEO2015 National Energy Modeling System run ref2015.d021915a.</t>
  </si>
  <si>
    <t>36. Transportation Sector Energy Use by Mode and Type</t>
  </si>
  <si>
    <t xml:space="preserve">   Highway</t>
  </si>
  <si>
    <t xml:space="preserve">      Light-Duty Vehicles</t>
  </si>
  <si>
    <t xml:space="preserve">         Automobiles</t>
  </si>
  <si>
    <t xml:space="preserve">         Light Trucks</t>
  </si>
  <si>
    <t xml:space="preserve">         Motorcycles</t>
  </si>
  <si>
    <t xml:space="preserve">      Commercial Light Trucks 1/</t>
  </si>
  <si>
    <t xml:space="preserve">      Buses</t>
  </si>
  <si>
    <t xml:space="preserve">         Transit</t>
  </si>
  <si>
    <t xml:space="preserve">         Intercity</t>
  </si>
  <si>
    <t xml:space="preserve">         School</t>
  </si>
  <si>
    <t xml:space="preserve">      Freight Trucks 2/</t>
  </si>
  <si>
    <t xml:space="preserve">         Medium (10001-26000 pounds)</t>
  </si>
  <si>
    <t xml:space="preserve">         Large  (&gt; 26000 pounds)</t>
  </si>
  <si>
    <t xml:space="preserve">   Non-Highway</t>
  </si>
  <si>
    <t xml:space="preserve">      Air 3/</t>
  </si>
  <si>
    <t xml:space="preserve">         General Aviation</t>
  </si>
  <si>
    <t xml:space="preserve">         Domestic Air Carriers</t>
  </si>
  <si>
    <t xml:space="preserve">         International Air Carriers</t>
  </si>
  <si>
    <t xml:space="preserve">         Freight Carriers</t>
  </si>
  <si>
    <t xml:space="preserve">      Water 4/</t>
  </si>
  <si>
    <t xml:space="preserve">         Freight</t>
  </si>
  <si>
    <t xml:space="preserve">            Domestic Shipping</t>
  </si>
  <si>
    <t xml:space="preserve">            International Shipping</t>
  </si>
  <si>
    <t xml:space="preserve">         Recreational Boats</t>
  </si>
  <si>
    <t xml:space="preserve">      Rail</t>
  </si>
  <si>
    <t xml:space="preserve">         Passenger</t>
  </si>
  <si>
    <t xml:space="preserve">            Intercity</t>
  </si>
  <si>
    <t xml:space="preserve">            Transit</t>
  </si>
  <si>
    <t xml:space="preserve">            Commuter</t>
  </si>
  <si>
    <t xml:space="preserve">      Lubricants</t>
  </si>
  <si>
    <t xml:space="preserve">      Pipeline Fuel Natural Gas</t>
  </si>
  <si>
    <t xml:space="preserve">   Military Use</t>
  </si>
  <si>
    <t xml:space="preserve">      Jet Fuel and Aviation Gasoline</t>
  </si>
  <si>
    <t xml:space="preserve">      Residual Fuel Oil</t>
  </si>
  <si>
    <t xml:space="preserve">      Distillates and Diesel</t>
  </si>
  <si>
    <t xml:space="preserve">      Motor Gasoline excluding E85 5/</t>
  </si>
  <si>
    <t xml:space="preserve">      E85 5/</t>
  </si>
  <si>
    <t xml:space="preserve">      Diesel 6/</t>
  </si>
  <si>
    <t xml:space="preserve">      Jet Fuel (kerosene &amp; naphtha)</t>
  </si>
  <si>
    <t xml:space="preserve">      Aviation Gasoline</t>
  </si>
  <si>
    <t xml:space="preserve">   Petroleum and Other Liquids Subtotal</t>
  </si>
  <si>
    <t xml:space="preserve">   M85</t>
  </si>
  <si>
    <t xml:space="preserve">   Electricity</t>
  </si>
  <si>
    <t xml:space="preserve">   Compressed/Liquefied Natural Gas</t>
  </si>
  <si>
    <t xml:space="preserve">   Liquid Hydrogen</t>
  </si>
  <si>
    <t xml:space="preserve">   Sources:  2012 and 2013 values derived using:  U.S. Energy Information Administration (EIA),</t>
  </si>
  <si>
    <t>Monthly Energy Review, DOE/EIA-0035(2014/08) (Washington, DC, August 2014); EIA, Fuel Oil and Kerosene</t>
  </si>
  <si>
    <t>Sales 2012, DOE/EIA-0535(2012) (Washington, DC, November 2013); EIA, State Energy Data</t>
  </si>
  <si>
    <t>System 2012, DOE/EIA-0214(2012) (Washington, DC, June 2014); Oak Ridge National Laboratory, Transportation Energy Data</t>
  </si>
  <si>
    <t>Book:  Edition 33 (Oak Ridge, TN, July 2014); Department of Defense, Defense Fuel Supply Center, Factbook (January 2010);</t>
  </si>
  <si>
    <t>and EIA, AEO2015 National Energy Modeling System run ref2015.d021915a.  Projections:  EIA, AEO2015</t>
  </si>
  <si>
    <t>National Energy Modeling System run ref2015.d021915a.</t>
  </si>
  <si>
    <t>39. Light-Duty Vehicle Sales by Technology Type</t>
  </si>
  <si>
    <t xml:space="preserve">   Sources:  2012 and 2013 values derived using:  U.S. Energy Information</t>
  </si>
  <si>
    <t>40. Light-Duty Vehicle Stock by Technology Type</t>
  </si>
  <si>
    <t xml:space="preserve">   Sources:  2012 and 2013 values derived using:  Energy</t>
  </si>
  <si>
    <t>Statistics 2012 (Washington, DC, January 2014); Oak Ridge National Laboratory,</t>
  </si>
  <si>
    <t>Transportation Energy Data Book:  Edition 33 (Oak Ridge, TN, July 2014);</t>
  </si>
  <si>
    <t>and EIA, AEO2015 National Energy Modeling System run ref2015.d021915a.</t>
  </si>
  <si>
    <t>Projections:  EIA, AEO2015 National Energy Modeling System run ref2015.d021915a.</t>
  </si>
  <si>
    <t>48. Air Travel Energy Use</t>
  </si>
  <si>
    <t xml:space="preserve">  (billion 2009 chain-weighted dollars)</t>
  </si>
  <si>
    <t xml:space="preserve">   Sources:  2012 and 2013 values derived using:  U.S. Department of Transportation,</t>
  </si>
  <si>
    <t>Fuel Supply Center, Factbook (January 2010); and U.S. Energy Information Administration (EIA), AEO2015 National Energy</t>
  </si>
  <si>
    <t>Modeling System run ref2015.d021915a.  Projections:  EIA AEO2015 National Energy Modeling System run ref2015.d021915a.</t>
  </si>
  <si>
    <t>49. Aircraft Stock</t>
  </si>
  <si>
    <t>Projections:  EIA AEO2015 National Energy Modeling System run ref2015.d021915a.</t>
  </si>
  <si>
    <t>50. Freight Transportation Energy Use</t>
  </si>
  <si>
    <t xml:space="preserve">  Sales (thousands)</t>
  </si>
  <si>
    <t xml:space="preserve"> Gross Trade (billion 2009 dollars)</t>
  </si>
  <si>
    <t xml:space="preserve"> Exports (billion 2009 dollars)</t>
  </si>
  <si>
    <t xml:space="preserve"> Imports (billion 2009 dollars)</t>
  </si>
  <si>
    <t xml:space="preserve">   Sources:  2012 and 2013 values derived using:  Oak Ridge National Laboratory,</t>
  </si>
  <si>
    <t>Federal Highway Administration, Highway Statistics 2012 (Washington, DC, January 2014); U.S. Department of</t>
  </si>
  <si>
    <t>and Energy Information Administration (EIA), AEO2015 National Energy Modeling System run ref2015.d021915a.</t>
  </si>
  <si>
    <t>Annual Energy Outlook 2015</t>
  </si>
  <si>
    <t>http://www.eia.gov/forecasts/aeo/excel/aeotab_7.xlsx</t>
  </si>
  <si>
    <t>http://www.eia.gov/forecasts/aeo/supplement/suptab_57.xlsx</t>
  </si>
  <si>
    <t>http://www.eia.gov/forecasts/aeo/supplement/suptab_58.xlsx</t>
  </si>
  <si>
    <t>http://www.eia.gov/forecasts/aeo/supplement/suptab_66.xlsx</t>
  </si>
  <si>
    <t>Table 36</t>
  </si>
  <si>
    <t>Table 39</t>
  </si>
  <si>
    <t>Table 40</t>
  </si>
  <si>
    <t>Table 48</t>
  </si>
  <si>
    <t>http://www.eia.gov/forecasts/aeo/supplement/suptab_67.xlsx</t>
  </si>
  <si>
    <t>Table 49</t>
  </si>
  <si>
    <t>http://www.eia.gov/forecasts/aeo/supplement/suptab_68.xlsx</t>
  </si>
  <si>
    <t>Table 50</t>
  </si>
  <si>
    <r>
      <t>Intercity/Amtrak</t>
    </r>
    <r>
      <rPr>
        <vertAlign val="superscript"/>
        <sz val="11"/>
        <rFont val="Arial Narrow"/>
        <family val="2"/>
      </rPr>
      <t>f</t>
    </r>
  </si>
  <si>
    <r>
      <t>Transit- Light rail</t>
    </r>
    <r>
      <rPr>
        <vertAlign val="superscript"/>
        <sz val="11"/>
        <rFont val="Arial Narrow"/>
        <family val="2"/>
      </rPr>
      <t>g</t>
    </r>
  </si>
  <si>
    <t>Transit- Heavy rail</t>
  </si>
  <si>
    <r>
      <t>Transit</t>
    </r>
    <r>
      <rPr>
        <b/>
        <vertAlign val="superscript"/>
        <sz val="11"/>
        <rFont val="Arial Narrow"/>
        <family val="2"/>
      </rPr>
      <t>h</t>
    </r>
    <r>
      <rPr>
        <b/>
        <sz val="11"/>
        <rFont val="Arial Narrow"/>
        <family val="2"/>
      </rPr>
      <t>, total</t>
    </r>
  </si>
  <si>
    <r>
      <t>Light rail</t>
    </r>
    <r>
      <rPr>
        <vertAlign val="superscript"/>
        <sz val="11"/>
        <rFont val="Arial Narrow"/>
        <family val="2"/>
      </rPr>
      <t>g</t>
    </r>
  </si>
  <si>
    <r>
      <t>Ferry boat</t>
    </r>
    <r>
      <rPr>
        <vertAlign val="superscript"/>
        <sz val="11"/>
        <rFont val="Arial Narrow"/>
        <family val="2"/>
      </rPr>
      <t>i</t>
    </r>
  </si>
  <si>
    <r>
      <t>Other</t>
    </r>
    <r>
      <rPr>
        <vertAlign val="superscript"/>
        <sz val="11"/>
        <rFont val="Arial Narrow"/>
        <family val="2"/>
      </rPr>
      <t>i</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</si>
  <si>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2007-13.</t>
    </r>
  </si>
  <si>
    <r>
      <t xml:space="preserve">e </t>
    </r>
    <r>
      <rPr>
        <i/>
        <sz val="9"/>
        <rFont val="Arial"/>
        <family val="2"/>
      </rPr>
      <t>Motor bus, intercity bus, transit</t>
    </r>
    <r>
      <rPr>
        <sz val="9"/>
        <rFont val="Arial"/>
        <family val="2"/>
      </rPr>
      <t xml:space="preserve"> and d</t>
    </r>
    <r>
      <rPr>
        <i/>
        <sz val="9"/>
        <rFont val="Arial"/>
        <family val="2"/>
      </rPr>
      <t>emand responsive</t>
    </r>
    <r>
      <rPr>
        <sz val="9"/>
        <rFont val="Arial"/>
        <family val="2"/>
      </rPr>
      <t xml:space="preserve"> figures are also included in the </t>
    </r>
    <r>
      <rPr>
        <i/>
        <sz val="9"/>
        <rFont val="Arial"/>
        <family val="2"/>
      </rPr>
      <t>Bus</t>
    </r>
    <r>
      <rPr>
        <sz val="9"/>
        <rFont val="Arial"/>
        <family val="2"/>
      </rPr>
      <t xml:space="preserve"> figure for highway.</t>
    </r>
  </si>
  <si>
    <r>
      <t>f</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</si>
  <si>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g</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</si>
  <si>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h </t>
    </r>
    <r>
      <rPr>
        <sz val="9"/>
        <rFont val="Arial"/>
        <family val="2"/>
      </rPr>
      <t xml:space="preserve">Prior to 1985, excludes </t>
    </r>
    <r>
      <rPr>
        <i/>
        <sz val="9"/>
        <rFont val="Arial"/>
        <family val="2"/>
      </rPr>
      <t>Demand responsive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</si>
  <si>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i</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</si>
  <si>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1975-2013: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http://www.transtats.bts.gov/DL_SelectFields.asp?Table_ID=264&amp;DB_Short_Name=Air%20Carrier%20Summary as of March 17, 2015.</t>
    </r>
  </si>
  <si>
    <r>
      <t>2000-13: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March 17, 2015.</t>
    </r>
  </si>
  <si>
    <t>1985-2012:  Ibid., Highway Statistics (Washington, DC: Annual Issues), table VM-1, available at http://www.fhwa.dot.gov/policyinformation/statistics.cfm as of June 19, 2014.</t>
  </si>
  <si>
    <r>
      <t xml:space="preserve">2000-13: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March 17, 2015.</t>
    </r>
  </si>
  <si>
    <t>1995-2013: Ibid., Highway Statistics (Washington, DC: Annual Issues), table VM-1, available at http://www.fhwa.dot.gov/policyinformation/statistics.cfm as of March 17, 2015.</t>
  </si>
  <si>
    <r>
      <t xml:space="preserve">1996-2013: U.S. Department of Transportation, Federal Transit Administration, </t>
    </r>
    <r>
      <rPr>
        <i/>
        <sz val="9"/>
        <rFont val="Arial"/>
        <family val="2"/>
      </rPr>
      <t>National Transit Database</t>
    </r>
    <r>
      <rPr>
        <sz val="9"/>
        <rFont val="Arial"/>
        <family val="2"/>
      </rPr>
      <t>, available at http://www.ntdprogram.gov/ntdprogram/data.htm as of March 17, 2015.</t>
    </r>
  </si>
  <si>
    <r>
      <t>1996-2013: U.S. Department of Transportation, Federal Transit Administration,</t>
    </r>
    <r>
      <rPr>
        <i/>
        <sz val="9"/>
        <rFont val="Arial"/>
        <family val="2"/>
      </rPr>
      <t xml:space="preserve"> National Transit Database</t>
    </r>
    <r>
      <rPr>
        <sz val="9"/>
        <rFont val="Arial"/>
        <family val="2"/>
      </rPr>
      <t>, available at http://www.ntdprogram.gov/ntdprogram/data.htm as of March 17, 2015.</t>
    </r>
  </si>
  <si>
    <r>
      <t xml:space="preserve">2003-12: Association of American Railroads, </t>
    </r>
    <r>
      <rPr>
        <i/>
        <sz val="9"/>
        <rFont val="Arial"/>
        <family val="2"/>
      </rPr>
      <t xml:space="preserve">Railroad Facts </t>
    </r>
    <r>
      <rPr>
        <sz val="9"/>
        <rFont val="Arial"/>
        <family val="2"/>
      </rPr>
      <t xml:space="preserve">(Washington, DC: Annual Issues), page 77. </t>
    </r>
  </si>
  <si>
    <t>NOTE</t>
  </si>
  <si>
    <t>Data in this table are improved estimates based on the Freight Analysis Framework (FAF). Technical Summary of Updated Methodology is available at http://www.rita.dot.gov/bts/sites/rita.dot.gov.bts/files/FreightTonMilesMethodology.pdf</t>
  </si>
  <si>
    <t xml:space="preserve">Total:   </t>
  </si>
  <si>
    <t>1980-96:  Summation of individual modes.</t>
  </si>
  <si>
    <t xml:space="preserve">1997-2011:  U.S. Department of Transportation, Federal Highway Administration, Freight Analysis Framework, Version 3, for 1997, 2002, 2007, 2008, and 2009, available at http://faf.ornl.gov/fafweb/Extraction0.aspx.   </t>
  </si>
  <si>
    <t xml:space="preserve">Air:  </t>
  </si>
  <si>
    <r>
      <t xml:space="preserve">U.S. Department of Transportation, Bureau of Transportation Statistics, Office of Airline Information, </t>
    </r>
    <r>
      <rPr>
        <i/>
        <sz val="10"/>
        <rFont val="Arial"/>
        <family val="2"/>
      </rPr>
      <t>Air Carrier Statistics - Green Book</t>
    </r>
    <r>
      <rPr>
        <sz val="10"/>
        <rFont val="Arial"/>
        <family val="2"/>
      </rPr>
      <t xml:space="preserve">, (Washington, DC, December issues), p. 3, line 3.  </t>
    </r>
  </si>
  <si>
    <t xml:space="preserve">Rail:  </t>
  </si>
  <si>
    <r>
      <t>Estimates come from the Association of American Railroads using ton</t>
    </r>
    <r>
      <rPr>
        <sz val="10"/>
        <color rgb="FF000000"/>
        <rFont val="Arial"/>
        <family val="2"/>
      </rPr>
      <t xml:space="preserve"> mile values from the Surface Transportation Board’s Waybill Sample.  The Waybill Sample represents all major U.S. railroads, including all Class I railroads and several short-line railroads.  </t>
    </r>
  </si>
  <si>
    <t xml:space="preserve">Truck:  </t>
  </si>
  <si>
    <r>
      <t xml:space="preserve">1980-96:  1997 Truck value, adjusted using U.S. Department of Transportation, Federal Highway Administration, </t>
    </r>
    <r>
      <rPr>
        <i/>
        <sz val="10"/>
        <color rgb="FF000000"/>
        <rFont val="Arial"/>
        <family val="2"/>
      </rPr>
      <t>Highway Statistics</t>
    </r>
    <r>
      <rPr>
        <sz val="10"/>
        <color rgb="FF000000"/>
        <rFont val="Arial"/>
        <family val="2"/>
      </rPr>
      <t>, (Washington, DC: Annual Issues), Table VM-1, Vehicle Miles Traveled, Total Rural and Urban, for Single-Unit 2 Axle 6-Tire or more and Combination Trucks.</t>
    </r>
  </si>
  <si>
    <t>1997-2011:  Difference between total of all modes, and sum of other modes.</t>
  </si>
  <si>
    <t xml:space="preserve">Pipeline:  </t>
  </si>
  <si>
    <r>
      <t xml:space="preserve">1980-96: 1997 Pipeline value, adjusted using Association of Petroleum Pipelines, </t>
    </r>
    <r>
      <rPr>
        <i/>
        <sz val="10"/>
        <rFont val="Arial"/>
        <family val="2"/>
      </rPr>
      <t>Shifts in Petroleum Transportation</t>
    </r>
    <r>
      <rPr>
        <sz val="10"/>
        <rFont val="Arial"/>
        <family val="2"/>
      </rPr>
      <t xml:space="preserve"> (Washington, DC: Annual Issues), table 1, available at http://www.aopl.org/publications/?fa=reports as of Oct. 22, 2013.</t>
    </r>
  </si>
  <si>
    <t>National Transportation Statistics 2015</t>
  </si>
  <si>
    <t>http://www.rita.dot.gov/bts/sites/rita.dot.gov.bts/files/table_01_50.xlsx</t>
  </si>
  <si>
    <t>http://www.rita.dot.gov/bts/sites/rita.dot.gov.bts/files/table_01_40_6.xlsx</t>
  </si>
  <si>
    <t>Bus passenger*miles for future years are estimated by scaling bus passenger*miles in 2012</t>
  </si>
  <si>
    <t>efficiency (in BTU/freight ton*mile) but does not assume that they are the same size.</t>
  </si>
  <si>
    <t>Rail passenger*miles for future years are estimated by scaling rail passenger*miles in 2012</t>
  </si>
  <si>
    <t>freight ton*miles by truck in 2011 (the closest available year to 2012, from NTS Table 1-50) by</t>
  </si>
  <si>
    <t>Transportation Energy Data Book Ed. 33</t>
  </si>
  <si>
    <t>http://cta.ornl.gov/data/tedb33/Spreadsheets/Figure8_01.xls</t>
  </si>
  <si>
    <t>Boat Type</t>
  </si>
  <si>
    <t>Number of Boats Owned in the U.S. (thousands)</t>
  </si>
  <si>
    <t>Number of Boating Days (thousands)</t>
  </si>
  <si>
    <t>Number of Person-Hours (millions)</t>
  </si>
  <si>
    <t>Number of Days / Boat</t>
  </si>
  <si>
    <t>Number of Hours / Boating Day</t>
  </si>
  <si>
    <t>Passengers on Boat / Boating Day</t>
  </si>
  <si>
    <t>Powerboat</t>
  </si>
  <si>
    <t>All Types</t>
  </si>
  <si>
    <t>Row/Inflatable</t>
  </si>
  <si>
    <t>Table 40: 2012 Boating Days and Hours by Boat Type in the U.S.</t>
  </si>
  <si>
    <t>National Recreational Boating Survey 2012</t>
  </si>
  <si>
    <t>http://www.uscgboating.org/library/recreational-boating-servey/2012survey%20report.pdf</t>
  </si>
  <si>
    <t>Page 63, Table 40</t>
  </si>
  <si>
    <t>Traffic Safety Facts: Motorcycles</t>
  </si>
  <si>
    <t>Excerpt from NHTSA Table 10</t>
  </si>
  <si>
    <t>Registered Motorcycles</t>
  </si>
  <si>
    <t>Available directly from AEO Table 48.</t>
  </si>
  <si>
    <t>in 2011 (NRBS Table 40) by the growth in recreational boat energy usage (AEO Table 7),</t>
  </si>
  <si>
    <t>2012 and 2013 values taken from NHTSA Table 1, assuming 1 passenger per motorbike.</t>
  </si>
  <si>
    <t>Values for years 2014 and later based on scaling 2013 value by the change in motorcycle</t>
  </si>
  <si>
    <t>energy consumption (AEO Table 36).</t>
  </si>
  <si>
    <t>and freight is estimated via the fraction of passenger vs. freight aircraft from AEO Table 49.)</t>
  </si>
  <si>
    <t>from AEO Table 7 and available for aircraft from AEO Table 48.</t>
  </si>
  <si>
    <t>implies a constant fuel economy from 2013 onward.)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</si>
</sst>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0"/>
    <numFmt numFmtId="166" formatCode="0.000E+00"/>
    <numFmt numFmtId="167" formatCode="#,##0.0"/>
    <numFmt numFmtId="168" formatCode="###0.00_)"/>
    <numFmt numFmtId="169" formatCode="&quot;(R)&quot;\ #,##0;&quot;(R) -&quot;#,##0;&quot;(R) &quot;\ 0"/>
    <numFmt numFmtId="170" formatCode="#,##0\(\R\)"/>
    <numFmt numFmtId="171" formatCode="_(* #,##0_);_(* \(#,##0\);_(* &quot;-&quot;??_);_(@_)"/>
  </numFmts>
  <fonts count="41"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12"/>
      <name val="Arial"/>
      <family val="2"/>
    </font>
    <font>
      <sz val="12"/>
      <name val="Arial"/>
      <family val="2"/>
    </font>
    <font>
      <b/>
      <sz val="11"/>
      <name val="Arial Narrow"/>
      <family val="2"/>
    </font>
    <font>
      <b/>
      <sz val="10"/>
      <name val="Helv"/>
      <family val="2"/>
    </font>
    <font>
      <sz val="10"/>
      <name val="Arial"/>
      <family val="2"/>
    </font>
    <font>
      <sz val="10"/>
      <name val="Helv"/>
      <family val="2"/>
    </font>
    <font>
      <sz val="11"/>
      <name val="Arial Narrow"/>
      <family val="2"/>
    </font>
    <font>
      <vertAlign val="superscript"/>
      <sz val="11"/>
      <name val="Arial Narrow"/>
      <family val="2"/>
    </font>
    <font>
      <b/>
      <vertAlign val="superscript"/>
      <sz val="11"/>
      <name val="Arial Narrow"/>
      <family val="2"/>
    </font>
    <font>
      <vertAlign val="superscript"/>
      <sz val="12"/>
      <name val="Helv"/>
      <family val="2"/>
    </font>
    <font>
      <b/>
      <sz val="9"/>
      <name val="Arial"/>
      <family val="2"/>
    </font>
    <font>
      <sz val="9"/>
      <name val="Arial"/>
      <family val="2"/>
    </font>
    <font>
      <sz val="8"/>
      <name val="Helv"/>
      <family val="2"/>
    </font>
    <font>
      <vertAlign val="superscript"/>
      <sz val="9"/>
      <name val="Arial"/>
      <family val="2"/>
    </font>
    <font>
      <i/>
      <sz val="10"/>
      <name val="Arial"/>
      <family val="2"/>
    </font>
    <font>
      <i/>
      <sz val="9"/>
      <name val="Arial"/>
      <family val="2"/>
    </font>
    <font>
      <sz val="11"/>
      <color theme="1"/>
      <name val="Times New Roman"/>
      <family val="1"/>
    </font>
    <font>
      <b/>
      <sz val="11"/>
      <color theme="1"/>
      <name val="Times New Roman"/>
      <family val="1"/>
    </font>
    <font>
      <b/>
      <sz val="10"/>
      <color theme="1"/>
      <name val="Times New Roman"/>
      <family val="1"/>
    </font>
    <font>
      <sz val="10"/>
      <color theme="1"/>
      <name val="Times New Roman"/>
      <family val="1"/>
    </font>
    <font>
      <b/>
      <sz val="14"/>
      <name val="Helv"/>
    </font>
    <font>
      <b/>
      <sz val="10"/>
      <name val="Helv"/>
    </font>
    <font>
      <sz val="10"/>
      <name val="Helv"/>
    </font>
    <font>
      <vertAlign val="superscript"/>
      <sz val="12"/>
      <name val="Helv"/>
    </font>
    <font>
      <sz val="11"/>
      <color theme="1"/>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1"/>
      <color theme="1"/>
      <name val="Arial Narrow"/>
      <family val="2"/>
    </font>
    <font>
      <sz val="8"/>
      <name val="Helv"/>
    </font>
    <font>
      <b/>
      <sz val="10"/>
      <name val="Arial"/>
      <family val="2"/>
    </font>
    <font>
      <sz val="10"/>
      <color rgb="FF000000"/>
      <name val="Arial"/>
      <family val="2"/>
    </font>
    <font>
      <b/>
      <sz val="10"/>
      <color rgb="FF000000"/>
      <name val="Arial"/>
      <family val="2"/>
    </font>
    <font>
      <i/>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medium">
        <color indexed="64"/>
      </bottom>
      <diagonal/>
    </border>
    <border>
      <left/>
      <right/>
      <top style="medium">
        <color indexed="64"/>
      </top>
      <bottom style="thin">
        <color indexed="64"/>
      </bottom>
      <diagonal/>
    </border>
    <border>
      <left/>
      <right/>
      <top/>
      <bottom style="thin">
        <color indexed="22"/>
      </bottom>
      <diagonal/>
    </border>
    <border>
      <left/>
      <right/>
      <top style="medium">
        <color indexed="64"/>
      </top>
      <bottom/>
      <diagonal/>
    </border>
    <border>
      <left/>
      <right/>
      <top/>
      <bottom style="thin">
        <color indexed="64"/>
      </bottom>
      <diagonal/>
    </border>
    <border>
      <left/>
      <right/>
      <top style="thin">
        <color indexed="6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0" fontId="9" fillId="0" borderId="7">
      <alignment horizontal="left"/>
    </xf>
    <xf numFmtId="168" fontId="11" fillId="0" borderId="7" applyNumberFormat="0" applyFill="0">
      <alignment horizontal="right"/>
    </xf>
    <xf numFmtId="0" fontId="15" fillId="0" borderId="0">
      <alignment horizontal="right"/>
    </xf>
    <xf numFmtId="0" fontId="18" fillId="0" borderId="0">
      <alignment horizontal="left"/>
    </xf>
    <xf numFmtId="0" fontId="26" fillId="0" borderId="0">
      <alignment horizontal="left" vertical="top"/>
    </xf>
    <xf numFmtId="0" fontId="27" fillId="0" borderId="7" applyFill="0">
      <alignment horizontal="left"/>
    </xf>
    <xf numFmtId="168" fontId="28" fillId="0" borderId="7" applyNumberFormat="0" applyFill="0">
      <alignment horizontal="right"/>
    </xf>
    <xf numFmtId="0" fontId="29" fillId="0" borderId="0">
      <alignment horizontal="right"/>
    </xf>
    <xf numFmtId="43" fontId="30" fillId="0" borderId="0" applyFont="0" applyFill="0" applyBorder="0" applyAlignment="0" applyProtection="0"/>
    <xf numFmtId="0" fontId="36" fillId="0" borderId="0">
      <alignment horizontal="left"/>
    </xf>
  </cellStyleXfs>
  <cellXfs count="144">
    <xf numFmtId="0" fontId="0" fillId="0" borderId="0" xfId="0"/>
    <xf numFmtId="0" fontId="1" fillId="0" borderId="0" xfId="0" applyFont="1"/>
    <xf numFmtId="0" fontId="0" fillId="0" borderId="0" xfId="0" applyAlignment="1">
      <alignment horizontal="left"/>
    </xf>
    <xf numFmtId="0" fontId="0" fillId="0" borderId="0" xfId="0" applyAlignment="1">
      <alignment horizontal="right"/>
    </xf>
    <xf numFmtId="166" fontId="0" fillId="0" borderId="0" xfId="0" applyNumberFormat="1"/>
    <xf numFmtId="0" fontId="7" fillId="0" borderId="0" xfId="0" applyFont="1" applyFill="1"/>
    <xf numFmtId="0" fontId="8" fillId="0" borderId="6" xfId="0" applyFont="1" applyFill="1" applyBorder="1" applyAlignment="1">
      <alignment horizontal="center"/>
    </xf>
    <xf numFmtId="0" fontId="8" fillId="0" borderId="6" xfId="8" applyNumberFormat="1" applyFont="1" applyFill="1" applyBorder="1" applyAlignment="1">
      <alignment horizontal="center"/>
    </xf>
    <xf numFmtId="1" fontId="8" fillId="0" borderId="6" xfId="0" applyNumberFormat="1" applyFont="1" applyFill="1" applyBorder="1" applyAlignment="1">
      <alignment horizontal="center"/>
    </xf>
    <xf numFmtId="0" fontId="10" fillId="0" borderId="0" xfId="0" applyFont="1" applyFill="1" applyAlignment="1">
      <alignment horizontal="center"/>
    </xf>
    <xf numFmtId="3" fontId="8" fillId="0" borderId="0" xfId="9" applyNumberFormat="1" applyFont="1" applyFill="1" applyBorder="1" applyAlignment="1">
      <alignment horizontal="left"/>
    </xf>
    <xf numFmtId="3" fontId="8" fillId="0" borderId="0" xfId="9" applyNumberFormat="1" applyFont="1" applyFill="1" applyBorder="1" applyAlignment="1">
      <alignment horizontal="right"/>
    </xf>
    <xf numFmtId="169" fontId="8" fillId="0" borderId="0" xfId="0" applyNumberFormat="1" applyFont="1" applyFill="1" applyBorder="1" applyAlignment="1">
      <alignment horizontal="right"/>
    </xf>
    <xf numFmtId="0" fontId="10" fillId="0" borderId="0" xfId="0" applyFont="1" applyFill="1"/>
    <xf numFmtId="3" fontId="12" fillId="0" borderId="0" xfId="9" applyNumberFormat="1" applyFont="1" applyFill="1" applyBorder="1" applyAlignment="1">
      <alignment horizontal="left" indent="1"/>
    </xf>
    <xf numFmtId="3" fontId="12" fillId="0" borderId="0" xfId="9" applyNumberFormat="1" applyFont="1" applyFill="1" applyBorder="1" applyAlignment="1">
      <alignment horizontal="right"/>
    </xf>
    <xf numFmtId="3" fontId="12" fillId="0" borderId="0" xfId="0" applyNumberFormat="1" applyFont="1" applyFill="1" applyBorder="1" applyAlignment="1">
      <alignment horizontal="right"/>
    </xf>
    <xf numFmtId="0" fontId="8" fillId="0" borderId="0" xfId="0" applyFont="1" applyFill="1" applyBorder="1"/>
    <xf numFmtId="3" fontId="8" fillId="0" borderId="0" xfId="0" applyNumberFormat="1" applyFont="1" applyFill="1" applyBorder="1" applyAlignment="1"/>
    <xf numFmtId="3" fontId="12" fillId="0" borderId="0" xfId="9" applyNumberFormat="1" applyFont="1" applyFill="1" applyBorder="1" applyAlignment="1">
      <alignment horizontal="left" vertical="top" indent="1"/>
    </xf>
    <xf numFmtId="0" fontId="10" fillId="0" borderId="0" xfId="0" applyFont="1" applyFill="1" applyAlignment="1">
      <alignment horizontal="right"/>
    </xf>
    <xf numFmtId="0" fontId="12" fillId="0" borderId="0" xfId="0" applyFont="1" applyFill="1" applyBorder="1" applyAlignment="1">
      <alignment horizontal="left" indent="1"/>
    </xf>
    <xf numFmtId="3" fontId="12" fillId="0" borderId="0" xfId="0" applyNumberFormat="1" applyFont="1" applyFill="1" applyAlignment="1">
      <alignment horizontal="right"/>
    </xf>
    <xf numFmtId="0" fontId="12" fillId="0" borderId="0" xfId="9" applyNumberFormat="1" applyFont="1" applyFill="1" applyBorder="1" applyAlignment="1">
      <alignment horizontal="right"/>
    </xf>
    <xf numFmtId="0" fontId="8" fillId="0" borderId="0" xfId="0" applyFont="1" applyFill="1" applyBorder="1" applyAlignment="1">
      <alignment horizontal="left"/>
    </xf>
    <xf numFmtId="3" fontId="12" fillId="0" borderId="0" xfId="0" applyNumberFormat="1" applyFont="1" applyFill="1" applyBorder="1" applyAlignment="1"/>
    <xf numFmtId="0" fontId="12" fillId="0" borderId="0" xfId="0" applyFont="1" applyFill="1" applyBorder="1"/>
    <xf numFmtId="3" fontId="12" fillId="0" borderId="0" xfId="0" applyNumberFormat="1" applyFont="1" applyFill="1" applyBorder="1"/>
    <xf numFmtId="3" fontId="12" fillId="0" borderId="5" xfId="9" applyNumberFormat="1" applyFont="1" applyFill="1" applyBorder="1" applyAlignment="1">
      <alignment horizontal="right"/>
    </xf>
    <xf numFmtId="3" fontId="12" fillId="0" borderId="5" xfId="0" applyNumberFormat="1" applyFont="1" applyFill="1" applyBorder="1"/>
    <xf numFmtId="0" fontId="17" fillId="0" borderId="0" xfId="0" applyFont="1" applyFill="1" applyBorder="1"/>
    <xf numFmtId="0" fontId="17" fillId="0" borderId="0" xfId="0" applyFont="1" applyFill="1"/>
    <xf numFmtId="0" fontId="10" fillId="0" borderId="0" xfId="0" applyFont="1" applyFill="1" applyBorder="1" applyAlignment="1">
      <alignment horizontal="center"/>
    </xf>
    <xf numFmtId="0" fontId="17" fillId="0" borderId="0" xfId="11" applyFont="1" applyFill="1" applyAlignment="1">
      <alignment horizontal="left"/>
    </xf>
    <xf numFmtId="0" fontId="17" fillId="0" borderId="0" xfId="0" applyFont="1" applyFill="1" applyAlignment="1">
      <alignment horizontal="left"/>
    </xf>
    <xf numFmtId="3" fontId="10" fillId="0" borderId="0" xfId="0" applyNumberFormat="1" applyFont="1" applyFill="1"/>
    <xf numFmtId="0" fontId="2" fillId="0" borderId="0" xfId="1"/>
    <xf numFmtId="0" fontId="1" fillId="3" borderId="0" xfId="0" applyFont="1" applyFill="1"/>
    <xf numFmtId="0" fontId="0" fillId="3" borderId="0" xfId="0" applyFill="1"/>
    <xf numFmtId="0" fontId="22" fillId="0" borderId="0" xfId="0" applyFont="1"/>
    <xf numFmtId="0" fontId="22" fillId="0" borderId="9" xfId="0" applyFont="1" applyBorder="1"/>
    <xf numFmtId="2" fontId="22" fillId="0" borderId="0" xfId="0" applyNumberFormat="1" applyFont="1"/>
    <xf numFmtId="0" fontId="24" fillId="0" borderId="0" xfId="0" applyFont="1"/>
    <xf numFmtId="0" fontId="23" fillId="0" borderId="9" xfId="0" applyFont="1" applyBorder="1" applyAlignment="1">
      <alignment horizontal="right"/>
    </xf>
    <xf numFmtId="3" fontId="0" fillId="0" borderId="0" xfId="0" applyNumberFormat="1"/>
    <xf numFmtId="0" fontId="0" fillId="0" borderId="0" xfId="0" applyFill="1"/>
    <xf numFmtId="0" fontId="1" fillId="2" borderId="0" xfId="0" applyFont="1" applyFill="1"/>
    <xf numFmtId="0" fontId="8" fillId="0" borderId="9" xfId="13" applyFont="1" applyFill="1" applyBorder="1" applyAlignment="1">
      <alignment horizontal="center"/>
    </xf>
    <xf numFmtId="0" fontId="8" fillId="0" borderId="9" xfId="13" applyNumberFormat="1" applyFont="1" applyFill="1" applyBorder="1" applyAlignment="1">
      <alignment horizontal="center"/>
    </xf>
    <xf numFmtId="0" fontId="8" fillId="0" borderId="9" xfId="0" applyNumberFormat="1" applyFont="1" applyFill="1" applyBorder="1" applyAlignment="1">
      <alignment horizontal="center"/>
    </xf>
    <xf numFmtId="0" fontId="8" fillId="0" borderId="10" xfId="13" applyFont="1" applyFill="1" applyBorder="1" applyAlignment="1">
      <alignment horizontal="left" vertical="top"/>
    </xf>
    <xf numFmtId="0" fontId="8" fillId="0" borderId="0" xfId="13" applyFont="1" applyFill="1" applyBorder="1" applyAlignment="1">
      <alignment horizontal="left" vertical="top"/>
    </xf>
    <xf numFmtId="3" fontId="8" fillId="0" borderId="0" xfId="14" applyNumberFormat="1" applyFont="1" applyFill="1" applyBorder="1" applyAlignment="1">
      <alignment horizontal="right"/>
    </xf>
    <xf numFmtId="0" fontId="8" fillId="0" borderId="0" xfId="13" applyFont="1" applyFill="1" applyBorder="1" applyAlignment="1">
      <alignment horizontal="left"/>
    </xf>
    <xf numFmtId="0" fontId="12" fillId="0" borderId="0" xfId="13" applyFont="1" applyFill="1" applyBorder="1" applyAlignment="1">
      <alignment horizontal="left" indent="1"/>
    </xf>
    <xf numFmtId="3" fontId="12" fillId="0" borderId="0" xfId="14" applyNumberFormat="1" applyFont="1" applyFill="1" applyBorder="1" applyAlignment="1">
      <alignment horizontal="right"/>
    </xf>
    <xf numFmtId="3" fontId="12" fillId="0" borderId="0" xfId="0" applyNumberFormat="1" applyFont="1" applyFill="1"/>
    <xf numFmtId="0" fontId="2" fillId="0" borderId="0" xfId="1" applyAlignment="1">
      <alignment horizontal="left" indent="1"/>
    </xf>
    <xf numFmtId="0" fontId="0" fillId="0" borderId="0" xfId="0" applyAlignment="1">
      <alignment horizontal="left" indent="1"/>
    </xf>
    <xf numFmtId="166" fontId="0" fillId="0" borderId="0" xfId="0" applyNumberFormat="1" applyFill="1"/>
    <xf numFmtId="0" fontId="0" fillId="0" borderId="0" xfId="0" applyNumberFormat="1"/>
    <xf numFmtId="0" fontId="1" fillId="0" borderId="0" xfId="0" applyFont="1" applyFill="1"/>
    <xf numFmtId="0" fontId="1" fillId="0" borderId="0" xfId="0" applyFont="1" applyAlignment="1">
      <alignment horizontal="right"/>
    </xf>
    <xf numFmtId="0" fontId="0" fillId="0" borderId="0" xfId="0" applyFont="1" applyAlignment="1">
      <alignment horizontal="right"/>
    </xf>
    <xf numFmtId="0" fontId="31" fillId="0" borderId="0" xfId="4" applyFont="1" applyFill="1" applyBorder="1" applyAlignment="1">
      <alignment horizontal="left"/>
    </xf>
    <xf numFmtId="0" fontId="32" fillId="0" borderId="0" xfId="2" applyFont="1"/>
    <xf numFmtId="0" fontId="0" fillId="0" borderId="0" xfId="0" applyAlignment="1" applyProtection="1">
      <alignment horizontal="left"/>
    </xf>
    <xf numFmtId="0" fontId="33" fillId="0" borderId="0" xfId="0" applyFont="1" applyAlignment="1" applyProtection="1">
      <alignment horizontal="right"/>
    </xf>
    <xf numFmtId="0" fontId="33" fillId="0" borderId="11" xfId="3" applyFont="1" applyFill="1" applyBorder="1" applyAlignment="1">
      <alignment wrapText="1"/>
    </xf>
    <xf numFmtId="0" fontId="33" fillId="0" borderId="12" xfId="6" applyFont="1" applyFill="1" applyBorder="1" applyAlignment="1">
      <alignment wrapText="1"/>
    </xf>
    <xf numFmtId="0" fontId="0" fillId="0" borderId="13" xfId="5" applyFont="1" applyFill="1" applyBorder="1" applyAlignment="1">
      <alignment wrapText="1"/>
    </xf>
    <xf numFmtId="1" fontId="0" fillId="0" borderId="2" xfId="5" applyNumberFormat="1" applyFont="1" applyFill="1" applyAlignment="1">
      <alignment horizontal="right" wrapText="1"/>
    </xf>
    <xf numFmtId="164" fontId="0" fillId="0" borderId="2" xfId="5" applyNumberFormat="1" applyFont="1" applyFill="1" applyAlignment="1">
      <alignment horizontal="right" wrapText="1"/>
    </xf>
    <xf numFmtId="165" fontId="0" fillId="0" borderId="2" xfId="5" applyNumberFormat="1" applyFont="1" applyFill="1" applyAlignment="1">
      <alignment horizontal="right" wrapText="1"/>
    </xf>
    <xf numFmtId="2" fontId="0" fillId="0" borderId="2" xfId="5" applyNumberFormat="1" applyFont="1" applyFill="1" applyAlignment="1">
      <alignment horizontal="right" wrapText="1"/>
    </xf>
    <xf numFmtId="2" fontId="4" fillId="0" borderId="3" xfId="6" applyNumberFormat="1" applyFill="1" applyAlignment="1">
      <alignment horizontal="right" wrapText="1"/>
    </xf>
    <xf numFmtId="164" fontId="4" fillId="0" borderId="3" xfId="6" applyNumberFormat="1" applyFill="1" applyAlignment="1">
      <alignment horizontal="right" wrapText="1"/>
    </xf>
    <xf numFmtId="0" fontId="34" fillId="0" borderId="0" xfId="0" applyFont="1"/>
    <xf numFmtId="3" fontId="0" fillId="0" borderId="2" xfId="5" applyNumberFormat="1" applyFont="1" applyFill="1" applyAlignment="1">
      <alignment horizontal="right" wrapText="1"/>
    </xf>
    <xf numFmtId="164" fontId="0" fillId="0" borderId="2" xfId="5" quotePrefix="1" applyNumberFormat="1" applyFont="1" applyFill="1" applyAlignment="1">
      <alignment horizontal="right" wrapText="1"/>
    </xf>
    <xf numFmtId="3" fontId="4" fillId="0" borderId="3" xfId="6" applyNumberFormat="1" applyFill="1" applyAlignment="1">
      <alignment horizontal="right" wrapText="1"/>
    </xf>
    <xf numFmtId="0" fontId="0" fillId="0" borderId="0" xfId="2" applyFont="1"/>
    <xf numFmtId="167" fontId="0" fillId="0" borderId="2" xfId="5" applyNumberFormat="1" applyFont="1" applyFill="1" applyAlignment="1">
      <alignment horizontal="right" wrapText="1"/>
    </xf>
    <xf numFmtId="167" fontId="0" fillId="0" borderId="0" xfId="0" applyNumberFormat="1"/>
    <xf numFmtId="167" fontId="4" fillId="0" borderId="3" xfId="6" applyNumberFormat="1" applyFill="1" applyAlignment="1">
      <alignment horizontal="right" wrapText="1"/>
    </xf>
    <xf numFmtId="165" fontId="4" fillId="0" borderId="3" xfId="6" applyNumberFormat="1" applyFill="1" applyAlignment="1">
      <alignment horizontal="right" wrapText="1"/>
    </xf>
    <xf numFmtId="165" fontId="0" fillId="0" borderId="0" xfId="0" applyNumberFormat="1"/>
    <xf numFmtId="0" fontId="33" fillId="0" borderId="13" xfId="5" applyFont="1" applyFill="1" applyBorder="1" applyAlignment="1">
      <alignment wrapText="1"/>
    </xf>
    <xf numFmtId="3" fontId="33" fillId="0" borderId="2" xfId="5" applyNumberFormat="1" applyFont="1" applyFill="1" applyAlignment="1">
      <alignment horizontal="right" wrapText="1"/>
    </xf>
    <xf numFmtId="164" fontId="33" fillId="0" borderId="2" xfId="5" applyNumberFormat="1" applyFont="1" applyFill="1" applyAlignment="1">
      <alignment horizontal="right" wrapText="1"/>
    </xf>
    <xf numFmtId="170" fontId="8" fillId="0" borderId="0" xfId="0" applyNumberFormat="1" applyFont="1" applyFill="1" applyBorder="1" applyAlignment="1"/>
    <xf numFmtId="170" fontId="35" fillId="0" borderId="0" xfId="16" applyNumberFormat="1" applyFont="1" applyFill="1" applyBorder="1" applyAlignment="1" applyProtection="1">
      <alignment horizontal="right" vertical="center"/>
    </xf>
    <xf numFmtId="171" fontId="35" fillId="0" borderId="0" xfId="16" applyNumberFormat="1" applyFont="1" applyFill="1" applyBorder="1" applyAlignment="1" applyProtection="1">
      <alignment horizontal="right" vertical="center"/>
    </xf>
    <xf numFmtId="0" fontId="12" fillId="0" borderId="0" xfId="0" applyFont="1" applyFill="1" applyAlignment="1">
      <alignment horizontal="right"/>
    </xf>
    <xf numFmtId="0" fontId="10" fillId="0" borderId="0" xfId="0" applyFont="1" applyFill="1" applyBorder="1"/>
    <xf numFmtId="170" fontId="12" fillId="0" borderId="0" xfId="0" applyNumberFormat="1" applyFont="1" applyFill="1"/>
    <xf numFmtId="170" fontId="12" fillId="0" borderId="5" xfId="0" applyNumberFormat="1" applyFont="1" applyFill="1" applyBorder="1"/>
    <xf numFmtId="0" fontId="8" fillId="0" borderId="5" xfId="13" applyFont="1" applyFill="1" applyBorder="1" applyAlignment="1">
      <alignment horizontal="left"/>
    </xf>
    <xf numFmtId="3" fontId="8" fillId="0" borderId="5" xfId="14" applyNumberFormat="1" applyFont="1" applyFill="1" applyBorder="1" applyAlignment="1">
      <alignment horizontal="right"/>
    </xf>
    <xf numFmtId="0" fontId="37" fillId="0" borderId="0" xfId="0" applyFont="1" applyFill="1"/>
    <xf numFmtId="0" fontId="10" fillId="0" borderId="0" xfId="15" applyFont="1" applyFill="1" applyAlignment="1">
      <alignment horizontal="left" wrapText="1"/>
    </xf>
    <xf numFmtId="0" fontId="37" fillId="0" borderId="0" xfId="12" applyFont="1" applyFill="1" applyBorder="1" applyAlignment="1">
      <alignment horizontal="left" wrapText="1"/>
    </xf>
    <xf numFmtId="0" fontId="37" fillId="0" borderId="0" xfId="0" applyNumberFormat="1" applyFont="1" applyFill="1" applyBorder="1" applyAlignment="1">
      <alignment horizontal="center"/>
    </xf>
    <xf numFmtId="0" fontId="10" fillId="0" borderId="0" xfId="0" applyFont="1"/>
    <xf numFmtId="0" fontId="10" fillId="0" borderId="0" xfId="0" applyFont="1" applyAlignment="1">
      <alignment horizontal="center"/>
    </xf>
    <xf numFmtId="3" fontId="10" fillId="0" borderId="0" xfId="0" applyNumberFormat="1" applyFont="1" applyFill="1" applyBorder="1"/>
    <xf numFmtId="0" fontId="37" fillId="0" borderId="0" xfId="0" applyFont="1" applyAlignment="1">
      <alignment vertical="center"/>
    </xf>
    <xf numFmtId="3" fontId="10" fillId="0" borderId="0" xfId="0" applyNumberFormat="1" applyFont="1" applyBorder="1"/>
    <xf numFmtId="0" fontId="10" fillId="0" borderId="0" xfId="0" applyFont="1" applyAlignment="1">
      <alignment vertical="center"/>
    </xf>
    <xf numFmtId="3" fontId="37" fillId="0" borderId="0" xfId="0" applyNumberFormat="1" applyFont="1" applyBorder="1"/>
    <xf numFmtId="3" fontId="37" fillId="0" borderId="0" xfId="0" applyNumberFormat="1" applyFont="1" applyFill="1" applyBorder="1"/>
    <xf numFmtId="0" fontId="39" fillId="0" borderId="0" xfId="0" applyFont="1" applyAlignment="1">
      <alignment vertical="center"/>
    </xf>
    <xf numFmtId="0" fontId="38" fillId="0" borderId="0" xfId="0" applyFont="1" applyAlignment="1">
      <alignment vertical="center"/>
    </xf>
    <xf numFmtId="0" fontId="1" fillId="0" borderId="0" xfId="0" applyFont="1" applyAlignment="1">
      <alignment wrapText="1"/>
    </xf>
    <xf numFmtId="0" fontId="32" fillId="0" borderId="14" xfId="7" applyFont="1" applyFill="1" applyBorder="1" applyAlignment="1">
      <alignment wrapText="1"/>
    </xf>
    <xf numFmtId="0" fontId="17" fillId="0" borderId="0" xfId="0" applyFont="1" applyFill="1" applyBorder="1" applyAlignment="1">
      <alignment wrapText="1"/>
    </xf>
    <xf numFmtId="49" fontId="17" fillId="0" borderId="0" xfId="0" applyNumberFormat="1" applyFont="1" applyFill="1" applyAlignment="1">
      <alignment wrapText="1"/>
    </xf>
    <xf numFmtId="49" fontId="21" fillId="0" borderId="0" xfId="0" applyNumberFormat="1" applyFont="1" applyFill="1" applyAlignment="1">
      <alignment wrapText="1"/>
    </xf>
    <xf numFmtId="0" fontId="17" fillId="0" borderId="0" xfId="0" applyNumberFormat="1" applyFont="1" applyFill="1" applyAlignment="1">
      <alignment wrapText="1"/>
    </xf>
    <xf numFmtId="49" fontId="16" fillId="0" borderId="0" xfId="0" applyNumberFormat="1" applyFont="1" applyFill="1" applyAlignment="1">
      <alignment wrapText="1"/>
    </xf>
    <xf numFmtId="0" fontId="21" fillId="0" borderId="0" xfId="0" applyFont="1" applyFill="1" applyAlignment="1">
      <alignment wrapText="1"/>
    </xf>
    <xf numFmtId="0" fontId="17" fillId="0" borderId="0" xfId="11" applyNumberFormat="1" applyFont="1" applyFill="1" applyAlignment="1">
      <alignment wrapText="1"/>
    </xf>
    <xf numFmtId="0" fontId="17" fillId="0" borderId="0" xfId="0" applyFont="1" applyFill="1" applyAlignment="1">
      <alignment wrapText="1"/>
    </xf>
    <xf numFmtId="0" fontId="16" fillId="0" borderId="0" xfId="10" applyFont="1" applyFill="1" applyAlignment="1">
      <alignment wrapText="1"/>
    </xf>
    <xf numFmtId="0" fontId="19" fillId="0" borderId="0" xfId="17" applyFont="1" applyFill="1" applyAlignment="1">
      <alignment horizontal="left" wrapText="1"/>
    </xf>
    <xf numFmtId="0" fontId="19" fillId="0" borderId="0" xfId="11" applyNumberFormat="1" applyFont="1" applyFill="1" applyAlignment="1">
      <alignment wrapText="1"/>
    </xf>
    <xf numFmtId="0" fontId="19" fillId="0" borderId="0" xfId="11" applyFont="1" applyFill="1" applyAlignment="1">
      <alignment wrapText="1"/>
    </xf>
    <xf numFmtId="0" fontId="17" fillId="0" borderId="0" xfId="0" applyFont="1" applyFill="1" applyAlignment="1"/>
    <xf numFmtId="0" fontId="16" fillId="0" borderId="0" xfId="11" applyNumberFormat="1" applyFont="1" applyFill="1" applyAlignment="1">
      <alignment wrapText="1"/>
    </xf>
    <xf numFmtId="0" fontId="6" fillId="0" borderId="5" xfId="0" applyFont="1" applyFill="1" applyBorder="1" applyAlignment="1">
      <alignment horizontal="left" wrapText="1"/>
    </xf>
    <xf numFmtId="0" fontId="16" fillId="0" borderId="8" xfId="10" applyFont="1" applyFill="1" applyBorder="1" applyAlignment="1">
      <alignment wrapText="1"/>
    </xf>
    <xf numFmtId="3" fontId="17" fillId="0" borderId="0" xfId="9" applyNumberFormat="1" applyFont="1" applyFill="1" applyBorder="1" applyAlignment="1">
      <alignment horizontal="center" wrapText="1"/>
    </xf>
    <xf numFmtId="0" fontId="17" fillId="0" borderId="0" xfId="11" applyNumberFormat="1" applyFont="1" applyFill="1" applyAlignment="1">
      <alignment horizontal="left" wrapText="1"/>
    </xf>
    <xf numFmtId="0" fontId="10" fillId="0" borderId="0" xfId="0" applyFont="1" applyFill="1" applyAlignment="1">
      <alignment wrapText="1"/>
    </xf>
    <xf numFmtId="0" fontId="10" fillId="0" borderId="0" xfId="0" applyFont="1" applyAlignment="1">
      <alignment horizontal="left" vertical="center" wrapText="1"/>
    </xf>
    <xf numFmtId="0" fontId="38" fillId="0" borderId="0" xfId="0" applyFont="1" applyAlignment="1">
      <alignment vertical="center" wrapText="1"/>
    </xf>
    <xf numFmtId="0" fontId="10" fillId="0" borderId="0" xfId="0" applyFont="1" applyAlignment="1">
      <alignment vertical="center" wrapText="1"/>
    </xf>
    <xf numFmtId="0" fontId="10" fillId="0" borderId="0" xfId="0" applyFont="1" applyFill="1" applyAlignment="1">
      <alignment horizontal="center" wrapText="1"/>
    </xf>
    <xf numFmtId="0" fontId="37" fillId="0" borderId="0" xfId="15" applyFont="1" applyFill="1" applyAlignment="1">
      <alignment wrapText="1"/>
    </xf>
    <xf numFmtId="0" fontId="6" fillId="0" borderId="5" xfId="12" applyFont="1" applyFill="1" applyBorder="1" applyAlignment="1">
      <alignment horizontal="left" wrapText="1"/>
    </xf>
    <xf numFmtId="0" fontId="17" fillId="0" borderId="0" xfId="13" applyFont="1" applyFill="1" applyBorder="1" applyAlignment="1">
      <alignment horizontal="left"/>
    </xf>
    <xf numFmtId="0" fontId="10" fillId="0" borderId="0" xfId="15" applyFont="1" applyFill="1" applyAlignment="1">
      <alignment wrapText="1"/>
    </xf>
    <xf numFmtId="0" fontId="23" fillId="0" borderId="0" xfId="0" applyFont="1" applyAlignment="1">
      <alignment horizontal="left" wrapText="1"/>
    </xf>
    <xf numFmtId="0" fontId="25" fillId="0" borderId="0" xfId="0" applyFont="1" applyAlignment="1">
      <alignment horizontal="left" wrapText="1"/>
    </xf>
  </cellXfs>
  <cellStyles count="18">
    <cellStyle name="Body: normal cell" xfId="5"/>
    <cellStyle name="Comma 6" xfId="16"/>
    <cellStyle name="Data" xfId="14"/>
    <cellStyle name="Data 2" xfId="9"/>
    <cellStyle name="Font: Calibri, 9pt regular" xfId="2"/>
    <cellStyle name="Footnotes: top row" xfId="7"/>
    <cellStyle name="Header: bottom row" xfId="3"/>
    <cellStyle name="Hed Side 2" xfId="8"/>
    <cellStyle name="Hed Side_Regular" xfId="13"/>
    <cellStyle name="Hyperlink" xfId="1" builtinId="8"/>
    <cellStyle name="Normal" xfId="0" builtinId="0"/>
    <cellStyle name="Parent row" xfId="6"/>
    <cellStyle name="Source Superscript" xfId="15"/>
    <cellStyle name="Source Superscript 2" xfId="10"/>
    <cellStyle name="Source Text" xfId="17"/>
    <cellStyle name="Source Text 2" xfId="11"/>
    <cellStyle name="Table title" xfId="4"/>
    <cellStyle name="Title-1"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nrd.nhtsa.dot.gov/Pubs/812035.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tabSelected="1" workbookViewId="0"/>
  </sheetViews>
  <sheetFormatPr defaultRowHeight="15" x14ac:dyDescent="0.25"/>
  <cols>
    <col min="1" max="1" width="21" customWidth="1"/>
    <col min="2" max="2" width="85.42578125" customWidth="1"/>
    <col min="4" max="4" width="74.42578125" customWidth="1"/>
  </cols>
  <sheetData>
    <row r="1" spans="1:7" x14ac:dyDescent="0.25">
      <c r="A1" s="1" t="s">
        <v>475</v>
      </c>
    </row>
    <row r="2" spans="1:7" x14ac:dyDescent="0.25">
      <c r="A2" s="1" t="s">
        <v>476</v>
      </c>
    </row>
    <row r="3" spans="1:7" x14ac:dyDescent="0.25">
      <c r="A3" s="1" t="s">
        <v>477</v>
      </c>
    </row>
    <row r="5" spans="1:7" x14ac:dyDescent="0.25">
      <c r="A5" s="37" t="s">
        <v>406</v>
      </c>
      <c r="B5" s="38"/>
      <c r="D5" s="37" t="s">
        <v>267</v>
      </c>
    </row>
    <row r="6" spans="1:7" x14ac:dyDescent="0.25">
      <c r="D6" s="45" t="s">
        <v>1</v>
      </c>
    </row>
    <row r="7" spans="1:7" x14ac:dyDescent="0.25">
      <c r="A7" s="1" t="s">
        <v>214</v>
      </c>
      <c r="B7" t="s">
        <v>242</v>
      </c>
      <c r="D7" s="2">
        <v>2015</v>
      </c>
    </row>
    <row r="8" spans="1:7" x14ac:dyDescent="0.25">
      <c r="A8" s="1"/>
      <c r="B8" t="s">
        <v>243</v>
      </c>
      <c r="D8" t="s">
        <v>565</v>
      </c>
    </row>
    <row r="9" spans="1:7" x14ac:dyDescent="0.25">
      <c r="A9" s="1"/>
      <c r="B9" t="s">
        <v>244</v>
      </c>
      <c r="D9" s="57" t="s">
        <v>566</v>
      </c>
    </row>
    <row r="10" spans="1:7" x14ac:dyDescent="0.25">
      <c r="A10" s="1"/>
      <c r="B10" t="s">
        <v>245</v>
      </c>
      <c r="D10" s="58" t="s">
        <v>2</v>
      </c>
    </row>
    <row r="11" spans="1:7" x14ac:dyDescent="0.25">
      <c r="D11" s="57" t="s">
        <v>454</v>
      </c>
    </row>
    <row r="12" spans="1:7" x14ac:dyDescent="0.25">
      <c r="A12" s="1" t="s">
        <v>215</v>
      </c>
      <c r="B12" t="s">
        <v>616</v>
      </c>
      <c r="C12" s="45"/>
      <c r="D12" s="58" t="s">
        <v>570</v>
      </c>
      <c r="E12" s="45"/>
      <c r="F12" s="45"/>
      <c r="G12" s="45"/>
    </row>
    <row r="13" spans="1:7" x14ac:dyDescent="0.25">
      <c r="B13" t="s">
        <v>230</v>
      </c>
      <c r="D13" s="57" t="s">
        <v>567</v>
      </c>
    </row>
    <row r="14" spans="1:7" x14ac:dyDescent="0.25">
      <c r="B14" t="s">
        <v>231</v>
      </c>
      <c r="D14" s="58" t="s">
        <v>571</v>
      </c>
    </row>
    <row r="15" spans="1:7" x14ac:dyDescent="0.25">
      <c r="B15" t="s">
        <v>232</v>
      </c>
      <c r="D15" s="57" t="s">
        <v>568</v>
      </c>
    </row>
    <row r="16" spans="1:7" x14ac:dyDescent="0.25">
      <c r="D16" s="58" t="s">
        <v>572</v>
      </c>
    </row>
    <row r="17" spans="1:4" x14ac:dyDescent="0.25">
      <c r="A17" s="1" t="s">
        <v>216</v>
      </c>
      <c r="B17" t="s">
        <v>639</v>
      </c>
      <c r="D17" s="57" t="s">
        <v>569</v>
      </c>
    </row>
    <row r="18" spans="1:4" x14ac:dyDescent="0.25">
      <c r="A18" s="1"/>
      <c r="D18" s="58" t="s">
        <v>573</v>
      </c>
    </row>
    <row r="19" spans="1:4" x14ac:dyDescent="0.25">
      <c r="A19" s="1" t="s">
        <v>217</v>
      </c>
      <c r="B19" t="s">
        <v>618</v>
      </c>
      <c r="D19" s="57" t="s">
        <v>574</v>
      </c>
    </row>
    <row r="20" spans="1:4" x14ac:dyDescent="0.25">
      <c r="A20" s="1"/>
      <c r="B20" t="s">
        <v>227</v>
      </c>
      <c r="D20" s="58" t="s">
        <v>575</v>
      </c>
    </row>
    <row r="21" spans="1:4" x14ac:dyDescent="0.25">
      <c r="A21" s="1"/>
      <c r="B21" t="s">
        <v>228</v>
      </c>
      <c r="D21" s="57" t="s">
        <v>576</v>
      </c>
    </row>
    <row r="22" spans="1:4" x14ac:dyDescent="0.25">
      <c r="A22" s="1"/>
      <c r="B22" t="s">
        <v>229</v>
      </c>
      <c r="D22" s="58" t="s">
        <v>577</v>
      </c>
    </row>
    <row r="23" spans="1:4" x14ac:dyDescent="0.25">
      <c r="A23" s="1"/>
      <c r="D23" s="38"/>
    </row>
    <row r="24" spans="1:4" x14ac:dyDescent="0.25">
      <c r="A24" s="1" t="s">
        <v>218</v>
      </c>
      <c r="B24" t="s">
        <v>256</v>
      </c>
      <c r="D24" s="45" t="s">
        <v>263</v>
      </c>
    </row>
    <row r="25" spans="1:4" x14ac:dyDescent="0.25">
      <c r="A25" s="1"/>
      <c r="B25" t="s">
        <v>257</v>
      </c>
      <c r="D25" s="2">
        <v>2015</v>
      </c>
    </row>
    <row r="26" spans="1:4" x14ac:dyDescent="0.25">
      <c r="A26" s="1"/>
      <c r="B26" t="s">
        <v>258</v>
      </c>
      <c r="D26" t="s">
        <v>613</v>
      </c>
    </row>
    <row r="27" spans="1:4" x14ac:dyDescent="0.25">
      <c r="B27" t="s">
        <v>259</v>
      </c>
      <c r="D27" s="57" t="s">
        <v>615</v>
      </c>
    </row>
    <row r="28" spans="1:4" x14ac:dyDescent="0.25">
      <c r="A28" s="1"/>
      <c r="B28" t="s">
        <v>260</v>
      </c>
      <c r="D28" s="58" t="s">
        <v>264</v>
      </c>
    </row>
    <row r="29" spans="1:4" x14ac:dyDescent="0.25">
      <c r="A29" s="1"/>
      <c r="B29" t="s">
        <v>640</v>
      </c>
      <c r="D29" s="57" t="s">
        <v>614</v>
      </c>
    </row>
    <row r="30" spans="1:4" x14ac:dyDescent="0.25">
      <c r="A30" s="1"/>
      <c r="B30" t="s">
        <v>261</v>
      </c>
      <c r="D30" s="58" t="s">
        <v>285</v>
      </c>
    </row>
    <row r="31" spans="1:4" x14ac:dyDescent="0.25">
      <c r="A31" s="1"/>
      <c r="B31" t="s">
        <v>262</v>
      </c>
      <c r="D31" s="38"/>
    </row>
    <row r="32" spans="1:4" x14ac:dyDescent="0.25">
      <c r="A32" s="1"/>
      <c r="D32" s="45" t="s">
        <v>265</v>
      </c>
    </row>
    <row r="33" spans="1:6" x14ac:dyDescent="0.25">
      <c r="A33" s="1" t="s">
        <v>439</v>
      </c>
      <c r="B33" t="s">
        <v>641</v>
      </c>
      <c r="D33" s="2">
        <v>2014</v>
      </c>
      <c r="E33" s="45"/>
      <c r="F33" s="45"/>
    </row>
    <row r="34" spans="1:6" x14ac:dyDescent="0.25">
      <c r="A34" s="1"/>
      <c r="B34" t="s">
        <v>642</v>
      </c>
      <c r="D34" t="s">
        <v>620</v>
      </c>
    </row>
    <row r="35" spans="1:6" x14ac:dyDescent="0.25">
      <c r="A35" s="1"/>
      <c r="B35" t="s">
        <v>643</v>
      </c>
      <c r="D35" s="36" t="s">
        <v>621</v>
      </c>
    </row>
    <row r="36" spans="1:6" x14ac:dyDescent="0.25">
      <c r="A36" s="1"/>
      <c r="D36" t="s">
        <v>266</v>
      </c>
    </row>
    <row r="37" spans="1:6" x14ac:dyDescent="0.25">
      <c r="A37" s="1" t="s">
        <v>219</v>
      </c>
      <c r="B37" t="s">
        <v>288</v>
      </c>
      <c r="D37" s="38"/>
    </row>
    <row r="38" spans="1:6" x14ac:dyDescent="0.25">
      <c r="A38" s="1"/>
      <c r="B38" t="s">
        <v>619</v>
      </c>
      <c r="D38" s="45" t="s">
        <v>268</v>
      </c>
    </row>
    <row r="39" spans="1:6" x14ac:dyDescent="0.25">
      <c r="A39" s="1"/>
      <c r="B39" t="s">
        <v>289</v>
      </c>
      <c r="D39" s="2">
        <v>2013</v>
      </c>
    </row>
    <row r="40" spans="1:6" x14ac:dyDescent="0.25">
      <c r="A40" s="1"/>
      <c r="B40" t="s">
        <v>286</v>
      </c>
      <c r="D40" t="s">
        <v>633</v>
      </c>
    </row>
    <row r="41" spans="1:6" x14ac:dyDescent="0.25">
      <c r="A41" s="1"/>
      <c r="B41" t="s">
        <v>287</v>
      </c>
      <c r="D41" s="36" t="s">
        <v>634</v>
      </c>
    </row>
    <row r="42" spans="1:6" x14ac:dyDescent="0.25">
      <c r="A42" s="1"/>
      <c r="D42" t="s">
        <v>635</v>
      </c>
    </row>
    <row r="43" spans="1:6" x14ac:dyDescent="0.25">
      <c r="A43" s="1" t="s">
        <v>220</v>
      </c>
      <c r="B43" t="s">
        <v>290</v>
      </c>
      <c r="D43" s="38"/>
    </row>
    <row r="44" spans="1:6" x14ac:dyDescent="0.25">
      <c r="A44" s="1"/>
      <c r="B44" t="s">
        <v>619</v>
      </c>
      <c r="D44" t="s">
        <v>459</v>
      </c>
    </row>
    <row r="45" spans="1:6" x14ac:dyDescent="0.25">
      <c r="A45" s="1"/>
      <c r="B45" t="s">
        <v>291</v>
      </c>
      <c r="D45" s="2">
        <v>2014</v>
      </c>
    </row>
    <row r="46" spans="1:6" x14ac:dyDescent="0.25">
      <c r="A46" s="1"/>
      <c r="B46" t="s">
        <v>292</v>
      </c>
      <c r="D46" t="s">
        <v>636</v>
      </c>
    </row>
    <row r="47" spans="1:6" x14ac:dyDescent="0.25">
      <c r="A47" s="1"/>
      <c r="D47" s="36" t="s">
        <v>460</v>
      </c>
    </row>
    <row r="48" spans="1:6" x14ac:dyDescent="0.25">
      <c r="A48" s="1" t="s">
        <v>221</v>
      </c>
      <c r="B48" t="s">
        <v>639</v>
      </c>
      <c r="D48" t="s">
        <v>461</v>
      </c>
    </row>
    <row r="50" spans="1:2" x14ac:dyDescent="0.25">
      <c r="A50" s="1" t="s">
        <v>222</v>
      </c>
      <c r="B50" t="s">
        <v>226</v>
      </c>
    </row>
    <row r="52" spans="1:2" x14ac:dyDescent="0.25">
      <c r="A52" s="1" t="s">
        <v>223</v>
      </c>
      <c r="B52" t="s">
        <v>224</v>
      </c>
    </row>
    <row r="53" spans="1:2" x14ac:dyDescent="0.25">
      <c r="B53" t="s">
        <v>225</v>
      </c>
    </row>
    <row r="54" spans="1:2" x14ac:dyDescent="0.25">
      <c r="A54" s="1"/>
      <c r="B54" t="s">
        <v>155</v>
      </c>
    </row>
    <row r="55" spans="1:2" x14ac:dyDescent="0.25">
      <c r="A55" s="1"/>
      <c r="B55" t="s">
        <v>617</v>
      </c>
    </row>
    <row r="56" spans="1:2" x14ac:dyDescent="0.25">
      <c r="A56" s="1"/>
    </row>
    <row r="57" spans="1:2" x14ac:dyDescent="0.25">
      <c r="A57" s="1" t="s">
        <v>462</v>
      </c>
      <c r="B57" t="s">
        <v>463</v>
      </c>
    </row>
    <row r="59" spans="1:2" x14ac:dyDescent="0.25">
      <c r="A59" s="37" t="s">
        <v>478</v>
      </c>
      <c r="B59" s="38"/>
    </row>
    <row r="61" spans="1:2" x14ac:dyDescent="0.25">
      <c r="A61" s="1" t="s">
        <v>214</v>
      </c>
      <c r="B61" t="s">
        <v>405</v>
      </c>
    </row>
    <row r="62" spans="1:2" x14ac:dyDescent="0.25">
      <c r="A62" s="1" t="s">
        <v>215</v>
      </c>
      <c r="B62" t="s">
        <v>407</v>
      </c>
    </row>
    <row r="63" spans="1:2" x14ac:dyDescent="0.25">
      <c r="A63" s="1" t="s">
        <v>216</v>
      </c>
      <c r="B63" t="s">
        <v>408</v>
      </c>
    </row>
    <row r="64" spans="1:2" x14ac:dyDescent="0.25">
      <c r="A64" s="1" t="s">
        <v>219</v>
      </c>
      <c r="B64" t="s">
        <v>409</v>
      </c>
    </row>
    <row r="65" spans="1:2" x14ac:dyDescent="0.25">
      <c r="A65" s="1" t="s">
        <v>220</v>
      </c>
      <c r="B65" t="s">
        <v>410</v>
      </c>
    </row>
    <row r="66" spans="1:2" x14ac:dyDescent="0.25">
      <c r="A66" s="1" t="s">
        <v>221</v>
      </c>
    </row>
    <row r="69" spans="1:2" x14ac:dyDescent="0.25">
      <c r="A69" s="1" t="s">
        <v>217</v>
      </c>
      <c r="B69" t="s">
        <v>411</v>
      </c>
    </row>
    <row r="70" spans="1:2" x14ac:dyDescent="0.25">
      <c r="A70" s="1" t="s">
        <v>218</v>
      </c>
      <c r="B70" t="s">
        <v>412</v>
      </c>
    </row>
    <row r="71" spans="1:2" x14ac:dyDescent="0.25">
      <c r="A71" s="1" t="s">
        <v>439</v>
      </c>
    </row>
    <row r="72" spans="1:2" x14ac:dyDescent="0.25">
      <c r="A72" s="1" t="s">
        <v>222</v>
      </c>
    </row>
    <row r="73" spans="1:2" x14ac:dyDescent="0.25">
      <c r="A73" s="1" t="s">
        <v>223</v>
      </c>
    </row>
    <row r="74" spans="1:2" x14ac:dyDescent="0.25">
      <c r="A74" s="1"/>
    </row>
    <row r="75" spans="1:2" x14ac:dyDescent="0.25">
      <c r="A75" s="1" t="s">
        <v>462</v>
      </c>
      <c r="B75" t="s">
        <v>463</v>
      </c>
    </row>
    <row r="77" spans="1:2" x14ac:dyDescent="0.25">
      <c r="A77" s="37" t="s">
        <v>437</v>
      </c>
      <c r="B77" s="38"/>
    </row>
    <row r="78" spans="1:2" x14ac:dyDescent="0.25">
      <c r="A78" s="1"/>
    </row>
    <row r="79" spans="1:2" x14ac:dyDescent="0.25">
      <c r="A79" s="1" t="s">
        <v>214</v>
      </c>
      <c r="B79" t="s">
        <v>419</v>
      </c>
    </row>
    <row r="80" spans="1:2" x14ac:dyDescent="0.25">
      <c r="A80" s="1" t="s">
        <v>219</v>
      </c>
      <c r="B80" t="s">
        <v>420</v>
      </c>
    </row>
    <row r="81" spans="1:2" x14ac:dyDescent="0.25">
      <c r="A81" s="1" t="s">
        <v>216</v>
      </c>
      <c r="B81" t="s">
        <v>644</v>
      </c>
    </row>
    <row r="82" spans="1:2" x14ac:dyDescent="0.25">
      <c r="A82" s="1" t="s">
        <v>221</v>
      </c>
      <c r="B82" t="s">
        <v>425</v>
      </c>
    </row>
    <row r="83" spans="1:2" x14ac:dyDescent="0.25">
      <c r="B83" t="s">
        <v>426</v>
      </c>
    </row>
    <row r="84" spans="1:2" x14ac:dyDescent="0.25">
      <c r="B84" t="s">
        <v>645</v>
      </c>
    </row>
    <row r="86" spans="1:2" x14ac:dyDescent="0.25">
      <c r="A86" s="1" t="s">
        <v>215</v>
      </c>
      <c r="B86" t="s">
        <v>427</v>
      </c>
    </row>
    <row r="87" spans="1:2" x14ac:dyDescent="0.25">
      <c r="A87" s="1" t="s">
        <v>220</v>
      </c>
      <c r="B87" t="s">
        <v>428</v>
      </c>
    </row>
    <row r="88" spans="1:2" x14ac:dyDescent="0.25">
      <c r="A88" s="1" t="s">
        <v>217</v>
      </c>
      <c r="B88" t="s">
        <v>466</v>
      </c>
    </row>
    <row r="89" spans="1:2" x14ac:dyDescent="0.25">
      <c r="A89" s="1" t="s">
        <v>218</v>
      </c>
      <c r="B89" t="s">
        <v>467</v>
      </c>
    </row>
    <row r="90" spans="1:2" x14ac:dyDescent="0.25">
      <c r="A90" s="1" t="s">
        <v>222</v>
      </c>
      <c r="B90" t="s">
        <v>465</v>
      </c>
    </row>
    <row r="91" spans="1:2" x14ac:dyDescent="0.25">
      <c r="A91" s="1" t="s">
        <v>223</v>
      </c>
      <c r="B91" t="s">
        <v>429</v>
      </c>
    </row>
    <row r="92" spans="1:2" x14ac:dyDescent="0.25">
      <c r="B92" t="s">
        <v>430</v>
      </c>
    </row>
    <row r="93" spans="1:2" x14ac:dyDescent="0.25">
      <c r="A93" s="1"/>
      <c r="B93" t="s">
        <v>431</v>
      </c>
    </row>
    <row r="94" spans="1:2" x14ac:dyDescent="0.25">
      <c r="B94" t="s">
        <v>432</v>
      </c>
    </row>
    <row r="95" spans="1:2" x14ac:dyDescent="0.25">
      <c r="B95" t="s">
        <v>433</v>
      </c>
    </row>
    <row r="96" spans="1:2" x14ac:dyDescent="0.25">
      <c r="B96" t="s">
        <v>434</v>
      </c>
    </row>
    <row r="98" spans="1:2" x14ac:dyDescent="0.25">
      <c r="A98" s="1" t="s">
        <v>439</v>
      </c>
      <c r="B98" t="s">
        <v>427</v>
      </c>
    </row>
    <row r="99" spans="1:2" x14ac:dyDescent="0.25">
      <c r="B99" t="s">
        <v>428</v>
      </c>
    </row>
    <row r="100" spans="1:2" x14ac:dyDescent="0.25">
      <c r="B100" t="s">
        <v>468</v>
      </c>
    </row>
    <row r="101" spans="1:2" x14ac:dyDescent="0.25">
      <c r="B101" t="s">
        <v>470</v>
      </c>
    </row>
    <row r="102" spans="1:2" x14ac:dyDescent="0.25">
      <c r="B102" t="s">
        <v>471</v>
      </c>
    </row>
    <row r="103" spans="1:2" x14ac:dyDescent="0.25">
      <c r="A103" s="1"/>
      <c r="B103" t="s">
        <v>472</v>
      </c>
    </row>
    <row r="104" spans="1:2" x14ac:dyDescent="0.25">
      <c r="B104" t="s">
        <v>473</v>
      </c>
    </row>
    <row r="105" spans="1:2" x14ac:dyDescent="0.25">
      <c r="B105" t="s">
        <v>474</v>
      </c>
    </row>
    <row r="106" spans="1:2" x14ac:dyDescent="0.25">
      <c r="B106" t="s">
        <v>646</v>
      </c>
    </row>
    <row r="108" spans="1:2" x14ac:dyDescent="0.25">
      <c r="A108" s="1" t="s">
        <v>462</v>
      </c>
      <c r="B108" t="s">
        <v>463</v>
      </c>
    </row>
  </sheetData>
  <hyperlinks>
    <hyperlink ref="D47" r:id="rId1"/>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
  <sheetViews>
    <sheetView workbookViewId="0">
      <pane xSplit="1" ySplit="2" topLeftCell="B3" activePane="bottomRight" state="frozen"/>
      <selection pane="topRight" activeCell="B1" sqref="B1"/>
      <selection pane="bottomLeft" activeCell="A3" sqref="A3"/>
      <selection pane="bottomRight" sqref="A1:AG1"/>
    </sheetView>
  </sheetViews>
  <sheetFormatPr defaultColWidth="8.85546875" defaultRowHeight="15" x14ac:dyDescent="0.25"/>
  <cols>
    <col min="1" max="1" width="27.42578125" style="45" customWidth="1"/>
    <col min="2" max="33" width="9.28515625" style="45" customWidth="1"/>
    <col min="34" max="16384" width="8.85546875" style="45"/>
  </cols>
  <sheetData>
    <row r="1" spans="1:33" ht="16.5" customHeight="1" thickBot="1" x14ac:dyDescent="0.3">
      <c r="A1" s="139" t="s">
        <v>269</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row>
    <row r="2" spans="1:33" ht="16.5" customHeight="1" x14ac:dyDescent="0.3">
      <c r="A2" s="47"/>
      <c r="B2" s="48">
        <v>1980</v>
      </c>
      <c r="C2" s="48">
        <v>1981</v>
      </c>
      <c r="D2" s="48">
        <v>1982</v>
      </c>
      <c r="E2" s="48">
        <v>1983</v>
      </c>
      <c r="F2" s="48">
        <v>1984</v>
      </c>
      <c r="G2" s="48">
        <v>1985</v>
      </c>
      <c r="H2" s="48">
        <v>1986</v>
      </c>
      <c r="I2" s="48">
        <v>1987</v>
      </c>
      <c r="J2" s="48">
        <v>1988</v>
      </c>
      <c r="K2" s="48">
        <v>1989</v>
      </c>
      <c r="L2" s="48">
        <v>1990</v>
      </c>
      <c r="M2" s="48">
        <v>1991</v>
      </c>
      <c r="N2" s="48">
        <v>1992</v>
      </c>
      <c r="O2" s="48">
        <v>1993</v>
      </c>
      <c r="P2" s="48">
        <v>1994</v>
      </c>
      <c r="Q2" s="48">
        <v>1995</v>
      </c>
      <c r="R2" s="48">
        <v>1996</v>
      </c>
      <c r="S2" s="48">
        <v>1997</v>
      </c>
      <c r="T2" s="49">
        <v>1998</v>
      </c>
      <c r="U2" s="49">
        <v>1999</v>
      </c>
      <c r="V2" s="49">
        <v>2000</v>
      </c>
      <c r="W2" s="49">
        <v>2001</v>
      </c>
      <c r="X2" s="49">
        <v>2002</v>
      </c>
      <c r="Y2" s="49">
        <v>2003</v>
      </c>
      <c r="Z2" s="48">
        <v>2004</v>
      </c>
      <c r="AA2" s="48">
        <v>2005</v>
      </c>
      <c r="AB2" s="48">
        <v>2006</v>
      </c>
      <c r="AC2" s="48">
        <v>2007</v>
      </c>
      <c r="AD2" s="48">
        <v>2008</v>
      </c>
      <c r="AE2" s="49">
        <v>2009</v>
      </c>
      <c r="AF2" s="49">
        <v>2010</v>
      </c>
      <c r="AG2" s="49">
        <v>2011</v>
      </c>
    </row>
    <row r="3" spans="1:33" ht="16.5" customHeight="1" x14ac:dyDescent="0.3">
      <c r="A3" s="50" t="s">
        <v>270</v>
      </c>
      <c r="B3" s="52">
        <f>+B4+B5+B6+B7+B12</f>
        <v>4172988.9122182233</v>
      </c>
      <c r="C3" s="52">
        <f t="shared" ref="C3:AG3" si="0">+C4+C5+C6+C7+C12</f>
        <v>4132384.7286144826</v>
      </c>
      <c r="D3" s="52">
        <f t="shared" si="0"/>
        <v>4010592.0911151441</v>
      </c>
      <c r="E3" s="52">
        <f t="shared" si="0"/>
        <v>4112419.0077398513</v>
      </c>
      <c r="F3" s="52">
        <f t="shared" si="0"/>
        <v>4227617.1073627118</v>
      </c>
      <c r="G3" s="52">
        <f t="shared" si="0"/>
        <v>4221460.7766144769</v>
      </c>
      <c r="H3" s="52">
        <f t="shared" si="0"/>
        <v>4280090.694901159</v>
      </c>
      <c r="I3" s="52">
        <f t="shared" si="0"/>
        <v>4459962.9631859921</v>
      </c>
      <c r="J3" s="52">
        <f t="shared" si="0"/>
        <v>4606022.8808415504</v>
      </c>
      <c r="K3" s="52">
        <f t="shared" si="0"/>
        <v>4577594.2523756996</v>
      </c>
      <c r="L3" s="52">
        <f t="shared" si="0"/>
        <v>4655432.492820763</v>
      </c>
      <c r="M3" s="52">
        <f t="shared" si="0"/>
        <v>4676162.8932218626</v>
      </c>
      <c r="N3" s="52">
        <f t="shared" si="0"/>
        <v>4805060.3781367689</v>
      </c>
      <c r="O3" s="52">
        <f t="shared" si="0"/>
        <v>4858767.5705731772</v>
      </c>
      <c r="P3" s="52">
        <f t="shared" si="0"/>
        <v>5089118.7518012766</v>
      </c>
      <c r="Q3" s="52">
        <f t="shared" si="0"/>
        <v>5288638.9967389684</v>
      </c>
      <c r="R3" s="52">
        <f t="shared" si="0"/>
        <v>5394428.7495136</v>
      </c>
      <c r="S3" s="52">
        <f t="shared" si="0"/>
        <v>5444840.8213663306</v>
      </c>
      <c r="T3" s="52">
        <f t="shared" si="0"/>
        <v>5463708.6611531898</v>
      </c>
      <c r="U3" s="52">
        <f t="shared" si="0"/>
        <v>5482576.50094005</v>
      </c>
      <c r="V3" s="52">
        <f t="shared" si="0"/>
        <v>5501444.3407269102</v>
      </c>
      <c r="W3" s="52">
        <f t="shared" si="0"/>
        <v>5520312.1805137703</v>
      </c>
      <c r="X3" s="52">
        <f t="shared" si="0"/>
        <v>5539179.920300629</v>
      </c>
      <c r="Y3" s="52">
        <f t="shared" si="0"/>
        <v>5579250.8376969313</v>
      </c>
      <c r="Z3" s="52">
        <f t="shared" si="0"/>
        <v>5619321.655093234</v>
      </c>
      <c r="AA3" s="52">
        <f t="shared" si="0"/>
        <v>5659392.5724895364</v>
      </c>
      <c r="AB3" s="52">
        <f t="shared" si="0"/>
        <v>5699463.2898858385</v>
      </c>
      <c r="AC3" s="52">
        <f t="shared" si="0"/>
        <v>5739534.1072821394</v>
      </c>
      <c r="AD3" s="52">
        <f t="shared" si="0"/>
        <v>5998009.1497000018</v>
      </c>
      <c r="AE3" s="52">
        <f t="shared" si="0"/>
        <v>5468001.009800001</v>
      </c>
      <c r="AF3" s="52">
        <f t="shared" si="0"/>
        <v>5689672.3182999976</v>
      </c>
      <c r="AG3" s="52">
        <f t="shared" si="0"/>
        <v>5899164.8834000016</v>
      </c>
    </row>
    <row r="4" spans="1:33" ht="16.5" customHeight="1" x14ac:dyDescent="0.3">
      <c r="A4" s="51" t="s">
        <v>271</v>
      </c>
      <c r="B4" s="52">
        <v>4528.3159999999998</v>
      </c>
      <c r="C4" s="52">
        <v>4658</v>
      </c>
      <c r="D4" s="52">
        <v>4475.5749999999998</v>
      </c>
      <c r="E4" s="52">
        <v>5055</v>
      </c>
      <c r="F4" s="52">
        <v>5492.7570000000005</v>
      </c>
      <c r="G4" s="52">
        <v>5155.5780000000004</v>
      </c>
      <c r="H4" s="52">
        <v>6355.7150000000001</v>
      </c>
      <c r="I4" s="52">
        <v>7589.3280000000004</v>
      </c>
      <c r="J4" s="52">
        <v>8169.4669999999987</v>
      </c>
      <c r="K4" s="52">
        <v>8954</v>
      </c>
      <c r="L4" s="52">
        <v>9063.8640000000014</v>
      </c>
      <c r="M4" s="52">
        <v>8859.7099999999991</v>
      </c>
      <c r="N4" s="52">
        <v>9819.7010000000009</v>
      </c>
      <c r="O4" s="52">
        <v>10675.106</v>
      </c>
      <c r="P4" s="52">
        <v>11802.778</v>
      </c>
      <c r="Q4" s="52">
        <v>12520.056999999999</v>
      </c>
      <c r="R4" s="52">
        <v>12860.844999999999</v>
      </c>
      <c r="S4" s="52">
        <v>13601</v>
      </c>
      <c r="T4" s="52">
        <v>13840</v>
      </c>
      <c r="U4" s="52">
        <v>14201.933000000001</v>
      </c>
      <c r="V4" s="52">
        <v>14983</v>
      </c>
      <c r="W4" s="52">
        <v>13069.461000000001</v>
      </c>
      <c r="X4" s="52">
        <v>13369.877</v>
      </c>
      <c r="Y4" s="52">
        <v>15231.242999999999</v>
      </c>
      <c r="Z4" s="52">
        <v>16451.440000000002</v>
      </c>
      <c r="AA4" s="52">
        <v>15744.76</v>
      </c>
      <c r="AB4" s="52">
        <v>15361.342000000001</v>
      </c>
      <c r="AC4" s="52">
        <v>15140.969000000001</v>
      </c>
      <c r="AD4" s="52">
        <v>13773.623000000001</v>
      </c>
      <c r="AE4" s="52">
        <v>12027.007</v>
      </c>
      <c r="AF4" s="52">
        <v>12540.562</v>
      </c>
      <c r="AG4" s="52">
        <v>12133.733</v>
      </c>
    </row>
    <row r="5" spans="1:33" ht="16.5" customHeight="1" x14ac:dyDescent="0.3">
      <c r="A5" s="51" t="s">
        <v>272</v>
      </c>
      <c r="B5" s="52">
        <v>1266630.9955391216</v>
      </c>
      <c r="C5" s="52">
        <v>1269094.4177590178</v>
      </c>
      <c r="D5" s="52">
        <v>1300863.5977743764</v>
      </c>
      <c r="E5" s="52">
        <v>1355837.126825599</v>
      </c>
      <c r="F5" s="52">
        <v>1421965.8561551855</v>
      </c>
      <c r="G5" s="52">
        <v>1441905.69815056</v>
      </c>
      <c r="H5" s="52">
        <v>1478927.8848223921</v>
      </c>
      <c r="I5" s="52">
        <v>1558806.1909924697</v>
      </c>
      <c r="J5" s="52">
        <v>1610976.5179217607</v>
      </c>
      <c r="K5" s="52">
        <v>1666596.638266332</v>
      </c>
      <c r="L5" s="52">
        <v>1707373.4231376997</v>
      </c>
      <c r="M5" s="52">
        <v>1745912.5546442273</v>
      </c>
      <c r="N5" s="52">
        <v>1790756.179035797</v>
      </c>
      <c r="O5" s="52">
        <v>1866690.2933400841</v>
      </c>
      <c r="P5" s="52">
        <v>1987269.5572599305</v>
      </c>
      <c r="Q5" s="52">
        <v>2080039.0025646456</v>
      </c>
      <c r="R5" s="52">
        <v>2136184.0142019945</v>
      </c>
      <c r="S5" s="52">
        <v>2233950.353867447</v>
      </c>
      <c r="T5" s="52">
        <v>2273587.8201501616</v>
      </c>
      <c r="U5" s="52">
        <v>2297372.1732092728</v>
      </c>
      <c r="V5" s="52">
        <v>2326524.3309843037</v>
      </c>
      <c r="W5" s="52">
        <v>2362063.1578511614</v>
      </c>
      <c r="X5" s="52">
        <v>2427693.2185978452</v>
      </c>
      <c r="Y5" s="52">
        <v>2478739.6408969797</v>
      </c>
      <c r="Z5" s="52">
        <v>2427170.1718993699</v>
      </c>
      <c r="AA5" s="52">
        <v>2453346.6799017601</v>
      </c>
      <c r="AB5" s="52">
        <v>2405810.5259041497</v>
      </c>
      <c r="AC5" s="52">
        <v>2495785.5269065397</v>
      </c>
      <c r="AD5" s="52">
        <v>2752658.190700002</v>
      </c>
      <c r="AE5" s="52">
        <v>2449508.5780000011</v>
      </c>
      <c r="AF5" s="52">
        <v>2512429.0105999983</v>
      </c>
      <c r="AG5" s="52">
        <v>2643567.469000001</v>
      </c>
    </row>
    <row r="6" spans="1:33" ht="16.5" customHeight="1" x14ac:dyDescent="0.3">
      <c r="A6" s="51" t="s">
        <v>273</v>
      </c>
      <c r="B6" s="52">
        <v>932000</v>
      </c>
      <c r="C6" s="52">
        <v>924000</v>
      </c>
      <c r="D6" s="52">
        <v>810000</v>
      </c>
      <c r="E6" s="52">
        <v>841000</v>
      </c>
      <c r="F6" s="52">
        <v>900090.96838145575</v>
      </c>
      <c r="G6" s="52">
        <v>876209.18960845307</v>
      </c>
      <c r="H6" s="52">
        <v>891234.53182618064</v>
      </c>
      <c r="I6" s="52">
        <v>951940.1472570725</v>
      </c>
      <c r="J6" s="52">
        <v>1025683.3465862182</v>
      </c>
      <c r="K6" s="52">
        <v>1045628.2284008723</v>
      </c>
      <c r="L6" s="52">
        <v>1064407.5896003032</v>
      </c>
      <c r="M6" s="52">
        <v>1041928.8134537234</v>
      </c>
      <c r="N6" s="52">
        <v>1098379.4544277489</v>
      </c>
      <c r="O6" s="52">
        <v>1135016.4822149989</v>
      </c>
      <c r="P6" s="52">
        <v>1221072.7831372288</v>
      </c>
      <c r="Q6" s="52">
        <v>1317009.5574664869</v>
      </c>
      <c r="R6" s="52">
        <v>1377094.9128617758</v>
      </c>
      <c r="S6" s="52">
        <v>1391089.2101542139</v>
      </c>
      <c r="T6" s="52">
        <v>1448352.4622460844</v>
      </c>
      <c r="U6" s="52">
        <v>1503664.9945615588</v>
      </c>
      <c r="V6" s="52">
        <v>1546318.9881611145</v>
      </c>
      <c r="W6" s="52">
        <v>1599331.8186688421</v>
      </c>
      <c r="X6" s="52">
        <v>1605532.0602967439</v>
      </c>
      <c r="Y6" s="52">
        <v>1603563.9999999998</v>
      </c>
      <c r="Z6" s="52">
        <v>1683895</v>
      </c>
      <c r="AA6" s="52">
        <v>1733324</v>
      </c>
      <c r="AB6" s="52">
        <v>1855897</v>
      </c>
      <c r="AC6" s="52">
        <v>1819626</v>
      </c>
      <c r="AD6" s="52">
        <v>1729734</v>
      </c>
      <c r="AE6" s="52">
        <v>1582092</v>
      </c>
      <c r="AF6" s="52">
        <v>1706505</v>
      </c>
      <c r="AG6" s="52">
        <v>1725634</v>
      </c>
    </row>
    <row r="7" spans="1:33" ht="16.5" customHeight="1" x14ac:dyDescent="0.3">
      <c r="A7" s="53" t="s">
        <v>274</v>
      </c>
      <c r="B7" s="52">
        <f t="shared" ref="B7:AG7" si="1">+B8+B9+B10+B11</f>
        <v>921835</v>
      </c>
      <c r="C7" s="52">
        <f t="shared" si="1"/>
        <v>929413</v>
      </c>
      <c r="D7" s="52">
        <f t="shared" si="1"/>
        <v>886469</v>
      </c>
      <c r="E7" s="52">
        <f t="shared" si="1"/>
        <v>919566</v>
      </c>
      <c r="F7" s="52">
        <f t="shared" si="1"/>
        <v>887719</v>
      </c>
      <c r="G7" s="52">
        <f t="shared" si="1"/>
        <v>892971</v>
      </c>
      <c r="H7" s="52">
        <f t="shared" si="1"/>
        <v>873401</v>
      </c>
      <c r="I7" s="52">
        <f t="shared" si="1"/>
        <v>895415</v>
      </c>
      <c r="J7" s="52">
        <f t="shared" si="1"/>
        <v>890029</v>
      </c>
      <c r="K7" s="52">
        <f t="shared" si="1"/>
        <v>815550</v>
      </c>
      <c r="L7" s="52">
        <f t="shared" si="1"/>
        <v>833544</v>
      </c>
      <c r="M7" s="52">
        <f t="shared" si="1"/>
        <v>848399.1</v>
      </c>
      <c r="N7" s="52">
        <f t="shared" si="1"/>
        <v>856684.6</v>
      </c>
      <c r="O7" s="52">
        <f t="shared" si="1"/>
        <v>789657.79999999993</v>
      </c>
      <c r="P7" s="52">
        <f t="shared" si="1"/>
        <v>814919.2</v>
      </c>
      <c r="Q7" s="52">
        <f t="shared" si="1"/>
        <v>807727.6</v>
      </c>
      <c r="R7" s="52">
        <f t="shared" si="1"/>
        <v>764686.5</v>
      </c>
      <c r="S7" s="52">
        <f t="shared" si="1"/>
        <v>707410</v>
      </c>
      <c r="T7" s="52">
        <f t="shared" si="1"/>
        <v>672795.3</v>
      </c>
      <c r="U7" s="52">
        <f t="shared" si="1"/>
        <v>655861.5</v>
      </c>
      <c r="V7" s="52">
        <f t="shared" si="1"/>
        <v>645799.29999999993</v>
      </c>
      <c r="W7" s="52">
        <f t="shared" si="1"/>
        <v>621686.20000000007</v>
      </c>
      <c r="X7" s="52">
        <f t="shared" si="1"/>
        <v>612080.4</v>
      </c>
      <c r="Y7" s="52">
        <f t="shared" si="1"/>
        <v>606146.30000000005</v>
      </c>
      <c r="Z7" s="52">
        <f t="shared" si="1"/>
        <v>621170.1</v>
      </c>
      <c r="AA7" s="52">
        <f t="shared" si="1"/>
        <v>591276.9</v>
      </c>
      <c r="AB7" s="52">
        <f t="shared" si="1"/>
        <v>561628.9</v>
      </c>
      <c r="AC7" s="52">
        <f t="shared" si="1"/>
        <v>553150.79999999993</v>
      </c>
      <c r="AD7" s="52">
        <f t="shared" si="1"/>
        <v>520520.5</v>
      </c>
      <c r="AE7" s="52">
        <f t="shared" si="1"/>
        <v>477121.49999999994</v>
      </c>
      <c r="AF7" s="52">
        <f t="shared" si="1"/>
        <v>502211.69999999995</v>
      </c>
      <c r="AG7" s="52">
        <f t="shared" si="1"/>
        <v>499747.5</v>
      </c>
    </row>
    <row r="8" spans="1:33" ht="16.5" customHeight="1" x14ac:dyDescent="0.3">
      <c r="A8" s="54" t="s">
        <v>275</v>
      </c>
      <c r="B8" s="55">
        <v>631149</v>
      </c>
      <c r="C8" s="55">
        <v>634765</v>
      </c>
      <c r="D8" s="55">
        <v>632707</v>
      </c>
      <c r="E8" s="55">
        <v>649750</v>
      </c>
      <c r="F8" s="55">
        <v>593923</v>
      </c>
      <c r="G8" s="55">
        <v>610977</v>
      </c>
      <c r="H8" s="55">
        <v>580889</v>
      </c>
      <c r="I8" s="55">
        <v>586818</v>
      </c>
      <c r="J8" s="55">
        <v>561595</v>
      </c>
      <c r="K8" s="55">
        <v>483889</v>
      </c>
      <c r="L8" s="55">
        <v>479134</v>
      </c>
      <c r="M8" s="55">
        <v>502133</v>
      </c>
      <c r="N8" s="55">
        <v>502311</v>
      </c>
      <c r="O8" s="55">
        <v>448404.2</v>
      </c>
      <c r="P8" s="55">
        <v>457600.7</v>
      </c>
      <c r="Q8" s="55">
        <v>440345.1</v>
      </c>
      <c r="R8" s="55">
        <v>408086.1</v>
      </c>
      <c r="S8" s="55">
        <v>349843</v>
      </c>
      <c r="T8" s="55">
        <v>314863.90000000002</v>
      </c>
      <c r="U8" s="55">
        <v>292730</v>
      </c>
      <c r="V8" s="55">
        <v>283871.59999999998</v>
      </c>
      <c r="W8" s="55">
        <v>274558.80000000005</v>
      </c>
      <c r="X8" s="55">
        <v>263688.2</v>
      </c>
      <c r="Y8" s="55">
        <v>278918.7</v>
      </c>
      <c r="Z8" s="55">
        <v>279857.09999999998</v>
      </c>
      <c r="AA8" s="55">
        <v>263464.09999999998</v>
      </c>
      <c r="AB8" s="55">
        <v>227155.30000000002</v>
      </c>
      <c r="AC8" s="55">
        <v>228052</v>
      </c>
      <c r="AD8" s="55">
        <v>207877.4</v>
      </c>
      <c r="AE8" s="55">
        <v>196290.3</v>
      </c>
      <c r="AF8" s="55">
        <v>192347.6</v>
      </c>
      <c r="AG8" s="55">
        <v>180212</v>
      </c>
    </row>
    <row r="9" spans="1:33" ht="16.5" customHeight="1" x14ac:dyDescent="0.3">
      <c r="A9" s="54" t="s">
        <v>276</v>
      </c>
      <c r="B9" s="55">
        <v>61747</v>
      </c>
      <c r="C9" s="55">
        <v>62148</v>
      </c>
      <c r="D9" s="55">
        <v>35623</v>
      </c>
      <c r="E9" s="55">
        <v>43088</v>
      </c>
      <c r="F9" s="55">
        <v>49784</v>
      </c>
      <c r="G9" s="55">
        <v>48184</v>
      </c>
      <c r="H9" s="55">
        <v>43198</v>
      </c>
      <c r="I9" s="55">
        <v>50077</v>
      </c>
      <c r="J9" s="55">
        <v>58160</v>
      </c>
      <c r="K9" s="55">
        <v>58308</v>
      </c>
      <c r="L9" s="55">
        <v>60930</v>
      </c>
      <c r="M9" s="55">
        <v>55339.1</v>
      </c>
      <c r="N9" s="55">
        <v>55784.6</v>
      </c>
      <c r="O9" s="55">
        <v>56438.1</v>
      </c>
      <c r="P9" s="55">
        <v>58263.399999999994</v>
      </c>
      <c r="Q9" s="55">
        <v>59703.8</v>
      </c>
      <c r="R9" s="55">
        <v>58335.299999999996</v>
      </c>
      <c r="S9" s="55">
        <v>62165.9</v>
      </c>
      <c r="T9" s="55">
        <v>61654.299999999996</v>
      </c>
      <c r="U9" s="55">
        <v>57045.200000000004</v>
      </c>
      <c r="V9" s="55">
        <v>57879.1</v>
      </c>
      <c r="W9" s="55">
        <v>50853.5</v>
      </c>
      <c r="X9" s="55">
        <v>53652.9</v>
      </c>
      <c r="Y9" s="55">
        <v>47539.4</v>
      </c>
      <c r="Z9" s="55">
        <v>55733</v>
      </c>
      <c r="AA9" s="55">
        <v>51924.3</v>
      </c>
      <c r="AB9" s="55">
        <v>53105.1</v>
      </c>
      <c r="AC9" s="55">
        <v>51892.5</v>
      </c>
      <c r="AD9" s="55">
        <v>50263</v>
      </c>
      <c r="AE9" s="55">
        <v>33509.4</v>
      </c>
      <c r="AF9" s="55">
        <v>45345.5</v>
      </c>
      <c r="AG9" s="55">
        <v>49078.7</v>
      </c>
    </row>
    <row r="10" spans="1:33" ht="16.5" customHeight="1" x14ac:dyDescent="0.3">
      <c r="A10" s="54" t="s">
        <v>277</v>
      </c>
      <c r="B10" s="55">
        <v>227343</v>
      </c>
      <c r="C10" s="55">
        <v>231184</v>
      </c>
      <c r="D10" s="55">
        <v>217027</v>
      </c>
      <c r="E10" s="55">
        <v>225628</v>
      </c>
      <c r="F10" s="55">
        <v>242855</v>
      </c>
      <c r="G10" s="55">
        <v>232708</v>
      </c>
      <c r="H10" s="55">
        <v>248117</v>
      </c>
      <c r="I10" s="55">
        <v>257336</v>
      </c>
      <c r="J10" s="55">
        <v>269036</v>
      </c>
      <c r="K10" s="55">
        <v>272157</v>
      </c>
      <c r="L10" s="55">
        <v>292393</v>
      </c>
      <c r="M10" s="55">
        <v>289959</v>
      </c>
      <c r="N10" s="55">
        <v>297638.69999999995</v>
      </c>
      <c r="O10" s="55">
        <v>283893.59999999998</v>
      </c>
      <c r="P10" s="55">
        <v>297762.40000000002</v>
      </c>
      <c r="Q10" s="55">
        <v>306329.09999999998</v>
      </c>
      <c r="R10" s="55">
        <v>296790.59999999998</v>
      </c>
      <c r="S10" s="55">
        <v>294023</v>
      </c>
      <c r="T10" s="55">
        <v>294896.40000000002</v>
      </c>
      <c r="U10" s="55">
        <v>304724.10000000003</v>
      </c>
      <c r="V10" s="55">
        <v>302558.40000000002</v>
      </c>
      <c r="W10" s="55">
        <v>294860.90000000002</v>
      </c>
      <c r="X10" s="55">
        <v>293410.3</v>
      </c>
      <c r="Y10" s="55">
        <v>278352.3</v>
      </c>
      <c r="Z10" s="55">
        <v>284096</v>
      </c>
      <c r="AA10" s="55">
        <v>274367.2</v>
      </c>
      <c r="AB10" s="55">
        <v>279777.69999999995</v>
      </c>
      <c r="AC10" s="55">
        <v>271617.2</v>
      </c>
      <c r="AD10" s="55">
        <v>260959.60000000003</v>
      </c>
      <c r="AE10" s="55">
        <v>244994.59999999998</v>
      </c>
      <c r="AF10" s="55">
        <v>263242</v>
      </c>
      <c r="AG10" s="55">
        <v>269192.3</v>
      </c>
    </row>
    <row r="11" spans="1:33" ht="16.5" customHeight="1" x14ac:dyDescent="0.3">
      <c r="A11" s="54" t="s">
        <v>278</v>
      </c>
      <c r="B11" s="55">
        <v>1596</v>
      </c>
      <c r="C11" s="55">
        <v>1316</v>
      </c>
      <c r="D11" s="55">
        <v>1112</v>
      </c>
      <c r="E11" s="55">
        <v>1100</v>
      </c>
      <c r="F11" s="55">
        <v>1157</v>
      </c>
      <c r="G11" s="55">
        <v>1102</v>
      </c>
      <c r="H11" s="55">
        <v>1197</v>
      </c>
      <c r="I11" s="55">
        <v>1184</v>
      </c>
      <c r="J11" s="55">
        <v>1238</v>
      </c>
      <c r="K11" s="55">
        <v>1196</v>
      </c>
      <c r="L11" s="55">
        <v>1087</v>
      </c>
      <c r="M11" s="55">
        <v>968</v>
      </c>
      <c r="N11" s="55">
        <v>950.30000000000007</v>
      </c>
      <c r="O11" s="55">
        <v>921.90000000000009</v>
      </c>
      <c r="P11" s="55">
        <v>1292.7</v>
      </c>
      <c r="Q11" s="55">
        <v>1349.6</v>
      </c>
      <c r="R11" s="55">
        <v>1474.5</v>
      </c>
      <c r="S11" s="55">
        <v>1378.1000000000001</v>
      </c>
      <c r="T11" s="55">
        <v>1380.7</v>
      </c>
      <c r="U11" s="55">
        <v>1362.2</v>
      </c>
      <c r="V11" s="55">
        <v>1490.2</v>
      </c>
      <c r="W11" s="55">
        <v>1413</v>
      </c>
      <c r="X11" s="55">
        <v>1329</v>
      </c>
      <c r="Y11" s="55">
        <v>1335.9</v>
      </c>
      <c r="Z11" s="55">
        <v>1484</v>
      </c>
      <c r="AA11" s="55">
        <v>1521.3000000000002</v>
      </c>
      <c r="AB11" s="55">
        <v>1590.8</v>
      </c>
      <c r="AC11" s="55">
        <v>1589.1</v>
      </c>
      <c r="AD11" s="55">
        <v>1420.5</v>
      </c>
      <c r="AE11" s="55">
        <v>2327.1999999999998</v>
      </c>
      <c r="AF11" s="55">
        <v>1276.5999999999999</v>
      </c>
      <c r="AG11" s="55">
        <v>1264.5</v>
      </c>
    </row>
    <row r="12" spans="1:33" s="99" customFormat="1" ht="16.5" customHeight="1" thickBot="1" x14ac:dyDescent="0.35">
      <c r="A12" s="97" t="s">
        <v>279</v>
      </c>
      <c r="B12" s="98">
        <v>1047994.6006791013</v>
      </c>
      <c r="C12" s="98">
        <v>1005219.3108554644</v>
      </c>
      <c r="D12" s="98">
        <v>1008783.9183407675</v>
      </c>
      <c r="E12" s="98">
        <v>990960.88091425225</v>
      </c>
      <c r="F12" s="98">
        <v>1012348.5258260707</v>
      </c>
      <c r="G12" s="98">
        <v>1005219.3108554644</v>
      </c>
      <c r="H12" s="98">
        <v>1030171.5632525859</v>
      </c>
      <c r="I12" s="98">
        <v>1046212.2969364498</v>
      </c>
      <c r="J12" s="98">
        <v>1071164.5493335712</v>
      </c>
      <c r="K12" s="98">
        <v>1040865.385708495</v>
      </c>
      <c r="L12" s="98">
        <v>1041043.6160827603</v>
      </c>
      <c r="M12" s="98">
        <v>1031062.7151239116</v>
      </c>
      <c r="N12" s="98">
        <v>1049420.4436732223</v>
      </c>
      <c r="O12" s="98">
        <v>1056727.8890180937</v>
      </c>
      <c r="P12" s="98">
        <v>1054054.4334041164</v>
      </c>
      <c r="Q12" s="98">
        <v>1071342.7797078365</v>
      </c>
      <c r="R12" s="98">
        <v>1103602.4774498292</v>
      </c>
      <c r="S12" s="98">
        <v>1098790.2573446699</v>
      </c>
      <c r="T12" s="98">
        <v>1055133.078756944</v>
      </c>
      <c r="U12" s="98">
        <v>1011475.900169218</v>
      </c>
      <c r="V12" s="98">
        <v>967818.72158149199</v>
      </c>
      <c r="W12" s="98">
        <v>924161.54299376602</v>
      </c>
      <c r="X12" s="98">
        <v>880504.36440604005</v>
      </c>
      <c r="Y12" s="98">
        <v>875569.65379995212</v>
      </c>
      <c r="Z12" s="98">
        <v>870634.94319386408</v>
      </c>
      <c r="AA12" s="98">
        <v>865700.23258777615</v>
      </c>
      <c r="AB12" s="98">
        <v>860765.52198168798</v>
      </c>
      <c r="AC12" s="98">
        <v>855830.81137560005</v>
      </c>
      <c r="AD12" s="98">
        <v>981322.83600000001</v>
      </c>
      <c r="AE12" s="98">
        <v>947251.92480000004</v>
      </c>
      <c r="AF12" s="98">
        <v>955986.04570000002</v>
      </c>
      <c r="AG12" s="98">
        <v>1018082.1814</v>
      </c>
    </row>
    <row r="13" spans="1:33" ht="12.75" customHeight="1" x14ac:dyDescent="0.25">
      <c r="A13" s="140"/>
      <c r="B13" s="140"/>
      <c r="C13" s="140"/>
      <c r="D13" s="140"/>
      <c r="E13" s="140"/>
      <c r="F13" s="140"/>
      <c r="G13" s="140"/>
      <c r="H13" s="140"/>
      <c r="I13" s="140"/>
      <c r="J13" s="140"/>
      <c r="K13" s="140"/>
    </row>
    <row r="14" spans="1:33" s="13" customFormat="1" ht="12.75" customHeight="1" x14ac:dyDescent="0.2">
      <c r="A14" s="138" t="s">
        <v>599</v>
      </c>
      <c r="B14" s="133"/>
      <c r="C14" s="133"/>
      <c r="D14" s="133"/>
      <c r="E14" s="133"/>
      <c r="F14" s="133"/>
      <c r="G14" s="133"/>
      <c r="H14" s="133"/>
      <c r="I14" s="133"/>
      <c r="J14" s="133"/>
      <c r="K14" s="133"/>
    </row>
    <row r="15" spans="1:33" s="13" customFormat="1" ht="28.5" customHeight="1" x14ac:dyDescent="0.2">
      <c r="A15" s="141" t="s">
        <v>600</v>
      </c>
      <c r="B15" s="141"/>
      <c r="C15" s="141"/>
      <c r="D15" s="141"/>
      <c r="E15" s="141"/>
      <c r="F15" s="141"/>
      <c r="G15" s="141"/>
      <c r="H15" s="141"/>
      <c r="I15" s="141"/>
      <c r="J15" s="141"/>
      <c r="K15" s="141"/>
      <c r="L15" s="141"/>
      <c r="M15" s="141"/>
      <c r="N15" s="141"/>
      <c r="O15" s="141"/>
      <c r="P15" s="141"/>
      <c r="Q15" s="141"/>
      <c r="R15" s="141"/>
      <c r="S15" s="141"/>
      <c r="T15" s="100"/>
      <c r="U15" s="100"/>
      <c r="V15" s="100"/>
      <c r="W15" s="94"/>
      <c r="X15" s="101"/>
      <c r="Y15" s="101"/>
      <c r="Z15" s="101"/>
      <c r="AA15" s="101"/>
      <c r="AB15" s="101"/>
      <c r="AC15" s="101"/>
      <c r="AD15" s="101"/>
      <c r="AE15" s="101"/>
      <c r="AF15" s="101"/>
      <c r="AG15" s="101"/>
    </row>
    <row r="16" spans="1:33" s="13" customFormat="1" ht="12.75" customHeight="1" x14ac:dyDescent="0.2">
      <c r="A16" s="137"/>
      <c r="B16" s="137"/>
      <c r="C16" s="137"/>
      <c r="D16" s="137"/>
      <c r="E16" s="137"/>
      <c r="F16" s="137"/>
      <c r="G16" s="137"/>
      <c r="H16" s="137"/>
      <c r="I16" s="137"/>
      <c r="J16" s="137"/>
      <c r="K16" s="137"/>
      <c r="W16" s="94"/>
      <c r="X16" s="94"/>
      <c r="Y16" s="102"/>
      <c r="Z16" s="102"/>
      <c r="AA16" s="94"/>
      <c r="AB16" s="102"/>
      <c r="AC16" s="102"/>
      <c r="AD16" s="102"/>
      <c r="AE16" s="94"/>
      <c r="AF16" s="94"/>
      <c r="AG16" s="94"/>
    </row>
    <row r="17" spans="1:33" s="13" customFormat="1" ht="12.75" customHeight="1" x14ac:dyDescent="0.2">
      <c r="A17" s="138" t="s">
        <v>187</v>
      </c>
      <c r="B17" s="133"/>
      <c r="C17" s="133"/>
      <c r="D17" s="133"/>
      <c r="E17" s="133"/>
      <c r="F17" s="133"/>
      <c r="G17" s="133"/>
      <c r="H17" s="133"/>
      <c r="I17" s="133"/>
      <c r="J17" s="133"/>
      <c r="K17" s="133"/>
      <c r="T17" s="103"/>
      <c r="U17" s="104"/>
      <c r="V17" s="104"/>
      <c r="W17" s="104"/>
      <c r="X17" s="104"/>
      <c r="Y17" s="104"/>
      <c r="Z17" s="104"/>
      <c r="AA17" s="104"/>
      <c r="AB17" s="105"/>
      <c r="AC17" s="105"/>
      <c r="AD17" s="105"/>
      <c r="AE17" s="94"/>
      <c r="AF17" s="94"/>
      <c r="AG17" s="94"/>
    </row>
    <row r="18" spans="1:33" s="13" customFormat="1" ht="12.75" x14ac:dyDescent="0.2">
      <c r="A18" s="106" t="s">
        <v>601</v>
      </c>
      <c r="B18" s="107"/>
      <c r="C18" s="107"/>
      <c r="D18" s="107"/>
      <c r="E18" s="107"/>
      <c r="F18" s="107"/>
      <c r="G18" s="107"/>
      <c r="H18" s="107"/>
      <c r="I18" s="107"/>
      <c r="J18" s="107"/>
      <c r="K18" s="107"/>
      <c r="L18" s="107"/>
      <c r="M18" s="107"/>
      <c r="N18" s="107"/>
      <c r="O18" s="107"/>
      <c r="P18" s="107"/>
      <c r="Q18" s="107"/>
      <c r="R18" s="107"/>
      <c r="S18" s="107"/>
      <c r="T18" s="107"/>
      <c r="U18" s="107"/>
      <c r="V18" s="105"/>
      <c r="W18" s="105"/>
      <c r="X18" s="105"/>
      <c r="Y18" s="105"/>
      <c r="Z18" s="105"/>
      <c r="AA18" s="105"/>
      <c r="AB18" s="105"/>
      <c r="AC18" s="105"/>
      <c r="AD18" s="105"/>
      <c r="AE18" s="105"/>
      <c r="AF18" s="105"/>
      <c r="AG18" s="105"/>
    </row>
    <row r="19" spans="1:33" s="13" customFormat="1" ht="12.75" x14ac:dyDescent="0.2">
      <c r="A19" s="108" t="s">
        <v>602</v>
      </c>
      <c r="B19" s="107"/>
      <c r="C19" s="107"/>
      <c r="D19" s="107"/>
      <c r="E19" s="107"/>
      <c r="F19" s="107"/>
      <c r="G19" s="107"/>
      <c r="H19" s="107"/>
      <c r="I19" s="107"/>
      <c r="J19" s="107"/>
      <c r="K19" s="107"/>
      <c r="L19" s="107"/>
      <c r="M19" s="107"/>
      <c r="N19" s="107"/>
      <c r="O19" s="107"/>
      <c r="P19" s="107"/>
      <c r="Q19" s="107"/>
      <c r="R19" s="107"/>
      <c r="S19" s="107"/>
      <c r="T19" s="107"/>
      <c r="U19" s="107"/>
      <c r="V19" s="105"/>
      <c r="W19" s="105"/>
      <c r="X19" s="105"/>
      <c r="Y19" s="105"/>
      <c r="Z19" s="105"/>
      <c r="AA19" s="105"/>
      <c r="AB19" s="105"/>
      <c r="AC19" s="105"/>
      <c r="AD19" s="105"/>
      <c r="AE19" s="105"/>
      <c r="AF19" s="105"/>
      <c r="AG19" s="105"/>
    </row>
    <row r="20" spans="1:33" s="13" customFormat="1" ht="12.75" x14ac:dyDescent="0.2">
      <c r="A20" s="103" t="s">
        <v>603</v>
      </c>
      <c r="B20" s="107"/>
      <c r="C20" s="107"/>
      <c r="D20" s="107"/>
      <c r="E20" s="107"/>
      <c r="F20" s="107"/>
      <c r="G20" s="107"/>
      <c r="H20" s="107"/>
      <c r="I20" s="107"/>
      <c r="J20" s="107"/>
      <c r="K20" s="107"/>
      <c r="L20" s="107"/>
      <c r="M20" s="107"/>
      <c r="N20" s="107"/>
      <c r="O20" s="107"/>
      <c r="P20" s="107"/>
      <c r="Q20" s="107"/>
      <c r="R20" s="107"/>
      <c r="S20" s="107"/>
      <c r="T20" s="107"/>
      <c r="U20" s="107"/>
      <c r="V20" s="105"/>
      <c r="W20" s="105"/>
      <c r="X20" s="105"/>
      <c r="Y20" s="105"/>
      <c r="Z20" s="105"/>
      <c r="AA20" s="105"/>
      <c r="AB20" s="105"/>
      <c r="AC20" s="105"/>
      <c r="AD20" s="105"/>
      <c r="AE20" s="105"/>
      <c r="AF20" s="105"/>
      <c r="AG20" s="105"/>
    </row>
    <row r="21" spans="1:33" s="13" customFormat="1" ht="12.75" x14ac:dyDescent="0.2">
      <c r="A21" s="106" t="s">
        <v>604</v>
      </c>
      <c r="B21" s="107"/>
      <c r="C21" s="107"/>
      <c r="D21" s="107"/>
      <c r="E21" s="107"/>
      <c r="F21" s="107"/>
      <c r="G21" s="107"/>
      <c r="H21" s="107"/>
      <c r="I21" s="107"/>
      <c r="J21" s="107"/>
      <c r="K21" s="107"/>
      <c r="L21" s="107"/>
      <c r="M21" s="107"/>
      <c r="N21" s="107"/>
      <c r="O21" s="107"/>
      <c r="P21" s="107"/>
      <c r="Q21" s="107"/>
      <c r="R21" s="107"/>
      <c r="S21" s="107"/>
      <c r="T21" s="107"/>
      <c r="U21" s="107"/>
      <c r="V21" s="105"/>
      <c r="W21" s="105"/>
      <c r="X21" s="105"/>
      <c r="Y21" s="105"/>
      <c r="Z21" s="105"/>
      <c r="AA21" s="105"/>
      <c r="AB21" s="105"/>
      <c r="AC21" s="105"/>
      <c r="AD21" s="105"/>
      <c r="AE21" s="105"/>
      <c r="AF21" s="105"/>
      <c r="AG21" s="105"/>
    </row>
    <row r="22" spans="1:33" s="13" customFormat="1" ht="12.75" x14ac:dyDescent="0.2">
      <c r="A22" s="108" t="s">
        <v>605</v>
      </c>
      <c r="B22" s="109"/>
      <c r="C22" s="109"/>
      <c r="D22" s="109"/>
      <c r="E22" s="109"/>
      <c r="F22" s="109"/>
      <c r="G22" s="109"/>
      <c r="H22" s="109"/>
      <c r="I22" s="109"/>
      <c r="J22" s="109"/>
      <c r="K22" s="109"/>
      <c r="L22" s="109"/>
      <c r="M22" s="109"/>
      <c r="N22" s="109"/>
      <c r="O22" s="109"/>
      <c r="P22" s="109"/>
      <c r="Q22" s="109"/>
      <c r="R22" s="109"/>
      <c r="S22" s="109"/>
      <c r="T22" s="109"/>
      <c r="U22" s="109"/>
      <c r="V22" s="110"/>
      <c r="W22" s="110"/>
      <c r="X22" s="110"/>
      <c r="Y22" s="110"/>
      <c r="Z22" s="110"/>
      <c r="AA22" s="110"/>
      <c r="AB22" s="110"/>
      <c r="AC22" s="110"/>
      <c r="AD22" s="110"/>
      <c r="AE22" s="110"/>
      <c r="AF22" s="110"/>
      <c r="AG22" s="110"/>
    </row>
    <row r="23" spans="1:33" s="13" customFormat="1" ht="12.75" x14ac:dyDescent="0.2">
      <c r="A23" s="106" t="s">
        <v>606</v>
      </c>
    </row>
    <row r="24" spans="1:33" s="13" customFormat="1" ht="26.25" customHeight="1" x14ac:dyDescent="0.2">
      <c r="A24" s="134" t="s">
        <v>607</v>
      </c>
      <c r="B24" s="134"/>
      <c r="C24" s="134"/>
      <c r="D24" s="134"/>
      <c r="E24" s="134"/>
      <c r="F24" s="134"/>
      <c r="G24" s="134"/>
      <c r="H24" s="134"/>
      <c r="I24" s="134"/>
      <c r="J24" s="134"/>
      <c r="K24" s="134"/>
      <c r="L24" s="134"/>
      <c r="M24" s="134"/>
      <c r="N24" s="134"/>
      <c r="O24" s="134"/>
      <c r="P24" s="134"/>
      <c r="Q24" s="134"/>
      <c r="R24" s="134"/>
      <c r="S24" s="134"/>
      <c r="T24" s="35"/>
      <c r="U24" s="35"/>
      <c r="V24" s="35"/>
      <c r="W24" s="35"/>
      <c r="X24" s="35"/>
      <c r="Y24" s="35"/>
      <c r="Z24" s="35"/>
      <c r="AA24" s="35"/>
      <c r="AB24" s="35"/>
      <c r="AC24" s="35"/>
      <c r="AD24" s="35"/>
      <c r="AE24" s="35"/>
      <c r="AF24" s="35"/>
      <c r="AG24" s="35"/>
    </row>
    <row r="25" spans="1:33" s="13" customFormat="1" ht="12.75" x14ac:dyDescent="0.2">
      <c r="A25" s="111" t="s">
        <v>608</v>
      </c>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row>
    <row r="26" spans="1:33" s="13" customFormat="1" ht="25.5" customHeight="1" x14ac:dyDescent="0.2">
      <c r="A26" s="135" t="s">
        <v>609</v>
      </c>
      <c r="B26" s="135"/>
      <c r="C26" s="135"/>
      <c r="D26" s="135"/>
      <c r="E26" s="135"/>
      <c r="F26" s="135"/>
      <c r="G26" s="135"/>
      <c r="H26" s="135"/>
      <c r="I26" s="135"/>
      <c r="J26" s="135"/>
      <c r="K26" s="135"/>
      <c r="L26" s="135"/>
      <c r="M26" s="135"/>
      <c r="N26" s="135"/>
      <c r="O26" s="135"/>
      <c r="P26" s="135"/>
      <c r="Q26" s="135"/>
      <c r="R26" s="135"/>
      <c r="S26" s="135"/>
      <c r="T26" s="35"/>
      <c r="U26" s="35"/>
      <c r="V26" s="35"/>
      <c r="W26" s="35"/>
      <c r="X26" s="35"/>
      <c r="Y26" s="35"/>
      <c r="Z26" s="35"/>
      <c r="AA26" s="35"/>
      <c r="AB26" s="35"/>
      <c r="AC26" s="35"/>
      <c r="AD26" s="35"/>
      <c r="AE26" s="35"/>
      <c r="AF26" s="35"/>
      <c r="AG26" s="35"/>
    </row>
    <row r="27" spans="1:33" s="13" customFormat="1" ht="12.75" x14ac:dyDescent="0.2">
      <c r="A27" s="112" t="s">
        <v>610</v>
      </c>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row>
    <row r="28" spans="1:33" s="13" customFormat="1" ht="12.75" x14ac:dyDescent="0.2">
      <c r="A28" s="106" t="s">
        <v>611</v>
      </c>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row>
    <row r="29" spans="1:33" s="13" customFormat="1" ht="24" customHeight="1" x14ac:dyDescent="0.2">
      <c r="A29" s="136" t="s">
        <v>612</v>
      </c>
      <c r="B29" s="136"/>
      <c r="C29" s="136"/>
      <c r="D29" s="136"/>
      <c r="E29" s="136"/>
      <c r="F29" s="136"/>
      <c r="G29" s="136"/>
      <c r="H29" s="136"/>
      <c r="I29" s="136"/>
      <c r="J29" s="136"/>
      <c r="K29" s="136"/>
      <c r="L29" s="136"/>
      <c r="M29" s="136"/>
      <c r="N29" s="136"/>
      <c r="O29" s="136"/>
      <c r="P29" s="136"/>
      <c r="Q29" s="136"/>
      <c r="R29" s="136"/>
      <c r="S29" s="136"/>
      <c r="T29" s="35"/>
      <c r="U29" s="35"/>
      <c r="V29" s="35"/>
      <c r="W29" s="35"/>
      <c r="X29" s="35"/>
      <c r="Y29" s="35"/>
      <c r="Z29" s="35"/>
      <c r="AA29" s="35"/>
      <c r="AB29" s="35"/>
      <c r="AC29" s="35"/>
      <c r="AD29" s="35"/>
      <c r="AE29" s="35"/>
      <c r="AF29" s="35"/>
      <c r="AG29" s="35"/>
    </row>
    <row r="30" spans="1:33" s="13" customFormat="1" ht="12.75" x14ac:dyDescent="0.2">
      <c r="A30" s="103" t="s">
        <v>603</v>
      </c>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row>
  </sheetData>
  <mergeCells count="9">
    <mergeCell ref="A1:AG1"/>
    <mergeCell ref="A13:K13"/>
    <mergeCell ref="A14:K14"/>
    <mergeCell ref="A15:S15"/>
    <mergeCell ref="A24:S24"/>
    <mergeCell ref="A26:S26"/>
    <mergeCell ref="A29:S29"/>
    <mergeCell ref="A16:K16"/>
    <mergeCell ref="A17:K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C1"/>
    </sheetView>
  </sheetViews>
  <sheetFormatPr defaultRowHeight="15" x14ac:dyDescent="0.25"/>
  <cols>
    <col min="1" max="1" width="15.85546875" customWidth="1"/>
    <col min="2" max="2" width="16.85546875" customWidth="1"/>
    <col min="3" max="3" width="18.85546875" customWidth="1"/>
  </cols>
  <sheetData>
    <row r="1" spans="1:3" ht="30" customHeight="1" x14ac:dyDescent="0.25">
      <c r="A1" s="142" t="s">
        <v>241</v>
      </c>
      <c r="B1" s="142"/>
      <c r="C1" s="142"/>
    </row>
    <row r="2" spans="1:3" x14ac:dyDescent="0.25">
      <c r="A2" s="39"/>
      <c r="B2" s="39"/>
      <c r="C2" s="39"/>
    </row>
    <row r="3" spans="1:3" x14ac:dyDescent="0.25">
      <c r="A3" s="40"/>
      <c r="B3" s="43">
        <v>1995</v>
      </c>
      <c r="C3" s="43">
        <v>2009</v>
      </c>
    </row>
    <row r="4" spans="1:3" x14ac:dyDescent="0.25">
      <c r="A4" s="39" t="s">
        <v>233</v>
      </c>
      <c r="B4" s="39">
        <v>1.59</v>
      </c>
      <c r="C4" s="39">
        <v>1.55</v>
      </c>
    </row>
    <row r="5" spans="1:3" x14ac:dyDescent="0.25">
      <c r="A5" s="39" t="s">
        <v>234</v>
      </c>
      <c r="B5" s="39">
        <v>2.0699999999999998</v>
      </c>
      <c r="C5" s="39">
        <v>2.35</v>
      </c>
    </row>
    <row r="6" spans="1:3" x14ac:dyDescent="0.25">
      <c r="A6" s="39" t="s">
        <v>235</v>
      </c>
      <c r="B6" s="41">
        <v>1.7</v>
      </c>
      <c r="C6" s="39">
        <v>1.9</v>
      </c>
    </row>
    <row r="7" spans="1:3" x14ac:dyDescent="0.25">
      <c r="A7" s="39" t="s">
        <v>236</v>
      </c>
      <c r="B7" s="39">
        <v>1.38</v>
      </c>
      <c r="C7" s="39">
        <v>1.49</v>
      </c>
    </row>
    <row r="8" spans="1:3" x14ac:dyDescent="0.25">
      <c r="A8" s="39" t="s">
        <v>237</v>
      </c>
      <c r="B8" s="39">
        <v>1.1200000000000001</v>
      </c>
      <c r="C8" s="39">
        <v>1.1100000000000001</v>
      </c>
    </row>
    <row r="9" spans="1:3" x14ac:dyDescent="0.25">
      <c r="A9" s="39" t="s">
        <v>238</v>
      </c>
      <c r="B9" s="39">
        <v>1.18</v>
      </c>
      <c r="C9" s="39">
        <v>1.1599999999999999</v>
      </c>
    </row>
    <row r="10" spans="1:3" x14ac:dyDescent="0.25">
      <c r="A10" s="40" t="s">
        <v>239</v>
      </c>
      <c r="B10" s="40">
        <v>1.59</v>
      </c>
      <c r="C10" s="40">
        <v>1.67</v>
      </c>
    </row>
    <row r="11" spans="1:3" x14ac:dyDescent="0.25">
      <c r="A11" s="39"/>
      <c r="B11" s="39"/>
      <c r="C11" s="39"/>
    </row>
    <row r="12" spans="1:3" x14ac:dyDescent="0.25">
      <c r="A12" s="42" t="s">
        <v>0</v>
      </c>
      <c r="B12" s="39"/>
      <c r="C12" s="39"/>
    </row>
    <row r="13" spans="1:3" ht="66" customHeight="1" x14ac:dyDescent="0.25">
      <c r="A13" s="143" t="s">
        <v>240</v>
      </c>
      <c r="B13" s="143"/>
      <c r="C13" s="143"/>
    </row>
  </sheetData>
  <mergeCells count="2">
    <mergeCell ref="A1:C1"/>
    <mergeCell ref="A13:C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x14ac:dyDescent="0.25">
      <c r="A1" s="1" t="s">
        <v>632</v>
      </c>
    </row>
    <row r="2" spans="1:7" x14ac:dyDescent="0.25">
      <c r="A2" s="1"/>
    </row>
    <row r="3" spans="1:7" ht="45" x14ac:dyDescent="0.25">
      <c r="A3" s="113" t="s">
        <v>622</v>
      </c>
      <c r="B3" s="113" t="s">
        <v>623</v>
      </c>
      <c r="C3" s="113" t="s">
        <v>624</v>
      </c>
      <c r="D3" s="113" t="s">
        <v>625</v>
      </c>
      <c r="E3" s="113" t="s">
        <v>626</v>
      </c>
      <c r="F3" s="113" t="s">
        <v>627</v>
      </c>
      <c r="G3" s="113" t="s">
        <v>628</v>
      </c>
    </row>
    <row r="4" spans="1:7" x14ac:dyDescent="0.25">
      <c r="A4" t="s">
        <v>630</v>
      </c>
      <c r="B4" s="44">
        <v>21611</v>
      </c>
      <c r="C4" s="44">
        <v>244203</v>
      </c>
      <c r="D4" s="44">
        <v>3584</v>
      </c>
      <c r="E4">
        <v>11.3</v>
      </c>
      <c r="F4">
        <v>5.7</v>
      </c>
      <c r="G4">
        <v>2.4</v>
      </c>
    </row>
    <row r="5" spans="1:7" x14ac:dyDescent="0.25">
      <c r="A5" t="s">
        <v>629</v>
      </c>
      <c r="B5" s="44">
        <v>10147</v>
      </c>
      <c r="C5" s="44">
        <v>121865</v>
      </c>
      <c r="D5" s="44">
        <v>2035</v>
      </c>
      <c r="E5">
        <v>12</v>
      </c>
      <c r="F5">
        <v>6</v>
      </c>
      <c r="G5">
        <v>2.7</v>
      </c>
    </row>
    <row r="6" spans="1:7" x14ac:dyDescent="0.25">
      <c r="A6" t="s">
        <v>246</v>
      </c>
      <c r="B6">
        <v>735</v>
      </c>
      <c r="C6" s="44">
        <v>8137</v>
      </c>
      <c r="D6">
        <v>154</v>
      </c>
      <c r="E6">
        <v>11.1</v>
      </c>
      <c r="F6">
        <v>7.8</v>
      </c>
      <c r="G6">
        <v>2.4</v>
      </c>
    </row>
    <row r="7" spans="1:7" x14ac:dyDescent="0.25">
      <c r="A7" t="s">
        <v>250</v>
      </c>
      <c r="B7">
        <v>854</v>
      </c>
      <c r="C7" s="44">
        <v>12694</v>
      </c>
      <c r="D7">
        <v>220</v>
      </c>
      <c r="E7">
        <v>14.9</v>
      </c>
      <c r="F7">
        <v>4.0999999999999996</v>
      </c>
      <c r="G7">
        <v>3.8</v>
      </c>
    </row>
    <row r="8" spans="1:7" x14ac:dyDescent="0.25">
      <c r="A8" t="s">
        <v>247</v>
      </c>
      <c r="B8" s="44">
        <v>1704</v>
      </c>
      <c r="C8" s="44">
        <v>18728</v>
      </c>
      <c r="D8">
        <v>212</v>
      </c>
      <c r="E8">
        <v>11</v>
      </c>
      <c r="F8">
        <v>4.7</v>
      </c>
      <c r="G8">
        <v>2.2999999999999998</v>
      </c>
    </row>
    <row r="9" spans="1:7" x14ac:dyDescent="0.25">
      <c r="A9" t="s">
        <v>248</v>
      </c>
      <c r="B9" s="44">
        <v>2508</v>
      </c>
      <c r="C9" s="44">
        <v>21580</v>
      </c>
      <c r="D9">
        <v>362</v>
      </c>
      <c r="E9">
        <v>8.6</v>
      </c>
      <c r="F9">
        <v>6.3</v>
      </c>
      <c r="G9">
        <v>2.2999999999999998</v>
      </c>
    </row>
    <row r="10" spans="1:7" x14ac:dyDescent="0.25">
      <c r="A10" t="s">
        <v>249</v>
      </c>
      <c r="B10" s="44">
        <v>3916</v>
      </c>
      <c r="C10" s="44">
        <v>43741</v>
      </c>
      <c r="D10">
        <v>280</v>
      </c>
      <c r="E10">
        <v>11.2</v>
      </c>
      <c r="F10">
        <v>4.5999999999999996</v>
      </c>
      <c r="G10">
        <v>1.3</v>
      </c>
    </row>
    <row r="11" spans="1:7" x14ac:dyDescent="0.25">
      <c r="A11" t="s">
        <v>631</v>
      </c>
      <c r="B11" s="44">
        <v>1747</v>
      </c>
      <c r="C11" s="44">
        <v>17458</v>
      </c>
      <c r="D11">
        <v>322</v>
      </c>
      <c r="E11">
        <v>10</v>
      </c>
      <c r="F11">
        <v>6.8</v>
      </c>
      <c r="G11">
        <v>2.4</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5" x14ac:dyDescent="0.25"/>
  <cols>
    <col min="1" max="1" width="10.42578125" customWidth="1"/>
    <col min="2" max="2" width="23.7109375" customWidth="1"/>
    <col min="3" max="3" width="33.28515625" customWidth="1"/>
  </cols>
  <sheetData>
    <row r="1" spans="1:3" x14ac:dyDescent="0.25">
      <c r="A1" s="1" t="s">
        <v>457</v>
      </c>
    </row>
    <row r="2" spans="1:3" x14ac:dyDescent="0.25">
      <c r="A2" s="62" t="s">
        <v>67</v>
      </c>
      <c r="B2" s="62" t="s">
        <v>455</v>
      </c>
      <c r="C2" s="62" t="s">
        <v>456</v>
      </c>
    </row>
    <row r="3" spans="1:3" x14ac:dyDescent="0.25">
      <c r="A3" s="63">
        <v>2003</v>
      </c>
      <c r="B3" s="63">
        <v>5370035</v>
      </c>
      <c r="C3" s="63">
        <v>9576</v>
      </c>
    </row>
    <row r="4" spans="1:3" x14ac:dyDescent="0.25">
      <c r="A4" s="63">
        <v>2004</v>
      </c>
      <c r="B4" s="63">
        <v>5767934</v>
      </c>
      <c r="C4" s="63">
        <v>10122</v>
      </c>
    </row>
    <row r="5" spans="1:3" x14ac:dyDescent="0.25">
      <c r="A5" s="63">
        <v>2005</v>
      </c>
      <c r="B5" s="63">
        <v>6227146</v>
      </c>
      <c r="C5" s="63">
        <v>10454</v>
      </c>
    </row>
    <row r="6" spans="1:3" x14ac:dyDescent="0.25">
      <c r="A6" s="63">
        <v>2006</v>
      </c>
      <c r="B6" s="63">
        <v>6678958</v>
      </c>
      <c r="C6" s="63">
        <v>12049</v>
      </c>
    </row>
    <row r="7" spans="1:3" x14ac:dyDescent="0.25">
      <c r="A7" s="63">
        <v>2007</v>
      </c>
      <c r="B7" s="63">
        <v>7138476</v>
      </c>
      <c r="C7" s="63">
        <v>21396</v>
      </c>
    </row>
    <row r="8" spans="1:3" x14ac:dyDescent="0.25">
      <c r="A8" s="63">
        <v>2008</v>
      </c>
      <c r="B8" s="63">
        <v>7752926</v>
      </c>
      <c r="C8" s="63">
        <v>20811</v>
      </c>
    </row>
    <row r="9" spans="1:3" x14ac:dyDescent="0.25">
      <c r="A9" s="63">
        <v>2009</v>
      </c>
      <c r="B9" s="63">
        <v>7929724</v>
      </c>
      <c r="C9" s="63">
        <v>20822</v>
      </c>
    </row>
    <row r="10" spans="1:3" x14ac:dyDescent="0.25">
      <c r="A10" s="63">
        <v>2010</v>
      </c>
      <c r="B10" s="63">
        <v>8009503</v>
      </c>
      <c r="C10" s="63">
        <v>18513</v>
      </c>
    </row>
    <row r="11" spans="1:3" x14ac:dyDescent="0.25">
      <c r="A11" s="63">
        <v>2011</v>
      </c>
      <c r="B11" s="63">
        <v>8437502</v>
      </c>
      <c r="C11" s="63">
        <v>18542</v>
      </c>
    </row>
    <row r="12" spans="1:3" x14ac:dyDescent="0.25">
      <c r="A12" s="3">
        <v>2012</v>
      </c>
      <c r="B12" s="3">
        <v>8454939</v>
      </c>
      <c r="C12" s="3">
        <v>21298</v>
      </c>
    </row>
    <row r="13" spans="1:3" x14ac:dyDescent="0.25">
      <c r="A13" s="1"/>
      <c r="B13" s="1"/>
      <c r="C13" s="1"/>
    </row>
    <row r="14" spans="1:3" x14ac:dyDescent="0.25">
      <c r="A14" s="1" t="s">
        <v>637</v>
      </c>
      <c r="B14" s="1"/>
      <c r="C14" s="1"/>
    </row>
    <row r="15" spans="1:3" x14ac:dyDescent="0.25">
      <c r="A15" s="62" t="s">
        <v>67</v>
      </c>
      <c r="B15" s="62" t="s">
        <v>638</v>
      </c>
      <c r="C15" s="62" t="s">
        <v>456</v>
      </c>
    </row>
    <row r="16" spans="1:3" x14ac:dyDescent="0.25">
      <c r="A16">
        <v>2012</v>
      </c>
      <c r="B16">
        <v>8454939</v>
      </c>
      <c r="C16">
        <v>21385</v>
      </c>
    </row>
    <row r="17" spans="1:3" x14ac:dyDescent="0.25">
      <c r="A17">
        <v>2013</v>
      </c>
      <c r="B17">
        <v>8404687</v>
      </c>
      <c r="C17">
        <v>20366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40.140625" customWidth="1"/>
    <col min="2" max="2" width="9.5703125" customWidth="1"/>
    <col min="3" max="30" width="9.5703125" bestFit="1" customWidth="1"/>
  </cols>
  <sheetData>
    <row r="1" spans="1:30" x14ac:dyDescent="0.25">
      <c r="A1" s="1" t="s">
        <v>67</v>
      </c>
      <c r="B1" s="1">
        <v>2012</v>
      </c>
      <c r="C1" s="1">
        <v>2013</v>
      </c>
      <c r="D1" s="1">
        <v>2014</v>
      </c>
      <c r="E1" s="1">
        <v>2015</v>
      </c>
      <c r="F1" s="1">
        <v>2016</v>
      </c>
      <c r="G1" s="1">
        <v>2017</v>
      </c>
      <c r="H1" s="1">
        <v>2018</v>
      </c>
      <c r="I1" s="1">
        <v>2019</v>
      </c>
      <c r="J1" s="1">
        <v>2020</v>
      </c>
      <c r="K1" s="1">
        <v>2021</v>
      </c>
      <c r="L1" s="1">
        <v>2022</v>
      </c>
      <c r="M1" s="1">
        <v>2023</v>
      </c>
      <c r="N1" s="1">
        <v>2024</v>
      </c>
      <c r="O1" s="1">
        <v>2025</v>
      </c>
      <c r="P1" s="1">
        <v>2026</v>
      </c>
      <c r="Q1" s="1">
        <v>2027</v>
      </c>
      <c r="R1" s="1">
        <v>2028</v>
      </c>
      <c r="S1" s="1">
        <v>2029</v>
      </c>
      <c r="T1" s="1">
        <v>2030</v>
      </c>
      <c r="U1" s="1">
        <v>2031</v>
      </c>
      <c r="V1" s="1">
        <v>2032</v>
      </c>
      <c r="W1" s="1">
        <v>2033</v>
      </c>
      <c r="X1" s="1">
        <v>2034</v>
      </c>
      <c r="Y1" s="1">
        <v>2035</v>
      </c>
      <c r="Z1" s="1">
        <v>2036</v>
      </c>
      <c r="AA1" s="1">
        <v>2037</v>
      </c>
      <c r="AB1" s="1">
        <v>2038</v>
      </c>
      <c r="AC1" s="1">
        <v>2039</v>
      </c>
      <c r="AD1" s="1">
        <v>2040</v>
      </c>
    </row>
    <row r="2" spans="1:30" x14ac:dyDescent="0.25">
      <c r="A2" s="1" t="s">
        <v>252</v>
      </c>
      <c r="B2" s="4">
        <f>'AEO Table 7'!B9*10^9*'TEDB Table 8-01'!$C10</f>
        <v>4305656706830</v>
      </c>
      <c r="C2" s="4">
        <f>'AEO Table 7'!C9*10^9*'TEDB Table 8-01'!$C10</f>
        <v>4415223138970</v>
      </c>
      <c r="D2" s="4">
        <f>'AEO Table 7'!D9*10^9*'TEDB Table 8-01'!$C10</f>
        <v>4446489159530</v>
      </c>
      <c r="E2" s="4">
        <f>'AEO Table 7'!E9*10^9*'TEDB Table 8-01'!$C10</f>
        <v>4560392048940</v>
      </c>
      <c r="F2" s="4">
        <f>'AEO Table 7'!F9*10^9*'TEDB Table 8-01'!$C10</f>
        <v>4634245514380</v>
      </c>
      <c r="G2" s="4">
        <f>'AEO Table 7'!G9*10^9*'TEDB Table 8-01'!$C10</f>
        <v>4698912759050</v>
      </c>
      <c r="H2" s="4">
        <f>'AEO Table 7'!H9*10^9*'TEDB Table 8-01'!$C10</f>
        <v>4753827871720</v>
      </c>
      <c r="I2" s="4">
        <f>'AEO Table 7'!I9*10^9*'TEDB Table 8-01'!$C10</f>
        <v>4811892581010</v>
      </c>
      <c r="J2" s="4">
        <f>'AEO Table 7'!J9*10^9*'TEDB Table 8-01'!$C10</f>
        <v>4870696477390</v>
      </c>
      <c r="K2" s="4">
        <f>'AEO Table 7'!K9*10^9*'TEDB Table 8-01'!$C10</f>
        <v>4928681273840</v>
      </c>
      <c r="L2" s="4">
        <f>'AEO Table 7'!L9*10^9*'TEDB Table 8-01'!$C10</f>
        <v>4985027466290</v>
      </c>
      <c r="M2" s="4">
        <f>'AEO Table 7'!M9*10^9*'TEDB Table 8-01'!$C10</f>
        <v>5042633087570</v>
      </c>
      <c r="N2" s="4">
        <f>'AEO Table 7'!N9*10^9*'TEDB Table 8-01'!$C10</f>
        <v>5101037424760</v>
      </c>
      <c r="O2" s="4">
        <f>'AEO Table 7'!O9*10^9*'TEDB Table 8-01'!$C10</f>
        <v>5160863461340</v>
      </c>
      <c r="P2" s="4">
        <f>'AEO Table 7'!P9*10^9*'TEDB Table 8-01'!$C10</f>
        <v>5223703736030</v>
      </c>
      <c r="Q2" s="4">
        <f>'AEO Table 7'!Q9*10^9*'TEDB Table 8-01'!$C10</f>
        <v>5290387537430</v>
      </c>
      <c r="R2" s="4">
        <f>'AEO Table 7'!R9*10^9*'TEDB Table 8-01'!$C10</f>
        <v>5358265534120</v>
      </c>
      <c r="S2" s="4">
        <f>'AEO Table 7'!S9*10^9*'TEDB Table 8-01'!$C10</f>
        <v>5424812343750</v>
      </c>
      <c r="T2" s="4">
        <f>'AEO Table 7'!T9*10^9*'TEDB Table 8-01'!$C10</f>
        <v>5489702199420</v>
      </c>
      <c r="U2" s="4">
        <f>'AEO Table 7'!U9*10^9*'TEDB Table 8-01'!$C10</f>
        <v>5554290753690</v>
      </c>
      <c r="V2" s="4">
        <f>'AEO Table 7'!V9*10^9*'TEDB Table 8-01'!$C10</f>
        <v>5616459113900</v>
      </c>
      <c r="W2" s="4">
        <f>'AEO Table 7'!W9*10^9*'TEDB Table 8-01'!$C10</f>
        <v>5674269816190</v>
      </c>
      <c r="X2" s="4">
        <f>'AEO Table 7'!X9*10^9*'TEDB Table 8-01'!$C10</f>
        <v>5727563854850</v>
      </c>
      <c r="Y2" s="4">
        <f>'AEO Table 7'!Y9*10^9*'TEDB Table 8-01'!$C10</f>
        <v>5774620670630</v>
      </c>
      <c r="Z2" s="4">
        <f>'AEO Table 7'!Z9*10^9*'TEDB Table 8-01'!$C10</f>
        <v>5818615549760</v>
      </c>
      <c r="AA2" s="4">
        <f>'AEO Table 7'!AA9*10^9*'TEDB Table 8-01'!$C10</f>
        <v>5859939080190</v>
      </c>
      <c r="AB2" s="4">
        <f>'AEO Table 7'!AB9*10^9*'TEDB Table 8-01'!$C10</f>
        <v>5898021685040</v>
      </c>
      <c r="AC2" s="4">
        <f>'AEO Table 7'!AC9*10^9*'TEDB Table 8-01'!$C10</f>
        <v>5932131516870</v>
      </c>
      <c r="AD2" s="4">
        <f>'AEO Table 7'!AD9*10^9*'TEDB Table 8-01'!$C10</f>
        <v>5961809895150</v>
      </c>
    </row>
    <row r="3" spans="1:30" x14ac:dyDescent="0.25">
      <c r="A3" s="1" t="s">
        <v>253</v>
      </c>
      <c r="B3" s="4">
        <f>'AEO Table 7'!B46*('NTS Table 1-40'!$AD13*10^6/'AEO Table 7'!$B46)*('AEO Table 7'!$B35/'AEO Table 7'!B35)</f>
        <v>313357262668.69659</v>
      </c>
      <c r="C3" s="4">
        <f>'AEO Table 7'!C46*('NTS Table 1-40'!$AD13*10^6/'AEO Table 7'!$B46)*('AEO Table 7'!$B35/'AEO Table 7'!C35)</f>
        <v>345237168461.02295</v>
      </c>
      <c r="D3" s="4">
        <f>'AEO Table 7'!D46*('NTS Table 1-40'!$AD13*10^6/'AEO Table 7'!$B46)*('AEO Table 7'!$B35/'AEO Table 7'!D35)</f>
        <v>345459066437.97168</v>
      </c>
      <c r="E3" s="4">
        <f>'AEO Table 7'!E46*('NTS Table 1-40'!$AD13*10^6/'AEO Table 7'!$B46)*('AEO Table 7'!$B35/'AEO Table 7'!E35)</f>
        <v>345245490811.68115</v>
      </c>
      <c r="F3" s="4">
        <f>'AEO Table 7'!F46*('NTS Table 1-40'!$AD13*10^6/'AEO Table 7'!$B46)*('AEO Table 7'!$B35/'AEO Table 7'!F35)</f>
        <v>344534307383.85132</v>
      </c>
      <c r="G3" s="4">
        <f>'AEO Table 7'!G46*('NTS Table 1-40'!$AD13*10^6/'AEO Table 7'!$B46)*('AEO Table 7'!$B35/'AEO Table 7'!G35)</f>
        <v>342997714618.49133</v>
      </c>
      <c r="H3" s="4">
        <f>'AEO Table 7'!H46*('NTS Table 1-40'!$AD13*10^6/'AEO Table 7'!$B46)*('AEO Table 7'!$B35/'AEO Table 7'!H35)</f>
        <v>340952816273.56012</v>
      </c>
      <c r="I3" s="4">
        <f>'AEO Table 7'!I46*('NTS Table 1-40'!$AD13*10^6/'AEO Table 7'!$B46)*('AEO Table 7'!$B35/'AEO Table 7'!I35)</f>
        <v>339042169082.27222</v>
      </c>
      <c r="J3" s="4">
        <f>'AEO Table 7'!J46*('NTS Table 1-40'!$AD13*10^6/'AEO Table 7'!$B46)*('AEO Table 7'!$B35/'AEO Table 7'!J35)</f>
        <v>337275108896.39673</v>
      </c>
      <c r="K3" s="4">
        <f>'AEO Table 7'!K46*('NTS Table 1-40'!$AD13*10^6/'AEO Table 7'!$B46)*('AEO Table 7'!$B35/'AEO Table 7'!K35)</f>
        <v>335720864844.07751</v>
      </c>
      <c r="L3" s="4">
        <f>'AEO Table 7'!L46*('NTS Table 1-40'!$AD13*10^6/'AEO Table 7'!$B46)*('AEO Table 7'!$B35/'AEO Table 7'!L35)</f>
        <v>334498038008.08643</v>
      </c>
      <c r="M3" s="4">
        <f>'AEO Table 7'!M46*('NTS Table 1-40'!$AD13*10^6/'AEO Table 7'!$B46)*('AEO Table 7'!$B35/'AEO Table 7'!M35)</f>
        <v>333594648371.33484</v>
      </c>
      <c r="N3" s="4">
        <f>'AEO Table 7'!N46*('NTS Table 1-40'!$AD13*10^6/'AEO Table 7'!$B46)*('AEO Table 7'!$B35/'AEO Table 7'!N35)</f>
        <v>332991945420.69171</v>
      </c>
      <c r="O3" s="4">
        <f>'AEO Table 7'!O46*('NTS Table 1-40'!$AD13*10^6/'AEO Table 7'!$B46)*('AEO Table 7'!$B35/'AEO Table 7'!O35)</f>
        <v>332634979421.82379</v>
      </c>
      <c r="P3" s="4">
        <f>'AEO Table 7'!P46*('NTS Table 1-40'!$AD13*10^6/'AEO Table 7'!$B46)*('AEO Table 7'!$B35/'AEO Table 7'!P35)</f>
        <v>332549809337.76227</v>
      </c>
      <c r="Q3" s="4">
        <f>'AEO Table 7'!Q46*('NTS Table 1-40'!$AD13*10^6/'AEO Table 7'!$B46)*('AEO Table 7'!$B35/'AEO Table 7'!Q35)</f>
        <v>332671436421.50543</v>
      </c>
      <c r="R3" s="4">
        <f>'AEO Table 7'!R46*('NTS Table 1-40'!$AD13*10^6/'AEO Table 7'!$B46)*('AEO Table 7'!$B35/'AEO Table 7'!R35)</f>
        <v>332995649352.53516</v>
      </c>
      <c r="S3" s="4">
        <f>'AEO Table 7'!S46*('NTS Table 1-40'!$AD13*10^6/'AEO Table 7'!$B46)*('AEO Table 7'!$B35/'AEO Table 7'!S35)</f>
        <v>333670106157.16211</v>
      </c>
      <c r="T3" s="4">
        <f>'AEO Table 7'!T46*('NTS Table 1-40'!$AD13*10^6/'AEO Table 7'!$B46)*('AEO Table 7'!$B35/'AEO Table 7'!T35)</f>
        <v>334641825745.73615</v>
      </c>
      <c r="U3" s="4">
        <f>'AEO Table 7'!U46*('NTS Table 1-40'!$AD13*10^6/'AEO Table 7'!$B46)*('AEO Table 7'!$B35/'AEO Table 7'!U35)</f>
        <v>335729358210.03046</v>
      </c>
      <c r="V3" s="4">
        <f>'AEO Table 7'!V46*('NTS Table 1-40'!$AD13*10^6/'AEO Table 7'!$B46)*('AEO Table 7'!$B35/'AEO Table 7'!V35)</f>
        <v>337004558067.06421</v>
      </c>
      <c r="W3" s="4">
        <f>'AEO Table 7'!W46*('NTS Table 1-40'!$AD13*10^6/'AEO Table 7'!$B46)*('AEO Table 7'!$B35/'AEO Table 7'!W35)</f>
        <v>338207163578.4386</v>
      </c>
      <c r="X3" s="4">
        <f>'AEO Table 7'!X46*('NTS Table 1-40'!$AD13*10^6/'AEO Table 7'!$B46)*('AEO Table 7'!$B35/'AEO Table 7'!X35)</f>
        <v>339579222238.31586</v>
      </c>
      <c r="Y3" s="4">
        <f>'AEO Table 7'!Y46*('NTS Table 1-40'!$AD13*10^6/'AEO Table 7'!$B46)*('AEO Table 7'!$B35/'AEO Table 7'!Y35)</f>
        <v>341121540887.45007</v>
      </c>
      <c r="Z3" s="4">
        <f>'AEO Table 7'!Z46*('NTS Table 1-40'!$AD13*10^6/'AEO Table 7'!$B46)*('AEO Table 7'!$B35/'AEO Table 7'!Z35)</f>
        <v>342803478030.18756</v>
      </c>
      <c r="AA3" s="4">
        <f>'AEO Table 7'!AA46*('NTS Table 1-40'!$AD13*10^6/'AEO Table 7'!$B46)*('AEO Table 7'!$B35/'AEO Table 7'!AA35)</f>
        <v>344746875145.60925</v>
      </c>
      <c r="AB3" s="4">
        <f>'AEO Table 7'!AB46*('NTS Table 1-40'!$AD13*10^6/'AEO Table 7'!$B46)*('AEO Table 7'!$B35/'AEO Table 7'!AB35)</f>
        <v>346961838150.77148</v>
      </c>
      <c r="AC3" s="4">
        <f>'AEO Table 7'!AC46*('NTS Table 1-40'!$AD13*10^6/'AEO Table 7'!$B46)*('AEO Table 7'!$B35/'AEO Table 7'!AC35)</f>
        <v>349184330167.95947</v>
      </c>
      <c r="AD3" s="4">
        <f>'AEO Table 7'!AD46*('NTS Table 1-40'!$AD13*10^6/'AEO Table 7'!$B46)*('AEO Table 7'!$B35/'AEO Table 7'!AD35)</f>
        <v>351400864584.52887</v>
      </c>
    </row>
    <row r="4" spans="1:30" x14ac:dyDescent="0.25">
      <c r="A4" s="1" t="s">
        <v>254</v>
      </c>
      <c r="B4" s="4">
        <f>SUM('AEO Table 48'!B51,'AEO Table 48'!B65)*10^9</f>
        <v>850053131000</v>
      </c>
      <c r="C4" s="4">
        <f>SUM('AEO Table 48'!C51,'AEO Table 48'!C65)*10^9</f>
        <v>866317718000</v>
      </c>
      <c r="D4" s="4">
        <f>SUM('AEO Table 48'!D51,'AEO Table 48'!D65)*10^9</f>
        <v>872526032000</v>
      </c>
      <c r="E4" s="4">
        <f>SUM('AEO Table 48'!E51,'AEO Table 48'!E65)*10^9</f>
        <v>889093566999.99988</v>
      </c>
      <c r="F4" s="4">
        <f>SUM('AEO Table 48'!F51,'AEO Table 48'!F65)*10^9</f>
        <v>904800629000.00012</v>
      </c>
      <c r="G4" s="4">
        <f>SUM('AEO Table 48'!G51,'AEO Table 48'!G65)*10^9</f>
        <v>926625885000</v>
      </c>
      <c r="H4" s="4">
        <f>SUM('AEO Table 48'!H51,'AEO Table 48'!H65)*10^9</f>
        <v>946027191000</v>
      </c>
      <c r="I4" s="4">
        <f>SUM('AEO Table 48'!I51,'AEO Table 48'!I65)*10^9</f>
        <v>966081420000</v>
      </c>
      <c r="J4" s="4">
        <f>SUM('AEO Table 48'!J51,'AEO Table 48'!J65)*10^9</f>
        <v>986482239000</v>
      </c>
      <c r="K4" s="4">
        <f>SUM('AEO Table 48'!K51,'AEO Table 48'!K65)*10^9</f>
        <v>1004014282000</v>
      </c>
      <c r="L4" s="4">
        <f>SUM('AEO Table 48'!L51,'AEO Table 48'!L65)*10^9</f>
        <v>1022671753000</v>
      </c>
      <c r="M4" s="4">
        <f>SUM('AEO Table 48'!M51,'AEO Table 48'!M65)*10^9</f>
        <v>1043431915000.0001</v>
      </c>
      <c r="N4" s="4">
        <f>SUM('AEO Table 48'!N51,'AEO Table 48'!N65)*10^9</f>
        <v>1064559326000</v>
      </c>
      <c r="O4" s="4">
        <f>SUM('AEO Table 48'!O51,'AEO Table 48'!O65)*10^9</f>
        <v>1087029877000</v>
      </c>
      <c r="P4" s="4">
        <f>SUM('AEO Table 48'!P51,'AEO Table 48'!P65)*10^9</f>
        <v>1109450501000</v>
      </c>
      <c r="Q4" s="4">
        <f>SUM('AEO Table 48'!Q51,'AEO Table 48'!Q65)*10^9</f>
        <v>1132698029000.0002</v>
      </c>
      <c r="R4" s="4">
        <f>SUM('AEO Table 48'!R51,'AEO Table 48'!R65)*10^9</f>
        <v>1155200501000</v>
      </c>
      <c r="S4" s="4">
        <f>SUM('AEO Table 48'!S51,'AEO Table 48'!S65)*10^9</f>
        <v>1176197174000</v>
      </c>
      <c r="T4" s="4">
        <f>SUM('AEO Table 48'!T51,'AEO Table 48'!T65)*10^9</f>
        <v>1196035126000</v>
      </c>
      <c r="U4" s="4">
        <f>SUM('AEO Table 48'!U51,'AEO Table 48'!U65)*10^9</f>
        <v>1214756470000</v>
      </c>
      <c r="V4" s="4">
        <f>SUM('AEO Table 48'!V51,'AEO Table 48'!V65)*10^9</f>
        <v>1233537658000</v>
      </c>
      <c r="W4" s="4">
        <f>SUM('AEO Table 48'!W51,'AEO Table 48'!W65)*10^9</f>
        <v>1252544860999.9998</v>
      </c>
      <c r="X4" s="4">
        <f>SUM('AEO Table 48'!X51,'AEO Table 48'!X65)*10^9</f>
        <v>1271147552000</v>
      </c>
      <c r="Y4" s="4">
        <f>SUM('AEO Table 48'!Y51,'AEO Table 48'!Y65)*10^9</f>
        <v>1289268494000</v>
      </c>
      <c r="Z4" s="4">
        <f>SUM('AEO Table 48'!Z51,'AEO Table 48'!Z65)*10^9</f>
        <v>1306690857000</v>
      </c>
      <c r="AA4" s="4">
        <f>SUM('AEO Table 48'!AA51,'AEO Table 48'!AA65)*10^9</f>
        <v>1323429596000</v>
      </c>
      <c r="AB4" s="4">
        <f>SUM('AEO Table 48'!AB51,'AEO Table 48'!AB65)*10^9</f>
        <v>1339768646000</v>
      </c>
      <c r="AC4" s="4">
        <f>SUM('AEO Table 48'!AC51,'AEO Table 48'!AC65)*10^9</f>
        <v>1355470764000.0002</v>
      </c>
      <c r="AD4" s="4">
        <f>SUM('AEO Table 48'!AD51,'AEO Table 48'!AD65)*10^9</f>
        <v>1370760986000</v>
      </c>
    </row>
    <row r="5" spans="1:30" x14ac:dyDescent="0.25">
      <c r="A5" s="1" t="s">
        <v>255</v>
      </c>
      <c r="B5" s="4">
        <f>'AEO Table 7'!B48*(SUM('NTS Table 1-40'!$AD15:$AD18)*10^6/'AEO Table 7'!$B48)*('AEO Table 7'!$B39/'AEO Table 7'!B39)</f>
        <v>37929886618</v>
      </c>
      <c r="C5" s="4">
        <f>'AEO Table 7'!C48*(SUM('NTS Table 1-40'!$AD15:$AD18)*10^6/'AEO Table 7'!$B48)*('AEO Table 7'!$B39/'AEO Table 7'!C39)</f>
        <v>40105042681.233002</v>
      </c>
      <c r="D5" s="4">
        <f>'AEO Table 7'!D48*(SUM('NTS Table 1-40'!$AD15:$AD18)*10^6/'AEO Table 7'!$B48)*('AEO Table 7'!$B39/'AEO Table 7'!D39)</f>
        <v>40140949800.883965</v>
      </c>
      <c r="E5" s="4">
        <f>'AEO Table 7'!E48*(SUM('NTS Table 1-40'!$AD15:$AD18)*10^6/'AEO Table 7'!$B48)*('AEO Table 7'!$B39/'AEO Table 7'!E39)</f>
        <v>39374310805.132744</v>
      </c>
      <c r="F5" s="4">
        <f>'AEO Table 7'!F48*(SUM('NTS Table 1-40'!$AD15:$AD18)*10^6/'AEO Table 7'!$B48)*('AEO Table 7'!$B39/'AEO Table 7'!F39)</f>
        <v>38922287669.129868</v>
      </c>
      <c r="G5" s="4">
        <f>'AEO Table 7'!G48*(SUM('NTS Table 1-40'!$AD15:$AD18)*10^6/'AEO Table 7'!$B48)*('AEO Table 7'!$B39/'AEO Table 7'!G39)</f>
        <v>38964296803.204567</v>
      </c>
      <c r="H5" s="4">
        <f>'AEO Table 7'!H48*(SUM('NTS Table 1-40'!$AD15:$AD18)*10^6/'AEO Table 7'!$B48)*('AEO Table 7'!$B39/'AEO Table 7'!H39)</f>
        <v>38998319247.286301</v>
      </c>
      <c r="I5" s="4">
        <f>'AEO Table 7'!I48*(SUM('NTS Table 1-40'!$AD15:$AD18)*10^6/'AEO Table 7'!$B48)*('AEO Table 7'!$B39/'AEO Table 7'!I39)</f>
        <v>39035836924.108604</v>
      </c>
      <c r="J5" s="4">
        <f>'AEO Table 7'!J48*(SUM('NTS Table 1-40'!$AD15:$AD18)*10^6/'AEO Table 7'!$B48)*('AEO Table 7'!$B39/'AEO Table 7'!J39)</f>
        <v>39094724799.213104</v>
      </c>
      <c r="K5" s="4">
        <f>'AEO Table 7'!K48*(SUM('NTS Table 1-40'!$AD15:$AD18)*10^6/'AEO Table 7'!$B48)*('AEO Table 7'!$B39/'AEO Table 7'!K39)</f>
        <v>39140283258.362022</v>
      </c>
      <c r="L5" s="4">
        <f>'AEO Table 7'!L48*(SUM('NTS Table 1-40'!$AD15:$AD18)*10^6/'AEO Table 7'!$B48)*('AEO Table 7'!$B39/'AEO Table 7'!L39)</f>
        <v>39214876956.504494</v>
      </c>
      <c r="M5" s="4">
        <f>'AEO Table 7'!M48*(SUM('NTS Table 1-40'!$AD15:$AD18)*10^6/'AEO Table 7'!$B48)*('AEO Table 7'!$B39/'AEO Table 7'!M39)</f>
        <v>39315655316.057205</v>
      </c>
      <c r="N5" s="4">
        <f>'AEO Table 7'!N48*(SUM('NTS Table 1-40'!$AD15:$AD18)*10^6/'AEO Table 7'!$B48)*('AEO Table 7'!$B39/'AEO Table 7'!N39)</f>
        <v>39416535467.6726</v>
      </c>
      <c r="O5" s="4">
        <f>'AEO Table 7'!O48*(SUM('NTS Table 1-40'!$AD15:$AD18)*10^6/'AEO Table 7'!$B48)*('AEO Table 7'!$B39/'AEO Table 7'!O39)</f>
        <v>39510261931.52359</v>
      </c>
      <c r="P5" s="4">
        <f>'AEO Table 7'!P48*(SUM('NTS Table 1-40'!$AD15:$AD18)*10^6/'AEO Table 7'!$B48)*('AEO Table 7'!$B39/'AEO Table 7'!P39)</f>
        <v>39588355083.98674</v>
      </c>
      <c r="Q5" s="4">
        <f>'AEO Table 7'!Q48*(SUM('NTS Table 1-40'!$AD15:$AD18)*10^6/'AEO Table 7'!$B48)*('AEO Table 7'!$B39/'AEO Table 7'!Q39)</f>
        <v>39688145716.966843</v>
      </c>
      <c r="R5" s="4">
        <f>'AEO Table 7'!R48*(SUM('NTS Table 1-40'!$AD15:$AD18)*10^6/'AEO Table 7'!$B48)*('AEO Table 7'!$B39/'AEO Table 7'!R39)</f>
        <v>39793593379.062843</v>
      </c>
      <c r="S5" s="4">
        <f>'AEO Table 7'!S48*(SUM('NTS Table 1-40'!$AD15:$AD18)*10^6/'AEO Table 7'!$B48)*('AEO Table 7'!$B39/'AEO Table 7'!S39)</f>
        <v>39880673474.610413</v>
      </c>
      <c r="T5" s="4">
        <f>'AEO Table 7'!T48*(SUM('NTS Table 1-40'!$AD15:$AD18)*10^6/'AEO Table 7'!$B48)*('AEO Table 7'!$B39/'AEO Table 7'!T39)</f>
        <v>39957414321.013321</v>
      </c>
      <c r="U5" s="4">
        <f>'AEO Table 7'!U48*(SUM('NTS Table 1-40'!$AD15:$AD18)*10^6/'AEO Table 7'!$B48)*('AEO Table 7'!$B39/'AEO Table 7'!U39)</f>
        <v>40038544183.407433</v>
      </c>
      <c r="V5" s="4">
        <f>'AEO Table 7'!V48*(SUM('NTS Table 1-40'!$AD15:$AD18)*10^6/'AEO Table 7'!$B48)*('AEO Table 7'!$B39/'AEO Table 7'!V39)</f>
        <v>40135619538.834747</v>
      </c>
      <c r="W5" s="4">
        <f>'AEO Table 7'!W48*(SUM('NTS Table 1-40'!$AD15:$AD18)*10^6/'AEO Table 7'!$B48)*('AEO Table 7'!$B39/'AEO Table 7'!W39)</f>
        <v>40243477766.722115</v>
      </c>
      <c r="X5" s="4">
        <f>'AEO Table 7'!X48*(SUM('NTS Table 1-40'!$AD15:$AD18)*10^6/'AEO Table 7'!$B48)*('AEO Table 7'!$B39/'AEO Table 7'!X39)</f>
        <v>40344272181.326447</v>
      </c>
      <c r="Y5" s="4">
        <f>'AEO Table 7'!Y48*(SUM('NTS Table 1-40'!$AD15:$AD18)*10^6/'AEO Table 7'!$B48)*('AEO Table 7'!$B39/'AEO Table 7'!Y39)</f>
        <v>40438791774.465302</v>
      </c>
      <c r="Z5" s="4">
        <f>'AEO Table 7'!Z48*(SUM('NTS Table 1-40'!$AD15:$AD18)*10^6/'AEO Table 7'!$B48)*('AEO Table 7'!$B39/'AEO Table 7'!Z39)</f>
        <v>40603163624.296387</v>
      </c>
      <c r="AA5" s="4">
        <f>'AEO Table 7'!AA48*(SUM('NTS Table 1-40'!$AD15:$AD18)*10^6/'AEO Table 7'!$B48)*('AEO Table 7'!$B39/'AEO Table 7'!AA39)</f>
        <v>40812023134.788025</v>
      </c>
      <c r="AB5" s="4">
        <f>'AEO Table 7'!AB48*(SUM('NTS Table 1-40'!$AD15:$AD18)*10^6/'AEO Table 7'!$B48)*('AEO Table 7'!$B39/'AEO Table 7'!AB39)</f>
        <v>41036070431.811684</v>
      </c>
      <c r="AC5" s="4">
        <f>'AEO Table 7'!AC48*(SUM('NTS Table 1-40'!$AD15:$AD18)*10^6/'AEO Table 7'!$B48)*('AEO Table 7'!$B39/'AEO Table 7'!AC39)</f>
        <v>41276899088.327019</v>
      </c>
      <c r="AD5" s="4">
        <f>'AEO Table 7'!AD48*(SUM('NTS Table 1-40'!$AD15:$AD18)*10^6/'AEO Table 7'!$B48)*('AEO Table 7'!$B39/'AEO Table 7'!AD39)</f>
        <v>41514654256.654945</v>
      </c>
    </row>
    <row r="6" spans="1:30" x14ac:dyDescent="0.25">
      <c r="A6" s="46" t="s">
        <v>251</v>
      </c>
      <c r="B6" s="4">
        <f>'AEO Table 7'!B52*(SUM('NRBS Table 37'!$D5,'NRBS Table 37'!$D7:$D8)*10^6/'AEO Table 7'!$B52)*('AEO Table 7'!$B40/'AEO Table 7'!B40)</f>
        <v>2467000000</v>
      </c>
      <c r="C6" s="4">
        <f>'AEO Table 7'!C52*(SUM('NRBS Table 37'!$D5,'NRBS Table 37'!$D7:$D8)*10^6/'AEO Table 7'!$B52)*('AEO Table 7'!$B40/'AEO Table 7'!C40)</f>
        <v>2538076397.3005791</v>
      </c>
      <c r="D6" s="4">
        <f>'AEO Table 7'!D52*(SUM('NRBS Table 37'!$D5,'NRBS Table 37'!$D7:$D8)*10^6/'AEO Table 7'!$B52)*('AEO Table 7'!$B40/'AEO Table 7'!D40)</f>
        <v>2535630774.03336</v>
      </c>
      <c r="E6" s="4">
        <f>'AEO Table 7'!E52*(SUM('NRBS Table 37'!$D5,'NRBS Table 37'!$D7:$D8)*10^6/'AEO Table 7'!$B52)*('AEO Table 7'!$B40/'AEO Table 7'!E40)</f>
        <v>2570051676.2841182</v>
      </c>
      <c r="F6" s="4">
        <f>'AEO Table 7'!F52*(SUM('NRBS Table 37'!$D5,'NRBS Table 37'!$D7:$D8)*10^6/'AEO Table 7'!$B52)*('AEO Table 7'!$B40/'AEO Table 7'!F40)</f>
        <v>2580427726.7226963</v>
      </c>
      <c r="G6" s="4">
        <f>'AEO Table 7'!G52*(SUM('NRBS Table 37'!$D5,'NRBS Table 37'!$D7:$D8)*10^6/'AEO Table 7'!$B52)*('AEO Table 7'!$B40/'AEO Table 7'!G40)</f>
        <v>2595718407.4498978</v>
      </c>
      <c r="H6" s="4">
        <f>'AEO Table 7'!H52*(SUM('NRBS Table 37'!$D5,'NRBS Table 37'!$D7:$D8)*10^6/'AEO Table 7'!$B52)*('AEO Table 7'!$B40/'AEO Table 7'!H40)</f>
        <v>2608005081.7246103</v>
      </c>
      <c r="I6" s="4">
        <f>'AEO Table 7'!I52*(SUM('NRBS Table 37'!$D5,'NRBS Table 37'!$D7:$D8)*10^6/'AEO Table 7'!$B52)*('AEO Table 7'!$B40/'AEO Table 7'!I40)</f>
        <v>2619091101.1770449</v>
      </c>
      <c r="J6" s="4">
        <f>'AEO Table 7'!J52*(SUM('NRBS Table 37'!$D5,'NRBS Table 37'!$D7:$D8)*10^6/'AEO Table 7'!$B52)*('AEO Table 7'!$B40/'AEO Table 7'!J40)</f>
        <v>2628642092.9013848</v>
      </c>
      <c r="K6" s="4">
        <f>'AEO Table 7'!K52*(SUM('NRBS Table 37'!$D5,'NRBS Table 37'!$D7:$D8)*10^6/'AEO Table 7'!$B52)*('AEO Table 7'!$B40/'AEO Table 7'!K40)</f>
        <v>2634507201.5223002</v>
      </c>
      <c r="L6" s="4">
        <f>'AEO Table 7'!L52*(SUM('NRBS Table 37'!$D5,'NRBS Table 37'!$D7:$D8)*10^6/'AEO Table 7'!$B52)*('AEO Table 7'!$B40/'AEO Table 7'!L40)</f>
        <v>2639386241.8077116</v>
      </c>
      <c r="M6" s="4">
        <f>'AEO Table 7'!M52*(SUM('NRBS Table 37'!$D5,'NRBS Table 37'!$D7:$D8)*10^6/'AEO Table 7'!$B52)*('AEO Table 7'!$B40/'AEO Table 7'!M40)</f>
        <v>2644176829.4190044</v>
      </c>
      <c r="N6" s="4">
        <f>'AEO Table 7'!N52*(SUM('NRBS Table 37'!$D5,'NRBS Table 37'!$D7:$D8)*10^6/'AEO Table 7'!$B52)*('AEO Table 7'!$B40/'AEO Table 7'!N40)</f>
        <v>2647651994.7590036</v>
      </c>
      <c r="O6" s="4">
        <f>'AEO Table 7'!O52*(SUM('NRBS Table 37'!$D5,'NRBS Table 37'!$D7:$D8)*10^6/'AEO Table 7'!$B52)*('AEO Table 7'!$B40/'AEO Table 7'!O40)</f>
        <v>2650358305.2785378</v>
      </c>
      <c r="P6" s="4">
        <f>'AEO Table 7'!P52*(SUM('NRBS Table 37'!$D5,'NRBS Table 37'!$D7:$D8)*10^6/'AEO Table 7'!$B52)*('AEO Table 7'!$B40/'AEO Table 7'!P40)</f>
        <v>2651674200.3342795</v>
      </c>
      <c r="Q6" s="4">
        <f>'AEO Table 7'!Q52*(SUM('NRBS Table 37'!$D5,'NRBS Table 37'!$D7:$D8)*10^6/'AEO Table 7'!$B52)*('AEO Table 7'!$B40/'AEO Table 7'!Q40)</f>
        <v>2652178095.2583585</v>
      </c>
      <c r="R6" s="4">
        <f>'AEO Table 7'!R52*(SUM('NRBS Table 37'!$D5,'NRBS Table 37'!$D7:$D8)*10^6/'AEO Table 7'!$B52)*('AEO Table 7'!$B40/'AEO Table 7'!R40)</f>
        <v>2651101130.0338774</v>
      </c>
      <c r="S6" s="4">
        <f>'AEO Table 7'!S52*(SUM('NRBS Table 37'!$D5,'NRBS Table 37'!$D7:$D8)*10^6/'AEO Table 7'!$B52)*('AEO Table 7'!$B40/'AEO Table 7'!S40)</f>
        <v>2648209307.7730589</v>
      </c>
      <c r="T6" s="4">
        <f>'AEO Table 7'!T52*(SUM('NRBS Table 37'!$D5,'NRBS Table 37'!$D7:$D8)*10^6/'AEO Table 7'!$B52)*('AEO Table 7'!$B40/'AEO Table 7'!T40)</f>
        <v>2643682334.5810523</v>
      </c>
      <c r="U6" s="4">
        <f>'AEO Table 7'!U52*(SUM('NRBS Table 37'!$D5,'NRBS Table 37'!$D7:$D8)*10^6/'AEO Table 7'!$B52)*('AEO Table 7'!$B40/'AEO Table 7'!U40)</f>
        <v>2637292286.0555325</v>
      </c>
      <c r="V6" s="4">
        <f>'AEO Table 7'!V52*(SUM('NRBS Table 37'!$D5,'NRBS Table 37'!$D7:$D8)*10^6/'AEO Table 7'!$B52)*('AEO Table 7'!$B40/'AEO Table 7'!V40)</f>
        <v>2629662937.490665</v>
      </c>
      <c r="W6" s="4">
        <f>'AEO Table 7'!W52*(SUM('NRBS Table 37'!$D5,'NRBS Table 37'!$D7:$D8)*10^6/'AEO Table 7'!$B52)*('AEO Table 7'!$B40/'AEO Table 7'!W40)</f>
        <v>2620885893.9521198</v>
      </c>
      <c r="X6" s="4">
        <f>'AEO Table 7'!X52*(SUM('NRBS Table 37'!$D5,'NRBS Table 37'!$D7:$D8)*10^6/'AEO Table 7'!$B52)*('AEO Table 7'!$B40/'AEO Table 7'!X40)</f>
        <v>2611068236.6281362</v>
      </c>
      <c r="Y6" s="4">
        <f>'AEO Table 7'!Y52*(SUM('NRBS Table 37'!$D5,'NRBS Table 37'!$D7:$D8)*10^6/'AEO Table 7'!$B52)*('AEO Table 7'!$B40/'AEO Table 7'!Y40)</f>
        <v>2600058126.1338134</v>
      </c>
      <c r="Z6" s="4">
        <f>'AEO Table 7'!Z52*(SUM('NRBS Table 37'!$D5,'NRBS Table 37'!$D7:$D8)*10^6/'AEO Table 7'!$B52)*('AEO Table 7'!$B40/'AEO Table 7'!Z40)</f>
        <v>2587839321.2003322</v>
      </c>
      <c r="AA6" s="4">
        <f>'AEO Table 7'!AA52*(SUM('NRBS Table 37'!$D5,'NRBS Table 37'!$D7:$D8)*10^6/'AEO Table 7'!$B52)*('AEO Table 7'!$B40/'AEO Table 7'!AA40)</f>
        <v>2574545296.1905766</v>
      </c>
      <c r="AB6" s="4">
        <f>'AEO Table 7'!AB52*(SUM('NRBS Table 37'!$D5,'NRBS Table 37'!$D7:$D8)*10^6/'AEO Table 7'!$B52)*('AEO Table 7'!$B40/'AEO Table 7'!AB40)</f>
        <v>2560167796.7088323</v>
      </c>
      <c r="AC6" s="4">
        <f>'AEO Table 7'!AC52*(SUM('NRBS Table 37'!$D5,'NRBS Table 37'!$D7:$D8)*10^6/'AEO Table 7'!$B52)*('AEO Table 7'!$B40/'AEO Table 7'!AC40)</f>
        <v>2544536052.4636106</v>
      </c>
      <c r="AD6" s="4">
        <f>'AEO Table 7'!AD52*(SUM('NRBS Table 37'!$D5,'NRBS Table 37'!$D7:$D8)*10^6/'AEO Table 7'!$B52)*('AEO Table 7'!$B40/'AEO Table 7'!AD40)</f>
        <v>2528267692.5590787</v>
      </c>
    </row>
    <row r="7" spans="1:30" x14ac:dyDescent="0.25">
      <c r="A7" s="1" t="s">
        <v>458</v>
      </c>
      <c r="B7" s="4">
        <f>'NHTSA Table 1'!C16*10^6</f>
        <v>21385000000</v>
      </c>
      <c r="C7" s="4">
        <f>'NHTSA Table 1'!C17*10^6</f>
        <v>20366000000</v>
      </c>
      <c r="D7" s="4">
        <f>$C7*'AEO Table 36'!D11/'AEO Table 36'!$C11</f>
        <v>20098877615.033932</v>
      </c>
      <c r="E7" s="4">
        <f>$C7*'AEO Table 36'!E11/'AEO Table 36'!$C11</f>
        <v>20034942177.760647</v>
      </c>
      <c r="F7" s="4">
        <f>$C7*'AEO Table 36'!F11/'AEO Table 36'!$C11</f>
        <v>19827660958.901791</v>
      </c>
      <c r="G7" s="4">
        <f>$C7*'AEO Table 36'!G11/'AEO Table 36'!$C11</f>
        <v>19583595318.702991</v>
      </c>
      <c r="H7" s="4">
        <f>$C7*'AEO Table 36'!H11/'AEO Table 36'!$C11</f>
        <v>19309563789.587307</v>
      </c>
      <c r="I7" s="4">
        <f>$C7*'AEO Table 36'!I11/'AEO Table 36'!$C11</f>
        <v>19035224968.5294</v>
      </c>
      <c r="J7" s="4">
        <f>$C7*'AEO Table 36'!J11/'AEO Table 36'!$C11</f>
        <v>18746750718.129337</v>
      </c>
      <c r="K7" s="4">
        <f>$C7*'AEO Table 36'!K11/'AEO Table 36'!$C11</f>
        <v>18442565182.273167</v>
      </c>
      <c r="L7" s="4">
        <f>$C7*'AEO Table 36'!L11/'AEO Table 36'!$C11</f>
        <v>18121302290.692101</v>
      </c>
      <c r="M7" s="4">
        <f>$C7*'AEO Table 36'!M11/'AEO Table 36'!$C11</f>
        <v>17794124029.223286</v>
      </c>
      <c r="N7" s="4">
        <f>$C7*'AEO Table 36'!N11/'AEO Table 36'!$C11</f>
        <v>17480981721.179436</v>
      </c>
      <c r="O7" s="4">
        <f>$C7*'AEO Table 36'!O11/'AEO Table 36'!$C11</f>
        <v>17165679505.349398</v>
      </c>
      <c r="P7" s="4">
        <f>$C7*'AEO Table 36'!P11/'AEO Table 36'!$C11</f>
        <v>16890927022.061579</v>
      </c>
      <c r="Q7" s="4">
        <f>$C7*'AEO Table 36'!Q11/'AEO Table 36'!$C11</f>
        <v>16671450646.700871</v>
      </c>
      <c r="R7" s="4">
        <f>$C7*'AEO Table 36'!R11/'AEO Table 36'!$C11</f>
        <v>16497427871.126989</v>
      </c>
      <c r="S7" s="4">
        <f>$C7*'AEO Table 36'!S11/'AEO Table 36'!$C11</f>
        <v>16356444888.802267</v>
      </c>
      <c r="T7" s="4">
        <f>$C7*'AEO Table 36'!T11/'AEO Table 36'!$C11</f>
        <v>16243665791.277021</v>
      </c>
      <c r="U7" s="4">
        <f>$C7*'AEO Table 36'!U11/'AEO Table 36'!$C11</f>
        <v>16164554859.626377</v>
      </c>
      <c r="V7" s="4">
        <f>$C7*'AEO Table 36'!V11/'AEO Table 36'!$C11</f>
        <v>16109546647.238642</v>
      </c>
      <c r="W7" s="4">
        <f>$C7*'AEO Table 36'!W11/'AEO Table 36'!$C11</f>
        <v>16073502878.272253</v>
      </c>
      <c r="X7" s="4">
        <f>$C7*'AEO Table 36'!X11/'AEO Table 36'!$C11</f>
        <v>16052472093.521482</v>
      </c>
      <c r="Y7" s="4">
        <f>$C7*'AEO Table 36'!Y11/'AEO Table 36'!$C11</f>
        <v>16039531360.095715</v>
      </c>
      <c r="Z7" s="4">
        <f>$C7*'AEO Table 36'!Z11/'AEO Table 36'!$C11</f>
        <v>16042128567.953524</v>
      </c>
      <c r="AA7" s="4">
        <f>$C7*'AEO Table 36'!AA11/'AEO Table 36'!$C11</f>
        <v>16060332660.799891</v>
      </c>
      <c r="AB7" s="4">
        <f>$C7*'AEO Table 36'!AB11/'AEO Table 36'!$C11</f>
        <v>16091700076.748123</v>
      </c>
      <c r="AC7" s="4">
        <f>$C7*'AEO Table 36'!AC11/'AEO Table 36'!$C11</f>
        <v>16133870971.267576</v>
      </c>
      <c r="AD7" s="4">
        <f>$C7*'AEO Table 36'!AD11/'AEO Table 36'!$C11</f>
        <v>16182388626.285967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5" x14ac:dyDescent="0.25"/>
  <cols>
    <col min="1" max="1" width="40.140625" customWidth="1"/>
    <col min="2" max="30" width="9.5703125" bestFit="1" customWidth="1"/>
  </cols>
  <sheetData>
    <row r="1" spans="1:30" x14ac:dyDescent="0.25">
      <c r="A1" s="1" t="s">
        <v>67</v>
      </c>
      <c r="B1" s="1">
        <v>2012</v>
      </c>
      <c r="C1" s="1">
        <v>2013</v>
      </c>
      <c r="D1" s="1">
        <v>2014</v>
      </c>
      <c r="E1" s="1">
        <v>2015</v>
      </c>
      <c r="F1" s="1">
        <v>2016</v>
      </c>
      <c r="G1" s="1">
        <v>2017</v>
      </c>
      <c r="H1" s="1">
        <v>2018</v>
      </c>
      <c r="I1" s="1">
        <v>2019</v>
      </c>
      <c r="J1" s="1">
        <v>2020</v>
      </c>
      <c r="K1" s="1">
        <v>2021</v>
      </c>
      <c r="L1" s="1">
        <v>2022</v>
      </c>
      <c r="M1" s="1">
        <v>2023</v>
      </c>
      <c r="N1" s="1">
        <v>2024</v>
      </c>
      <c r="O1" s="1">
        <v>2025</v>
      </c>
      <c r="P1" s="1">
        <v>2026</v>
      </c>
      <c r="Q1" s="1">
        <v>2027</v>
      </c>
      <c r="R1" s="1">
        <v>2028</v>
      </c>
      <c r="S1" s="1">
        <v>2029</v>
      </c>
      <c r="T1" s="1">
        <v>2030</v>
      </c>
      <c r="U1" s="1">
        <v>2031</v>
      </c>
      <c r="V1" s="1">
        <v>2032</v>
      </c>
      <c r="W1" s="1">
        <v>2033</v>
      </c>
      <c r="X1" s="1">
        <v>2034</v>
      </c>
      <c r="Y1" s="1">
        <v>2035</v>
      </c>
      <c r="Z1" s="1">
        <v>2036</v>
      </c>
      <c r="AA1" s="1">
        <v>2037</v>
      </c>
      <c r="AB1" s="1">
        <v>2038</v>
      </c>
      <c r="AC1" s="1">
        <v>2039</v>
      </c>
      <c r="AD1" s="1">
        <v>2040</v>
      </c>
    </row>
    <row r="2" spans="1:30" x14ac:dyDescent="0.25">
      <c r="A2" s="1" t="s">
        <v>252</v>
      </c>
      <c r="B2" s="4">
        <f>'VFP-BCDT-passengers'!B2/'AEO Table 40'!C56*'AEO Table 39'!B71/1000</f>
        <v>262254765632.51138</v>
      </c>
      <c r="C2" s="4">
        <f>'VFP-BCDT-passengers'!C2/'AEO Table 40'!D56*'AEO Table 39'!C71/1000</f>
        <v>280193061865.04065</v>
      </c>
      <c r="D2" s="4">
        <f>'VFP-BCDT-passengers'!D2/'AEO Table 40'!E56*'AEO Table 39'!D71/1000</f>
        <v>295523638822.70691</v>
      </c>
      <c r="E2" s="4">
        <f>'VFP-BCDT-passengers'!E2/'AEO Table 40'!F56*'AEO Table 39'!E71/1000</f>
        <v>319529893688.80835</v>
      </c>
      <c r="F2" s="4">
        <f>'VFP-BCDT-passengers'!F2/'AEO Table 40'!G56*'AEO Table 39'!F71/1000</f>
        <v>323655992714.01605</v>
      </c>
      <c r="G2" s="4">
        <f>'VFP-BCDT-passengers'!G2/'AEO Table 40'!H56*'AEO Table 39'!G71/1000</f>
        <v>322937148948.46326</v>
      </c>
      <c r="H2" s="4">
        <f>'VFP-BCDT-passengers'!H2/'AEO Table 40'!I56*'AEO Table 39'!H71/1000</f>
        <v>323145880842.70892</v>
      </c>
      <c r="I2" s="4">
        <f>'VFP-BCDT-passengers'!I2/'AEO Table 40'!J56*'AEO Table 39'!I71/1000</f>
        <v>320988440716.43109</v>
      </c>
      <c r="J2" s="4">
        <f>'VFP-BCDT-passengers'!J2/'AEO Table 40'!K56*'AEO Table 39'!J71/1000</f>
        <v>323185399727.44086</v>
      </c>
      <c r="K2" s="4">
        <f>'VFP-BCDT-passengers'!K2/'AEO Table 40'!L56*'AEO Table 39'!K71/1000</f>
        <v>321589306437.73682</v>
      </c>
      <c r="L2" s="4">
        <f>'VFP-BCDT-passengers'!L2/'AEO Table 40'!M56*'AEO Table 39'!L71/1000</f>
        <v>321245536913.95752</v>
      </c>
      <c r="M2" s="4">
        <f>'VFP-BCDT-passengers'!M2/'AEO Table 40'!N56*'AEO Table 39'!M71/1000</f>
        <v>323463641949.10577</v>
      </c>
      <c r="N2" s="4">
        <f>'VFP-BCDT-passengers'!N2/'AEO Table 40'!O56*'AEO Table 39'!N71/1000</f>
        <v>326812468486.82062</v>
      </c>
      <c r="O2" s="4">
        <f>'VFP-BCDT-passengers'!O2/'AEO Table 40'!P56*'AEO Table 39'!O71/1000</f>
        <v>332227142588.71246</v>
      </c>
      <c r="P2" s="4">
        <f>'VFP-BCDT-passengers'!P2/'AEO Table 40'!Q56*'AEO Table 39'!P71/1000</f>
        <v>336049454667.53064</v>
      </c>
      <c r="Q2" s="4">
        <f>'VFP-BCDT-passengers'!Q2/'AEO Table 40'!R56*'AEO Table 39'!Q71/1000</f>
        <v>340441542420.72485</v>
      </c>
      <c r="R2" s="4">
        <f>'VFP-BCDT-passengers'!R2/'AEO Table 40'!S56*'AEO Table 39'!R71/1000</f>
        <v>343599554331.68127</v>
      </c>
      <c r="S2" s="4">
        <f>'VFP-BCDT-passengers'!S2/'AEO Table 40'!T56*'AEO Table 39'!S71/1000</f>
        <v>345254880223.13049</v>
      </c>
      <c r="T2" s="4">
        <f>'VFP-BCDT-passengers'!T2/'AEO Table 40'!U56*'AEO Table 39'!T71/1000</f>
        <v>346085053678.01819</v>
      </c>
      <c r="U2" s="4">
        <f>'VFP-BCDT-passengers'!U2/'AEO Table 40'!V56*'AEO Table 39'!U71/1000</f>
        <v>346397842148.25494</v>
      </c>
      <c r="V2" s="4">
        <f>'VFP-BCDT-passengers'!V2/'AEO Table 40'!W56*'AEO Table 39'!V71/1000</f>
        <v>348066774687.72107</v>
      </c>
      <c r="W2" s="4">
        <f>'VFP-BCDT-passengers'!W2/'AEO Table 40'!X56*'AEO Table 39'!W71/1000</f>
        <v>350483786166.54138</v>
      </c>
      <c r="X2" s="4">
        <f>'VFP-BCDT-passengers'!X2/'AEO Table 40'!Y56*'AEO Table 39'!X71/1000</f>
        <v>354003831613.7572</v>
      </c>
      <c r="Y2" s="4">
        <f>'VFP-BCDT-passengers'!Y2/'AEO Table 40'!Z56*'AEO Table 39'!Y71/1000</f>
        <v>357466389925.39685</v>
      </c>
      <c r="Z2" s="4">
        <f>'VFP-BCDT-passengers'!Z2/'AEO Table 40'!AA56*'AEO Table 39'!Z71/1000</f>
        <v>361003753472.82678</v>
      </c>
      <c r="AA2" s="4">
        <f>'VFP-BCDT-passengers'!AA2/'AEO Table 40'!AB56*'AEO Table 39'!AA71/1000</f>
        <v>363981731586.80286</v>
      </c>
      <c r="AB2" s="4">
        <f>'VFP-BCDT-passengers'!AB2/'AEO Table 40'!AC56*'AEO Table 39'!AB71/1000</f>
        <v>366789811243.21533</v>
      </c>
      <c r="AC2" s="4">
        <f>'VFP-BCDT-passengers'!AC2/'AEO Table 40'!AD56*'AEO Table 39'!AC71/1000</f>
        <v>368928129647.23846</v>
      </c>
      <c r="AD2" s="4">
        <f>'VFP-BCDT-passengers'!AD2/'AEO Table 40'!AE56*'AEO Table 39'!AD71/1000</f>
        <v>1.3312181358354464E+16</v>
      </c>
    </row>
    <row r="3" spans="1:30" x14ac:dyDescent="0.25">
      <c r="A3" s="1" t="s">
        <v>253</v>
      </c>
      <c r="B3" s="4">
        <f>'VFP-BCDT-passengers'!B3/'AEO Table 50'!B95*'AEO Table 50'!B139/1000</f>
        <v>16189703029.165407</v>
      </c>
      <c r="C3" s="4">
        <f>'VFP-BCDT-passengers'!C3/'AEO Table 50'!C95*'AEO Table 50'!C139/1000</f>
        <v>18199151019.163628</v>
      </c>
      <c r="D3" s="4">
        <f>'VFP-BCDT-passengers'!D3/'AEO Table 50'!D95*'AEO Table 50'!D139/1000</f>
        <v>21009974665.006496</v>
      </c>
      <c r="E3" s="4">
        <f>'VFP-BCDT-passengers'!E3/'AEO Table 50'!E95*'AEO Table 50'!E139/1000</f>
        <v>22814198895.06546</v>
      </c>
      <c r="F3" s="4">
        <f>'VFP-BCDT-passengers'!F3/'AEO Table 50'!F95*'AEO Table 50'!F139/1000</f>
        <v>23146003121.16153</v>
      </c>
      <c r="G3" s="4">
        <f>'VFP-BCDT-passengers'!G3/'AEO Table 50'!G95*'AEO Table 50'!G139/1000</f>
        <v>21256103888.910919</v>
      </c>
      <c r="H3" s="4">
        <f>'VFP-BCDT-passengers'!H3/'AEO Table 50'!H95*'AEO Table 50'!H139/1000</f>
        <v>20866996505.686985</v>
      </c>
      <c r="I3" s="4">
        <f>'VFP-BCDT-passengers'!I3/'AEO Table 50'!I95*'AEO Table 50'!I139/1000</f>
        <v>20778193318.977001</v>
      </c>
      <c r="J3" s="4">
        <f>'VFP-BCDT-passengers'!J3/'AEO Table 50'!J95*'AEO Table 50'!J139/1000</f>
        <v>20926869705.345726</v>
      </c>
      <c r="K3" s="4">
        <f>'VFP-BCDT-passengers'!K3/'AEO Table 50'!K95*'AEO Table 50'!K139/1000</f>
        <v>20507074320.043575</v>
      </c>
      <c r="L3" s="4">
        <f>'VFP-BCDT-passengers'!L3/'AEO Table 50'!L95*'AEO Table 50'!L139/1000</f>
        <v>20217151568.883846</v>
      </c>
      <c r="M3" s="4">
        <f>'VFP-BCDT-passengers'!M3/'AEO Table 50'!M95*'AEO Table 50'!M139/1000</f>
        <v>19932284210.835381</v>
      </c>
      <c r="N3" s="4">
        <f>'VFP-BCDT-passengers'!N3/'AEO Table 50'!N95*'AEO Table 50'!N139/1000</f>
        <v>20088822199.944824</v>
      </c>
      <c r="O3" s="4">
        <f>'VFP-BCDT-passengers'!O3/'AEO Table 50'!O95*'AEO Table 50'!O139/1000</f>
        <v>20069225047.016102</v>
      </c>
      <c r="P3" s="4">
        <f>'VFP-BCDT-passengers'!P3/'AEO Table 50'!P95*'AEO Table 50'!P139/1000</f>
        <v>19951799914.077305</v>
      </c>
      <c r="Q3" s="4">
        <f>'VFP-BCDT-passengers'!Q3/'AEO Table 50'!Q95*'AEO Table 50'!Q139/1000</f>
        <v>19893073058.288826</v>
      </c>
      <c r="R3" s="4">
        <f>'VFP-BCDT-passengers'!R3/'AEO Table 50'!R95*'AEO Table 50'!R139/1000</f>
        <v>19846625730.496143</v>
      </c>
      <c r="S3" s="4">
        <f>'VFP-BCDT-passengers'!S3/'AEO Table 50'!S95*'AEO Table 50'!S139/1000</f>
        <v>19919374651.102646</v>
      </c>
      <c r="T3" s="4">
        <f>'VFP-BCDT-passengers'!T3/'AEO Table 50'!T95*'AEO Table 50'!T139/1000</f>
        <v>20078327611.414902</v>
      </c>
      <c r="U3" s="4">
        <f>'VFP-BCDT-passengers'!U3/'AEO Table 50'!U95*'AEO Table 50'!U139/1000</f>
        <v>20209999542.640308</v>
      </c>
      <c r="V3" s="4">
        <f>'VFP-BCDT-passengers'!V3/'AEO Table 50'!V95*'AEO Table 50'!V139/1000</f>
        <v>20350112466.100422</v>
      </c>
      <c r="W3" s="4">
        <f>'VFP-BCDT-passengers'!W3/'AEO Table 50'!W95*'AEO Table 50'!W139/1000</f>
        <v>20634403948.508339</v>
      </c>
      <c r="X3" s="4">
        <f>'VFP-BCDT-passengers'!X3/'AEO Table 50'!X95*'AEO Table 50'!X139/1000</f>
        <v>21002400231.148716</v>
      </c>
      <c r="Y3" s="4">
        <f>'VFP-BCDT-passengers'!Y3/'AEO Table 50'!Y95*'AEO Table 50'!Y139/1000</f>
        <v>21280391226.245022</v>
      </c>
      <c r="Z3" s="4">
        <f>'VFP-BCDT-passengers'!Z3/'AEO Table 50'!Z95*'AEO Table 50'!Z139/1000</f>
        <v>21583590959.347641</v>
      </c>
      <c r="AA3" s="4">
        <f>'VFP-BCDT-passengers'!AA3/'AEO Table 50'!AA95*'AEO Table 50'!AA139/1000</f>
        <v>21842285261.004425</v>
      </c>
      <c r="AB3" s="4">
        <f>'VFP-BCDT-passengers'!AB3/'AEO Table 50'!AB95*'AEO Table 50'!AB139/1000</f>
        <v>22093458288.240005</v>
      </c>
      <c r="AC3" s="4">
        <f>'VFP-BCDT-passengers'!AC3/'AEO Table 50'!AC95*'AEO Table 50'!AC139/1000</f>
        <v>22297878574.525345</v>
      </c>
      <c r="AD3" s="4">
        <f>'VFP-BCDT-passengers'!AD3/'AEO Table 50'!AD95*'AEO Table 50'!AD139/1000</f>
        <v>22536029154.183174</v>
      </c>
    </row>
    <row r="4" spans="1:30" x14ac:dyDescent="0.25">
      <c r="A4" s="1" t="s">
        <v>254</v>
      </c>
      <c r="B4" s="4">
        <f>'VFP-BCDT-passengers'!B4/'AEO Table 49'!B63*'AEO Table 48'!B115</f>
        <v>21276831326.247215</v>
      </c>
      <c r="C4" s="4">
        <f>'VFP-BCDT-passengers'!C4/'AEO Table 49'!C63*'AEO Table 48'!C115</f>
        <v>31910943362.074665</v>
      </c>
      <c r="D4" s="4">
        <f>'VFP-BCDT-passengers'!D4/'AEO Table 49'!D63*'AEO Table 48'!D115</f>
        <v>29963297829.022491</v>
      </c>
      <c r="E4" s="4">
        <f>'VFP-BCDT-passengers'!E4/'AEO Table 49'!E63*'AEO Table 48'!E115</f>
        <v>30615981910.078007</v>
      </c>
      <c r="F4" s="4">
        <f>'VFP-BCDT-passengers'!F4/'AEO Table 49'!F63*'AEO Table 48'!F115</f>
        <v>31728099835.229244</v>
      </c>
      <c r="G4" s="4">
        <f>'VFP-BCDT-passengers'!G4/'AEO Table 49'!G63*'AEO Table 48'!G115</f>
        <v>32596056229.992531</v>
      </c>
      <c r="H4" s="4">
        <f>'VFP-BCDT-passengers'!H4/'AEO Table 49'!H63*'AEO Table 48'!H115</f>
        <v>33375269840.345306</v>
      </c>
      <c r="I4" s="4">
        <f>'VFP-BCDT-passengers'!I4/'AEO Table 49'!I63*'AEO Table 48'!I115</f>
        <v>34874513363.153824</v>
      </c>
      <c r="J4" s="4">
        <f>'VFP-BCDT-passengers'!J4/'AEO Table 49'!J63*'AEO Table 48'!J115</f>
        <v>35839814461.329895</v>
      </c>
      <c r="K4" s="4">
        <f>'VFP-BCDT-passengers'!K4/'AEO Table 49'!K63*'AEO Table 48'!K115</f>
        <v>37229180799.346146</v>
      </c>
      <c r="L4" s="4">
        <f>'VFP-BCDT-passengers'!L4/'AEO Table 49'!L63*'AEO Table 48'!L115</f>
        <v>38148954727.765701</v>
      </c>
      <c r="M4" s="4">
        <f>'VFP-BCDT-passengers'!M4/'AEO Table 49'!M63*'AEO Table 48'!M115</f>
        <v>38772567031.385132</v>
      </c>
      <c r="N4" s="4">
        <f>'VFP-BCDT-passengers'!N4/'AEO Table 49'!N63*'AEO Table 48'!N115</f>
        <v>39655907574.83931</v>
      </c>
      <c r="O4" s="4">
        <f>'VFP-BCDT-passengers'!O4/'AEO Table 49'!O63*'AEO Table 48'!O115</f>
        <v>40586957627.133247</v>
      </c>
      <c r="P4" s="4">
        <f>'VFP-BCDT-passengers'!P4/'AEO Table 49'!P63*'AEO Table 48'!P115</f>
        <v>41382322530.741859</v>
      </c>
      <c r="Q4" s="4">
        <f>'VFP-BCDT-passengers'!Q4/'AEO Table 49'!Q63*'AEO Table 48'!Q115</f>
        <v>42118012852.030914</v>
      </c>
      <c r="R4" s="4">
        <f>'VFP-BCDT-passengers'!R4/'AEO Table 49'!R63*'AEO Table 48'!R115</f>
        <v>42837217180.307816</v>
      </c>
      <c r="S4" s="4">
        <f>'VFP-BCDT-passengers'!S4/'AEO Table 49'!S63*'AEO Table 48'!S115</f>
        <v>43543721804.03743</v>
      </c>
      <c r="T4" s="4">
        <f>'VFP-BCDT-passengers'!T4/'AEO Table 49'!T63*'AEO Table 48'!T115</f>
        <v>44196927479.242317</v>
      </c>
      <c r="U4" s="4">
        <f>'VFP-BCDT-passengers'!U4/'AEO Table 49'!U63*'AEO Table 48'!U115</f>
        <v>44775725763.07653</v>
      </c>
      <c r="V4" s="4">
        <f>'VFP-BCDT-passengers'!V4/'AEO Table 49'!V63*'AEO Table 48'!V115</f>
        <v>45380087066.837578</v>
      </c>
      <c r="W4" s="4">
        <f>'VFP-BCDT-passengers'!W4/'AEO Table 49'!W63*'AEO Table 48'!W115</f>
        <v>46033004171.650574</v>
      </c>
      <c r="X4" s="4">
        <f>'VFP-BCDT-passengers'!X4/'AEO Table 49'!X63*'AEO Table 48'!X115</f>
        <v>46789787656.760262</v>
      </c>
      <c r="Y4" s="4">
        <f>'VFP-BCDT-passengers'!Y4/'AEO Table 49'!Y63*'AEO Table 48'!Y115</f>
        <v>47562754245.245125</v>
      </c>
      <c r="Z4" s="4">
        <f>'VFP-BCDT-passengers'!Z4/'AEO Table 49'!Z63*'AEO Table 48'!Z115</f>
        <v>48331511201.755272</v>
      </c>
      <c r="AA4" s="4">
        <f>'VFP-BCDT-passengers'!AA4/'AEO Table 49'!AA63*'AEO Table 48'!AA115</f>
        <v>49116565034.068436</v>
      </c>
      <c r="AB4" s="4">
        <f>'VFP-BCDT-passengers'!AB4/'AEO Table 49'!AB63*'AEO Table 48'!AB115</f>
        <v>49879305540.385117</v>
      </c>
      <c r="AC4" s="4">
        <f>'VFP-BCDT-passengers'!AC4/'AEO Table 49'!AC63*'AEO Table 48'!AC115</f>
        <v>50640771919.376396</v>
      </c>
      <c r="AD4" s="4">
        <f>'VFP-BCDT-passengers'!AD4/'AEO Table 49'!AD63*'AEO Table 48'!AD115</f>
        <v>54745864416.791176</v>
      </c>
    </row>
    <row r="5" spans="1:30" x14ac:dyDescent="0.25">
      <c r="A5" s="1" t="s">
        <v>435</v>
      </c>
      <c r="B5" s="60">
        <v>0</v>
      </c>
      <c r="C5" s="60">
        <v>0</v>
      </c>
      <c r="D5" s="60">
        <v>0</v>
      </c>
      <c r="E5" s="60">
        <v>0</v>
      </c>
      <c r="F5" s="60">
        <v>0</v>
      </c>
      <c r="G5" s="60">
        <v>0</v>
      </c>
      <c r="H5" s="60">
        <v>0</v>
      </c>
      <c r="I5" s="60">
        <v>0</v>
      </c>
      <c r="J5" s="60">
        <v>0</v>
      </c>
      <c r="K5" s="60">
        <v>0</v>
      </c>
      <c r="L5" s="60">
        <v>0</v>
      </c>
      <c r="M5" s="60">
        <v>0</v>
      </c>
      <c r="N5" s="60">
        <v>0</v>
      </c>
      <c r="O5" s="60">
        <v>0</v>
      </c>
      <c r="P5" s="60">
        <v>0</v>
      </c>
      <c r="Q5" s="60">
        <v>0</v>
      </c>
      <c r="R5" s="60">
        <v>0</v>
      </c>
      <c r="S5" s="60">
        <v>0</v>
      </c>
      <c r="T5" s="60">
        <v>0</v>
      </c>
      <c r="U5" s="60">
        <v>0</v>
      </c>
      <c r="V5" s="60">
        <v>0</v>
      </c>
      <c r="W5" s="60">
        <v>0</v>
      </c>
      <c r="X5" s="60">
        <v>0</v>
      </c>
      <c r="Y5" s="60">
        <v>0</v>
      </c>
      <c r="Z5" s="60">
        <v>0</v>
      </c>
      <c r="AA5" s="60">
        <v>0</v>
      </c>
      <c r="AB5" s="60">
        <v>0</v>
      </c>
      <c r="AC5" s="60">
        <v>0</v>
      </c>
      <c r="AD5" s="60">
        <v>0</v>
      </c>
    </row>
    <row r="6" spans="1:30" x14ac:dyDescent="0.25">
      <c r="A6" s="61" t="s">
        <v>436</v>
      </c>
      <c r="B6" s="60">
        <v>0</v>
      </c>
      <c r="C6" s="60">
        <v>0</v>
      </c>
      <c r="D6" s="60">
        <v>0</v>
      </c>
      <c r="E6" s="60">
        <v>0</v>
      </c>
      <c r="F6" s="60">
        <v>0</v>
      </c>
      <c r="G6" s="60">
        <v>0</v>
      </c>
      <c r="H6" s="60">
        <v>0</v>
      </c>
      <c r="I6" s="60">
        <v>0</v>
      </c>
      <c r="J6" s="60">
        <v>0</v>
      </c>
      <c r="K6" s="60">
        <v>0</v>
      </c>
      <c r="L6" s="60">
        <v>0</v>
      </c>
      <c r="M6" s="60">
        <v>0</v>
      </c>
      <c r="N6" s="60">
        <v>0</v>
      </c>
      <c r="O6" s="60">
        <v>0</v>
      </c>
      <c r="P6" s="60">
        <v>0</v>
      </c>
      <c r="Q6" s="60">
        <v>0</v>
      </c>
      <c r="R6" s="60">
        <v>0</v>
      </c>
      <c r="S6" s="60">
        <v>0</v>
      </c>
      <c r="T6" s="60">
        <v>0</v>
      </c>
      <c r="U6" s="60">
        <v>0</v>
      </c>
      <c r="V6" s="60">
        <v>0</v>
      </c>
      <c r="W6" s="60">
        <v>0</v>
      </c>
      <c r="X6" s="60">
        <v>0</v>
      </c>
      <c r="Y6" s="60">
        <v>0</v>
      </c>
      <c r="Z6" s="60">
        <v>0</v>
      </c>
      <c r="AA6" s="60">
        <v>0</v>
      </c>
      <c r="AB6" s="60">
        <v>0</v>
      </c>
      <c r="AC6" s="60">
        <v>0</v>
      </c>
      <c r="AD6" s="60">
        <v>0</v>
      </c>
    </row>
    <row r="7" spans="1:30" x14ac:dyDescent="0.25">
      <c r="A7" s="61" t="s">
        <v>464</v>
      </c>
      <c r="B7" s="60">
        <v>0</v>
      </c>
      <c r="C7" s="60">
        <v>0</v>
      </c>
      <c r="D7" s="60">
        <v>0</v>
      </c>
      <c r="E7" s="60">
        <v>0</v>
      </c>
      <c r="F7" s="60">
        <v>0</v>
      </c>
      <c r="G7" s="60">
        <v>0</v>
      </c>
      <c r="H7" s="60">
        <v>0</v>
      </c>
      <c r="I7" s="60">
        <v>0</v>
      </c>
      <c r="J7" s="60">
        <v>0</v>
      </c>
      <c r="K7" s="60">
        <v>0</v>
      </c>
      <c r="L7" s="60">
        <v>0</v>
      </c>
      <c r="M7" s="60">
        <v>0</v>
      </c>
      <c r="N7" s="60">
        <v>0</v>
      </c>
      <c r="O7" s="60">
        <v>0</v>
      </c>
      <c r="P7" s="60">
        <v>0</v>
      </c>
      <c r="Q7" s="60">
        <v>0</v>
      </c>
      <c r="R7" s="60">
        <v>0</v>
      </c>
      <c r="S7" s="60">
        <v>0</v>
      </c>
      <c r="T7" s="60">
        <v>0</v>
      </c>
      <c r="U7" s="60">
        <v>0</v>
      </c>
      <c r="V7" s="60">
        <v>0</v>
      </c>
      <c r="W7" s="60">
        <v>0</v>
      </c>
      <c r="X7" s="60">
        <v>0</v>
      </c>
      <c r="Y7" s="60">
        <v>0</v>
      </c>
      <c r="Z7" s="60">
        <v>0</v>
      </c>
      <c r="AA7" s="60">
        <v>0</v>
      </c>
      <c r="AB7" s="60">
        <v>0</v>
      </c>
      <c r="AC7" s="60">
        <v>0</v>
      </c>
      <c r="AD7" s="6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5" x14ac:dyDescent="0.25"/>
  <cols>
    <col min="1" max="1" width="40.140625" customWidth="1"/>
    <col min="2" max="30" width="9.5703125" bestFit="1" customWidth="1"/>
  </cols>
  <sheetData>
    <row r="1" spans="1:30" x14ac:dyDescent="0.25">
      <c r="A1" s="1" t="s">
        <v>67</v>
      </c>
      <c r="B1" s="1">
        <v>2012</v>
      </c>
      <c r="C1" s="1">
        <v>2013</v>
      </c>
      <c r="D1" s="1">
        <v>2014</v>
      </c>
      <c r="E1" s="1">
        <v>2015</v>
      </c>
      <c r="F1" s="1">
        <v>2016</v>
      </c>
      <c r="G1" s="1">
        <v>2017</v>
      </c>
      <c r="H1" s="1">
        <v>2018</v>
      </c>
      <c r="I1" s="1">
        <v>2019</v>
      </c>
      <c r="J1" s="1">
        <v>2020</v>
      </c>
      <c r="K1" s="1">
        <v>2021</v>
      </c>
      <c r="L1" s="1">
        <v>2022</v>
      </c>
      <c r="M1" s="1">
        <v>2023</v>
      </c>
      <c r="N1" s="1">
        <v>2024</v>
      </c>
      <c r="O1" s="1">
        <v>2025</v>
      </c>
      <c r="P1" s="1">
        <v>2026</v>
      </c>
      <c r="Q1" s="1">
        <v>2027</v>
      </c>
      <c r="R1" s="1">
        <v>2028</v>
      </c>
      <c r="S1" s="1">
        <v>2029</v>
      </c>
      <c r="T1" s="1">
        <v>2030</v>
      </c>
      <c r="U1" s="1">
        <v>2031</v>
      </c>
      <c r="V1" s="1">
        <v>2032</v>
      </c>
      <c r="W1" s="1">
        <v>2033</v>
      </c>
      <c r="X1" s="1">
        <v>2034</v>
      </c>
      <c r="Y1" s="1">
        <v>2035</v>
      </c>
      <c r="Z1" s="1">
        <v>2036</v>
      </c>
      <c r="AA1" s="1">
        <v>2037</v>
      </c>
      <c r="AB1" s="1">
        <v>2038</v>
      </c>
      <c r="AC1" s="1">
        <v>2039</v>
      </c>
      <c r="AD1" s="1">
        <v>2040</v>
      </c>
    </row>
    <row r="2" spans="1:30" x14ac:dyDescent="0.25">
      <c r="A2" s="1" t="s">
        <v>422</v>
      </c>
      <c r="B2" s="4">
        <f>'VFP-BCDT-passengers'!B2/('AEO Table 7'!B44*10^15)*('AEO Table 7'!B29/'AEO Table 7'!B32)</f>
        <v>3.4142858963127052E-4</v>
      </c>
      <c r="C2" s="4">
        <f>'VFP-BCDT-passengers'!C2/('AEO Table 7'!C44*10^15)*('AEO Table 7'!C29/'AEO Table 7'!C32)</f>
        <v>3.4224924565315091E-4</v>
      </c>
      <c r="D2" s="4">
        <f>'VFP-BCDT-passengers'!D2/('AEO Table 7'!D44*10^15)*('AEO Table 7'!D29/'AEO Table 7'!D32)</f>
        <v>3.4727112990124342E-4</v>
      </c>
      <c r="E2" s="4">
        <f>'VFP-BCDT-passengers'!E2/('AEO Table 7'!E44*10^15)*('AEO Table 7'!E29/'AEO Table 7'!E32)</f>
        <v>3.4409962719333931E-4</v>
      </c>
      <c r="F2" s="4">
        <f>'VFP-BCDT-passengers'!F2/('AEO Table 7'!F44*10^15)*('AEO Table 7'!F29/'AEO Table 7'!F32)</f>
        <v>3.5096002466284608E-4</v>
      </c>
      <c r="G2" s="4">
        <f>'VFP-BCDT-passengers'!G2/('AEO Table 7'!G44*10^15)*('AEO Table 7'!G29/'AEO Table 7'!G32)</f>
        <v>3.626011979501323E-4</v>
      </c>
      <c r="H2" s="4">
        <f>'VFP-BCDT-passengers'!H2/('AEO Table 7'!H44*10^15)*('AEO Table 7'!H29/'AEO Table 7'!H32)</f>
        <v>3.6885854938059371E-4</v>
      </c>
      <c r="I2" s="4">
        <f>'VFP-BCDT-passengers'!I2/('AEO Table 7'!I44*10^15)*('AEO Table 7'!I29/'AEO Table 7'!I32)</f>
        <v>3.9644878391806917E-4</v>
      </c>
      <c r="J2" s="4">
        <f>'VFP-BCDT-passengers'!J2/('AEO Table 7'!J44*10^15)*('AEO Table 7'!J29/'AEO Table 7'!J32)</f>
        <v>4.082403017939687E-4</v>
      </c>
      <c r="K2" s="4">
        <f>'VFP-BCDT-passengers'!K2/('AEO Table 7'!K44*10^15)*('AEO Table 7'!K29/'AEO Table 7'!K32)</f>
        <v>4.2221805726162987E-4</v>
      </c>
      <c r="L2" s="4">
        <f>'VFP-BCDT-passengers'!L2/('AEO Table 7'!L44*10^15)*('AEO Table 7'!L29/'AEO Table 7'!L32)</f>
        <v>4.4078875859209909E-4</v>
      </c>
      <c r="M2" s="4">
        <f>'VFP-BCDT-passengers'!M2/('AEO Table 7'!M44*10^15)*('AEO Table 7'!M29/'AEO Table 7'!M32)</f>
        <v>4.6201206447015879E-4</v>
      </c>
      <c r="N2" s="4">
        <f>'VFP-BCDT-passengers'!N2/('AEO Table 7'!N44*10^15)*('AEO Table 7'!N29/'AEO Table 7'!N32)</f>
        <v>4.7939989005960283E-4</v>
      </c>
      <c r="O2" s="4">
        <f>'VFP-BCDT-passengers'!O2/('AEO Table 7'!O44*10^15)*('AEO Table 7'!O29/'AEO Table 7'!O32)</f>
        <v>5.0250015871629598E-4</v>
      </c>
      <c r="P2" s="4">
        <f>'VFP-BCDT-passengers'!P2/('AEO Table 7'!P44*10^15)*('AEO Table 7'!P29/'AEO Table 7'!P32)</f>
        <v>5.0499453078970628E-4</v>
      </c>
      <c r="Q2" s="4">
        <f>'VFP-BCDT-passengers'!Q2/('AEO Table 7'!Q44*10^15)*('AEO Table 7'!Q29/'AEO Table 7'!Q32)</f>
        <v>5.0761087366611431E-4</v>
      </c>
      <c r="R2" s="4">
        <f>'VFP-BCDT-passengers'!R2/('AEO Table 7'!R44*10^15)*('AEO Table 7'!R29/'AEO Table 7'!R32)</f>
        <v>5.0883535184561765E-4</v>
      </c>
      <c r="S2" s="4">
        <f>'VFP-BCDT-passengers'!S2/('AEO Table 7'!S44*10^15)*('AEO Table 7'!S29/'AEO Table 7'!S32)</f>
        <v>5.0995206729462879E-4</v>
      </c>
      <c r="T2" s="4">
        <f>'VFP-BCDT-passengers'!T2/('AEO Table 7'!T44*10^15)*('AEO Table 7'!T29/'AEO Table 7'!T32)</f>
        <v>5.111458156573809E-4</v>
      </c>
      <c r="U2" s="4">
        <f>'VFP-BCDT-passengers'!U2/('AEO Table 7'!U44*10^15)*('AEO Table 7'!U29/'AEO Table 7'!U32)</f>
        <v>5.12371359959831E-4</v>
      </c>
      <c r="V2" s="4">
        <f>'VFP-BCDT-passengers'!V2/('AEO Table 7'!V44*10^15)*('AEO Table 7'!V29/'AEO Table 7'!V32)</f>
        <v>5.1354195488199298E-4</v>
      </c>
      <c r="W2" s="4">
        <f>'VFP-BCDT-passengers'!W2/('AEO Table 7'!W44*10^15)*('AEO Table 7'!W29/'AEO Table 7'!W32)</f>
        <v>5.1455616335587245E-4</v>
      </c>
      <c r="X2" s="4">
        <f>'VFP-BCDT-passengers'!X2/('AEO Table 7'!X44*10^15)*('AEO Table 7'!X29/'AEO Table 7'!X32)</f>
        <v>5.153402562802959E-4</v>
      </c>
      <c r="Y2" s="4">
        <f>'VFP-BCDT-passengers'!Y2/('AEO Table 7'!Y44*10^15)*('AEO Table 7'!Y29/'AEO Table 7'!Y32)</f>
        <v>5.1600173489959765E-4</v>
      </c>
      <c r="Z2" s="4">
        <f>'VFP-BCDT-passengers'!Z2/('AEO Table 7'!Z44*10^15)*('AEO Table 7'!Z29/'AEO Table 7'!Z32)</f>
        <v>5.1658708398329665E-4</v>
      </c>
      <c r="AA2" s="4">
        <f>'VFP-BCDT-passengers'!AA2/('AEO Table 7'!AA44*10^15)*('AEO Table 7'!AA29/'AEO Table 7'!AA32)</f>
        <v>5.1715334522513289E-4</v>
      </c>
      <c r="AB2" s="4">
        <f>'VFP-BCDT-passengers'!AB2/('AEO Table 7'!AB44*10^15)*('AEO Table 7'!AB29/'AEO Table 7'!AB32)</f>
        <v>5.1772838745617171E-4</v>
      </c>
      <c r="AC2" s="4">
        <f>'VFP-BCDT-passengers'!AC2/('AEO Table 7'!AC44*10^15)*('AEO Table 7'!AC29/'AEO Table 7'!AC32)</f>
        <v>5.1839742267714261E-4</v>
      </c>
      <c r="AD2" s="4">
        <f>'VFP-BCDT-passengers'!AD2/('AEO Table 7'!AD44*10^15)*('AEO Table 7'!AD29/'AEO Table 7'!AD32)</f>
        <v>5.18975167665596E-4</v>
      </c>
    </row>
    <row r="3" spans="1:30" x14ac:dyDescent="0.25">
      <c r="A3" s="1" t="s">
        <v>421</v>
      </c>
      <c r="B3" s="4">
        <f>'VFP-BCDT-passengers'!B3/('AEO Table 7'!B46*10^15)*('AEO Table 48'!B185/'AEO Table 48'!B190)</f>
        <v>1.3795037975558855E-3</v>
      </c>
      <c r="C3" s="4">
        <f>'VFP-BCDT-passengers'!C3/('AEO Table 7'!C46*10^15)*('AEO Table 48'!C185/'AEO Table 48'!C190)</f>
        <v>1.3557314524398313E-3</v>
      </c>
      <c r="D3" s="4">
        <f>'VFP-BCDT-passengers'!D3/('AEO Table 7'!D46*10^15)*('AEO Table 48'!D185/'AEO Table 48'!D190)</f>
        <v>1.3337680119954402E-3</v>
      </c>
      <c r="E3" s="4">
        <f>'VFP-BCDT-passengers'!E3/('AEO Table 7'!E46*10^15)*('AEO Table 48'!E185/'AEO Table 48'!E190)</f>
        <v>1.3351714304879032E-3</v>
      </c>
      <c r="F3" s="4">
        <f>'VFP-BCDT-passengers'!F3/('AEO Table 7'!F46*10^15)*('AEO Table 48'!F185/'AEO Table 48'!F190)</f>
        <v>1.3219528404937566E-3</v>
      </c>
      <c r="G3" s="4">
        <f>'VFP-BCDT-passengers'!G3/('AEO Table 7'!G46*10^15)*('AEO Table 48'!G185/'AEO Table 48'!G190)</f>
        <v>1.3054329096462542E-3</v>
      </c>
      <c r="H3" s="4">
        <f>'VFP-BCDT-passengers'!H3/('AEO Table 7'!H46*10^15)*('AEO Table 48'!H185/'AEO Table 48'!H190)</f>
        <v>1.2867730337487308E-3</v>
      </c>
      <c r="I3" s="4">
        <f>'VFP-BCDT-passengers'!I3/('AEO Table 7'!I46*10^15)*('AEO Table 48'!I185/'AEO Table 48'!I190)</f>
        <v>1.2678325555287317E-3</v>
      </c>
      <c r="J3" s="4">
        <f>'VFP-BCDT-passengers'!J3/('AEO Table 7'!J46*10^15)*('AEO Table 48'!J185/'AEO Table 48'!J190)</f>
        <v>1.2537172147629211E-3</v>
      </c>
      <c r="K3" s="4">
        <f>'VFP-BCDT-passengers'!K3/('AEO Table 7'!K46*10^15)*('AEO Table 48'!K185/'AEO Table 48'!K190)</f>
        <v>1.2385049771900087E-3</v>
      </c>
      <c r="L3" s="4">
        <f>'VFP-BCDT-passengers'!L3/('AEO Table 7'!L46*10^15)*('AEO Table 48'!L185/'AEO Table 48'!L190)</f>
        <v>1.2251954390076767E-3</v>
      </c>
      <c r="M3" s="4">
        <f>'VFP-BCDT-passengers'!M3/('AEO Table 7'!M46*10^15)*('AEO Table 48'!M185/'AEO Table 48'!M190)</f>
        <v>1.2138362901240951E-3</v>
      </c>
      <c r="N3" s="4">
        <f>'VFP-BCDT-passengers'!N3/('AEO Table 7'!N46*10^15)*('AEO Table 48'!N185/'AEO Table 48'!N190)</f>
        <v>1.2035181012110385E-3</v>
      </c>
      <c r="O3" s="4">
        <f>'VFP-BCDT-passengers'!O3/('AEO Table 7'!O46*10^15)*('AEO Table 48'!O185/'AEO Table 48'!O190)</f>
        <v>1.2094828353738669E-3</v>
      </c>
      <c r="P3" s="4">
        <f>'VFP-BCDT-passengers'!P3/('AEO Table 7'!P46*10^15)*('AEO Table 48'!P185/'AEO Table 48'!P190)</f>
        <v>1.2026214851154897E-3</v>
      </c>
      <c r="Q3" s="4">
        <f>'VFP-BCDT-passengers'!Q3/('AEO Table 7'!Q46*10^15)*('AEO Table 48'!Q185/'AEO Table 48'!Q190)</f>
        <v>1.1963263259179796E-3</v>
      </c>
      <c r="R3" s="4">
        <f>'VFP-BCDT-passengers'!R3/('AEO Table 7'!R46*10^15)*('AEO Table 48'!R185/'AEO Table 48'!R190)</f>
        <v>1.191669313964438E-3</v>
      </c>
      <c r="S3" s="4">
        <f>'VFP-BCDT-passengers'!S3/('AEO Table 7'!S46*10^15)*('AEO Table 48'!S185/'AEO Table 48'!S190)</f>
        <v>1.187094304104295E-3</v>
      </c>
      <c r="T3" s="4">
        <f>'VFP-BCDT-passengers'!T3/('AEO Table 7'!T46*10^15)*('AEO Table 48'!T185/'AEO Table 48'!T190)</f>
        <v>1.1856049698738044E-3</v>
      </c>
      <c r="U3" s="4">
        <f>'VFP-BCDT-passengers'!U3/('AEO Table 7'!U46*10^15)*('AEO Table 48'!U185/'AEO Table 48'!U190)</f>
        <v>1.1848378472566379E-3</v>
      </c>
      <c r="V3" s="4">
        <f>'VFP-BCDT-passengers'!V3/('AEO Table 7'!V46*10^15)*('AEO Table 48'!V185/'AEO Table 48'!V190)</f>
        <v>1.1844521622265075E-3</v>
      </c>
      <c r="W3" s="4">
        <f>'VFP-BCDT-passengers'!W3/('AEO Table 7'!W46*10^15)*('AEO Table 48'!W185/'AEO Table 48'!W190)</f>
        <v>1.1845066689758711E-3</v>
      </c>
      <c r="X3" s="4">
        <f>'VFP-BCDT-passengers'!X3/('AEO Table 7'!X46*10^15)*('AEO Table 48'!X185/'AEO Table 48'!X190)</f>
        <v>1.1837327091119799E-3</v>
      </c>
      <c r="Y3" s="4">
        <f>'VFP-BCDT-passengers'!Y3/('AEO Table 7'!Y46*10^15)*('AEO Table 48'!Y185/'AEO Table 48'!Y190)</f>
        <v>1.1729708494813051E-3</v>
      </c>
      <c r="Z3" s="4">
        <f>'VFP-BCDT-passengers'!Z3/('AEO Table 7'!Z46*10^15)*('AEO Table 48'!Z185/'AEO Table 48'!Z190)</f>
        <v>1.174221621951388E-3</v>
      </c>
      <c r="AA3" s="4">
        <f>'VFP-BCDT-passengers'!AA3/('AEO Table 7'!AA46*10^15)*('AEO Table 48'!AA185/'AEO Table 48'!AA190)</f>
        <v>1.1757285179664931E-3</v>
      </c>
      <c r="AB3" s="4">
        <f>'VFP-BCDT-passengers'!AB3/('AEO Table 7'!AB46*10^15)*('AEO Table 48'!AB185/'AEO Table 48'!AB190)</f>
        <v>1.1779379964147411E-3</v>
      </c>
      <c r="AC3" s="4">
        <f>'VFP-BCDT-passengers'!AC3/('AEO Table 7'!AC46*10^15)*('AEO Table 48'!AC185/'AEO Table 48'!AC190)</f>
        <v>1.1800285167633301E-3</v>
      </c>
      <c r="AD3" s="4">
        <f>'VFP-BCDT-passengers'!AD3/('AEO Table 7'!AD46*10^15)*('AEO Table 48'!AD185/'AEO Table 48'!AD190)</f>
        <v>1.1817978016115337E-3</v>
      </c>
    </row>
    <row r="4" spans="1:30" x14ac:dyDescent="0.25">
      <c r="A4" s="1" t="s">
        <v>416</v>
      </c>
      <c r="B4" s="59">
        <f>'VFP-BCDT-passengers'!B4/(('AEO Table 7'!B53*10^15)*(('AEO Table 49'!B7-'AEO Table 49'!B175)/'AEO Table 49'!B7))*('AEO Table 48'!B185/'AEO Table 48'!B190)</f>
        <v>4.3035763990980383E-4</v>
      </c>
      <c r="C4" s="59">
        <f>'VFP-BCDT-passengers'!C4/(('AEO Table 7'!C53*10^15)*(('AEO Table 49'!C7-'AEO Table 49'!C175)/'AEO Table 49'!C7))*('AEO Table 48'!C185/'AEO Table 48'!C190)</f>
        <v>4.3541242253858462E-4</v>
      </c>
      <c r="D4" s="59">
        <f>'VFP-BCDT-passengers'!D4/(('AEO Table 7'!D53*10^15)*(('AEO Table 49'!D7-'AEO Table 49'!D175)/'AEO Table 49'!D7))*('AEO Table 48'!D185/'AEO Table 48'!D190)</f>
        <v>4.2294346450379725E-4</v>
      </c>
      <c r="E4" s="59">
        <f>'VFP-BCDT-passengers'!E4/(('AEO Table 7'!E53*10^15)*(('AEO Table 49'!E7-'AEO Table 49'!E175)/'AEO Table 49'!E7))*('AEO Table 48'!E185/'AEO Table 48'!E190)</f>
        <v>4.2687805189359234E-4</v>
      </c>
      <c r="F4" s="59">
        <f>'VFP-BCDT-passengers'!F4/(('AEO Table 7'!F53*10^15)*(('AEO Table 49'!F7-'AEO Table 49'!F175)/'AEO Table 49'!F7))*('AEO Table 48'!F185/'AEO Table 48'!F190)</f>
        <v>4.2830973774121142E-4</v>
      </c>
      <c r="G4" s="59">
        <f>'VFP-BCDT-passengers'!G4/(('AEO Table 7'!G53*10^15)*(('AEO Table 49'!G7-'AEO Table 49'!G175)/'AEO Table 49'!G7))*('AEO Table 48'!G185/'AEO Table 48'!G190)</f>
        <v>4.2998916452739771E-4</v>
      </c>
      <c r="H4" s="59">
        <f>'VFP-BCDT-passengers'!H4/(('AEO Table 7'!H53*10^15)*(('AEO Table 49'!H7-'AEO Table 49'!H175)/'AEO Table 49'!H7))*('AEO Table 48'!H185/'AEO Table 48'!H190)</f>
        <v>4.3148502107922832E-4</v>
      </c>
      <c r="I4" s="59">
        <f>'VFP-BCDT-passengers'!I4/(('AEO Table 7'!I53*10^15)*(('AEO Table 49'!I7-'AEO Table 49'!I175)/'AEO Table 49'!I7))*('AEO Table 48'!I185/'AEO Table 48'!I190)</f>
        <v>4.3336424363097558E-4</v>
      </c>
      <c r="J4" s="59">
        <f>'VFP-BCDT-passengers'!J4/(('AEO Table 7'!J53*10^15)*(('AEO Table 49'!J7-'AEO Table 49'!J175)/'AEO Table 49'!J7))*('AEO Table 48'!J185/'AEO Table 48'!J190)</f>
        <v>4.3597241994089214E-4</v>
      </c>
      <c r="K4" s="59">
        <f>'VFP-BCDT-passengers'!K4/(('AEO Table 7'!K53*10^15)*(('AEO Table 49'!K7-'AEO Table 49'!K175)/'AEO Table 49'!K7))*('AEO Table 48'!K185/'AEO Table 48'!K190)</f>
        <v>4.3812836307095549E-4</v>
      </c>
      <c r="L4" s="59">
        <f>'VFP-BCDT-passengers'!L4/(('AEO Table 7'!L53*10^15)*(('AEO Table 49'!L7-'AEO Table 49'!L175)/'AEO Table 49'!L7))*('AEO Table 48'!L185/'AEO Table 48'!L190)</f>
        <v>4.3955782258362272E-4</v>
      </c>
      <c r="M4" s="59">
        <f>'VFP-BCDT-passengers'!M4/(('AEO Table 7'!M53*10^15)*(('AEO Table 49'!M7-'AEO Table 49'!M175)/'AEO Table 49'!M7))*('AEO Table 48'!M185/'AEO Table 48'!M190)</f>
        <v>4.4087771241657192E-4</v>
      </c>
      <c r="N4" s="59">
        <f>'VFP-BCDT-passengers'!N4/(('AEO Table 7'!N53*10^15)*(('AEO Table 49'!N7-'AEO Table 49'!N175)/'AEO Table 49'!N7))*('AEO Table 48'!N185/'AEO Table 48'!N190)</f>
        <v>4.422599379436311E-4</v>
      </c>
      <c r="O4" s="59">
        <f>'VFP-BCDT-passengers'!O4/(('AEO Table 7'!O53*10^15)*(('AEO Table 49'!O7-'AEO Table 49'!O175)/'AEO Table 49'!O7))*('AEO Table 48'!O185/'AEO Table 48'!O190)</f>
        <v>4.4965360294762043E-4</v>
      </c>
      <c r="P4" s="59">
        <f>'VFP-BCDT-passengers'!P4/(('AEO Table 7'!P53*10^15)*(('AEO Table 49'!P7-'AEO Table 49'!P175)/'AEO Table 49'!P7))*('AEO Table 48'!P185/'AEO Table 48'!P190)</f>
        <v>4.51936389150933E-4</v>
      </c>
      <c r="Q4" s="59">
        <f>'VFP-BCDT-passengers'!Q4/(('AEO Table 7'!Q53*10^15)*(('AEO Table 49'!Q7-'AEO Table 49'!Q175)/'AEO Table 49'!Q7))*('AEO Table 48'!Q185/'AEO Table 48'!Q190)</f>
        <v>4.5441733711378218E-4</v>
      </c>
      <c r="R4" s="59">
        <f>'VFP-BCDT-passengers'!R4/(('AEO Table 7'!R53*10^15)*(('AEO Table 49'!R7-'AEO Table 49'!R175)/'AEO Table 49'!R7))*('AEO Table 48'!R185/'AEO Table 48'!R190)</f>
        <v>4.5700858143487069E-4</v>
      </c>
      <c r="S4" s="59">
        <f>'VFP-BCDT-passengers'!S4/(('AEO Table 7'!S53*10^15)*(('AEO Table 49'!S7-'AEO Table 49'!S175)/'AEO Table 49'!S7))*('AEO Table 48'!S185/'AEO Table 48'!S190)</f>
        <v>4.5949975761015515E-4</v>
      </c>
      <c r="T4" s="59">
        <f>'VFP-BCDT-passengers'!T4/(('AEO Table 7'!T53*10^15)*(('AEO Table 49'!T7-'AEO Table 49'!T175)/'AEO Table 49'!T7))*('AEO Table 48'!T185/'AEO Table 48'!T190)</f>
        <v>4.6306486545913476E-4</v>
      </c>
      <c r="U4" s="59">
        <f>'VFP-BCDT-passengers'!U4/(('AEO Table 7'!U53*10^15)*(('AEO Table 49'!U7-'AEO Table 49'!U175)/'AEO Table 49'!U7))*('AEO Table 48'!U185/'AEO Table 48'!U190)</f>
        <v>4.6670010657285657E-4</v>
      </c>
      <c r="V4" s="59">
        <f>'VFP-BCDT-passengers'!V4/(('AEO Table 7'!V53*10^15)*(('AEO Table 49'!V7-'AEO Table 49'!V175)/'AEO Table 49'!V7))*('AEO Table 48'!V185/'AEO Table 48'!V190)</f>
        <v>4.7027737190038821E-4</v>
      </c>
      <c r="W4" s="59">
        <f>'VFP-BCDT-passengers'!W4/(('AEO Table 7'!W53*10^15)*(('AEO Table 49'!W7-'AEO Table 49'!W175)/'AEO Table 49'!W7))*('AEO Table 48'!W185/'AEO Table 48'!W190)</f>
        <v>4.7457145706846968E-4</v>
      </c>
      <c r="X4" s="59">
        <f>'VFP-BCDT-passengers'!X4/(('AEO Table 7'!X53*10^15)*(('AEO Table 49'!X7-'AEO Table 49'!X175)/'AEO Table 49'!X7))*('AEO Table 48'!X185/'AEO Table 48'!X190)</f>
        <v>4.7830313521371904E-4</v>
      </c>
      <c r="Y4" s="59">
        <f>'VFP-BCDT-passengers'!Y4/(('AEO Table 7'!Y53*10^15)*(('AEO Table 49'!Y7-'AEO Table 49'!Y175)/'AEO Table 49'!Y7))*('AEO Table 48'!Y185/'AEO Table 48'!Y190)</f>
        <v>4.7772656318642635E-4</v>
      </c>
      <c r="Z4" s="59">
        <f>'VFP-BCDT-passengers'!Z4/(('AEO Table 7'!Z53*10^15)*(('AEO Table 49'!Z7-'AEO Table 49'!Z175)/'AEO Table 49'!Z7))*('AEO Table 48'!Z185/'AEO Table 48'!Z190)</f>
        <v>4.8187414662887281E-4</v>
      </c>
      <c r="AA4" s="59">
        <f>'VFP-BCDT-passengers'!AA4/(('AEO Table 7'!AA53*10^15)*(('AEO Table 49'!AA7-'AEO Table 49'!AA175)/'AEO Table 49'!AA7))*('AEO Table 48'!AA185/'AEO Table 48'!AA190)</f>
        <v>4.8613791362264291E-4</v>
      </c>
      <c r="AB4" s="59">
        <f>'VFP-BCDT-passengers'!AB4/(('AEO Table 7'!AB53*10^15)*(('AEO Table 49'!AB7-'AEO Table 49'!AB175)/'AEO Table 49'!AB7))*('AEO Table 48'!AB185/'AEO Table 48'!AB190)</f>
        <v>4.904194579562766E-4</v>
      </c>
      <c r="AC4" s="59">
        <f>'VFP-BCDT-passengers'!AC4/(('AEO Table 7'!AC53*10^15)*(('AEO Table 49'!AC7-'AEO Table 49'!AC175)/'AEO Table 49'!AC7))*('AEO Table 48'!AC185/'AEO Table 48'!AC190)</f>
        <v>4.9463564693891628E-4</v>
      </c>
      <c r="AD4" s="59">
        <f>'VFP-BCDT-passengers'!AD4/(('AEO Table 7'!AD53*10^15)*(('AEO Table 49'!AD7-'AEO Table 49'!AD175)/'AEO Table 49'!AD7))*('AEO Table 48'!AD185/'AEO Table 48'!AD190)</f>
        <v>4.9885548049817703E-4</v>
      </c>
    </row>
    <row r="5" spans="1:30" x14ac:dyDescent="0.25">
      <c r="A5" s="1" t="s">
        <v>417</v>
      </c>
      <c r="B5" s="4">
        <f>'VFP-BCDT-passengers'!B5/('AEO Table 7'!B48*10^15)*('AEO Table 48'!B185/'AEO Table 48'!B190)</f>
        <v>8.2249681406200089E-4</v>
      </c>
      <c r="C5" s="4">
        <f>'VFP-BCDT-passengers'!C5/('AEO Table 7'!C48*10^15)*('AEO Table 48'!C185/'AEO Table 48'!C190)</f>
        <v>8.0331630056696009E-4</v>
      </c>
      <c r="D5" s="4">
        <f>'VFP-BCDT-passengers'!D5/('AEO Table 7'!D48*10^15)*('AEO Table 48'!D185/'AEO Table 48'!D190)</f>
        <v>7.8853024557455631E-4</v>
      </c>
      <c r="E5" s="4">
        <f>'VFP-BCDT-passengers'!E5/('AEO Table 7'!E48*10^15)*('AEO Table 48'!E185/'AEO Table 48'!E190)</f>
        <v>7.8911464182870915E-4</v>
      </c>
      <c r="F5" s="4">
        <f>'VFP-BCDT-passengers'!F5/('AEO Table 7'!F48*10^15)*('AEO Table 48'!F185/'AEO Table 48'!F190)</f>
        <v>7.8225091227706516E-4</v>
      </c>
      <c r="G5" s="4">
        <f>'VFP-BCDT-passengers'!G5/('AEO Table 7'!G48*10^15)*('AEO Table 48'!G185/'AEO Table 48'!G190)</f>
        <v>7.7533339036859336E-4</v>
      </c>
      <c r="H5" s="4">
        <f>'VFP-BCDT-passengers'!H5/('AEO Table 7'!H48*10^15)*('AEO Table 48'!H185/'AEO Table 48'!H190)</f>
        <v>7.6827671251115915E-4</v>
      </c>
      <c r="I5" s="4">
        <f>'VFP-BCDT-passengers'!I5/('AEO Table 7'!I48*10^15)*('AEO Table 48'!I185/'AEO Table 48'!I190)</f>
        <v>7.6071992444743677E-4</v>
      </c>
      <c r="J5" s="4">
        <f>'VFP-BCDT-passengers'!J5/('AEO Table 7'!J48*10^15)*('AEO Table 48'!J185/'AEO Table 48'!J190)</f>
        <v>7.557064590126613E-4</v>
      </c>
      <c r="K5" s="4">
        <f>'VFP-BCDT-passengers'!K5/('AEO Table 7'!K48*10^15)*('AEO Table 48'!K185/'AEO Table 48'!K190)</f>
        <v>7.4952838223141282E-4</v>
      </c>
      <c r="L5" s="4">
        <f>'VFP-BCDT-passengers'!L5/('AEO Table 7'!L48*10^15)*('AEO Table 48'!L185/'AEO Table 48'!L190)</f>
        <v>7.4372265509419291E-4</v>
      </c>
      <c r="M5" s="4">
        <f>'VFP-BCDT-passengers'!M5/('AEO Table 7'!M48*10^15)*('AEO Table 48'!M185/'AEO Table 48'!M190)</f>
        <v>7.3835858867480372E-4</v>
      </c>
      <c r="N5" s="4">
        <f>'VFP-BCDT-passengers'!N5/('AEO Table 7'!N48*10^15)*('AEO Table 48'!N185/'AEO Table 48'!N190)</f>
        <v>7.3293249858624374E-4</v>
      </c>
      <c r="O5" s="4">
        <f>'VFP-BCDT-passengers'!O5/('AEO Table 7'!O48*10^15)*('AEO Table 48'!O185/'AEO Table 48'!O190)</f>
        <v>7.3685108875068948E-4</v>
      </c>
      <c r="P5" s="4">
        <f>'VFP-BCDT-passengers'!P5/('AEO Table 7'!P48*10^15)*('AEO Table 48'!P185/'AEO Table 48'!P190)</f>
        <v>7.3232829542794304E-4</v>
      </c>
      <c r="Q5" s="4">
        <f>'VFP-BCDT-passengers'!Q5/('AEO Table 7'!Q48*10^15)*('AEO Table 48'!Q185/'AEO Table 48'!Q190)</f>
        <v>7.2766510403443824E-4</v>
      </c>
      <c r="R5" s="4">
        <f>'VFP-BCDT-passengers'!R5/('AEO Table 7'!R48*10^15)*('AEO Table 48'!R185/'AEO Table 48'!R190)</f>
        <v>7.235309800762953E-4</v>
      </c>
      <c r="S5" s="4">
        <f>'VFP-BCDT-passengers'!S5/('AEO Table 7'!S48*10^15)*('AEO Table 48'!S185/'AEO Table 48'!S190)</f>
        <v>7.1866966694451113E-4</v>
      </c>
      <c r="T5" s="4">
        <f>'VFP-BCDT-passengers'!T5/('AEO Table 7'!T48*10^15)*('AEO Table 48'!T185/'AEO Table 48'!T190)</f>
        <v>7.1502100756221966E-4</v>
      </c>
      <c r="U5" s="4">
        <f>'VFP-BCDT-passengers'!U5/('AEO Table 7'!U48*10^15)*('AEO Table 48'!U185/'AEO Table 48'!U190)</f>
        <v>7.1150905762458016E-4</v>
      </c>
      <c r="V5" s="4">
        <f>'VFP-BCDT-passengers'!V5/('AEO Table 7'!V48*10^15)*('AEO Table 48'!V185/'AEO Table 48'!V190)</f>
        <v>7.077842565552943E-4</v>
      </c>
      <c r="W5" s="4">
        <f>'VFP-BCDT-passengers'!W5/('AEO Table 7'!W48*10^15)*('AEO Table 48'!W185/'AEO Table 48'!W190)</f>
        <v>7.0443696886677112E-4</v>
      </c>
      <c r="X5" s="4">
        <f>'VFP-BCDT-passengers'!X5/('AEO Table 7'!X48*10^15)*('AEO Table 48'!X185/'AEO Table 48'!X190)</f>
        <v>7.0021114287104969E-4</v>
      </c>
      <c r="Y5" s="4">
        <f>'VFP-BCDT-passengers'!Y5/('AEO Table 7'!Y48*10^15)*('AEO Table 48'!Y185/'AEO Table 48'!Y190)</f>
        <v>6.8974384020816654E-4</v>
      </c>
      <c r="Z5" s="4">
        <f>'VFP-BCDT-passengers'!Z5/('AEO Table 7'!Z48*10^15)*('AEO Table 48'!Z185/'AEO Table 48'!Z190)</f>
        <v>6.8608100717002115E-4</v>
      </c>
      <c r="AA5" s="4">
        <f>'VFP-BCDT-passengers'!AA5/('AEO Table 7'!AA48*10^15)*('AEO Table 48'!AA185/'AEO Table 48'!AA190)</f>
        <v>6.8203669627774576E-4</v>
      </c>
      <c r="AB5" s="4">
        <f>'VFP-BCDT-passengers'!AB5/('AEO Table 7'!AB48*10^15)*('AEO Table 48'!AB185/'AEO Table 48'!AB190)</f>
        <v>6.7786775271522996E-4</v>
      </c>
      <c r="AC5" s="4">
        <f>'VFP-BCDT-passengers'!AC5/('AEO Table 7'!AC48*10^15)*('AEO Table 48'!AC185/'AEO Table 48'!AC190)</f>
        <v>6.7362771436200542E-4</v>
      </c>
      <c r="AD5" s="4">
        <f>'VFP-BCDT-passengers'!AD5/('AEO Table 7'!AD48*10^15)*('AEO Table 48'!AD185/'AEO Table 48'!AD190)</f>
        <v>6.6923232671998014E-4</v>
      </c>
    </row>
    <row r="6" spans="1:30" x14ac:dyDescent="0.25">
      <c r="A6" s="46" t="s">
        <v>418</v>
      </c>
      <c r="B6" s="4">
        <f>'VFP-BCDT-passengers'!B6/('AEO Table 7'!B52*10^15)*('AEO Table 48'!B185/'AEO Table 48'!B190)</f>
        <v>1.0974347359831833E-5</v>
      </c>
      <c r="C6" s="4">
        <f>'VFP-BCDT-passengers'!C6/('AEO Table 7'!C52*10^15)*('AEO Table 48'!C185/'AEO Table 48'!C190)</f>
        <v>1.071298934564163E-5</v>
      </c>
      <c r="D6" s="4">
        <f>'VFP-BCDT-passengers'!D6/('AEO Table 7'!D52*10^15)*('AEO Table 48'!D185/'AEO Table 48'!D190)</f>
        <v>1.0510471122366143E-5</v>
      </c>
      <c r="E6" s="4">
        <f>'VFP-BCDT-passengers'!E6/('AEO Table 7'!E52*10^15)*('AEO Table 48'!E185/'AEO Table 48'!E190)</f>
        <v>1.0512923057694143E-5</v>
      </c>
      <c r="F6" s="4">
        <f>'VFP-BCDT-passengers'!F6/('AEO Table 7'!F52*10^15)*('AEO Table 48'!F185/'AEO Table 48'!F190)</f>
        <v>1.0416195679160467E-5</v>
      </c>
      <c r="G6" s="4">
        <f>'VFP-BCDT-passengers'!G6/('AEO Table 7'!G52*10^15)*('AEO Table 48'!G185/'AEO Table 48'!G190)</f>
        <v>1.0318849904973053E-5</v>
      </c>
      <c r="H6" s="4">
        <f>'VFP-BCDT-passengers'!H6/('AEO Table 7'!H52*10^15)*('AEO Table 48'!H185/'AEO Table 48'!H190)</f>
        <v>1.0219746513185215E-5</v>
      </c>
      <c r="I6" s="4">
        <f>'VFP-BCDT-passengers'!I6/('AEO Table 7'!I52*10^15)*('AEO Table 48'!I185/'AEO Table 48'!I190)</f>
        <v>1.0114090962543509E-5</v>
      </c>
      <c r="J6" s="4">
        <f>'VFP-BCDT-passengers'!J6/('AEO Table 7'!J52*10^15)*('AEO Table 48'!J185/'AEO Table 48'!J190)</f>
        <v>1.004233962429159E-5</v>
      </c>
      <c r="K6" s="4">
        <f>'VFP-BCDT-passengers'!K6/('AEO Table 7'!K52*10^15)*('AEO Table 48'!K185/'AEO Table 48'!K190)</f>
        <v>9.9551912102871959E-6</v>
      </c>
      <c r="L6" s="4">
        <f>'VFP-BCDT-passengers'!L6/('AEO Table 7'!L52*10^15)*('AEO Table 48'!L185/'AEO Table 48'!L190)</f>
        <v>9.8730690569896207E-6</v>
      </c>
      <c r="M6" s="4">
        <f>'VFP-BCDT-passengers'!M6/('AEO Table 7'!M52*10^15)*('AEO Table 48'!M185/'AEO Table 48'!M190)</f>
        <v>9.7968888239246381E-6</v>
      </c>
      <c r="N6" s="4">
        <f>'VFP-BCDT-passengers'!N6/('AEO Table 7'!N52*10^15)*('AEO Table 48'!N185/'AEO Table 48'!N190)</f>
        <v>9.7199602115837623E-6</v>
      </c>
      <c r="O6" s="4">
        <f>'VFP-BCDT-passengers'!O6/('AEO Table 7'!O52*10^15)*('AEO Table 48'!O185/'AEO Table 48'!O190)</f>
        <v>9.7669719597410525E-6</v>
      </c>
      <c r="P6" s="4">
        <f>'VFP-BCDT-passengers'!P6/('AEO Table 7'!P52*10^15)*('AEO Table 48'!P185/'AEO Table 48'!P190)</f>
        <v>9.702096506349244E-6</v>
      </c>
      <c r="Q6" s="4">
        <f>'VFP-BCDT-passengers'!Q6/('AEO Table 7'!Q52*10^15)*('AEO Table 48'!Q185/'AEO Table 48'!Q190)</f>
        <v>9.6354288226250703E-6</v>
      </c>
      <c r="R6" s="4">
        <f>'VFP-BCDT-passengers'!R6/('AEO Table 7'!R52*10^15)*('AEO Table 48'!R185/'AEO Table 48'!R190)</f>
        <v>9.5758272213068371E-6</v>
      </c>
      <c r="S6" s="4">
        <f>'VFP-BCDT-passengers'!S6/('AEO Table 7'!S52*10^15)*('AEO Table 48'!S185/'AEO Table 48'!S190)</f>
        <v>9.5066634783542104E-6</v>
      </c>
      <c r="T6" s="4">
        <f>'VFP-BCDT-passengers'!T6/('AEO Table 7'!T52*10^15)*('AEO Table 48'!T185/'AEO Table 48'!T190)</f>
        <v>9.4536018497267168E-6</v>
      </c>
      <c r="U6" s="4">
        <f>'VFP-BCDT-passengers'!U6/('AEO Table 7'!U52*10^15)*('AEO Table 48'!U185/'AEO Table 48'!U190)</f>
        <v>9.402397518323457E-6</v>
      </c>
      <c r="V6" s="4">
        <f>'VFP-BCDT-passengers'!V6/('AEO Table 7'!V52*10^15)*('AEO Table 48'!V185/'AEO Table 48'!V190)</f>
        <v>9.348430454208918E-6</v>
      </c>
      <c r="W6" s="4">
        <f>'VFP-BCDT-passengers'!W6/('AEO Table 7'!W52*10^15)*('AEO Table 48'!W185/'AEO Table 48'!W190)</f>
        <v>9.2995012362640205E-6</v>
      </c>
      <c r="X6" s="4">
        <f>'VFP-BCDT-passengers'!X6/('AEO Table 7'!X52*10^15)*('AEO Table 48'!X185/'AEO Table 48'!X190)</f>
        <v>9.2390248356361984E-6</v>
      </c>
      <c r="Y6" s="4">
        <f>'VFP-BCDT-passengers'!Y6/('AEO Table 7'!Y52*10^15)*('AEO Table 48'!Y185/'AEO Table 48'!Y190)</f>
        <v>9.0962965470923807E-6</v>
      </c>
      <c r="Z6" s="4">
        <f>'VFP-BCDT-passengers'!Z6/('AEO Table 7'!Z52*10^15)*('AEO Table 48'!Z185/'AEO Table 48'!Z190)</f>
        <v>9.0434043288736689E-6</v>
      </c>
      <c r="AA6" s="4">
        <f>'VFP-BCDT-passengers'!AA6/('AEO Table 7'!AA52*10^15)*('AEO Table 48'!AA185/'AEO Table 48'!AA190)</f>
        <v>8.9855336551188722E-6</v>
      </c>
      <c r="AB6" s="4">
        <f>'VFP-BCDT-passengers'!AB6/('AEO Table 7'!AB52*10^15)*('AEO Table 48'!AB185/'AEO Table 48'!AB190)</f>
        <v>8.9260806621862866E-6</v>
      </c>
      <c r="AC6" s="4">
        <f>'VFP-BCDT-passengers'!AC6/('AEO Table 7'!AC52*10^15)*('AEO Table 48'!AC185/'AEO Table 48'!AC190)</f>
        <v>8.8657500149593563E-6</v>
      </c>
      <c r="AD6" s="4">
        <f>'VFP-BCDT-passengers'!AD6/('AEO Table 7'!AD52*10^15)*('AEO Table 48'!AD185/'AEO Table 48'!AD190)</f>
        <v>8.8034321385340701E-6</v>
      </c>
    </row>
    <row r="7" spans="1:30" x14ac:dyDescent="0.25">
      <c r="A7" s="1" t="s">
        <v>469</v>
      </c>
      <c r="B7" s="4">
        <f>'VFP-BCDT-passengers'!B7/('AEO Table 36'!B11*10^12)</f>
        <v>1.0404846064961174E-3</v>
      </c>
      <c r="C7" s="4">
        <f>'VFP-BCDT-passengers'!C7/('AEO Table 36'!C11*10^12)</f>
        <v>9.8491007122051763E-4</v>
      </c>
      <c r="D7" s="4">
        <f>'VFP-BCDT-passengers'!D7/('AEO Table 36'!D11*10^12)</f>
        <v>9.8491007122051785E-4</v>
      </c>
      <c r="E7" s="4">
        <f>'VFP-BCDT-passengers'!E7/('AEO Table 36'!E11*10^12)</f>
        <v>9.8491007122051763E-4</v>
      </c>
      <c r="F7" s="4">
        <f>'VFP-BCDT-passengers'!F7/('AEO Table 36'!F11*10^12)</f>
        <v>9.8491007122051763E-4</v>
      </c>
      <c r="G7" s="4">
        <f>'VFP-BCDT-passengers'!G7/('AEO Table 36'!G11*10^12)</f>
        <v>9.8491007122051763E-4</v>
      </c>
      <c r="H7" s="4">
        <f>'VFP-BCDT-passengers'!H7/('AEO Table 36'!H11*10^12)</f>
        <v>9.8491007122051763E-4</v>
      </c>
      <c r="I7" s="4">
        <f>'VFP-BCDT-passengers'!I7/('AEO Table 36'!I11*10^12)</f>
        <v>9.8491007122051763E-4</v>
      </c>
      <c r="J7" s="4">
        <f>'VFP-BCDT-passengers'!J7/('AEO Table 36'!J11*10^12)</f>
        <v>9.8491007122051763E-4</v>
      </c>
      <c r="K7" s="4">
        <f>'VFP-BCDT-passengers'!K7/('AEO Table 36'!K11*10^12)</f>
        <v>9.8491007122051763E-4</v>
      </c>
      <c r="L7" s="4">
        <f>'VFP-BCDT-passengers'!L7/('AEO Table 36'!L11*10^12)</f>
        <v>9.8491007122051763E-4</v>
      </c>
      <c r="M7" s="4">
        <f>'VFP-BCDT-passengers'!M7/('AEO Table 36'!M11*10^12)</f>
        <v>9.8491007122051763E-4</v>
      </c>
      <c r="N7" s="4">
        <f>'VFP-BCDT-passengers'!N7/('AEO Table 36'!N11*10^12)</f>
        <v>9.8491007122051763E-4</v>
      </c>
      <c r="O7" s="4">
        <f>'VFP-BCDT-passengers'!O7/('AEO Table 36'!O11*10^12)</f>
        <v>9.8491007122051763E-4</v>
      </c>
      <c r="P7" s="4">
        <f>'VFP-BCDT-passengers'!P7/('AEO Table 36'!P11*10^12)</f>
        <v>9.8491007122051763E-4</v>
      </c>
      <c r="Q7" s="4">
        <f>'VFP-BCDT-passengers'!Q7/('AEO Table 36'!Q11*10^12)</f>
        <v>9.8491007122051763E-4</v>
      </c>
      <c r="R7" s="4">
        <f>'VFP-BCDT-passengers'!R7/('AEO Table 36'!R11*10^12)</f>
        <v>9.8491007122051763E-4</v>
      </c>
      <c r="S7" s="4">
        <f>'VFP-BCDT-passengers'!S7/('AEO Table 36'!S11*10^12)</f>
        <v>9.8491007122051763E-4</v>
      </c>
      <c r="T7" s="4">
        <f>'VFP-BCDT-passengers'!T7/('AEO Table 36'!T11*10^12)</f>
        <v>9.8491007122051763E-4</v>
      </c>
      <c r="U7" s="4">
        <f>'VFP-BCDT-passengers'!U7/('AEO Table 36'!U11*10^12)</f>
        <v>9.8491007122051785E-4</v>
      </c>
      <c r="V7" s="4">
        <f>'VFP-BCDT-passengers'!V7/('AEO Table 36'!V11*10^12)</f>
        <v>9.8491007122051763E-4</v>
      </c>
      <c r="W7" s="4">
        <f>'VFP-BCDT-passengers'!W7/('AEO Table 36'!W11*10^12)</f>
        <v>9.8491007122051763E-4</v>
      </c>
      <c r="X7" s="4">
        <f>'VFP-BCDT-passengers'!X7/('AEO Table 36'!X11*10^12)</f>
        <v>9.8491007122051763E-4</v>
      </c>
      <c r="Y7" s="4">
        <f>'VFP-BCDT-passengers'!Y7/('AEO Table 36'!Y11*10^12)</f>
        <v>9.8491007122051763E-4</v>
      </c>
      <c r="Z7" s="4">
        <f>'VFP-BCDT-passengers'!Z7/('AEO Table 36'!Z11*10^12)</f>
        <v>9.8491007122051785E-4</v>
      </c>
      <c r="AA7" s="4">
        <f>'VFP-BCDT-passengers'!AA7/('AEO Table 36'!AA11*10^12)</f>
        <v>9.8491007122051763E-4</v>
      </c>
      <c r="AB7" s="4">
        <f>'VFP-BCDT-passengers'!AB7/('AEO Table 36'!AB11*10^12)</f>
        <v>9.8491007122051763E-4</v>
      </c>
      <c r="AC7" s="4">
        <f>'VFP-BCDT-passengers'!AC7/('AEO Table 36'!AC11*10^12)</f>
        <v>9.8491007122051763E-4</v>
      </c>
      <c r="AD7" s="4">
        <f>'VFP-BCDT-passengers'!AD7/('AEO Table 36'!AD11*10^12)</f>
        <v>9.8491007122051763E-4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5" x14ac:dyDescent="0.25"/>
  <cols>
    <col min="1" max="1" width="40.140625" customWidth="1"/>
    <col min="2" max="30" width="9.5703125" bestFit="1" customWidth="1"/>
  </cols>
  <sheetData>
    <row r="1" spans="1:30" x14ac:dyDescent="0.25">
      <c r="A1" s="1" t="s">
        <v>67</v>
      </c>
      <c r="B1" s="1">
        <v>2012</v>
      </c>
      <c r="C1" s="1">
        <v>2013</v>
      </c>
      <c r="D1" s="1">
        <v>2014</v>
      </c>
      <c r="E1" s="1">
        <v>2015</v>
      </c>
      <c r="F1" s="1">
        <v>2016</v>
      </c>
      <c r="G1" s="1">
        <v>2017</v>
      </c>
      <c r="H1" s="1">
        <v>2018</v>
      </c>
      <c r="I1" s="1">
        <v>2019</v>
      </c>
      <c r="J1" s="1">
        <v>2020</v>
      </c>
      <c r="K1" s="1">
        <v>2021</v>
      </c>
      <c r="L1" s="1">
        <v>2022</v>
      </c>
      <c r="M1" s="1">
        <v>2023</v>
      </c>
      <c r="N1" s="1">
        <v>2024</v>
      </c>
      <c r="O1" s="1">
        <v>2025</v>
      </c>
      <c r="P1" s="1">
        <v>2026</v>
      </c>
      <c r="Q1" s="1">
        <v>2027</v>
      </c>
      <c r="R1" s="1">
        <v>2028</v>
      </c>
      <c r="S1" s="1">
        <v>2029</v>
      </c>
      <c r="T1" s="1">
        <v>2030</v>
      </c>
      <c r="U1" s="1">
        <v>2031</v>
      </c>
      <c r="V1" s="1">
        <v>2032</v>
      </c>
      <c r="W1" s="1">
        <v>2033</v>
      </c>
      <c r="X1" s="1">
        <v>2034</v>
      </c>
      <c r="Y1" s="1">
        <v>2035</v>
      </c>
      <c r="Z1" s="1">
        <v>2036</v>
      </c>
      <c r="AA1" s="1">
        <v>2037</v>
      </c>
      <c r="AB1" s="1">
        <v>2038</v>
      </c>
      <c r="AC1" s="1">
        <v>2039</v>
      </c>
      <c r="AD1" s="1">
        <v>2040</v>
      </c>
    </row>
    <row r="2" spans="1:30" x14ac:dyDescent="0.25">
      <c r="A2" s="1" t="s">
        <v>280</v>
      </c>
      <c r="B2" s="4">
        <f>'AEO Table 7'!B45*('NTS Table 1-50'!$AG5*10^6/SUM('AEO Table 7'!$B45,'AEO Table 7'!$B47))*('AEO Table 7'!$B35/'AEO Table 7'!B35)</f>
        <v>247633900105.23514</v>
      </c>
      <c r="C2" s="4">
        <f>'AEO Table 7'!C45*('NTS Table 1-50'!$AG5*10^6/SUM('AEO Table 7'!$B45,'AEO Table 7'!$B47))*('AEO Table 7'!$B35/'AEO Table 7'!C35)</f>
        <v>261193091820.10211</v>
      </c>
      <c r="D2" s="4">
        <f>'AEO Table 7'!D45*('NTS Table 1-50'!$AG5*10^6/SUM('AEO Table 7'!$B45,'AEO Table 7'!$B47))*('AEO Table 7'!$B35/'AEO Table 7'!D35)</f>
        <v>260510728760.77844</v>
      </c>
      <c r="E2" s="4">
        <f>'AEO Table 7'!E45*('NTS Table 1-50'!$AG5*10^6/SUM('AEO Table 7'!$B45,'AEO Table 7'!$B47))*('AEO Table 7'!$B35/'AEO Table 7'!E35)</f>
        <v>263530021537.31152</v>
      </c>
      <c r="F2" s="4">
        <f>'AEO Table 7'!F45*('NTS Table 1-50'!$AG5*10^6/SUM('AEO Table 7'!$B45,'AEO Table 7'!$B47))*('AEO Table 7'!$B35/'AEO Table 7'!F35)</f>
        <v>261212196091.88953</v>
      </c>
      <c r="G2" s="4">
        <f>'AEO Table 7'!G45*('NTS Table 1-50'!$AG5*10^6/SUM('AEO Table 7'!$B45,'AEO Table 7'!$B47))*('AEO Table 7'!$B35/'AEO Table 7'!G35)</f>
        <v>257705229010.20709</v>
      </c>
      <c r="H2" s="4">
        <f>'AEO Table 7'!H45*('NTS Table 1-50'!$AG5*10^6/SUM('AEO Table 7'!$B45,'AEO Table 7'!$B47))*('AEO Table 7'!$B35/'AEO Table 7'!H35)</f>
        <v>254237402813.93137</v>
      </c>
      <c r="I2" s="4">
        <f>'AEO Table 7'!I45*('NTS Table 1-50'!$AG5*10^6/SUM('AEO Table 7'!$B45,'AEO Table 7'!$B47))*('AEO Table 7'!$B35/'AEO Table 7'!I35)</f>
        <v>249382155977.73376</v>
      </c>
      <c r="J2" s="4">
        <f>'AEO Table 7'!J45*('NTS Table 1-50'!$AG5*10^6/SUM('AEO Table 7'!$B45,'AEO Table 7'!$B47))*('AEO Table 7'!$B35/'AEO Table 7'!J35)</f>
        <v>244981792242.95291</v>
      </c>
      <c r="K2" s="4">
        <f>'AEO Table 7'!K45*('NTS Table 1-50'!$AG5*10^6/SUM('AEO Table 7'!$B45,'AEO Table 7'!$B47))*('AEO Table 7'!$B35/'AEO Table 7'!K35)</f>
        <v>240039276903.1218</v>
      </c>
      <c r="L2" s="4">
        <f>'AEO Table 7'!L45*('NTS Table 1-50'!$AG5*10^6/SUM('AEO Table 7'!$B45,'AEO Table 7'!$B47))*('AEO Table 7'!$B35/'AEO Table 7'!L35)</f>
        <v>235849594292.58655</v>
      </c>
      <c r="M2" s="4">
        <f>'AEO Table 7'!M45*('NTS Table 1-50'!$AG5*10^6/SUM('AEO Table 7'!$B45,'AEO Table 7'!$B47))*('AEO Table 7'!$B35/'AEO Table 7'!M35)</f>
        <v>232097695436.96964</v>
      </c>
      <c r="N2" s="4">
        <f>'AEO Table 7'!N45*('NTS Table 1-50'!$AG5*10^6/SUM('AEO Table 7'!$B45,'AEO Table 7'!$B47))*('AEO Table 7'!$B35/'AEO Table 7'!N35)</f>
        <v>228642309604.36041</v>
      </c>
      <c r="O2" s="4">
        <f>'AEO Table 7'!O45*('NTS Table 1-50'!$AG5*10^6/SUM('AEO Table 7'!$B45,'AEO Table 7'!$B47))*('AEO Table 7'!$B35/'AEO Table 7'!O35)</f>
        <v>225282847138.7482</v>
      </c>
      <c r="P2" s="4">
        <f>'AEO Table 7'!P45*('NTS Table 1-50'!$AG5*10^6/SUM('AEO Table 7'!$B45,'AEO Table 7'!$B47))*('AEO Table 7'!$B35/'AEO Table 7'!P35)</f>
        <v>222010837327.0264</v>
      </c>
      <c r="Q2" s="4">
        <f>'AEO Table 7'!Q45*('NTS Table 1-50'!$AG5*10^6/SUM('AEO Table 7'!$B45,'AEO Table 7'!$B47))*('AEO Table 7'!$B35/'AEO Table 7'!Q35)</f>
        <v>219207237963.35959</v>
      </c>
      <c r="R2" s="4">
        <f>'AEO Table 7'!R45*('NTS Table 1-50'!$AG5*10^6/SUM('AEO Table 7'!$B45,'AEO Table 7'!$B47))*('AEO Table 7'!$B35/'AEO Table 7'!R35)</f>
        <v>216626690086.21985</v>
      </c>
      <c r="S2" s="4">
        <f>'AEO Table 7'!S45*('NTS Table 1-50'!$AG5*10^6/SUM('AEO Table 7'!$B45,'AEO Table 7'!$B47))*('AEO Table 7'!$B35/'AEO Table 7'!S35)</f>
        <v>214549408833.89105</v>
      </c>
      <c r="T2" s="4">
        <f>'AEO Table 7'!T45*('NTS Table 1-50'!$AG5*10^6/SUM('AEO Table 7'!$B45,'AEO Table 7'!$B47))*('AEO Table 7'!$B35/'AEO Table 7'!T35)</f>
        <v>213296710035.46057</v>
      </c>
      <c r="U2" s="4">
        <f>'AEO Table 7'!U45*('NTS Table 1-50'!$AG5*10^6/SUM('AEO Table 7'!$B45,'AEO Table 7'!$B47))*('AEO Table 7'!$B35/'AEO Table 7'!U35)</f>
        <v>212378308923.42126</v>
      </c>
      <c r="V2" s="4">
        <f>'AEO Table 7'!V45*('NTS Table 1-50'!$AG5*10^6/SUM('AEO Table 7'!$B45,'AEO Table 7'!$B47))*('AEO Table 7'!$B35/'AEO Table 7'!V35)</f>
        <v>211499979050.55688</v>
      </c>
      <c r="W2" s="4">
        <f>'AEO Table 7'!W45*('NTS Table 1-50'!$AG5*10^6/SUM('AEO Table 7'!$B45,'AEO Table 7'!$B47))*('AEO Table 7'!$B35/'AEO Table 7'!W35)</f>
        <v>211286174026.49258</v>
      </c>
      <c r="X2" s="4">
        <f>'AEO Table 7'!X45*('NTS Table 1-50'!$AG5*10^6/SUM('AEO Table 7'!$B45,'AEO Table 7'!$B47))*('AEO Table 7'!$B35/'AEO Table 7'!X35)</f>
        <v>211833884702.05521</v>
      </c>
      <c r="Y2" s="4">
        <f>'AEO Table 7'!Y45*('NTS Table 1-50'!$AG5*10^6/SUM('AEO Table 7'!$B45,'AEO Table 7'!$B47))*('AEO Table 7'!$B35/'AEO Table 7'!Y35)</f>
        <v>212825756187.81952</v>
      </c>
      <c r="Z2" s="4">
        <f>'AEO Table 7'!Z45*('NTS Table 1-50'!$AG5*10^6/SUM('AEO Table 7'!$B45,'AEO Table 7'!$B47))*('AEO Table 7'!$B35/'AEO Table 7'!Z35)</f>
        <v>214065218685.76096</v>
      </c>
      <c r="AA2" s="4">
        <f>'AEO Table 7'!AA45*('NTS Table 1-50'!$AG5*10^6/SUM('AEO Table 7'!$B45,'AEO Table 7'!$B47))*('AEO Table 7'!$B35/'AEO Table 7'!AA35)</f>
        <v>215536150712.6185</v>
      </c>
      <c r="AB2" s="4">
        <f>'AEO Table 7'!AB45*('NTS Table 1-50'!$AG5*10^6/SUM('AEO Table 7'!$B45,'AEO Table 7'!$B47))*('AEO Table 7'!$B35/'AEO Table 7'!AB35)</f>
        <v>217615837348.54416</v>
      </c>
      <c r="AC2" s="4">
        <f>'AEO Table 7'!AC45*('NTS Table 1-50'!$AG5*10^6/SUM('AEO Table 7'!$B45,'AEO Table 7'!$B47))*('AEO Table 7'!$B35/'AEO Table 7'!AC35)</f>
        <v>219648423226.43954</v>
      </c>
      <c r="AD2" s="4">
        <f>'AEO Table 7'!AD45*('NTS Table 1-50'!$AG5*10^6/SUM('AEO Table 7'!$B45,'AEO Table 7'!$B47))*('AEO Table 7'!$B35/'AEO Table 7'!AD35)</f>
        <v>221852507899.56046</v>
      </c>
    </row>
    <row r="3" spans="1:30" x14ac:dyDescent="0.25">
      <c r="A3" s="1" t="s">
        <v>281</v>
      </c>
      <c r="B3" s="4">
        <f>'AEO Table 7'!B47*('NTS Table 1-50'!$AG5*10^6/SUM('AEO Table 7'!$B45,'AEO Table 7'!$B47))*('AEO Table 7'!$B35/'AEO Table 7'!B35)</f>
        <v>2395933568894.7656</v>
      </c>
      <c r="C3" s="4">
        <f>'AEO Table 7'!C47*('NTS Table 1-50'!$AG5*10^6/SUM('AEO Table 7'!$B45,'AEO Table 7'!$B47))*('AEO Table 7'!$B35/'AEO Table 7'!C35)</f>
        <v>2648341856140.877</v>
      </c>
      <c r="D3" s="4">
        <f>'AEO Table 7'!D47*('NTS Table 1-50'!$AG5*10^6/SUM('AEO Table 7'!$B45,'AEO Table 7'!$B47))*('AEO Table 7'!$B35/'AEO Table 7'!D35)</f>
        <v>2637208162884.1953</v>
      </c>
      <c r="E3" s="4">
        <f>'AEO Table 7'!E47*('NTS Table 1-50'!$AG5*10^6/SUM('AEO Table 7'!$B45,'AEO Table 7'!$B47))*('AEO Table 7'!$B35/'AEO Table 7'!E35)</f>
        <v>2737282501018.7422</v>
      </c>
      <c r="F3" s="4">
        <f>'AEO Table 7'!F47*('NTS Table 1-50'!$AG5*10^6/SUM('AEO Table 7'!$B45,'AEO Table 7'!$B47))*('AEO Table 7'!$B35/'AEO Table 7'!F35)</f>
        <v>2740924893211.3296</v>
      </c>
      <c r="G3" s="4">
        <f>'AEO Table 7'!G47*('NTS Table 1-50'!$AG5*10^6/SUM('AEO Table 7'!$B45,'AEO Table 7'!$B47))*('AEO Table 7'!$B35/'AEO Table 7'!G35)</f>
        <v>2739255677588.4482</v>
      </c>
      <c r="H3" s="4">
        <f>'AEO Table 7'!H47*('NTS Table 1-50'!$AG5*10^6/SUM('AEO Table 7'!$B45,'AEO Table 7'!$B47))*('AEO Table 7'!$B35/'AEO Table 7'!H35)</f>
        <v>2733754227172.2993</v>
      </c>
      <c r="I3" s="4">
        <f>'AEO Table 7'!I47*('NTS Table 1-50'!$AG5*10^6/SUM('AEO Table 7'!$B45,'AEO Table 7'!$B47))*('AEO Table 7'!$B35/'AEO Table 7'!I35)</f>
        <v>2722337372684.0308</v>
      </c>
      <c r="J3" s="4">
        <f>'AEO Table 7'!J47*('NTS Table 1-50'!$AG5*10^6/SUM('AEO Table 7'!$B45,'AEO Table 7'!$B47))*('AEO Table 7'!$B35/'AEO Table 7'!J35)</f>
        <v>2706673271254.748</v>
      </c>
      <c r="K3" s="4">
        <f>'AEO Table 7'!K47*('NTS Table 1-50'!$AG5*10^6/SUM('AEO Table 7'!$B45,'AEO Table 7'!$B47))*('AEO Table 7'!$B35/'AEO Table 7'!K35)</f>
        <v>2681026616984.1958</v>
      </c>
      <c r="L3" s="4">
        <f>'AEO Table 7'!L47*('NTS Table 1-50'!$AG5*10^6/SUM('AEO Table 7'!$B45,'AEO Table 7'!$B47))*('AEO Table 7'!$B35/'AEO Table 7'!L35)</f>
        <v>2664992390780.0259</v>
      </c>
      <c r="M3" s="4">
        <f>'AEO Table 7'!M47*('NTS Table 1-50'!$AG5*10^6/SUM('AEO Table 7'!$B45,'AEO Table 7'!$B47))*('AEO Table 7'!$B35/'AEO Table 7'!M35)</f>
        <v>2655469425205.9121</v>
      </c>
      <c r="N3" s="4">
        <f>'AEO Table 7'!N47*('NTS Table 1-50'!$AG5*10^6/SUM('AEO Table 7'!$B45,'AEO Table 7'!$B47))*('AEO Table 7'!$B35/'AEO Table 7'!N35)</f>
        <v>2653224820417.9893</v>
      </c>
      <c r="O3" s="4">
        <f>'AEO Table 7'!O47*('NTS Table 1-50'!$AG5*10^6/SUM('AEO Table 7'!$B45,'AEO Table 7'!$B47))*('AEO Table 7'!$B35/'AEO Table 7'!O35)</f>
        <v>2649284314630.5015</v>
      </c>
      <c r="P3" s="4">
        <f>'AEO Table 7'!P47*('NTS Table 1-50'!$AG5*10^6/SUM('AEO Table 7'!$B45,'AEO Table 7'!$B47))*('AEO Table 7'!$B35/'AEO Table 7'!P35)</f>
        <v>2641127843097.4941</v>
      </c>
      <c r="Q3" s="4">
        <f>'AEO Table 7'!Q47*('NTS Table 1-50'!$AG5*10^6/SUM('AEO Table 7'!$B45,'AEO Table 7'!$B47))*('AEO Table 7'!$B35/'AEO Table 7'!Q35)</f>
        <v>2637147476623.4277</v>
      </c>
      <c r="R3" s="4">
        <f>'AEO Table 7'!R47*('NTS Table 1-50'!$AG5*10^6/SUM('AEO Table 7'!$B45,'AEO Table 7'!$B47))*('AEO Table 7'!$B35/'AEO Table 7'!R35)</f>
        <v>2634086049660.6948</v>
      </c>
      <c r="S3" s="4">
        <f>'AEO Table 7'!S47*('NTS Table 1-50'!$AG5*10^6/SUM('AEO Table 7'!$B45,'AEO Table 7'!$B47))*('AEO Table 7'!$B35/'AEO Table 7'!S35)</f>
        <v>2635833624842.9697</v>
      </c>
      <c r="T3" s="4">
        <f>'AEO Table 7'!T47*('NTS Table 1-50'!$AG5*10^6/SUM('AEO Table 7'!$B45,'AEO Table 7'!$B47))*('AEO Table 7'!$B35/'AEO Table 7'!T35)</f>
        <v>2644917646646.6055</v>
      </c>
      <c r="U3" s="4">
        <f>'AEO Table 7'!U47*('NTS Table 1-50'!$AG5*10^6/SUM('AEO Table 7'!$B45,'AEO Table 7'!$B47))*('AEO Table 7'!$B35/'AEO Table 7'!U35)</f>
        <v>2650412773359.4687</v>
      </c>
      <c r="V3" s="4">
        <f>'AEO Table 7'!V47*('NTS Table 1-50'!$AG5*10^6/SUM('AEO Table 7'!$B45,'AEO Table 7'!$B47))*('AEO Table 7'!$B35/'AEO Table 7'!V35)</f>
        <v>2655203039141.4053</v>
      </c>
      <c r="W3" s="4">
        <f>'AEO Table 7'!W47*('NTS Table 1-50'!$AG5*10^6/SUM('AEO Table 7'!$B45,'AEO Table 7'!$B47))*('AEO Table 7'!$B35/'AEO Table 7'!W35)</f>
        <v>2669030456324.8687</v>
      </c>
      <c r="X3" s="4">
        <f>'AEO Table 7'!X47*('NTS Table 1-50'!$AG5*10^6/SUM('AEO Table 7'!$B45,'AEO Table 7'!$B47))*('AEO Table 7'!$B35/'AEO Table 7'!X35)</f>
        <v>2691776002711.5903</v>
      </c>
      <c r="Y3" s="4">
        <f>'AEO Table 7'!Y47*('NTS Table 1-50'!$AG5*10^6/SUM('AEO Table 7'!$B45,'AEO Table 7'!$B47))*('AEO Table 7'!$B35/'AEO Table 7'!Y35)</f>
        <v>2720956083841.043</v>
      </c>
      <c r="Z3" s="4">
        <f>'AEO Table 7'!Z47*('NTS Table 1-50'!$AG5*10^6/SUM('AEO Table 7'!$B45,'AEO Table 7'!$B47))*('AEO Table 7'!$B35/'AEO Table 7'!Z35)</f>
        <v>2749922780904.7754</v>
      </c>
      <c r="AA3" s="4">
        <f>'AEO Table 7'!AA47*('NTS Table 1-50'!$AG5*10^6/SUM('AEO Table 7'!$B45,'AEO Table 7'!$B47))*('AEO Table 7'!$B35/'AEO Table 7'!AA35)</f>
        <v>2780168837264.4487</v>
      </c>
      <c r="AB3" s="4">
        <f>'AEO Table 7'!AB47*('NTS Table 1-50'!$AG5*10^6/SUM('AEO Table 7'!$B45,'AEO Table 7'!$B47))*('AEO Table 7'!$B35/'AEO Table 7'!AB35)</f>
        <v>2816628683884.1406</v>
      </c>
      <c r="AC3" s="4">
        <f>'AEO Table 7'!AC47*('NTS Table 1-50'!$AG5*10^6/SUM('AEO Table 7'!$B45,'AEO Table 7'!$B47))*('AEO Table 7'!$B35/'AEO Table 7'!AC35)</f>
        <v>2847377914050.5176</v>
      </c>
      <c r="AD3" s="4">
        <f>'AEO Table 7'!AD47*('NTS Table 1-50'!$AG5*10^6/SUM('AEO Table 7'!$B45,'AEO Table 7'!$B47))*('AEO Table 7'!$B35/'AEO Table 7'!AD35)</f>
        <v>2879956563811.3711</v>
      </c>
    </row>
    <row r="4" spans="1:30" x14ac:dyDescent="0.25">
      <c r="A4" s="1" t="s">
        <v>282</v>
      </c>
      <c r="B4" s="4">
        <f>'AEO Table 48'!B80*10^9</f>
        <v>34817200000</v>
      </c>
      <c r="C4" s="4">
        <f>'AEO Table 48'!C80*10^9</f>
        <v>33295403000</v>
      </c>
      <c r="D4" s="4">
        <f>'AEO Table 48'!D80*10^9</f>
        <v>36288601000</v>
      </c>
      <c r="E4" s="4">
        <f>'AEO Table 48'!E80*10^9</f>
        <v>37068398000</v>
      </c>
      <c r="F4" s="4">
        <f>'AEO Table 48'!F80*10^9</f>
        <v>36171566000</v>
      </c>
      <c r="G4" s="4">
        <f>'AEO Table 48'!G80*10^9</f>
        <v>35898338000</v>
      </c>
      <c r="H4" s="4">
        <f>'AEO Table 48'!H80*10^9</f>
        <v>36534367000</v>
      </c>
      <c r="I4" s="4">
        <f>'AEO Table 48'!I80*10^9</f>
        <v>37312023000</v>
      </c>
      <c r="J4" s="4">
        <f>'AEO Table 48'!J80*10^9</f>
        <v>38056992000</v>
      </c>
      <c r="K4" s="4">
        <f>'AEO Table 48'!K80*10^9</f>
        <v>38928509000</v>
      </c>
      <c r="L4" s="4">
        <f>'AEO Table 48'!L80*10^9</f>
        <v>40114792000</v>
      </c>
      <c r="M4" s="4">
        <f>'AEO Table 48'!M80*10^9</f>
        <v>41438644000</v>
      </c>
      <c r="N4" s="4">
        <f>'AEO Table 48'!N80*10^9</f>
        <v>42969330000</v>
      </c>
      <c r="O4" s="4">
        <f>'AEO Table 48'!O80*10^9</f>
        <v>44292320000</v>
      </c>
      <c r="P4" s="4">
        <f>'AEO Table 48'!P80*10^9</f>
        <v>45349857000</v>
      </c>
      <c r="Q4" s="4">
        <f>'AEO Table 48'!Q80*10^9</f>
        <v>46296394000</v>
      </c>
      <c r="R4" s="4">
        <f>'AEO Table 48'!R80*10^9</f>
        <v>47193237000</v>
      </c>
      <c r="S4" s="4">
        <f>'AEO Table 48'!S80*10^9</f>
        <v>48013241000</v>
      </c>
      <c r="T4" s="4">
        <f>'AEO Table 48'!T80*10^9</f>
        <v>48839500000</v>
      </c>
      <c r="U4" s="4">
        <f>'AEO Table 48'!U80*10^9</f>
        <v>49771725000</v>
      </c>
      <c r="V4" s="4">
        <f>'AEO Table 48'!V80*10^9</f>
        <v>50746002000</v>
      </c>
      <c r="W4" s="4">
        <f>'AEO Table 48'!W80*10^9</f>
        <v>51752209000</v>
      </c>
      <c r="X4" s="4">
        <f>'AEO Table 48'!X80*10^9</f>
        <v>52651810000</v>
      </c>
      <c r="Y4" s="4">
        <f>'AEO Table 48'!Y80*10^9</f>
        <v>53385639000</v>
      </c>
      <c r="Z4" s="4">
        <f>'AEO Table 48'!Z80*10^9</f>
        <v>54095108000</v>
      </c>
      <c r="AA4" s="4">
        <f>'AEO Table 48'!AA80*10^9</f>
        <v>54764458000</v>
      </c>
      <c r="AB4" s="4">
        <f>'AEO Table 48'!AB80*10^9</f>
        <v>55421715000</v>
      </c>
      <c r="AC4" s="4">
        <f>'AEO Table 48'!AC80*10^9</f>
        <v>56052681000</v>
      </c>
      <c r="AD4" s="4">
        <f>'AEO Table 48'!AD80*10^9</f>
        <v>56691181000</v>
      </c>
    </row>
    <row r="5" spans="1:30" x14ac:dyDescent="0.25">
      <c r="A5" s="1" t="s">
        <v>283</v>
      </c>
      <c r="B5" s="4">
        <f>'AEO Table 7'!B15*10^9</f>
        <v>1729257080000</v>
      </c>
      <c r="C5" s="4">
        <f>'AEO Table 7'!C15*10^9</f>
        <v>1757931274000</v>
      </c>
      <c r="D5" s="4">
        <f>'AEO Table 7'!D15*10^9</f>
        <v>1623611694000</v>
      </c>
      <c r="E5" s="4">
        <f>'AEO Table 7'!E15*10^9</f>
        <v>1672368286000</v>
      </c>
      <c r="F5" s="4">
        <f>'AEO Table 7'!F15*10^9</f>
        <v>1668943848000</v>
      </c>
      <c r="G5" s="4">
        <f>'AEO Table 7'!G15*10^9</f>
        <v>1692183960000</v>
      </c>
      <c r="H5" s="4">
        <f>'AEO Table 7'!H15*10^9</f>
        <v>1727103760000</v>
      </c>
      <c r="I5" s="4">
        <f>'AEO Table 7'!I15*10^9</f>
        <v>1785645508000</v>
      </c>
      <c r="J5" s="4">
        <f>'AEO Table 7'!J15*10^9</f>
        <v>1827838989000</v>
      </c>
      <c r="K5" s="4">
        <f>'AEO Table 7'!K15*10^9</f>
        <v>1859943604000</v>
      </c>
      <c r="L5" s="4">
        <f>'AEO Table 7'!L15*10^9</f>
        <v>1894323120000</v>
      </c>
      <c r="M5" s="4">
        <f>'AEO Table 7'!M15*10^9</f>
        <v>1923305176000</v>
      </c>
      <c r="N5" s="4">
        <f>'AEO Table 7'!N15*10^9</f>
        <v>1944104980000</v>
      </c>
      <c r="O5" s="4">
        <f>'AEO Table 7'!O15*10^9</f>
        <v>1960204712000</v>
      </c>
      <c r="P5" s="4">
        <f>'AEO Table 7'!P15*10^9</f>
        <v>1972744507000</v>
      </c>
      <c r="Q5" s="4">
        <f>'AEO Table 7'!Q15*10^9</f>
        <v>1980560547000</v>
      </c>
      <c r="R5" s="4">
        <f>'AEO Table 7'!R15*10^9</f>
        <v>1987125610000</v>
      </c>
      <c r="S5" s="4">
        <f>'AEO Table 7'!S15*10^9</f>
        <v>1989616699000</v>
      </c>
      <c r="T5" s="4">
        <f>'AEO Table 7'!T15*10^9</f>
        <v>1999234009000</v>
      </c>
      <c r="U5" s="4">
        <f>'AEO Table 7'!U15*10^9</f>
        <v>2002079956000</v>
      </c>
      <c r="V5" s="4">
        <f>'AEO Table 7'!V15*10^9</f>
        <v>1998664185000</v>
      </c>
      <c r="W5" s="4">
        <f>'AEO Table 7'!W15*10^9</f>
        <v>1996111084000</v>
      </c>
      <c r="X5" s="4">
        <f>'AEO Table 7'!X15*10^9</f>
        <v>2007631226000</v>
      </c>
      <c r="Y5" s="4">
        <f>'AEO Table 7'!Y15*10^9</f>
        <v>2013000244000</v>
      </c>
      <c r="Z5" s="4">
        <f>'AEO Table 7'!Z15*10^9</f>
        <v>2023797363000</v>
      </c>
      <c r="AA5" s="4">
        <f>'AEO Table 7'!AA15*10^9</f>
        <v>2032212769000</v>
      </c>
      <c r="AB5" s="4">
        <f>'AEO Table 7'!AB15*10^9</f>
        <v>2049514893000</v>
      </c>
      <c r="AC5" s="4">
        <f>'AEO Table 7'!AC15*10^9</f>
        <v>2059706055000</v>
      </c>
      <c r="AD5" s="4">
        <f>'AEO Table 7'!AD15*10^9</f>
        <v>2066373047000</v>
      </c>
    </row>
    <row r="6" spans="1:30" x14ac:dyDescent="0.25">
      <c r="A6" s="1" t="s">
        <v>284</v>
      </c>
      <c r="B6" s="4">
        <f>'AEO Table 7'!B16*10^9*(1+'AEO Table 7'!B67/'AEO Table 7'!B66)</f>
        <v>3514905032193.9687</v>
      </c>
      <c r="C6" s="4">
        <f>'AEO Table 7'!C16*10^9*(1+'AEO Table 7'!C67/'AEO Table 7'!C66)</f>
        <v>3139356832906.7852</v>
      </c>
      <c r="D6" s="4">
        <f>'AEO Table 7'!D16*10^9*(1+'AEO Table 7'!D67/'AEO Table 7'!D66)</f>
        <v>3244846859217.1055</v>
      </c>
      <c r="E6" s="4">
        <f>'AEO Table 7'!E16*10^9*(1+'AEO Table 7'!E67/'AEO Table 7'!E66)</f>
        <v>3332205589216.8984</v>
      </c>
      <c r="F6" s="4">
        <f>'AEO Table 7'!F16*10^9*(1+'AEO Table 7'!F67/'AEO Table 7'!F66)</f>
        <v>3352212194879.418</v>
      </c>
      <c r="G6" s="4">
        <f>'AEO Table 7'!G16*10^9*(1+'AEO Table 7'!G67/'AEO Table 7'!G66)</f>
        <v>3362995715159.3896</v>
      </c>
      <c r="H6" s="4">
        <f>'AEO Table 7'!H16*10^9*(1+'AEO Table 7'!H67/'AEO Table 7'!H66)</f>
        <v>3373463143461.7271</v>
      </c>
      <c r="I6" s="4">
        <f>'AEO Table 7'!I16*10^9*(1+'AEO Table 7'!I67/'AEO Table 7'!I66)</f>
        <v>3397772779645.7617</v>
      </c>
      <c r="J6" s="4">
        <f>'AEO Table 7'!J16*10^9*(1+'AEO Table 7'!J67/'AEO Table 7'!J66)</f>
        <v>3421068036464.8364</v>
      </c>
      <c r="K6" s="4">
        <f>'AEO Table 7'!K16*10^9*(1+'AEO Table 7'!K67/'AEO Table 7'!K66)</f>
        <v>3442502107577.0117</v>
      </c>
      <c r="L6" s="4">
        <f>'AEO Table 7'!L16*10^9*(1+'AEO Table 7'!L67/'AEO Table 7'!L66)</f>
        <v>3464352662761.625</v>
      </c>
      <c r="M6" s="4">
        <f>'AEO Table 7'!M16*10^9*(1+'AEO Table 7'!M67/'AEO Table 7'!M66)</f>
        <v>3487220798831.6436</v>
      </c>
      <c r="N6" s="4">
        <f>'AEO Table 7'!N16*10^9*(1+'AEO Table 7'!N67/'AEO Table 7'!N66)</f>
        <v>3511794914847.7017</v>
      </c>
      <c r="O6" s="4">
        <f>'AEO Table 7'!O16*10^9*(1+'AEO Table 7'!O67/'AEO Table 7'!O66)</f>
        <v>3536116547961.7588</v>
      </c>
      <c r="P6" s="4">
        <f>'AEO Table 7'!P16*10^9*(1+'AEO Table 7'!P67/'AEO Table 7'!P66)</f>
        <v>3558796752187.937</v>
      </c>
      <c r="Q6" s="4">
        <f>'AEO Table 7'!Q16*10^9*(1+'AEO Table 7'!Q67/'AEO Table 7'!Q66)</f>
        <v>3582247535736.9565</v>
      </c>
      <c r="R6" s="4">
        <f>'AEO Table 7'!R16*10^9*(1+'AEO Table 7'!R67/'AEO Table 7'!R66)</f>
        <v>3606692572582.2637</v>
      </c>
      <c r="S6" s="4">
        <f>'AEO Table 7'!S16*10^9*(1+'AEO Table 7'!S67/'AEO Table 7'!S66)</f>
        <v>3631630734924.0327</v>
      </c>
      <c r="T6" s="4">
        <f>'AEO Table 7'!T16*10^9*(1+'AEO Table 7'!T67/'AEO Table 7'!T66)</f>
        <v>3657587238073.52</v>
      </c>
      <c r="U6" s="4">
        <f>'AEO Table 7'!U16*10^9*(1+'AEO Table 7'!U67/'AEO Table 7'!U66)</f>
        <v>3683126870100.0083</v>
      </c>
      <c r="V6" s="4">
        <f>'AEO Table 7'!V16*10^9*(1+'AEO Table 7'!V67/'AEO Table 7'!V66)</f>
        <v>3708958019971.4268</v>
      </c>
      <c r="W6" s="4">
        <f>'AEO Table 7'!W16*10^9*(1+'AEO Table 7'!W67/'AEO Table 7'!W66)</f>
        <v>3736723788299.0415</v>
      </c>
      <c r="X6" s="4">
        <f>'AEO Table 7'!X16*10^9*(1+'AEO Table 7'!X67/'AEO Table 7'!X66)</f>
        <v>3765794698498.2485</v>
      </c>
      <c r="Y6" s="4">
        <f>'AEO Table 7'!Y16*10^9*(1+'AEO Table 7'!Y67/'AEO Table 7'!Y66)</f>
        <v>3795785819945.3984</v>
      </c>
      <c r="Z6" s="4">
        <f>'AEO Table 7'!Z16*10^9*(1+'AEO Table 7'!Z67/'AEO Table 7'!Z66)</f>
        <v>3826187971216.8984</v>
      </c>
      <c r="AA6" s="4">
        <f>'AEO Table 7'!AA16*10^9*(1+'AEO Table 7'!AA67/'AEO Table 7'!AA66)</f>
        <v>3857095250163.7393</v>
      </c>
      <c r="AB6" s="4">
        <f>'AEO Table 7'!AB16*10^9*(1+'AEO Table 7'!AB67/'AEO Table 7'!AB66)</f>
        <v>3888789205962.835</v>
      </c>
      <c r="AC6" s="4">
        <f>'AEO Table 7'!AC16*10^9*(1+'AEO Table 7'!AC67/'AEO Table 7'!AC66)</f>
        <v>3920380970306.8628</v>
      </c>
      <c r="AD6" s="4">
        <f>'AEO Table 7'!AD16*10^9*(1+'AEO Table 7'!AD67/'AEO Table 7'!AD66)</f>
        <v>3952950103703.0464</v>
      </c>
    </row>
    <row r="7" spans="1:30" x14ac:dyDescent="0.25">
      <c r="A7" s="1" t="s">
        <v>438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I2" activePane="bottomRight" state="frozen"/>
      <selection pane="topRight"/>
      <selection pane="bottomLeft"/>
      <selection pane="bottomRight"/>
    </sheetView>
  </sheetViews>
  <sheetFormatPr defaultRowHeight="15" x14ac:dyDescent="0.25"/>
  <cols>
    <col min="1" max="1" width="40.140625" customWidth="1"/>
    <col min="2" max="30" width="9.5703125" bestFit="1" customWidth="1"/>
  </cols>
  <sheetData>
    <row r="1" spans="1:30" x14ac:dyDescent="0.25">
      <c r="A1" s="1" t="s">
        <v>67</v>
      </c>
      <c r="B1" s="1">
        <v>2012</v>
      </c>
      <c r="C1" s="1">
        <v>2013</v>
      </c>
      <c r="D1" s="1">
        <v>2014</v>
      </c>
      <c r="E1" s="1">
        <v>2015</v>
      </c>
      <c r="F1" s="1">
        <v>2016</v>
      </c>
      <c r="G1" s="1">
        <v>2017</v>
      </c>
      <c r="H1" s="1">
        <v>2018</v>
      </c>
      <c r="I1" s="1">
        <v>2019</v>
      </c>
      <c r="J1" s="1">
        <v>2020</v>
      </c>
      <c r="K1" s="1">
        <v>2021</v>
      </c>
      <c r="L1" s="1">
        <v>2022</v>
      </c>
      <c r="M1" s="1">
        <v>2023</v>
      </c>
      <c r="N1" s="1">
        <v>2024</v>
      </c>
      <c r="O1" s="1">
        <v>2025</v>
      </c>
      <c r="P1" s="1">
        <v>2026</v>
      </c>
      <c r="Q1" s="1">
        <v>2027</v>
      </c>
      <c r="R1" s="1">
        <v>2028</v>
      </c>
      <c r="S1" s="1">
        <v>2029</v>
      </c>
      <c r="T1" s="1">
        <v>2030</v>
      </c>
      <c r="U1" s="1">
        <v>2031</v>
      </c>
      <c r="V1" s="1">
        <v>2032</v>
      </c>
      <c r="W1" s="1">
        <v>2033</v>
      </c>
      <c r="X1" s="1">
        <v>2034</v>
      </c>
      <c r="Y1" s="1">
        <v>2035</v>
      </c>
      <c r="Z1" s="1">
        <v>2036</v>
      </c>
      <c r="AA1" s="1">
        <v>2037</v>
      </c>
      <c r="AB1" s="1">
        <v>2038</v>
      </c>
      <c r="AC1" s="1">
        <v>2039</v>
      </c>
      <c r="AD1" s="1">
        <v>2040</v>
      </c>
    </row>
    <row r="2" spans="1:30" x14ac:dyDescent="0.25">
      <c r="A2" s="1" t="s">
        <v>280</v>
      </c>
      <c r="B2" s="4">
        <f>'VFP-BCDT-freight'!B2/'AEO Table 40'!C56*'AEO Table 39'!B71/1000</f>
        <v>15083220715.609951</v>
      </c>
      <c r="C2" s="4">
        <f>'VFP-BCDT-freight'!C2/'AEO Table 40'!D56*'AEO Table 39'!C71/1000</f>
        <v>16575491165.808638</v>
      </c>
      <c r="D2" s="4">
        <f>'VFP-BCDT-freight'!D2/'AEO Table 40'!E56*'AEO Table 39'!D71/1000</f>
        <v>17314127113.238728</v>
      </c>
      <c r="E2" s="4">
        <f>'VFP-BCDT-freight'!E2/'AEO Table 40'!F56*'AEO Table 39'!E71/1000</f>
        <v>18464579111.175102</v>
      </c>
      <c r="F2" s="4">
        <f>'VFP-BCDT-freight'!F2/'AEO Table 40'!G56*'AEO Table 39'!F71/1000</f>
        <v>18243075895.049862</v>
      </c>
      <c r="G2" s="4">
        <f>'VFP-BCDT-freight'!G2/'AEO Table 40'!H56*'AEO Table 39'!G71/1000</f>
        <v>17711031507.316719</v>
      </c>
      <c r="H2" s="4">
        <f>'VFP-BCDT-freight'!H2/'AEO Table 40'!I56*'AEO Table 39'!H71/1000</f>
        <v>17282024442.703556</v>
      </c>
      <c r="I2" s="4">
        <f>'VFP-BCDT-freight'!I2/'AEO Table 40'!J56*'AEO Table 39'!I71/1000</f>
        <v>16635614374.623589</v>
      </c>
      <c r="J2" s="4">
        <f>'VFP-BCDT-freight'!J2/'AEO Table 40'!K56*'AEO Table 39'!J71/1000</f>
        <v>16255280701.541454</v>
      </c>
      <c r="K2" s="4">
        <f>'VFP-BCDT-freight'!K2/'AEO Table 40'!L56*'AEO Table 39'!K71/1000</f>
        <v>15662214756.473368</v>
      </c>
      <c r="L2" s="4">
        <f>'VFP-BCDT-freight'!L2/'AEO Table 40'!M56*'AEO Table 39'!L71/1000</f>
        <v>15198638334.855146</v>
      </c>
      <c r="M2" s="4">
        <f>'VFP-BCDT-freight'!M2/'AEO Table 40'!N56*'AEO Table 39'!M71/1000</f>
        <v>14888088137.74206</v>
      </c>
      <c r="N2" s="4">
        <f>'VFP-BCDT-freight'!N2/'AEO Table 40'!O56*'AEO Table 39'!N71/1000</f>
        <v>14648619757.155497</v>
      </c>
      <c r="O2" s="4">
        <f>'VFP-BCDT-freight'!O2/'AEO Table 40'!P56*'AEO Table 39'!O71/1000</f>
        <v>14502433001.729279</v>
      </c>
      <c r="P2" s="4">
        <f>'VFP-BCDT-freight'!P2/'AEO Table 40'!Q56*'AEO Table 39'!P71/1000</f>
        <v>14282322387.358418</v>
      </c>
      <c r="Q2" s="4">
        <f>'VFP-BCDT-freight'!Q2/'AEO Table 40'!R56*'AEO Table 39'!Q71/1000</f>
        <v>14106197263.251141</v>
      </c>
      <c r="R2" s="4">
        <f>'VFP-BCDT-freight'!R2/'AEO Table 40'!S56*'AEO Table 39'!R71/1000</f>
        <v>13891217912.961575</v>
      </c>
      <c r="S2" s="4">
        <f>'VFP-BCDT-freight'!S2/'AEO Table 40'!T56*'AEO Table 39'!S71/1000</f>
        <v>13654708357.650463</v>
      </c>
      <c r="T2" s="4">
        <f>'VFP-BCDT-freight'!T2/'AEO Table 40'!U56*'AEO Table 39'!T71/1000</f>
        <v>13446777377.061764</v>
      </c>
      <c r="U2" s="4">
        <f>'VFP-BCDT-freight'!U2/'AEO Table 40'!V56*'AEO Table 39'!U71/1000</f>
        <v>13245145274.63187</v>
      </c>
      <c r="V2" s="4">
        <f>'VFP-BCDT-freight'!V2/'AEO Table 40'!W56*'AEO Table 39'!V71/1000</f>
        <v>13107211155.950138</v>
      </c>
      <c r="W2" s="4">
        <f>'VFP-BCDT-freight'!W2/'AEO Table 40'!X56*'AEO Table 39'!W71/1000</f>
        <v>13050556395.143452</v>
      </c>
      <c r="X2" s="4">
        <f>'VFP-BCDT-freight'!X2/'AEO Table 40'!Y56*'AEO Table 39'!X71/1000</f>
        <v>13092827727.56068</v>
      </c>
      <c r="Y2" s="4">
        <f>'VFP-BCDT-freight'!Y2/'AEO Table 40'!Z56*'AEO Table 39'!Y71/1000</f>
        <v>13174554500.963015</v>
      </c>
      <c r="Z2" s="4">
        <f>'VFP-BCDT-freight'!Z2/'AEO Table 40'!AA56*'AEO Table 39'!Z71/1000</f>
        <v>13281225881.426159</v>
      </c>
      <c r="AA2" s="4">
        <f>'VFP-BCDT-freight'!AA2/'AEO Table 40'!AB56*'AEO Table 39'!AA71/1000</f>
        <v>13387719613.185694</v>
      </c>
      <c r="AB2" s="4">
        <f>'VFP-BCDT-freight'!AB2/'AEO Table 40'!AC56*'AEO Table 39'!AB71/1000</f>
        <v>13533227947.781855</v>
      </c>
      <c r="AC2" s="4">
        <f>'VFP-BCDT-freight'!AC2/'AEO Table 40'!AD56*'AEO Table 39'!AC71/1000</f>
        <v>13660263891.730442</v>
      </c>
      <c r="AD2" s="4">
        <f>'VFP-BCDT-freight'!AD2/'AEO Table 40'!AE56*'AEO Table 39'!AD71/1000</f>
        <v>495376550394082.81</v>
      </c>
    </row>
    <row r="3" spans="1:30" x14ac:dyDescent="0.25">
      <c r="A3" s="1" t="s">
        <v>281</v>
      </c>
      <c r="B3" s="4">
        <f>'VFP-BCDT-freight'!B3/'AEO Table 50'!B95*'AEO Table 50'!B139/1000</f>
        <v>123786672846.40414</v>
      </c>
      <c r="C3" s="4">
        <f>'VFP-BCDT-freight'!C3/'AEO Table 50'!C95*'AEO Table 50'!C139/1000</f>
        <v>139607139072.34302</v>
      </c>
      <c r="D3" s="4">
        <f>'VFP-BCDT-freight'!D3/'AEO Table 50'!D95*'AEO Table 50'!D139/1000</f>
        <v>160388544031.7251</v>
      </c>
      <c r="E3" s="4">
        <f>'VFP-BCDT-freight'!E3/'AEO Table 50'!E95*'AEO Table 50'!E139/1000</f>
        <v>180882615623.4649</v>
      </c>
      <c r="F3" s="4">
        <f>'VFP-BCDT-freight'!F3/'AEO Table 50'!F95*'AEO Table 50'!F139/1000</f>
        <v>184136832743.50269</v>
      </c>
      <c r="G3" s="4">
        <f>'VFP-BCDT-freight'!G3/'AEO Table 50'!G95*'AEO Table 50'!G139/1000</f>
        <v>169755951073.52972</v>
      </c>
      <c r="H3" s="4">
        <f>'VFP-BCDT-freight'!H3/'AEO Table 50'!H95*'AEO Table 50'!H139/1000</f>
        <v>167311244204.65765</v>
      </c>
      <c r="I3" s="4">
        <f>'VFP-BCDT-freight'!I3/'AEO Table 50'!I95*'AEO Table 50'!I139/1000</f>
        <v>166838397601.74072</v>
      </c>
      <c r="J3" s="4">
        <f>'VFP-BCDT-freight'!J3/'AEO Table 50'!J95*'AEO Table 50'!J139/1000</f>
        <v>167940643671.65976</v>
      </c>
      <c r="K3" s="4">
        <f>'VFP-BCDT-freight'!K3/'AEO Table 50'!K95*'AEO Table 50'!K139/1000</f>
        <v>163767039364.81537</v>
      </c>
      <c r="L3" s="4">
        <f>'VFP-BCDT-freight'!L3/'AEO Table 50'!L95*'AEO Table 50'!L139/1000</f>
        <v>161072858349.67859</v>
      </c>
      <c r="M3" s="4">
        <f>'VFP-BCDT-freight'!M3/'AEO Table 50'!M95*'AEO Table 50'!M139/1000</f>
        <v>158664329763.07913</v>
      </c>
      <c r="N3" s="4">
        <f>'VFP-BCDT-freight'!N3/'AEO Table 50'!N95*'AEO Table 50'!N139/1000</f>
        <v>160064417193.39413</v>
      </c>
      <c r="O3" s="4">
        <f>'VFP-BCDT-freight'!O3/'AEO Table 50'!O95*'AEO Table 50'!O139/1000</f>
        <v>159842128498.53091</v>
      </c>
      <c r="P3" s="4">
        <f>'VFP-BCDT-freight'!P3/'AEO Table 50'!P95*'AEO Table 50'!P139/1000</f>
        <v>158458230296.13754</v>
      </c>
      <c r="Q3" s="4">
        <f>'VFP-BCDT-freight'!Q3/'AEO Table 50'!Q95*'AEO Table 50'!Q139/1000</f>
        <v>157696037815.16766</v>
      </c>
      <c r="R3" s="4">
        <f>'VFP-BCDT-freight'!R3/'AEO Table 50'!R95*'AEO Table 50'!R139/1000</f>
        <v>156992201162.93961</v>
      </c>
      <c r="S3" s="4">
        <f>'VFP-BCDT-freight'!S3/'AEO Table 50'!S95*'AEO Table 50'!S139/1000</f>
        <v>157353495330.7775</v>
      </c>
      <c r="T3" s="4">
        <f>'VFP-BCDT-freight'!T3/'AEO Table 50'!T95*'AEO Table 50'!T139/1000</f>
        <v>158693620847.42245</v>
      </c>
      <c r="U3" s="4">
        <f>'VFP-BCDT-freight'!U3/'AEO Table 50'!U95*'AEO Table 50'!U139/1000</f>
        <v>159547682165.74323</v>
      </c>
      <c r="V3" s="4">
        <f>'VFP-BCDT-freight'!V3/'AEO Table 50'!V95*'AEO Table 50'!V139/1000</f>
        <v>160335162161.53519</v>
      </c>
      <c r="W3" s="4">
        <f>'VFP-BCDT-freight'!W3/'AEO Table 50'!W95*'AEO Table 50'!W139/1000</f>
        <v>162840585645.68484</v>
      </c>
      <c r="X3" s="4">
        <f>'VFP-BCDT-freight'!X3/'AEO Table 50'!X95*'AEO Table 50'!X139/1000</f>
        <v>166481790519.78397</v>
      </c>
      <c r="Y3" s="4">
        <f>'VFP-BCDT-freight'!Y3/'AEO Table 50'!Y95*'AEO Table 50'!Y139/1000</f>
        <v>169743047662.51486</v>
      </c>
      <c r="Z3" s="4">
        <f>'VFP-BCDT-freight'!Z3/'AEO Table 50'!Z95*'AEO Table 50'!Z139/1000</f>
        <v>173140625100.6991</v>
      </c>
      <c r="AA3" s="4">
        <f>'VFP-BCDT-freight'!AA3/'AEO Table 50'!AA95*'AEO Table 50'!AA139/1000</f>
        <v>176144427100.71506</v>
      </c>
      <c r="AB3" s="4">
        <f>'VFP-BCDT-freight'!AB3/'AEO Table 50'!AB95*'AEO Table 50'!AB139/1000</f>
        <v>179354215646.65881</v>
      </c>
      <c r="AC3" s="4">
        <f>'VFP-BCDT-freight'!AC3/'AEO Table 50'!AC95*'AEO Table 50'!AC139/1000</f>
        <v>181825132166.56787</v>
      </c>
      <c r="AD3" s="4">
        <f>'VFP-BCDT-freight'!AD3/'AEO Table 50'!AD95*'AEO Table 50'!AD139/1000</f>
        <v>184697283433.18292</v>
      </c>
    </row>
    <row r="4" spans="1:30" x14ac:dyDescent="0.25">
      <c r="A4" s="1" t="s">
        <v>282</v>
      </c>
      <c r="B4" s="4">
        <f>'VFP-BCDT-freight'!B4/'AEO Table 49'!B63*'AEO Table 48'!B115</f>
        <v>871474575.69003952</v>
      </c>
      <c r="C4" s="4">
        <f>'VFP-BCDT-freight'!C4/'AEO Table 49'!C63*'AEO Table 48'!C115</f>
        <v>1226441174.2649488</v>
      </c>
      <c r="D4" s="4">
        <f>'VFP-BCDT-freight'!D4/'AEO Table 49'!D63*'AEO Table 48'!D115</f>
        <v>1246181912.8412702</v>
      </c>
      <c r="E4" s="4">
        <f>'VFP-BCDT-freight'!E4/'AEO Table 49'!E63*'AEO Table 48'!E115</f>
        <v>1276452158.3852284</v>
      </c>
      <c r="F4" s="4">
        <f>'VFP-BCDT-freight'!F4/'AEO Table 49'!F63*'AEO Table 48'!F115</f>
        <v>1268406564.3422353</v>
      </c>
      <c r="G4" s="4">
        <f>'VFP-BCDT-freight'!G4/'AEO Table 49'!G63*'AEO Table 48'!G115</f>
        <v>1262801161.6697686</v>
      </c>
      <c r="H4" s="4">
        <f>'VFP-BCDT-freight'!H4/'AEO Table 49'!H63*'AEO Table 48'!H115</f>
        <v>1288910476.0110502</v>
      </c>
      <c r="I4" s="4">
        <f>'VFP-BCDT-freight'!I4/'AEO Table 49'!I63*'AEO Table 48'!I115</f>
        <v>1346924408.0067317</v>
      </c>
      <c r="J4" s="4">
        <f>'VFP-BCDT-freight'!J4/'AEO Table 49'!J63*'AEO Table 48'!J115</f>
        <v>1382645807.813998</v>
      </c>
      <c r="K4" s="4">
        <f>'VFP-BCDT-freight'!K4/'AEO Table 49'!K63*'AEO Table 48'!K115</f>
        <v>1443481956.1759715</v>
      </c>
      <c r="L4" s="4">
        <f>'VFP-BCDT-freight'!L4/'AEO Table 49'!L63*'AEO Table 48'!L115</f>
        <v>1496411120.6088412</v>
      </c>
      <c r="M4" s="4">
        <f>'VFP-BCDT-freight'!M4/'AEO Table 49'!M63*'AEO Table 48'!M115</f>
        <v>1539805883.9130921</v>
      </c>
      <c r="N4" s="4">
        <f>'VFP-BCDT-freight'!N4/'AEO Table 49'!N63*'AEO Table 48'!N115</f>
        <v>1600650839.6628053</v>
      </c>
      <c r="O4" s="4">
        <f>'VFP-BCDT-freight'!O4/'AEO Table 49'!O63*'AEO Table 48'!O115</f>
        <v>1653763666.5596695</v>
      </c>
      <c r="P4" s="4">
        <f>'VFP-BCDT-freight'!P4/'AEO Table 49'!P63*'AEO Table 48'!P115</f>
        <v>1691542261.151335</v>
      </c>
      <c r="Q4" s="4">
        <f>'VFP-BCDT-freight'!Q4/'AEO Table 49'!Q63*'AEO Table 48'!Q115</f>
        <v>1721475686.8749585</v>
      </c>
      <c r="R4" s="4">
        <f>'VFP-BCDT-freight'!R4/'AEO Table 49'!R63*'AEO Table 48'!R115</f>
        <v>1750022564.1009643</v>
      </c>
      <c r="S4" s="4">
        <f>'VFP-BCDT-freight'!S4/'AEO Table 49'!S63*'AEO Table 48'!S115</f>
        <v>1777487019.3780994</v>
      </c>
      <c r="T4" s="4">
        <f>'VFP-BCDT-freight'!T4/'AEO Table 49'!T63*'AEO Table 48'!T115</f>
        <v>1804759569.9312723</v>
      </c>
      <c r="U4" s="4">
        <f>'VFP-BCDT-freight'!U4/'AEO Table 49'!U63*'AEO Table 48'!U115</f>
        <v>1834577682.3524637</v>
      </c>
      <c r="V4" s="4">
        <f>'VFP-BCDT-freight'!V4/'AEO Table 49'!V63*'AEO Table 48'!V115</f>
        <v>1866872870.9812226</v>
      </c>
      <c r="W4" s="4">
        <f>'VFP-BCDT-freight'!W4/'AEO Table 49'!W63*'AEO Table 48'!W115</f>
        <v>1901975511.5893869</v>
      </c>
      <c r="X4" s="4">
        <f>'VFP-BCDT-freight'!X4/'AEO Table 49'!X63*'AEO Table 48'!X115</f>
        <v>1938065337.7084002</v>
      </c>
      <c r="Y4" s="4">
        <f>'VFP-BCDT-freight'!Y4/'AEO Table 49'!Y63*'AEO Table 48'!Y115</f>
        <v>1969464110.6946757</v>
      </c>
      <c r="Z4" s="4">
        <f>'VFP-BCDT-freight'!Z4/'AEO Table 49'!Z63*'AEO Table 48'!Z115</f>
        <v>2000854528.2582941</v>
      </c>
      <c r="AA4" s="4">
        <f>'VFP-BCDT-freight'!AA4/'AEO Table 49'!AA63*'AEO Table 48'!AA115</f>
        <v>2032478396.3139582</v>
      </c>
      <c r="AB4" s="4">
        <f>'VFP-BCDT-freight'!AB4/'AEO Table 49'!AB63*'AEO Table 48'!AB115</f>
        <v>2063338819.2136755</v>
      </c>
      <c r="AC4" s="4">
        <f>'VFP-BCDT-freight'!AC4/'AEO Table 49'!AC63*'AEO Table 48'!AC115</f>
        <v>2094144048.9752698</v>
      </c>
      <c r="AD4" s="4">
        <f>'VFP-BCDT-freight'!AD4/'AEO Table 49'!AD63*'AEO Table 48'!AD115</f>
        <v>2264149432.5793195</v>
      </c>
    </row>
    <row r="5" spans="1:30" x14ac:dyDescent="0.25">
      <c r="A5" s="1" t="s">
        <v>435</v>
      </c>
      <c r="B5" s="60">
        <v>0</v>
      </c>
      <c r="C5" s="60">
        <v>0</v>
      </c>
      <c r="D5" s="60">
        <v>0</v>
      </c>
      <c r="E5" s="60">
        <v>0</v>
      </c>
      <c r="F5" s="60">
        <v>0</v>
      </c>
      <c r="G5" s="60">
        <v>0</v>
      </c>
      <c r="H5" s="60">
        <v>0</v>
      </c>
      <c r="I5" s="60">
        <v>0</v>
      </c>
      <c r="J5" s="60">
        <v>0</v>
      </c>
      <c r="K5" s="60">
        <v>0</v>
      </c>
      <c r="L5" s="60">
        <v>0</v>
      </c>
      <c r="M5" s="60">
        <v>0</v>
      </c>
      <c r="N5" s="60">
        <v>0</v>
      </c>
      <c r="O5" s="60">
        <v>0</v>
      </c>
      <c r="P5" s="60">
        <v>0</v>
      </c>
      <c r="Q5" s="60">
        <v>0</v>
      </c>
      <c r="R5" s="60">
        <v>0</v>
      </c>
      <c r="S5" s="60">
        <v>0</v>
      </c>
      <c r="T5" s="60">
        <v>0</v>
      </c>
      <c r="U5" s="60">
        <v>0</v>
      </c>
      <c r="V5" s="60">
        <v>0</v>
      </c>
      <c r="W5" s="60">
        <v>0</v>
      </c>
      <c r="X5" s="60">
        <v>0</v>
      </c>
      <c r="Y5" s="60">
        <v>0</v>
      </c>
      <c r="Z5" s="60">
        <v>0</v>
      </c>
      <c r="AA5" s="60">
        <v>0</v>
      </c>
      <c r="AB5" s="60">
        <v>0</v>
      </c>
      <c r="AC5" s="60">
        <v>0</v>
      </c>
      <c r="AD5" s="60">
        <v>0</v>
      </c>
    </row>
    <row r="6" spans="1:30" x14ac:dyDescent="0.25">
      <c r="A6" s="61" t="s">
        <v>436</v>
      </c>
      <c r="B6" s="60">
        <v>0</v>
      </c>
      <c r="C6" s="60">
        <v>0</v>
      </c>
      <c r="D6" s="60">
        <v>0</v>
      </c>
      <c r="E6" s="60">
        <v>0</v>
      </c>
      <c r="F6" s="60">
        <v>0</v>
      </c>
      <c r="G6" s="60">
        <v>0</v>
      </c>
      <c r="H6" s="60">
        <v>0</v>
      </c>
      <c r="I6" s="60">
        <v>0</v>
      </c>
      <c r="J6" s="60">
        <v>0</v>
      </c>
      <c r="K6" s="60">
        <v>0</v>
      </c>
      <c r="L6" s="60">
        <v>0</v>
      </c>
      <c r="M6" s="60">
        <v>0</v>
      </c>
      <c r="N6" s="60">
        <v>0</v>
      </c>
      <c r="O6" s="60">
        <v>0</v>
      </c>
      <c r="P6" s="60">
        <v>0</v>
      </c>
      <c r="Q6" s="60">
        <v>0</v>
      </c>
      <c r="R6" s="60">
        <v>0</v>
      </c>
      <c r="S6" s="60">
        <v>0</v>
      </c>
      <c r="T6" s="60">
        <v>0</v>
      </c>
      <c r="U6" s="60">
        <v>0</v>
      </c>
      <c r="V6" s="60">
        <v>0</v>
      </c>
      <c r="W6" s="60">
        <v>0</v>
      </c>
      <c r="X6" s="60">
        <v>0</v>
      </c>
      <c r="Y6" s="60">
        <v>0</v>
      </c>
      <c r="Z6" s="60">
        <v>0</v>
      </c>
      <c r="AA6" s="60">
        <v>0</v>
      </c>
      <c r="AB6" s="60">
        <v>0</v>
      </c>
      <c r="AC6" s="60">
        <v>0</v>
      </c>
      <c r="AD6" s="60">
        <v>0</v>
      </c>
    </row>
    <row r="7" spans="1:30" x14ac:dyDescent="0.25">
      <c r="A7" s="1" t="s">
        <v>438</v>
      </c>
      <c r="B7" s="60">
        <v>0</v>
      </c>
      <c r="C7" s="60">
        <v>0</v>
      </c>
      <c r="D7" s="60">
        <v>0</v>
      </c>
      <c r="E7" s="60">
        <v>0</v>
      </c>
      <c r="F7" s="60">
        <v>0</v>
      </c>
      <c r="G7" s="60">
        <v>0</v>
      </c>
      <c r="H7" s="60">
        <v>0</v>
      </c>
      <c r="I7" s="60">
        <v>0</v>
      </c>
      <c r="J7" s="60">
        <v>0</v>
      </c>
      <c r="K7" s="60">
        <v>0</v>
      </c>
      <c r="L7" s="60">
        <v>0</v>
      </c>
      <c r="M7" s="60">
        <v>0</v>
      </c>
      <c r="N7" s="60">
        <v>0</v>
      </c>
      <c r="O7" s="60">
        <v>0</v>
      </c>
      <c r="P7" s="60">
        <v>0</v>
      </c>
      <c r="Q7" s="60">
        <v>0</v>
      </c>
      <c r="R7" s="60">
        <v>0</v>
      </c>
      <c r="S7" s="60">
        <v>0</v>
      </c>
      <c r="T7" s="60">
        <v>0</v>
      </c>
      <c r="U7" s="60">
        <v>0</v>
      </c>
      <c r="V7" s="60">
        <v>0</v>
      </c>
      <c r="W7" s="60">
        <v>0</v>
      </c>
      <c r="X7" s="60">
        <v>0</v>
      </c>
      <c r="Y7" s="60">
        <v>0</v>
      </c>
      <c r="Z7" s="60">
        <v>0</v>
      </c>
      <c r="AA7" s="60">
        <v>0</v>
      </c>
      <c r="AB7" s="60">
        <v>0</v>
      </c>
      <c r="AC7" s="60">
        <v>0</v>
      </c>
      <c r="AD7" s="6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D7"/>
  <sheetViews>
    <sheetView workbookViewId="0">
      <pane xSplit="1" ySplit="1" topLeftCell="B2" activePane="bottomRight" state="frozen"/>
      <selection pane="topRight"/>
      <selection pane="bottomLeft"/>
      <selection pane="bottomRight"/>
    </sheetView>
  </sheetViews>
  <sheetFormatPr defaultRowHeight="15" x14ac:dyDescent="0.25"/>
  <cols>
    <col min="1" max="1" width="40.140625" customWidth="1"/>
    <col min="2" max="30" width="9.5703125" bestFit="1" customWidth="1"/>
  </cols>
  <sheetData>
    <row r="1" spans="1:30" x14ac:dyDescent="0.25">
      <c r="A1" s="1" t="s">
        <v>67</v>
      </c>
      <c r="B1" s="1">
        <v>2012</v>
      </c>
      <c r="C1" s="1">
        <v>2013</v>
      </c>
      <c r="D1" s="1">
        <v>2014</v>
      </c>
      <c r="E1" s="1">
        <v>2015</v>
      </c>
      <c r="F1" s="1">
        <v>2016</v>
      </c>
      <c r="G1" s="1">
        <v>2017</v>
      </c>
      <c r="H1" s="1">
        <v>2018</v>
      </c>
      <c r="I1" s="1">
        <v>2019</v>
      </c>
      <c r="J1" s="1">
        <v>2020</v>
      </c>
      <c r="K1" s="1">
        <v>2021</v>
      </c>
      <c r="L1" s="1">
        <v>2022</v>
      </c>
      <c r="M1" s="1">
        <v>2023</v>
      </c>
      <c r="N1" s="1">
        <v>2024</v>
      </c>
      <c r="O1" s="1">
        <v>2025</v>
      </c>
      <c r="P1" s="1">
        <v>2026</v>
      </c>
      <c r="Q1" s="1">
        <v>2027</v>
      </c>
      <c r="R1" s="1">
        <v>2028</v>
      </c>
      <c r="S1" s="1">
        <v>2029</v>
      </c>
      <c r="T1" s="1">
        <v>2030</v>
      </c>
      <c r="U1" s="1">
        <v>2031</v>
      </c>
      <c r="V1" s="1">
        <v>2032</v>
      </c>
      <c r="W1" s="1">
        <v>2033</v>
      </c>
      <c r="X1" s="1">
        <v>2034</v>
      </c>
      <c r="Y1" s="1">
        <v>2035</v>
      </c>
      <c r="Z1" s="1">
        <v>2036</v>
      </c>
      <c r="AA1" s="1">
        <v>2037</v>
      </c>
      <c r="AB1" s="1">
        <v>2038</v>
      </c>
      <c r="AC1" s="1">
        <v>2039</v>
      </c>
      <c r="AD1" s="1">
        <v>2040</v>
      </c>
    </row>
    <row r="2" spans="1:30" x14ac:dyDescent="0.25">
      <c r="A2" s="1" t="s">
        <v>423</v>
      </c>
      <c r="B2" s="4">
        <f>'VFP-BCDT-freight'!B2/('AEO Table 7'!B61*10^15)*('AEO Table 7'!B33/'AEO Table 7'!B34)</f>
        <v>1.116184210175117E-3</v>
      </c>
      <c r="C2" s="4">
        <f>'VFP-BCDT-freight'!C2/('AEO Table 7'!C61*10^15)*('AEO Table 7'!C33/'AEO Table 7'!C34)</f>
        <v>1.0976598615939799E-3</v>
      </c>
      <c r="D2" s="4">
        <f>'VFP-BCDT-freight'!D2/('AEO Table 7'!D61*10^15)*('AEO Table 7'!D33/'AEO Table 7'!D34)</f>
        <v>1.0796375597281948E-3</v>
      </c>
      <c r="E2" s="4">
        <f>'VFP-BCDT-freight'!E2/('AEO Table 7'!E61*10^15)*('AEO Table 7'!E33/'AEO Table 7'!E34)</f>
        <v>1.0546475261434677E-3</v>
      </c>
      <c r="F2" s="4">
        <f>'VFP-BCDT-freight'!F2/('AEO Table 7'!F61*10^15)*('AEO Table 7'!F33/'AEO Table 7'!F34)</f>
        <v>1.0359369288711611E-3</v>
      </c>
      <c r="G2" s="4">
        <f>'VFP-BCDT-freight'!G2/('AEO Table 7'!G61*10^15)*('AEO Table 7'!G33/'AEO Table 7'!G34)</f>
        <v>1.0179799300432482E-3</v>
      </c>
      <c r="H2" s="4">
        <f>'VFP-BCDT-freight'!H2/('AEO Table 7'!H61*10^15)*('AEO Table 7'!H33/'AEO Table 7'!H34)</f>
        <v>9.9545077194169822E-4</v>
      </c>
      <c r="I2" s="4">
        <f>'VFP-BCDT-freight'!I2/('AEO Table 7'!I61*10^15)*('AEO Table 7'!I33/'AEO Table 7'!I34)</f>
        <v>1.0238617904106625E-3</v>
      </c>
      <c r="J2" s="4">
        <f>'VFP-BCDT-freight'!J2/('AEO Table 7'!J61*10^15)*('AEO Table 7'!J33/'AEO Table 7'!J34)</f>
        <v>1.0015171777271884E-3</v>
      </c>
      <c r="K2" s="4">
        <f>'VFP-BCDT-freight'!K2/('AEO Table 7'!K61*10^15)*('AEO Table 7'!K33/'AEO Table 7'!K34)</f>
        <v>9.8691510474860117E-4</v>
      </c>
      <c r="L2" s="4">
        <f>'VFP-BCDT-freight'!L2/('AEO Table 7'!L61*10^15)*('AEO Table 7'!L33/'AEO Table 7'!L34)</f>
        <v>9.8259326066056142E-4</v>
      </c>
      <c r="M2" s="4">
        <f>'VFP-BCDT-freight'!M2/('AEO Table 7'!M61*10^15)*('AEO Table 7'!M33/'AEO Table 7'!M34)</f>
        <v>9.8870483856065773E-4</v>
      </c>
      <c r="N2" s="4">
        <f>'VFP-BCDT-freight'!N2/('AEO Table 7'!N61*10^15)*('AEO Table 7'!N33/'AEO Table 7'!N34)</f>
        <v>9.9374896009355698E-4</v>
      </c>
      <c r="O2" s="4">
        <f>'VFP-BCDT-freight'!O2/('AEO Table 7'!O61*10^15)*('AEO Table 7'!O33/'AEO Table 7'!O34)</f>
        <v>9.9987575725798061E-4</v>
      </c>
      <c r="P2" s="4">
        <f>'VFP-BCDT-freight'!P2/('AEO Table 7'!P61*10^15)*('AEO Table 7'!P33/'AEO Table 7'!P34)</f>
        <v>9.7420442676784394E-4</v>
      </c>
      <c r="Q2" s="4">
        <f>'VFP-BCDT-freight'!Q2/('AEO Table 7'!Q61*10^15)*('AEO Table 7'!Q33/'AEO Table 7'!Q34)</f>
        <v>9.5127801531674381E-4</v>
      </c>
      <c r="R2" s="4">
        <f>'VFP-BCDT-freight'!R2/('AEO Table 7'!R61*10^15)*('AEO Table 7'!R33/'AEO Table 7'!R34)</f>
        <v>9.2752133727669079E-4</v>
      </c>
      <c r="S2" s="4">
        <f>'VFP-BCDT-freight'!S2/('AEO Table 7'!S61*10^15)*('AEO Table 7'!S33/'AEO Table 7'!S34)</f>
        <v>9.0778887602105732E-4</v>
      </c>
      <c r="T2" s="4">
        <f>'VFP-BCDT-freight'!T2/('AEO Table 7'!T61*10^15)*('AEO Table 7'!T33/'AEO Table 7'!T34)</f>
        <v>8.9153921582660605E-4</v>
      </c>
      <c r="U2" s="4">
        <f>'VFP-BCDT-freight'!U2/('AEO Table 7'!U61*10^15)*('AEO Table 7'!U33/'AEO Table 7'!U34)</f>
        <v>8.7717925284843627E-4</v>
      </c>
      <c r="V2" s="4">
        <f>'VFP-BCDT-freight'!V2/('AEO Table 7'!V61*10^15)*('AEO Table 7'!V33/'AEO Table 7'!V34)</f>
        <v>8.6461200498122621E-4</v>
      </c>
      <c r="W2" s="4">
        <f>'VFP-BCDT-freight'!W2/('AEO Table 7'!W61*10^15)*('AEO Table 7'!W33/'AEO Table 7'!W34)</f>
        <v>8.5305697684615544E-4</v>
      </c>
      <c r="X2" s="4">
        <f>'VFP-BCDT-freight'!X2/('AEO Table 7'!X61*10^15)*('AEO Table 7'!X33/'AEO Table 7'!X34)</f>
        <v>8.4313103499827468E-4</v>
      </c>
      <c r="Y2" s="4">
        <f>'VFP-BCDT-freight'!Y2/('AEO Table 7'!Y61*10^15)*('AEO Table 7'!Y33/'AEO Table 7'!Y34)</f>
        <v>8.3450835019623949E-4</v>
      </c>
      <c r="Z2" s="4">
        <f>'VFP-BCDT-freight'!Z2/('AEO Table 7'!Z61*10^15)*('AEO Table 7'!Z33/'AEO Table 7'!Z34)</f>
        <v>8.2710483551286511E-4</v>
      </c>
      <c r="AA2" s="4">
        <f>'VFP-BCDT-freight'!AA2/('AEO Table 7'!AA61*10^15)*('AEO Table 7'!AA33/'AEO Table 7'!AA34)</f>
        <v>8.2131018905218407E-4</v>
      </c>
      <c r="AB2" s="4">
        <f>'VFP-BCDT-freight'!AB2/('AEO Table 7'!AB61*10^15)*('AEO Table 7'!AB33/'AEO Table 7'!AB34)</f>
        <v>8.1723380980526245E-4</v>
      </c>
      <c r="AC2" s="4">
        <f>'VFP-BCDT-freight'!AC2/('AEO Table 7'!AC61*10^15)*('AEO Table 7'!AC33/'AEO Table 7'!AC34)</f>
        <v>8.1418133685672662E-4</v>
      </c>
      <c r="AD2" s="4">
        <f>'VFP-BCDT-freight'!AD2/('AEO Table 7'!AD61*10^15)*('AEO Table 7'!AD33/'AEO Table 7'!AD34)</f>
        <v>8.1191063180880753E-4</v>
      </c>
    </row>
    <row r="3" spans="1:30" x14ac:dyDescent="0.25">
      <c r="A3" s="1" t="s">
        <v>424</v>
      </c>
      <c r="B3" s="4">
        <f>'VFP-BCDT-freight'!B3/('AEO Table 7'!B47*10^15)*('AEO Table 48'!B185/'AEO Table 48'!B190)</f>
        <v>4.9780827873695808E-4</v>
      </c>
      <c r="C3" s="4">
        <f>'VFP-BCDT-freight'!C3/('AEO Table 7'!C47*10^15)*('AEO Table 48'!C185/'AEO Table 48'!C190)</f>
        <v>4.8922978100122809E-4</v>
      </c>
      <c r="D3" s="4">
        <f>'VFP-BCDT-freight'!D3/('AEO Table 7'!D47*10^15)*('AEO Table 48'!D185/'AEO Table 48'!D190)</f>
        <v>4.8130404531123924E-4</v>
      </c>
      <c r="E3" s="4">
        <f>'VFP-BCDT-freight'!E3/('AEO Table 7'!E47*10^15)*('AEO Table 48'!E185/'AEO Table 48'!E190)</f>
        <v>4.8181048345611314E-4</v>
      </c>
      <c r="F3" s="4">
        <f>'VFP-BCDT-freight'!F3/('AEO Table 7'!F47*10^15)*('AEO Table 48'!F185/'AEO Table 48'!F190)</f>
        <v>4.7704041791227458E-4</v>
      </c>
      <c r="G3" s="4">
        <f>'VFP-BCDT-freight'!G3/('AEO Table 7'!G47*10^15)*('AEO Table 48'!G185/'AEO Table 48'!G190)</f>
        <v>4.7107902921974686E-4</v>
      </c>
      <c r="H3" s="4">
        <f>'VFP-BCDT-freight'!H3/('AEO Table 7'!H47*10^15)*('AEO Table 48'!H185/'AEO Table 48'!H190)</f>
        <v>4.6434541912135553E-4</v>
      </c>
      <c r="I3" s="4">
        <f>'VFP-BCDT-freight'!I3/('AEO Table 7'!I47*10^15)*('AEO Table 48'!I185/'AEO Table 48'!I190)</f>
        <v>4.5751055075937078E-4</v>
      </c>
      <c r="J3" s="4">
        <f>'VFP-BCDT-freight'!J3/('AEO Table 7'!J47*10^15)*('AEO Table 48'!J185/'AEO Table 48'!J190)</f>
        <v>4.5241688338211293E-4</v>
      </c>
      <c r="K3" s="4">
        <f>'VFP-BCDT-freight'!K3/('AEO Table 7'!K47*10^15)*('AEO Table 48'!K185/'AEO Table 48'!K190)</f>
        <v>4.4692738939498052E-4</v>
      </c>
      <c r="L3" s="4">
        <f>'VFP-BCDT-freight'!L3/('AEO Table 7'!L47*10^15)*('AEO Table 48'!L185/'AEO Table 48'!L190)</f>
        <v>4.4212450425246098E-4</v>
      </c>
      <c r="M3" s="4">
        <f>'VFP-BCDT-freight'!M3/('AEO Table 7'!M47*10^15)*('AEO Table 48'!M185/'AEO Table 48'!M190)</f>
        <v>4.3802543735342727E-4</v>
      </c>
      <c r="N3" s="4">
        <f>'VFP-BCDT-freight'!N3/('AEO Table 7'!N47*10^15)*('AEO Table 48'!N185/'AEO Table 48'!N190)</f>
        <v>4.343020116755915E-4</v>
      </c>
      <c r="O3" s="4">
        <f>'VFP-BCDT-freight'!O3/('AEO Table 7'!O47*10^15)*('AEO Table 48'!O185/'AEO Table 48'!O190)</f>
        <v>4.3645444797332561E-4</v>
      </c>
      <c r="P3" s="4">
        <f>'VFP-BCDT-freight'!P3/('AEO Table 7'!P47*10^15)*('AEO Table 48'!P185/'AEO Table 48'!P190)</f>
        <v>4.3397845844144774E-4</v>
      </c>
      <c r="Q3" s="4">
        <f>'VFP-BCDT-freight'!Q3/('AEO Table 7'!Q47*10^15)*('AEO Table 48'!Q185/'AEO Table 48'!Q190)</f>
        <v>4.3170678483675019E-4</v>
      </c>
      <c r="R3" s="4">
        <f>'VFP-BCDT-freight'!R3/('AEO Table 7'!R47*10^15)*('AEO Table 48'!R185/'AEO Table 48'!R190)</f>
        <v>4.3002625368579754E-4</v>
      </c>
      <c r="S3" s="4">
        <f>'VFP-BCDT-freight'!S3/('AEO Table 7'!S47*10^15)*('AEO Table 48'!S185/'AEO Table 48'!S190)</f>
        <v>4.2837531384227014E-4</v>
      </c>
      <c r="T3" s="4">
        <f>'VFP-BCDT-freight'!T3/('AEO Table 7'!T47*10^15)*('AEO Table 48'!T185/'AEO Table 48'!T190)</f>
        <v>4.2783787211064312E-4</v>
      </c>
      <c r="U3" s="4">
        <f>'VFP-BCDT-freight'!U3/('AEO Table 7'!U47*10^15)*('AEO Table 48'!U185/'AEO Table 48'!U190)</f>
        <v>4.2756104794364311E-4</v>
      </c>
      <c r="V3" s="4">
        <f>'VFP-BCDT-freight'!V3/('AEO Table 7'!V47*10^15)*('AEO Table 48'!V185/'AEO Table 48'!V190)</f>
        <v>4.2742186949315682E-4</v>
      </c>
      <c r="W3" s="4">
        <f>'VFP-BCDT-freight'!W3/('AEO Table 7'!W47*10^15)*('AEO Table 48'!W185/'AEO Table 48'!W190)</f>
        <v>4.2744153882000329E-4</v>
      </c>
      <c r="X3" s="4">
        <f>'VFP-BCDT-freight'!X3/('AEO Table 7'!X47*10^15)*('AEO Table 48'!X185/'AEO Table 48'!X190)</f>
        <v>4.2716224736148197E-4</v>
      </c>
      <c r="Y3" s="4">
        <f>'VFP-BCDT-freight'!Y3/('AEO Table 7'!Y47*10^15)*('AEO Table 48'!Y185/'AEO Table 48'!Y190)</f>
        <v>4.232787184953443E-4</v>
      </c>
      <c r="Z3" s="4">
        <f>'VFP-BCDT-freight'!Z3/('AEO Table 7'!Z47*10^15)*('AEO Table 48'!Z185/'AEO Table 48'!Z190)</f>
        <v>4.2373007273701193E-4</v>
      </c>
      <c r="AA3" s="4">
        <f>'VFP-BCDT-freight'!AA3/('AEO Table 7'!AA47*10^15)*('AEO Table 48'!AA185/'AEO Table 48'!AA190)</f>
        <v>4.2427385182108841E-4</v>
      </c>
      <c r="AB3" s="4">
        <f>'VFP-BCDT-freight'!AB3/('AEO Table 7'!AB47*10^15)*('AEO Table 48'!AB185/'AEO Table 48'!AB190)</f>
        <v>4.2507116507617149E-4</v>
      </c>
      <c r="AC3" s="4">
        <f>'VFP-BCDT-freight'!AC3/('AEO Table 7'!AC47*10^15)*('AEO Table 48'!AC185/'AEO Table 48'!AC190)</f>
        <v>4.2582555106498819E-4</v>
      </c>
      <c r="AD3" s="4">
        <f>'VFP-BCDT-freight'!AD3/('AEO Table 7'!AD47*10^15)*('AEO Table 48'!AD185/'AEO Table 48'!AD190)</f>
        <v>4.2646401588577386E-4</v>
      </c>
    </row>
    <row r="4" spans="1:30" x14ac:dyDescent="0.25">
      <c r="A4" s="1" t="s">
        <v>413</v>
      </c>
      <c r="B4" s="4">
        <f>'VFP-BCDT-freight'!B4/('AEO Table 7'!B53*10^15*('AEO Table 49'!B175/'AEO Table 49'!B7))*('AEO Table 48'!B185/'AEO Table 48'!B190)</f>
        <v>1.2530095178042339E-4</v>
      </c>
      <c r="C4" s="4">
        <f>'VFP-BCDT-freight'!C4/('AEO Table 7'!C53*10^15*('AEO Table 49'!C175/'AEO Table 49'!C7))*('AEO Table 48'!C185/'AEO Table 48'!C190)</f>
        <v>1.2323356792872924E-4</v>
      </c>
      <c r="D4" s="4">
        <f>'VFP-BCDT-freight'!D4/('AEO Table 7'!D53*10^15*('AEO Table 49'!D175/'AEO Table 49'!D7))*('AEO Table 48'!D185/'AEO Table 48'!D190)</f>
        <v>1.3526716721101126E-4</v>
      </c>
      <c r="E4" s="4">
        <f>'VFP-BCDT-freight'!E4/('AEO Table 7'!E53*10^15*('AEO Table 49'!E175/'AEO Table 49'!E7))*('AEO Table 48'!E185/'AEO Table 48'!E190)</f>
        <v>1.4224461177176777E-4</v>
      </c>
      <c r="F4" s="4">
        <f>'VFP-BCDT-freight'!F4/('AEO Table 7'!F53*10^15*('AEO Table 49'!F175/'AEO Table 49'!F7))*('AEO Table 48'!F185/'AEO Table 48'!F190)</f>
        <v>1.4148498618894679E-4</v>
      </c>
      <c r="G4" s="4">
        <f>'VFP-BCDT-freight'!G4/('AEO Table 7'!G53*10^15*('AEO Table 49'!G175/'AEO Table 49'!G7))*('AEO Table 48'!G185/'AEO Table 48'!G190)</f>
        <v>1.4092928792343149E-4</v>
      </c>
      <c r="H4" s="4">
        <f>'VFP-BCDT-freight'!H4/('AEO Table 7'!H53*10^15*('AEO Table 49'!H175/'AEO Table 49'!H7))*('AEO Table 48'!H185/'AEO Table 48'!H190)</f>
        <v>1.4251843142436258E-4</v>
      </c>
      <c r="I4" s="4">
        <f>'VFP-BCDT-freight'!I4/('AEO Table 7'!I53*10^15*('AEO Table 49'!I175/'AEO Table 49'!I7))*('AEO Table 48'!I185/'AEO Table 48'!I190)</f>
        <v>1.432345544645002E-4</v>
      </c>
      <c r="J4" s="4">
        <f>'VFP-BCDT-freight'!J4/('AEO Table 7'!J53*10^15*('AEO Table 49'!J175/'AEO Table 49'!J7))*('AEO Table 48'!J185/'AEO Table 48'!J190)</f>
        <v>1.4570940738856542E-4</v>
      </c>
      <c r="K4" s="4">
        <f>'VFP-BCDT-freight'!K4/('AEO Table 7'!K53*10^15*('AEO Table 49'!K175/'AEO Table 49'!K7))*('AEO Table 48'!K185/'AEO Table 48'!K190)</f>
        <v>1.4810139805517282E-4</v>
      </c>
      <c r="L4" s="4">
        <f>'VFP-BCDT-freight'!L4/('AEO Table 7'!L53*10^15*('AEO Table 49'!L175/'AEO Table 49'!L7))*('AEO Table 48'!L185/'AEO Table 48'!L190)</f>
        <v>1.5318968576983106E-4</v>
      </c>
      <c r="M4" s="4">
        <f>'VFP-BCDT-freight'!M4/('AEO Table 7'!M53*10^15*('AEO Table 49'!M175/'AEO Table 49'!M7))*('AEO Table 48'!M185/'AEO Table 48'!M190)</f>
        <v>1.5894643877378635E-4</v>
      </c>
      <c r="N4" s="4">
        <f>'VFP-BCDT-freight'!N4/('AEO Table 7'!N53*10^15*('AEO Table 49'!N175/'AEO Table 49'!N7))*('AEO Table 48'!N185/'AEO Table 48'!N190)</f>
        <v>1.6494660468447089E-4</v>
      </c>
      <c r="O4" s="4">
        <f>'VFP-BCDT-freight'!O4/('AEO Table 7'!O53*10^15*('AEO Table 49'!O175/'AEO Table 49'!O7))*('AEO Table 48'!O185/'AEO Table 48'!O190)</f>
        <v>1.7221875556545211E-4</v>
      </c>
      <c r="P4" s="4">
        <f>'VFP-BCDT-freight'!P4/('AEO Table 7'!P53*10^15*('AEO Table 49'!P175/'AEO Table 49'!P7))*('AEO Table 48'!P185/'AEO Table 48'!P190)</f>
        <v>1.7744668293447375E-4</v>
      </c>
      <c r="Q4" s="4">
        <f>'VFP-BCDT-freight'!Q4/('AEO Table 7'!Q53*10^15*('AEO Table 49'!Q175/'AEO Table 49'!Q7))*('AEO Table 48'!Q185/'AEO Table 48'!Q190)</f>
        <v>1.8192175077393232E-4</v>
      </c>
      <c r="R4" s="4">
        <f>'VFP-BCDT-freight'!R4/('AEO Table 7'!R53*10^15*('AEO Table 49'!R175/'AEO Table 49'!R7))*('AEO Table 48'!R185/'AEO Table 48'!R190)</f>
        <v>1.8774066369512979E-4</v>
      </c>
      <c r="S4" s="4">
        <f>'VFP-BCDT-freight'!S4/('AEO Table 7'!S53*10^15*('AEO Table 49'!S175/'AEO Table 49'!S7))*('AEO Table 48'!S185/'AEO Table 48'!S190)</f>
        <v>1.923794971407891E-4</v>
      </c>
      <c r="T4" s="4">
        <f>'VFP-BCDT-freight'!T4/('AEO Table 7'!T53*10^15*('AEO Table 49'!T175/'AEO Table 49'!T7))*('AEO Table 48'!T185/'AEO Table 48'!T190)</f>
        <v>1.9672647850223847E-4</v>
      </c>
      <c r="U4" s="4">
        <f>'VFP-BCDT-freight'!U4/('AEO Table 7'!U53*10^15*('AEO Table 49'!U175/'AEO Table 49'!U7))*('AEO Table 48'!U185/'AEO Table 48'!U190)</f>
        <v>2.0162179465780676E-4</v>
      </c>
      <c r="V4" s="4">
        <f>'VFP-BCDT-freight'!V4/('AEO Table 7'!V53*10^15*('AEO Table 49'!V175/'AEO Table 49'!V7))*('AEO Table 48'!V185/'AEO Table 48'!V190)</f>
        <v>2.0695086483892908E-4</v>
      </c>
      <c r="W4" s="4">
        <f>'VFP-BCDT-freight'!W4/('AEO Table 7'!W53*10^15*('AEO Table 49'!W175/'AEO Table 49'!W7))*('AEO Table 48'!W185/'AEO Table 48'!W190)</f>
        <v>2.1186693891575816E-4</v>
      </c>
      <c r="X4" s="4">
        <f>'VFP-BCDT-freight'!X4/('AEO Table 7'!X53*10^15*('AEO Table 49'!X175/'AEO Table 49'!X7))*('AEO Table 48'!X185/'AEO Table 48'!X190)</f>
        <v>2.166183159442625E-4</v>
      </c>
      <c r="Y4" s="4">
        <f>'VFP-BCDT-freight'!Y4/('AEO Table 7'!Y53*10^15*('AEO Table 49'!Y175/'AEO Table 49'!Y7))*('AEO Table 48'!Y185/'AEO Table 48'!Y190)</f>
        <v>2.1907350600890789E-4</v>
      </c>
      <c r="Z4" s="4">
        <f>'VFP-BCDT-freight'!Z4/('AEO Table 7'!Z53*10^15*('AEO Table 49'!Z175/'AEO Table 49'!Z7))*('AEO Table 48'!Z185/'AEO Table 48'!Z190)</f>
        <v>2.2339891457597203E-4</v>
      </c>
      <c r="AA4" s="4">
        <f>'VFP-BCDT-freight'!AA4/('AEO Table 7'!AA53*10^15*('AEO Table 49'!AA175/'AEO Table 49'!AA7))*('AEO Table 48'!AA185/'AEO Table 48'!AA190)</f>
        <v>2.2718123933412264E-4</v>
      </c>
      <c r="AB4" s="4">
        <f>'VFP-BCDT-freight'!AB4/('AEO Table 7'!AB53*10^15*('AEO Table 49'!AB175/'AEO Table 49'!AB7))*('AEO Table 48'!AB185/'AEO Table 48'!AB190)</f>
        <v>2.3095362341171496E-4</v>
      </c>
      <c r="AC4" s="4">
        <f>'VFP-BCDT-freight'!AC4/('AEO Table 7'!AC53*10^15*('AEO Table 49'!AC175/'AEO Table 49'!AC7))*('AEO Table 48'!AC185/'AEO Table 48'!AC190)</f>
        <v>2.3516432672829156E-4</v>
      </c>
      <c r="AD4" s="4">
        <f>'VFP-BCDT-freight'!AD4/('AEO Table 7'!AD53*10^15*('AEO Table 49'!AD175/'AEO Table 49'!AD7))*('AEO Table 48'!AD185/'AEO Table 48'!AD190)</f>
        <v>2.3946994750781607E-4</v>
      </c>
    </row>
    <row r="5" spans="1:30" x14ac:dyDescent="0.25">
      <c r="A5" s="1" t="s">
        <v>414</v>
      </c>
      <c r="B5" s="4">
        <f>'VFP-BCDT-freight'!B5/('AEO Table 7'!B49*10^15)*('AEO Table 48'!B185/'AEO Table 48'!B190)</f>
        <v>4.1029016876808194E-3</v>
      </c>
      <c r="C5" s="4">
        <f>'VFP-BCDT-freight'!C5/('AEO Table 7'!C49*10^15)*('AEO Table 48'!C185/'AEO Table 48'!C190)</f>
        <v>3.5195704211540254E-3</v>
      </c>
      <c r="D5" s="4">
        <f>'VFP-BCDT-freight'!D5/('AEO Table 7'!D49*10^15)*('AEO Table 48'!D185/'AEO Table 48'!D190)</f>
        <v>3.5055444151127018E-3</v>
      </c>
      <c r="E5" s="4">
        <f>'VFP-BCDT-freight'!E5/('AEO Table 7'!E49*10^15)*('AEO Table 48'!E185/'AEO Table 48'!E190)</f>
        <v>3.5596849750936842E-3</v>
      </c>
      <c r="F5" s="4">
        <f>'VFP-BCDT-freight'!F5/('AEO Table 7'!F49*10^15)*('AEO Table 48'!F185/'AEO Table 48'!F190)</f>
        <v>3.5805699844995891E-3</v>
      </c>
      <c r="G5" s="4">
        <f>'VFP-BCDT-freight'!G5/('AEO Table 7'!G49*10^15)*('AEO Table 48'!G185/'AEO Table 48'!G190)</f>
        <v>3.6010512125171272E-3</v>
      </c>
      <c r="H5" s="4">
        <f>'VFP-BCDT-freight'!H5/('AEO Table 7'!H49*10^15)*('AEO Table 48'!H185/'AEO Table 48'!H190)</f>
        <v>3.6207025039583399E-3</v>
      </c>
      <c r="I5" s="4">
        <f>'VFP-BCDT-freight'!I5/('AEO Table 7'!I49*10^15)*('AEO Table 48'!I185/'AEO Table 48'!I190)</f>
        <v>3.6377626519614025E-3</v>
      </c>
      <c r="J5" s="4">
        <f>'VFP-BCDT-freight'!J5/('AEO Table 7'!J49*10^15)*('AEO Table 48'!J185/'AEO Table 48'!J190)</f>
        <v>3.6668822576101283E-3</v>
      </c>
      <c r="K5" s="4">
        <f>'VFP-BCDT-freight'!K5/('AEO Table 7'!K49*10^15)*('AEO Table 48'!K185/'AEO Table 48'!K190)</f>
        <v>3.6903426024194196E-3</v>
      </c>
      <c r="L5" s="4">
        <f>'VFP-BCDT-freight'!L5/('AEO Table 7'!L49*10^15)*('AEO Table 48'!L185/'AEO Table 48'!L190)</f>
        <v>3.7155583422467772E-3</v>
      </c>
      <c r="M5" s="4">
        <f>'VFP-BCDT-freight'!M5/('AEO Table 7'!M49*10^15)*('AEO Table 48'!M185/'AEO Table 48'!M190)</f>
        <v>3.7429531311772152E-3</v>
      </c>
      <c r="N5" s="4">
        <f>'VFP-BCDT-freight'!N5/('AEO Table 7'!N49*10^15)*('AEO Table 48'!N185/'AEO Table 48'!N190)</f>
        <v>3.7700372954141696E-3</v>
      </c>
      <c r="O5" s="4">
        <f>'VFP-BCDT-freight'!O5/('AEO Table 7'!O49*10^15)*('AEO Table 48'!O185/'AEO Table 48'!O190)</f>
        <v>3.8458789171323389E-3</v>
      </c>
      <c r="P5" s="4">
        <f>'VFP-BCDT-freight'!P5/('AEO Table 7'!P49*10^15)*('AEO Table 48'!P185/'AEO Table 48'!P190)</f>
        <v>3.8784322796118491E-3</v>
      </c>
      <c r="Q5" s="4">
        <f>'VFP-BCDT-freight'!Q5/('AEO Table 7'!Q49*10^15)*('AEO Table 48'!Q185/'AEO Table 48'!Q190)</f>
        <v>3.9103530516231928E-3</v>
      </c>
      <c r="R5" s="4">
        <f>'VFP-BCDT-freight'!R5/('AEO Table 7'!R49*10^15)*('AEO Table 48'!R185/'AEO Table 48'!R190)</f>
        <v>3.9452609248852421E-3</v>
      </c>
      <c r="S5" s="4">
        <f>'VFP-BCDT-freight'!S5/('AEO Table 7'!S49*10^15)*('AEO Table 48'!S185/'AEO Table 48'!S190)</f>
        <v>3.9763313003969318E-3</v>
      </c>
      <c r="T5" s="4">
        <f>'VFP-BCDT-freight'!T5/('AEO Table 7'!T49*10^15)*('AEO Table 48'!T185/'AEO Table 48'!T190)</f>
        <v>4.0142676199838726E-3</v>
      </c>
      <c r="U5" s="4">
        <f>'VFP-BCDT-freight'!U5/('AEO Table 7'!U49*10^15)*('AEO Table 48'!U185/'AEO Table 48'!U190)</f>
        <v>4.0532390699084273E-3</v>
      </c>
      <c r="V5" s="4">
        <f>'VFP-BCDT-freight'!V5/('AEO Table 7'!V49*10^15)*('AEO Table 48'!V185/'AEO Table 48'!V190)</f>
        <v>4.0912666224644807E-3</v>
      </c>
      <c r="W5" s="4">
        <f>'VFP-BCDT-freight'!W5/('AEO Table 7'!W49*10^15)*('AEO Table 48'!W185/'AEO Table 48'!W190)</f>
        <v>4.1317441897772604E-3</v>
      </c>
      <c r="X5" s="4">
        <f>'VFP-BCDT-freight'!X5/('AEO Table 7'!X49*10^15)*('AEO Table 48'!X185/'AEO Table 48'!X190)</f>
        <v>4.1672973881941916E-3</v>
      </c>
      <c r="Y5" s="4">
        <f>'VFP-BCDT-freight'!Y5/('AEO Table 7'!Y49*10^15)*('AEO Table 48'!Y185/'AEO Table 48'!Y190)</f>
        <v>4.1653092214529288E-3</v>
      </c>
      <c r="Z5" s="4">
        <f>'VFP-BCDT-freight'!Z5/('AEO Table 7'!Z49*10^15)*('AEO Table 48'!Z185/'AEO Table 48'!Z190)</f>
        <v>4.2040615949456217E-3</v>
      </c>
      <c r="AA5" s="4">
        <f>'VFP-BCDT-freight'!AA5/('AEO Table 7'!AA49*10^15)*('AEO Table 48'!AA185/'AEO Table 48'!AA190)</f>
        <v>4.2406912952366559E-3</v>
      </c>
      <c r="AB5" s="4">
        <f>'VFP-BCDT-freight'!AB5/('AEO Table 7'!AB49*10^15)*('AEO Table 48'!AB185/'AEO Table 48'!AB190)</f>
        <v>4.2766900097535275E-3</v>
      </c>
      <c r="AC5" s="4">
        <f>'VFP-BCDT-freight'!AC5/('AEO Table 7'!AC49*10^15)*('AEO Table 48'!AC185/'AEO Table 48'!AC190)</f>
        <v>4.3123859404493349E-3</v>
      </c>
      <c r="AD5" s="4">
        <f>'VFP-BCDT-freight'!AD5/('AEO Table 7'!AD49*10^15)*('AEO Table 48'!AD185/'AEO Table 48'!AD190)</f>
        <v>4.3471907448905181E-3</v>
      </c>
    </row>
    <row r="6" spans="1:30" x14ac:dyDescent="0.25">
      <c r="A6" s="1" t="s">
        <v>415</v>
      </c>
      <c r="B6" s="4">
        <f>'VFP-BCDT-freight'!B6/(SUM('AEO Table 7'!B50:B51)*10^15)*('AEO Table 48'!B185/'AEO Table 48'!B190)</f>
        <v>4.8259763439578458E-3</v>
      </c>
      <c r="C6" s="4">
        <f>'VFP-BCDT-freight'!C6/(SUM('AEO Table 7'!C50:C51)*10^15)*('AEO Table 48'!C185/'AEO Table 48'!C190)</f>
        <v>4.4020859968380271E-3</v>
      </c>
      <c r="D6" s="4">
        <f>'VFP-BCDT-freight'!D6/(SUM('AEO Table 7'!D50:D51)*10^15)*('AEO Table 48'!D185/'AEO Table 48'!D190)</f>
        <v>4.4992641766225354E-3</v>
      </c>
      <c r="E6" s="4">
        <f>'VFP-BCDT-freight'!E6/(SUM('AEO Table 7'!E50:E51)*10^15)*('AEO Table 48'!E185/'AEO Table 48'!E190)</f>
        <v>4.6273140768140252E-3</v>
      </c>
      <c r="F6" s="4">
        <f>'VFP-BCDT-freight'!F6/(SUM('AEO Table 7'!F50:F51)*10^15)*('AEO Table 48'!F185/'AEO Table 48'!F190)</f>
        <v>4.6626961869120995E-3</v>
      </c>
      <c r="G6" s="4">
        <f>'VFP-BCDT-freight'!G6/(SUM('AEO Table 7'!G50:G51)*10^15)*('AEO Table 48'!G185/'AEO Table 48'!G190)</f>
        <v>4.6850582997754048E-3</v>
      </c>
      <c r="H6" s="4">
        <f>'VFP-BCDT-freight'!H6/(SUM('AEO Table 7'!H50:H51)*10^15)*('AEO Table 48'!H185/'AEO Table 48'!H190)</f>
        <v>4.7005678079095571E-3</v>
      </c>
      <c r="I6" s="4">
        <f>'VFP-BCDT-freight'!I6/(SUM('AEO Table 7'!I50:I51)*10^15)*('AEO Table 48'!I185/'AEO Table 48'!I190)</f>
        <v>4.7253129560002674E-3</v>
      </c>
      <c r="J6" s="4">
        <f>'VFP-BCDT-freight'!J6/(SUM('AEO Table 7'!J50:J51)*10^15)*('AEO Table 48'!J185/'AEO Table 48'!J190)</f>
        <v>4.7657050893337794E-3</v>
      </c>
      <c r="K6" s="4">
        <f>'VFP-BCDT-freight'!K6/(SUM('AEO Table 7'!K50:K51)*10^15)*('AEO Table 48'!K185/'AEO Table 48'!K190)</f>
        <v>4.7986845189888832E-3</v>
      </c>
      <c r="L6" s="4">
        <f>'VFP-BCDT-freight'!L6/(SUM('AEO Table 7'!L50:L51)*10^15)*('AEO Table 48'!L185/'AEO Table 48'!L190)</f>
        <v>4.8337936678716628E-3</v>
      </c>
      <c r="M6" s="4">
        <f>'VFP-BCDT-freight'!M6/(SUM('AEO Table 7'!M50:M51)*10^15)*('AEO Table 48'!M185/'AEO Table 48'!M190)</f>
        <v>4.8717575124043152E-3</v>
      </c>
      <c r="N6" s="4">
        <f>'VFP-BCDT-freight'!N6/(SUM('AEO Table 7'!N50:N51)*10^15)*('AEO Table 48'!N185/'AEO Table 48'!N190)</f>
        <v>4.9094674973318196E-3</v>
      </c>
      <c r="O6" s="4">
        <f>'VFP-BCDT-freight'!O6/(SUM('AEO Table 7'!O50:O51)*10^15)*('AEO Table 48'!O185/'AEO Table 48'!O190)</f>
        <v>5.0107077225219334E-3</v>
      </c>
      <c r="P6" s="4">
        <f>'VFP-BCDT-freight'!P6/(SUM('AEO Table 7'!P50:P51)*10^15)*('AEO Table 48'!P185/'AEO Table 48'!P190)</f>
        <v>5.0555740552423048E-3</v>
      </c>
      <c r="Q6" s="4">
        <f>'VFP-BCDT-freight'!Q6/(SUM('AEO Table 7'!Q50:Q51)*10^15)*('AEO Table 48'!Q185/'AEO Table 48'!Q190)</f>
        <v>5.0995484341032739E-3</v>
      </c>
      <c r="R6" s="4">
        <f>'VFP-BCDT-freight'!R6/(SUM('AEO Table 7'!R50:R51)*10^15)*('AEO Table 48'!R185/'AEO Table 48'!R190)</f>
        <v>5.1474138404564215E-3</v>
      </c>
      <c r="S6" s="4">
        <f>'VFP-BCDT-freight'!S6/(SUM('AEO Table 7'!S50:S51)*10^15)*('AEO Table 48'!S185/'AEO Table 48'!S190)</f>
        <v>5.1905389433924412E-3</v>
      </c>
      <c r="T6" s="4">
        <f>'VFP-BCDT-freight'!T6/(SUM('AEO Table 7'!T50:T51)*10^15)*('AEO Table 48'!T185/'AEO Table 48'!T190)</f>
        <v>5.2427155947129874E-3</v>
      </c>
      <c r="U6" s="4">
        <f>'VFP-BCDT-freight'!U6/(SUM('AEO Table 7'!U50:U51)*10^15)*('AEO Table 48'!U185/'AEO Table 48'!U190)</f>
        <v>5.2965803135636329E-3</v>
      </c>
      <c r="V6" s="4">
        <f>'VFP-BCDT-freight'!V6/(SUM('AEO Table 7'!V50:V51)*10^15)*('AEO Table 48'!V185/'AEO Table 48'!V190)</f>
        <v>5.3491416957808565E-3</v>
      </c>
      <c r="W6" s="4">
        <f>'VFP-BCDT-freight'!W6/(SUM('AEO Table 7'!W50:W51)*10^15)*('AEO Table 48'!W185/'AEO Table 48'!W190)</f>
        <v>5.4050388484957928E-3</v>
      </c>
      <c r="X6" s="4">
        <f>'VFP-BCDT-freight'!X6/(SUM('AEO Table 7'!X50:X51)*10^15)*('AEO Table 48'!X185/'AEO Table 48'!X190)</f>
        <v>5.454477654703015E-3</v>
      </c>
      <c r="Y6" s="4">
        <f>'VFP-BCDT-freight'!Y6/(SUM('AEO Table 7'!Y50:Y51)*10^15)*('AEO Table 48'!Y185/'AEO Table 48'!Y190)</f>
        <v>5.454613724002042E-3</v>
      </c>
      <c r="Z6" s="4">
        <f>'VFP-BCDT-freight'!Z6/(SUM('AEO Table 7'!Z50:Z51)*10^15)*('AEO Table 48'!Z185/'AEO Table 48'!Z190)</f>
        <v>5.5083412586108549E-3</v>
      </c>
      <c r="AA6" s="4">
        <f>'VFP-BCDT-freight'!AA6/(SUM('AEO Table 7'!AA50:AA51)*10^15)*('AEO Table 48'!AA185/'AEO Table 48'!AA190)</f>
        <v>5.5592852789289274E-3</v>
      </c>
      <c r="AB6" s="4">
        <f>'VFP-BCDT-freight'!AB6/(SUM('AEO Table 7'!AB50:AB51)*10^15)*('AEO Table 48'!AB185/'AEO Table 48'!AB190)</f>
        <v>5.6096439778339424E-3</v>
      </c>
      <c r="AC6" s="4">
        <f>'VFP-BCDT-freight'!AC6/(SUM('AEO Table 7'!AC50:AC51)*10^15)*('AEO Table 48'!AC185/'AEO Table 48'!AC190)</f>
        <v>5.6597411321527465E-3</v>
      </c>
      <c r="AD6" s="4">
        <f>'VFP-BCDT-freight'!AD6/(SUM('AEO Table 7'!AD50:AD51)*10^15)*('AEO Table 48'!AD185/'AEO Table 48'!AD190)</f>
        <v>5.7085222416615091E-3</v>
      </c>
    </row>
    <row r="7" spans="1:30" x14ac:dyDescent="0.25">
      <c r="A7" s="1" t="s">
        <v>438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sheetData>
  <pageMargins left="0.7" right="0.7" top="0.75" bottom="0.75" header="0.3" footer="0.3"/>
  <ignoredErrors>
    <ignoredError sqref="B6:E6 F6:AD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4"/>
  <sheetViews>
    <sheetView workbookViewId="0"/>
  </sheetViews>
  <sheetFormatPr defaultRowHeight="15" x14ac:dyDescent="0.25"/>
  <cols>
    <col min="1" max="1" width="45.7109375" customWidth="1"/>
  </cols>
  <sheetData>
    <row r="1" spans="1:31" ht="15" customHeight="1" x14ac:dyDescent="0.25">
      <c r="A1" s="64" t="s">
        <v>3</v>
      </c>
    </row>
    <row r="2" spans="1:31" ht="15" customHeight="1" x14ac:dyDescent="0.25">
      <c r="A2" s="65" t="s">
        <v>4</v>
      </c>
    </row>
    <row r="3" spans="1:31" ht="15" customHeight="1" x14ac:dyDescent="0.25">
      <c r="A3" s="65" t="s">
        <v>4</v>
      </c>
      <c r="B3" s="66" t="s">
        <v>4</v>
      </c>
      <c r="C3" s="66" t="s">
        <v>4</v>
      </c>
      <c r="D3" s="66" t="s">
        <v>4</v>
      </c>
      <c r="E3" s="66" t="s">
        <v>4</v>
      </c>
      <c r="F3" s="66" t="s">
        <v>4</v>
      </c>
      <c r="G3" s="66" t="s">
        <v>4</v>
      </c>
      <c r="H3" s="66" t="s">
        <v>4</v>
      </c>
      <c r="I3" s="66" t="s">
        <v>4</v>
      </c>
      <c r="J3" s="66" t="s">
        <v>4</v>
      </c>
      <c r="K3" s="66" t="s">
        <v>4</v>
      </c>
      <c r="L3" s="66" t="s">
        <v>4</v>
      </c>
      <c r="M3" s="66" t="s">
        <v>4</v>
      </c>
      <c r="N3" s="66" t="s">
        <v>4</v>
      </c>
      <c r="O3" s="66" t="s">
        <v>4</v>
      </c>
      <c r="P3" s="66" t="s">
        <v>4</v>
      </c>
      <c r="Q3" s="66" t="s">
        <v>4</v>
      </c>
      <c r="R3" s="66" t="s">
        <v>4</v>
      </c>
      <c r="S3" s="66" t="s">
        <v>4</v>
      </c>
      <c r="T3" s="66" t="s">
        <v>4</v>
      </c>
      <c r="U3" s="66" t="s">
        <v>4</v>
      </c>
      <c r="V3" s="66" t="s">
        <v>4</v>
      </c>
      <c r="W3" s="66" t="s">
        <v>4</v>
      </c>
      <c r="X3" s="66" t="s">
        <v>4</v>
      </c>
      <c r="Y3" s="66" t="s">
        <v>4</v>
      </c>
      <c r="Z3" s="66" t="s">
        <v>4</v>
      </c>
      <c r="AA3" s="66" t="s">
        <v>4</v>
      </c>
      <c r="AB3" s="66" t="s">
        <v>4</v>
      </c>
      <c r="AC3" s="66" t="s">
        <v>4</v>
      </c>
      <c r="AD3" s="66" t="s">
        <v>4</v>
      </c>
      <c r="AE3" s="67" t="s">
        <v>479</v>
      </c>
    </row>
    <row r="4" spans="1:31" ht="15" customHeight="1" thickBot="1" x14ac:dyDescent="0.3">
      <c r="A4" s="68" t="s">
        <v>5</v>
      </c>
      <c r="B4" s="68">
        <v>2012</v>
      </c>
      <c r="C4" s="68">
        <v>2013</v>
      </c>
      <c r="D4" s="68">
        <v>2014</v>
      </c>
      <c r="E4" s="68">
        <v>2015</v>
      </c>
      <c r="F4" s="68">
        <v>2016</v>
      </c>
      <c r="G4" s="68">
        <v>2017</v>
      </c>
      <c r="H4" s="68">
        <v>2018</v>
      </c>
      <c r="I4" s="68">
        <v>2019</v>
      </c>
      <c r="J4" s="68">
        <v>2020</v>
      </c>
      <c r="K4" s="68">
        <v>2021</v>
      </c>
      <c r="L4" s="68">
        <v>2022</v>
      </c>
      <c r="M4" s="68">
        <v>2023</v>
      </c>
      <c r="N4" s="68">
        <v>2024</v>
      </c>
      <c r="O4" s="68">
        <v>2025</v>
      </c>
      <c r="P4" s="68">
        <v>2026</v>
      </c>
      <c r="Q4" s="68">
        <v>2027</v>
      </c>
      <c r="R4" s="68">
        <v>2028</v>
      </c>
      <c r="S4" s="68">
        <v>2029</v>
      </c>
      <c r="T4" s="68">
        <v>2030</v>
      </c>
      <c r="U4" s="68">
        <v>2031</v>
      </c>
      <c r="V4" s="68">
        <v>2032</v>
      </c>
      <c r="W4" s="68">
        <v>2033</v>
      </c>
      <c r="X4" s="68">
        <v>2034</v>
      </c>
      <c r="Y4" s="68">
        <v>2035</v>
      </c>
      <c r="Z4" s="68">
        <v>2036</v>
      </c>
      <c r="AA4" s="68">
        <v>2037</v>
      </c>
      <c r="AB4" s="68">
        <v>2038</v>
      </c>
      <c r="AC4" s="68">
        <v>2039</v>
      </c>
      <c r="AD4" s="68">
        <v>2040</v>
      </c>
      <c r="AE4" s="68">
        <v>2040</v>
      </c>
    </row>
    <row r="5" spans="1:31" ht="15" customHeight="1" thickTop="1" x14ac:dyDescent="0.25"/>
    <row r="6" spans="1:31" ht="15" customHeight="1" x14ac:dyDescent="0.25">
      <c r="A6" s="69" t="s">
        <v>6</v>
      </c>
    </row>
    <row r="7" spans="1:31" ht="15" customHeight="1" x14ac:dyDescent="0.25">
      <c r="A7" s="69" t="s">
        <v>7</v>
      </c>
    </row>
    <row r="8" spans="1:31" ht="15" customHeight="1" x14ac:dyDescent="0.25">
      <c r="A8" s="69" t="s">
        <v>8</v>
      </c>
    </row>
    <row r="9" spans="1:31" ht="15" customHeight="1" x14ac:dyDescent="0.25">
      <c r="A9" s="70" t="s">
        <v>9</v>
      </c>
      <c r="B9" s="71">
        <v>2578.2375489999999</v>
      </c>
      <c r="C9" s="71">
        <v>2643.8461910000001</v>
      </c>
      <c r="D9" s="71">
        <v>2662.5683589999999</v>
      </c>
      <c r="E9" s="71">
        <v>2730.773682</v>
      </c>
      <c r="F9" s="71">
        <v>2774.9973140000002</v>
      </c>
      <c r="G9" s="71">
        <v>2813.7202149999998</v>
      </c>
      <c r="H9" s="71">
        <v>2846.6035160000001</v>
      </c>
      <c r="I9" s="71">
        <v>2881.3728030000002</v>
      </c>
      <c r="J9" s="71">
        <v>2916.5847170000002</v>
      </c>
      <c r="K9" s="71">
        <v>2951.3061520000001</v>
      </c>
      <c r="L9" s="71">
        <v>2985.0463869999999</v>
      </c>
      <c r="M9" s="71">
        <v>3019.5407709999999</v>
      </c>
      <c r="N9" s="71">
        <v>3054.5134280000002</v>
      </c>
      <c r="O9" s="71">
        <v>3090.3374020000001</v>
      </c>
      <c r="P9" s="71">
        <v>3127.9663089999999</v>
      </c>
      <c r="Q9" s="71">
        <v>3167.8967290000001</v>
      </c>
      <c r="R9" s="71">
        <v>3208.5422359999998</v>
      </c>
      <c r="S9" s="71">
        <v>3248.390625</v>
      </c>
      <c r="T9" s="71">
        <v>3287.2468260000001</v>
      </c>
      <c r="U9" s="71">
        <v>3325.922607</v>
      </c>
      <c r="V9" s="71">
        <v>3363.1491700000001</v>
      </c>
      <c r="W9" s="71">
        <v>3397.766357</v>
      </c>
      <c r="X9" s="71">
        <v>3429.6789549999999</v>
      </c>
      <c r="Y9" s="71">
        <v>3457.8566890000002</v>
      </c>
      <c r="Z9" s="71">
        <v>3484.2009280000002</v>
      </c>
      <c r="AA9" s="71">
        <v>3508.945557</v>
      </c>
      <c r="AB9" s="71">
        <v>3531.7495119999999</v>
      </c>
      <c r="AC9" s="71">
        <v>3552.1745609999998</v>
      </c>
      <c r="AD9" s="71">
        <v>3569.9460450000001</v>
      </c>
      <c r="AE9" s="72">
        <v>1.1185E-2</v>
      </c>
    </row>
    <row r="10" spans="1:31" ht="15" customHeight="1" x14ac:dyDescent="0.25">
      <c r="A10" s="70" t="s">
        <v>10</v>
      </c>
      <c r="B10" s="71">
        <v>62.207068999999997</v>
      </c>
      <c r="C10" s="71">
        <v>67.228866999999994</v>
      </c>
      <c r="D10" s="71">
        <v>68.812850999999995</v>
      </c>
      <c r="E10" s="71">
        <v>71.633148000000006</v>
      </c>
      <c r="F10" s="71">
        <v>73.180267000000001</v>
      </c>
      <c r="G10" s="71">
        <v>74.589066000000003</v>
      </c>
      <c r="H10" s="71">
        <v>76.048370000000006</v>
      </c>
      <c r="I10" s="71">
        <v>77.332108000000005</v>
      </c>
      <c r="J10" s="71">
        <v>78.698493999999997</v>
      </c>
      <c r="K10" s="71">
        <v>79.805892999999998</v>
      </c>
      <c r="L10" s="71">
        <v>81.035629</v>
      </c>
      <c r="M10" s="71">
        <v>82.388587999999999</v>
      </c>
      <c r="N10" s="71">
        <v>83.836617000000004</v>
      </c>
      <c r="O10" s="71">
        <v>85.309371999999996</v>
      </c>
      <c r="P10" s="71">
        <v>86.626480000000001</v>
      </c>
      <c r="Q10" s="71">
        <v>87.937804999999997</v>
      </c>
      <c r="R10" s="71">
        <v>89.108031999999994</v>
      </c>
      <c r="S10" s="71">
        <v>90.247542999999993</v>
      </c>
      <c r="T10" s="71">
        <v>91.528839000000005</v>
      </c>
      <c r="U10" s="71">
        <v>92.803848000000002</v>
      </c>
      <c r="V10" s="71">
        <v>93.924850000000006</v>
      </c>
      <c r="W10" s="71">
        <v>95.231148000000005</v>
      </c>
      <c r="X10" s="71">
        <v>96.697768999999994</v>
      </c>
      <c r="Y10" s="71">
        <v>98.197479000000001</v>
      </c>
      <c r="Z10" s="71">
        <v>99.640579000000002</v>
      </c>
      <c r="AA10" s="71">
        <v>100.982033</v>
      </c>
      <c r="AB10" s="71">
        <v>102.40559399999999</v>
      </c>
      <c r="AC10" s="71">
        <v>103.68255600000001</v>
      </c>
      <c r="AD10" s="71">
        <v>104.93985000000001</v>
      </c>
      <c r="AE10" s="72">
        <v>1.6629000000000001E-2</v>
      </c>
    </row>
    <row r="11" spans="1:31" ht="15" customHeight="1" x14ac:dyDescent="0.25">
      <c r="A11" s="70" t="s">
        <v>11</v>
      </c>
      <c r="B11" s="71">
        <v>242.39871199999999</v>
      </c>
      <c r="C11" s="71">
        <v>267.96060199999999</v>
      </c>
      <c r="D11" s="71">
        <v>269.51303100000001</v>
      </c>
      <c r="E11" s="71">
        <v>283.62564099999997</v>
      </c>
      <c r="F11" s="71">
        <v>288.824524</v>
      </c>
      <c r="G11" s="71">
        <v>295.02941900000002</v>
      </c>
      <c r="H11" s="71">
        <v>301.89901700000001</v>
      </c>
      <c r="I11" s="71">
        <v>308.07418799999999</v>
      </c>
      <c r="J11" s="71">
        <v>313.65844700000002</v>
      </c>
      <c r="K11" s="71">
        <v>317.78482100000002</v>
      </c>
      <c r="L11" s="71">
        <v>322.480255</v>
      </c>
      <c r="M11" s="71">
        <v>327.41177399999998</v>
      </c>
      <c r="N11" s="71">
        <v>332.71563700000002</v>
      </c>
      <c r="O11" s="71">
        <v>337.36758400000002</v>
      </c>
      <c r="P11" s="71">
        <v>340.954071</v>
      </c>
      <c r="Q11" s="71">
        <v>344.66683999999998</v>
      </c>
      <c r="R11" s="71">
        <v>348.08389299999999</v>
      </c>
      <c r="S11" s="71">
        <v>351.41265900000002</v>
      </c>
      <c r="T11" s="71">
        <v>355.10543799999999</v>
      </c>
      <c r="U11" s="71">
        <v>358.03604100000001</v>
      </c>
      <c r="V11" s="71">
        <v>360.47009300000002</v>
      </c>
      <c r="W11" s="71">
        <v>364.27493299999998</v>
      </c>
      <c r="X11" s="71">
        <v>368.93420400000002</v>
      </c>
      <c r="Y11" s="71">
        <v>374.12622099999999</v>
      </c>
      <c r="Z11" s="71">
        <v>379.00341800000001</v>
      </c>
      <c r="AA11" s="71">
        <v>383.62664799999999</v>
      </c>
      <c r="AB11" s="71">
        <v>388.54144300000002</v>
      </c>
      <c r="AC11" s="71">
        <v>392.67349200000001</v>
      </c>
      <c r="AD11" s="71">
        <v>397.07354700000002</v>
      </c>
      <c r="AE11" s="72">
        <v>1.4673E-2</v>
      </c>
    </row>
    <row r="12" spans="1:31" ht="15" customHeight="1" x14ac:dyDescent="0.25">
      <c r="A12" s="69" t="s">
        <v>12</v>
      </c>
    </row>
    <row r="13" spans="1:31" ht="15" customHeight="1" x14ac:dyDescent="0.25">
      <c r="A13" s="70" t="s">
        <v>13</v>
      </c>
      <c r="B13" s="71">
        <v>1032.5124510000001</v>
      </c>
      <c r="C13" s="71">
        <v>1046.727539</v>
      </c>
      <c r="D13" s="71">
        <v>1052.4760739999999</v>
      </c>
      <c r="E13" s="71">
        <v>1070.0069579999999</v>
      </c>
      <c r="F13" s="71">
        <v>1086.4110109999999</v>
      </c>
      <c r="G13" s="71">
        <v>1110.0974120000001</v>
      </c>
      <c r="H13" s="71">
        <v>1130.7531739999999</v>
      </c>
      <c r="I13" s="71">
        <v>1152.0860600000001</v>
      </c>
      <c r="J13" s="71">
        <v>1173.724121</v>
      </c>
      <c r="K13" s="71">
        <v>1191.8330080000001</v>
      </c>
      <c r="L13" s="71">
        <v>1211.1866460000001</v>
      </c>
      <c r="M13" s="71">
        <v>1232.9338379999999</v>
      </c>
      <c r="N13" s="71">
        <v>1255.0031739999999</v>
      </c>
      <c r="O13" s="71">
        <v>1278.5423579999999</v>
      </c>
      <c r="P13" s="71">
        <v>1301.900635</v>
      </c>
      <c r="Q13" s="71">
        <v>1326.106567</v>
      </c>
      <c r="R13" s="71">
        <v>1349.314331</v>
      </c>
      <c r="S13" s="71">
        <v>1370.643677</v>
      </c>
      <c r="T13" s="71">
        <v>1390.5126949999999</v>
      </c>
      <c r="U13" s="71">
        <v>1408.9819339999999</v>
      </c>
      <c r="V13" s="71">
        <v>1427.4227289999999</v>
      </c>
      <c r="W13" s="71">
        <v>1446.027466</v>
      </c>
      <c r="X13" s="71">
        <v>1464.067871</v>
      </c>
      <c r="Y13" s="71">
        <v>1481.459717</v>
      </c>
      <c r="Z13" s="71">
        <v>1497.9589840000001</v>
      </c>
      <c r="AA13" s="71">
        <v>1513.5896</v>
      </c>
      <c r="AB13" s="71">
        <v>1528.681885</v>
      </c>
      <c r="AC13" s="71">
        <v>1542.9693600000001</v>
      </c>
      <c r="AD13" s="71">
        <v>1556.713379</v>
      </c>
      <c r="AE13" s="72">
        <v>1.4808999999999999E-2</v>
      </c>
    </row>
    <row r="14" spans="1:31" ht="15" customHeight="1" x14ac:dyDescent="0.25">
      <c r="A14" s="69" t="s">
        <v>14</v>
      </c>
    </row>
    <row r="15" spans="1:31" ht="15" customHeight="1" x14ac:dyDescent="0.25">
      <c r="A15" s="70" t="s">
        <v>15</v>
      </c>
      <c r="B15" s="71">
        <v>1729.2570800000001</v>
      </c>
      <c r="C15" s="71">
        <v>1757.931274</v>
      </c>
      <c r="D15" s="71">
        <v>1623.6116939999999</v>
      </c>
      <c r="E15" s="71">
        <v>1672.3682859999999</v>
      </c>
      <c r="F15" s="71">
        <v>1668.9438479999999</v>
      </c>
      <c r="G15" s="71">
        <v>1692.1839600000001</v>
      </c>
      <c r="H15" s="71">
        <v>1727.10376</v>
      </c>
      <c r="I15" s="71">
        <v>1785.6455080000001</v>
      </c>
      <c r="J15" s="71">
        <v>1827.8389890000001</v>
      </c>
      <c r="K15" s="71">
        <v>1859.9436040000001</v>
      </c>
      <c r="L15" s="71">
        <v>1894.32312</v>
      </c>
      <c r="M15" s="71">
        <v>1923.3051760000001</v>
      </c>
      <c r="N15" s="71">
        <v>1944.1049800000001</v>
      </c>
      <c r="O15" s="71">
        <v>1960.204712</v>
      </c>
      <c r="P15" s="71">
        <v>1972.7445070000001</v>
      </c>
      <c r="Q15" s="71">
        <v>1980.560547</v>
      </c>
      <c r="R15" s="71">
        <v>1987.1256100000001</v>
      </c>
      <c r="S15" s="71">
        <v>1989.6166989999999</v>
      </c>
      <c r="T15" s="71">
        <v>1999.234009</v>
      </c>
      <c r="U15" s="71">
        <v>2002.079956</v>
      </c>
      <c r="V15" s="71">
        <v>1998.6641850000001</v>
      </c>
      <c r="W15" s="71">
        <v>1996.1110839999999</v>
      </c>
      <c r="X15" s="71">
        <v>2007.631226</v>
      </c>
      <c r="Y15" s="71">
        <v>2013.0002440000001</v>
      </c>
      <c r="Z15" s="71">
        <v>2023.7973629999999</v>
      </c>
      <c r="AA15" s="71">
        <v>2032.212769</v>
      </c>
      <c r="AB15" s="71">
        <v>2049.514893</v>
      </c>
      <c r="AC15" s="71">
        <v>2059.7060550000001</v>
      </c>
      <c r="AD15" s="71">
        <v>2066.373047</v>
      </c>
      <c r="AE15" s="72">
        <v>6.0049999999999999E-3</v>
      </c>
    </row>
    <row r="16" spans="1:31" ht="15" customHeight="1" x14ac:dyDescent="0.25">
      <c r="A16" s="70" t="s">
        <v>16</v>
      </c>
      <c r="B16" s="71">
        <v>474.75802599999997</v>
      </c>
      <c r="C16" s="71">
        <v>479.763306</v>
      </c>
      <c r="D16" s="71">
        <v>483.69879200000003</v>
      </c>
      <c r="E16" s="71">
        <v>493.161316</v>
      </c>
      <c r="F16" s="71">
        <v>483.04650900000001</v>
      </c>
      <c r="G16" s="71">
        <v>477.66546599999998</v>
      </c>
      <c r="H16" s="71">
        <v>473.82415800000001</v>
      </c>
      <c r="I16" s="71">
        <v>471.20996100000002</v>
      </c>
      <c r="J16" s="71">
        <v>467.35613999999998</v>
      </c>
      <c r="K16" s="71">
        <v>461.58059700000001</v>
      </c>
      <c r="L16" s="71">
        <v>456.06170700000001</v>
      </c>
      <c r="M16" s="71">
        <v>451.24529999999999</v>
      </c>
      <c r="N16" s="71">
        <v>447.69604500000003</v>
      </c>
      <c r="O16" s="71">
        <v>443.79177900000002</v>
      </c>
      <c r="P16" s="71">
        <v>438.34979199999998</v>
      </c>
      <c r="Q16" s="71">
        <v>433.85824600000001</v>
      </c>
      <c r="R16" s="71">
        <v>430.32873499999999</v>
      </c>
      <c r="S16" s="71">
        <v>427.01370200000002</v>
      </c>
      <c r="T16" s="71">
        <v>424.47805799999998</v>
      </c>
      <c r="U16" s="71">
        <v>420.958099</v>
      </c>
      <c r="V16" s="71">
        <v>417.60409499999997</v>
      </c>
      <c r="W16" s="71">
        <v>415.85205100000002</v>
      </c>
      <c r="X16" s="71">
        <v>415.236603</v>
      </c>
      <c r="Y16" s="71">
        <v>415.531677</v>
      </c>
      <c r="Z16" s="71">
        <v>415.83492999999999</v>
      </c>
      <c r="AA16" s="71">
        <v>416.51144399999998</v>
      </c>
      <c r="AB16" s="71">
        <v>417.67413299999998</v>
      </c>
      <c r="AC16" s="71">
        <v>418.38162199999999</v>
      </c>
      <c r="AD16" s="71">
        <v>419.93771400000003</v>
      </c>
      <c r="AE16" s="72">
        <v>-4.921E-3</v>
      </c>
    </row>
    <row r="18" spans="1:31" ht="15" customHeight="1" x14ac:dyDescent="0.25">
      <c r="A18" s="69" t="s">
        <v>17</v>
      </c>
    </row>
    <row r="19" spans="1:31" ht="15" customHeight="1" x14ac:dyDescent="0.25">
      <c r="A19" s="69" t="s">
        <v>18</v>
      </c>
    </row>
    <row r="20" spans="1:31" ht="15" customHeight="1" x14ac:dyDescent="0.25">
      <c r="A20" s="70" t="s">
        <v>19</v>
      </c>
      <c r="B20" s="73">
        <v>29.4084</v>
      </c>
      <c r="C20" s="73">
        <v>30.025324000000001</v>
      </c>
      <c r="D20" s="73">
        <v>30.654816</v>
      </c>
      <c r="E20" s="73">
        <v>31.246372000000001</v>
      </c>
      <c r="F20" s="73">
        <v>32.797969999999999</v>
      </c>
      <c r="G20" s="73">
        <v>33.457118999999999</v>
      </c>
      <c r="H20" s="73">
        <v>33.988028999999997</v>
      </c>
      <c r="I20" s="73">
        <v>34.943534999999997</v>
      </c>
      <c r="J20" s="73">
        <v>36.260798999999999</v>
      </c>
      <c r="K20" s="73">
        <v>38.296120000000002</v>
      </c>
      <c r="L20" s="73">
        <v>40.072387999999997</v>
      </c>
      <c r="M20" s="73">
        <v>42.016930000000002</v>
      </c>
      <c r="N20" s="73">
        <v>43.693443000000002</v>
      </c>
      <c r="O20" s="73">
        <v>45.996291999999997</v>
      </c>
      <c r="P20" s="73">
        <v>46.017066999999997</v>
      </c>
      <c r="Q20" s="73">
        <v>46.115177000000003</v>
      </c>
      <c r="R20" s="73">
        <v>46.185287000000002</v>
      </c>
      <c r="S20" s="73">
        <v>46.240875000000003</v>
      </c>
      <c r="T20" s="73">
        <v>46.288670000000003</v>
      </c>
      <c r="U20" s="73">
        <v>46.336868000000003</v>
      </c>
      <c r="V20" s="73">
        <v>46.389214000000003</v>
      </c>
      <c r="W20" s="73">
        <v>46.440033</v>
      </c>
      <c r="X20" s="73">
        <v>46.484524</v>
      </c>
      <c r="Y20" s="73">
        <v>46.531464</v>
      </c>
      <c r="Z20" s="73">
        <v>46.577702000000002</v>
      </c>
      <c r="AA20" s="73">
        <v>46.623004999999999</v>
      </c>
      <c r="AB20" s="73">
        <v>46.672812999999998</v>
      </c>
      <c r="AC20" s="73">
        <v>46.730384999999998</v>
      </c>
      <c r="AD20" s="73">
        <v>46.778022999999997</v>
      </c>
      <c r="AE20" s="72">
        <v>1.6556999999999999E-2</v>
      </c>
    </row>
    <row r="21" spans="1:31" ht="15" customHeight="1" x14ac:dyDescent="0.25">
      <c r="A21" s="70" t="s">
        <v>20</v>
      </c>
      <c r="B21" s="73">
        <v>33.403767000000002</v>
      </c>
      <c r="C21" s="73">
        <v>34.121085999999998</v>
      </c>
      <c r="D21" s="73">
        <v>34.927807000000001</v>
      </c>
      <c r="E21" s="73">
        <v>35.948608</v>
      </c>
      <c r="F21" s="73">
        <v>37.927238000000003</v>
      </c>
      <c r="G21" s="73">
        <v>39.402163999999999</v>
      </c>
      <c r="H21" s="73">
        <v>40.234631</v>
      </c>
      <c r="I21" s="73">
        <v>41.889671</v>
      </c>
      <c r="J21" s="73">
        <v>43.683459999999997</v>
      </c>
      <c r="K21" s="73">
        <v>45.668526</v>
      </c>
      <c r="L21" s="73">
        <v>47.825245000000002</v>
      </c>
      <c r="M21" s="73">
        <v>50.191589</v>
      </c>
      <c r="N21" s="73">
        <v>51.599663</v>
      </c>
      <c r="O21" s="73">
        <v>54.34169</v>
      </c>
      <c r="P21" s="73">
        <v>54.343079000000003</v>
      </c>
      <c r="Q21" s="73">
        <v>54.343079000000003</v>
      </c>
      <c r="R21" s="73">
        <v>54.343079000000003</v>
      </c>
      <c r="S21" s="73">
        <v>54.343097999999998</v>
      </c>
      <c r="T21" s="73">
        <v>54.343159</v>
      </c>
      <c r="U21" s="73">
        <v>54.344833000000001</v>
      </c>
      <c r="V21" s="73">
        <v>54.347897000000003</v>
      </c>
      <c r="W21" s="73">
        <v>54.347897000000003</v>
      </c>
      <c r="X21" s="73">
        <v>54.347897000000003</v>
      </c>
      <c r="Y21" s="73">
        <v>54.347897000000003</v>
      </c>
      <c r="Z21" s="73">
        <v>54.347897000000003</v>
      </c>
      <c r="AA21" s="73">
        <v>54.347897000000003</v>
      </c>
      <c r="AB21" s="73">
        <v>54.348247999999998</v>
      </c>
      <c r="AC21" s="73">
        <v>54.351429000000003</v>
      </c>
      <c r="AD21" s="73">
        <v>54.351429000000003</v>
      </c>
      <c r="AE21" s="72">
        <v>1.7392000000000001E-2</v>
      </c>
    </row>
    <row r="22" spans="1:31" ht="15" customHeight="1" x14ac:dyDescent="0.25">
      <c r="A22" s="70" t="s">
        <v>21</v>
      </c>
      <c r="B22" s="73">
        <v>25.712738000000002</v>
      </c>
      <c r="C22" s="73">
        <v>26.336217999999999</v>
      </c>
      <c r="D22" s="73">
        <v>26.875038</v>
      </c>
      <c r="E22" s="73">
        <v>27.891632000000001</v>
      </c>
      <c r="F22" s="73">
        <v>29.045500000000001</v>
      </c>
      <c r="G22" s="73">
        <v>29.100117000000001</v>
      </c>
      <c r="H22" s="73">
        <v>29.486999999999998</v>
      </c>
      <c r="I22" s="73">
        <v>29.961884999999999</v>
      </c>
      <c r="J22" s="73">
        <v>30.925270000000001</v>
      </c>
      <c r="K22" s="73">
        <v>32.876587000000001</v>
      </c>
      <c r="L22" s="73">
        <v>34.330306999999998</v>
      </c>
      <c r="M22" s="73">
        <v>35.901974000000003</v>
      </c>
      <c r="N22" s="73">
        <v>37.611130000000003</v>
      </c>
      <c r="O22" s="73">
        <v>39.470821000000001</v>
      </c>
      <c r="P22" s="73">
        <v>39.470900999999998</v>
      </c>
      <c r="Q22" s="73">
        <v>39.470959000000001</v>
      </c>
      <c r="R22" s="73">
        <v>39.470989000000003</v>
      </c>
      <c r="S22" s="73">
        <v>39.470989000000003</v>
      </c>
      <c r="T22" s="73">
        <v>39.470989000000003</v>
      </c>
      <c r="U22" s="73">
        <v>39.470989000000003</v>
      </c>
      <c r="V22" s="73">
        <v>39.470989000000003</v>
      </c>
      <c r="W22" s="73">
        <v>39.470989000000003</v>
      </c>
      <c r="X22" s="73">
        <v>39.470989000000003</v>
      </c>
      <c r="Y22" s="73">
        <v>39.470989000000003</v>
      </c>
      <c r="Z22" s="73">
        <v>39.470989000000003</v>
      </c>
      <c r="AA22" s="73">
        <v>39.470989000000003</v>
      </c>
      <c r="AB22" s="73">
        <v>39.470989000000003</v>
      </c>
      <c r="AC22" s="73">
        <v>39.470989000000003</v>
      </c>
      <c r="AD22" s="73">
        <v>39.470989000000003</v>
      </c>
      <c r="AE22" s="72">
        <v>1.5099E-2</v>
      </c>
    </row>
    <row r="23" spans="1:31" ht="15" customHeight="1" x14ac:dyDescent="0.25">
      <c r="A23" s="70" t="s">
        <v>22</v>
      </c>
      <c r="B23" s="73">
        <v>32.651530999999999</v>
      </c>
      <c r="C23" s="73">
        <v>32.756332</v>
      </c>
      <c r="D23" s="73">
        <v>33.229553000000003</v>
      </c>
      <c r="E23" s="73">
        <v>32.864539999999998</v>
      </c>
      <c r="F23" s="73">
        <v>33.366241000000002</v>
      </c>
      <c r="G23" s="73">
        <v>34.271717000000002</v>
      </c>
      <c r="H23" s="73">
        <v>34.651595999999998</v>
      </c>
      <c r="I23" s="73">
        <v>36.997748999999999</v>
      </c>
      <c r="J23" s="73">
        <v>37.895015999999998</v>
      </c>
      <c r="K23" s="73">
        <v>39.198749999999997</v>
      </c>
      <c r="L23" s="73">
        <v>40.926169999999999</v>
      </c>
      <c r="M23" s="73">
        <v>42.898521000000002</v>
      </c>
      <c r="N23" s="73">
        <v>44.510016999999998</v>
      </c>
      <c r="O23" s="73">
        <v>46.654876999999999</v>
      </c>
      <c r="P23" s="73">
        <v>46.889530000000001</v>
      </c>
      <c r="Q23" s="73">
        <v>47.128242</v>
      </c>
      <c r="R23" s="73">
        <v>47.238041000000003</v>
      </c>
      <c r="S23" s="73">
        <v>47.337605000000003</v>
      </c>
      <c r="T23" s="73">
        <v>47.443676000000004</v>
      </c>
      <c r="U23" s="73">
        <v>47.552464000000001</v>
      </c>
      <c r="V23" s="73">
        <v>47.655650999999999</v>
      </c>
      <c r="W23" s="73">
        <v>47.744114000000003</v>
      </c>
      <c r="X23" s="73">
        <v>47.811329000000001</v>
      </c>
      <c r="Y23" s="73">
        <v>47.867111000000001</v>
      </c>
      <c r="Z23" s="73">
        <v>47.916030999999997</v>
      </c>
      <c r="AA23" s="73">
        <v>47.963371000000002</v>
      </c>
      <c r="AB23" s="73">
        <v>48.011574000000003</v>
      </c>
      <c r="AC23" s="73">
        <v>48.068336000000002</v>
      </c>
      <c r="AD23" s="73">
        <v>48.117274999999999</v>
      </c>
      <c r="AE23" s="72">
        <v>1.4344000000000001E-2</v>
      </c>
    </row>
    <row r="24" spans="1:31" ht="15" customHeight="1" x14ac:dyDescent="0.25">
      <c r="A24" s="70" t="s">
        <v>23</v>
      </c>
      <c r="B24" s="73">
        <v>36.952930000000002</v>
      </c>
      <c r="C24" s="73">
        <v>37.156520999999998</v>
      </c>
      <c r="D24" s="73">
        <v>37.640408000000001</v>
      </c>
      <c r="E24" s="73">
        <v>37.720638000000001</v>
      </c>
      <c r="F24" s="73">
        <v>38.336075000000001</v>
      </c>
      <c r="G24" s="73">
        <v>39.892895000000003</v>
      </c>
      <c r="H24" s="73">
        <v>40.564979999999998</v>
      </c>
      <c r="I24" s="73">
        <v>42.331619000000003</v>
      </c>
      <c r="J24" s="73">
        <v>44.165627000000001</v>
      </c>
      <c r="K24" s="73">
        <v>46.207104000000001</v>
      </c>
      <c r="L24" s="73">
        <v>48.517639000000003</v>
      </c>
      <c r="M24" s="73">
        <v>50.900348999999999</v>
      </c>
      <c r="N24" s="73">
        <v>52.129466999999998</v>
      </c>
      <c r="O24" s="73">
        <v>54.614910000000002</v>
      </c>
      <c r="P24" s="73">
        <v>54.931606000000002</v>
      </c>
      <c r="Q24" s="73">
        <v>55.063786</v>
      </c>
      <c r="R24" s="73">
        <v>55.165379000000001</v>
      </c>
      <c r="S24" s="73">
        <v>55.235484999999997</v>
      </c>
      <c r="T24" s="73">
        <v>55.283974000000001</v>
      </c>
      <c r="U24" s="73">
        <v>55.346015999999999</v>
      </c>
      <c r="V24" s="73">
        <v>55.394756000000001</v>
      </c>
      <c r="W24" s="73">
        <v>55.427894999999999</v>
      </c>
      <c r="X24" s="73">
        <v>55.447654999999997</v>
      </c>
      <c r="Y24" s="73">
        <v>55.460845999999997</v>
      </c>
      <c r="Z24" s="73">
        <v>55.476821999999999</v>
      </c>
      <c r="AA24" s="73">
        <v>55.490253000000003</v>
      </c>
      <c r="AB24" s="73">
        <v>55.501849999999997</v>
      </c>
      <c r="AC24" s="73">
        <v>55.515853999999997</v>
      </c>
      <c r="AD24" s="73">
        <v>55.527008000000002</v>
      </c>
      <c r="AE24" s="72">
        <v>1.499E-2</v>
      </c>
    </row>
    <row r="25" spans="1:31" ht="15" customHeight="1" x14ac:dyDescent="0.25">
      <c r="A25" s="70" t="s">
        <v>24</v>
      </c>
      <c r="B25" s="73">
        <v>28.644801999999999</v>
      </c>
      <c r="C25" s="73">
        <v>28.779194</v>
      </c>
      <c r="D25" s="73">
        <v>29.284421999999999</v>
      </c>
      <c r="E25" s="73">
        <v>29.385892999999999</v>
      </c>
      <c r="F25" s="73">
        <v>29.689437999999999</v>
      </c>
      <c r="G25" s="73">
        <v>30.067484</v>
      </c>
      <c r="H25" s="73">
        <v>30.307736999999999</v>
      </c>
      <c r="I25" s="73">
        <v>32.847729000000001</v>
      </c>
      <c r="J25" s="73">
        <v>33.120365</v>
      </c>
      <c r="K25" s="73">
        <v>33.941890999999998</v>
      </c>
      <c r="L25" s="73">
        <v>35.237419000000003</v>
      </c>
      <c r="M25" s="73">
        <v>36.841704999999997</v>
      </c>
      <c r="N25" s="73">
        <v>38.561309999999999</v>
      </c>
      <c r="O25" s="73">
        <v>40.327469000000001</v>
      </c>
      <c r="P25" s="73">
        <v>40.475192999999997</v>
      </c>
      <c r="Q25" s="73">
        <v>40.619900000000001</v>
      </c>
      <c r="R25" s="73">
        <v>40.623061999999997</v>
      </c>
      <c r="S25" s="73">
        <v>40.650970000000001</v>
      </c>
      <c r="T25" s="73">
        <v>40.714683999999998</v>
      </c>
      <c r="U25" s="73">
        <v>40.774590000000003</v>
      </c>
      <c r="V25" s="73">
        <v>40.828437999999998</v>
      </c>
      <c r="W25" s="73">
        <v>40.869278000000001</v>
      </c>
      <c r="X25" s="73">
        <v>40.894604000000001</v>
      </c>
      <c r="Y25" s="73">
        <v>40.901791000000003</v>
      </c>
      <c r="Z25" s="73">
        <v>40.896835000000003</v>
      </c>
      <c r="AA25" s="73">
        <v>40.892356999999997</v>
      </c>
      <c r="AB25" s="73">
        <v>40.883319999999998</v>
      </c>
      <c r="AC25" s="73">
        <v>40.875827999999998</v>
      </c>
      <c r="AD25" s="73">
        <v>40.871268999999998</v>
      </c>
      <c r="AE25" s="72">
        <v>1.3076000000000001E-2</v>
      </c>
    </row>
    <row r="26" spans="1:31" ht="15" customHeight="1" x14ac:dyDescent="0.25">
      <c r="A26" s="70" t="s">
        <v>25</v>
      </c>
      <c r="B26" s="73">
        <v>31.652258</v>
      </c>
      <c r="C26" s="73">
        <v>31.729434999999999</v>
      </c>
      <c r="D26" s="73">
        <v>32.195442</v>
      </c>
      <c r="E26" s="73">
        <v>31.936665000000001</v>
      </c>
      <c r="F26" s="73">
        <v>32.566177000000003</v>
      </c>
      <c r="G26" s="73">
        <v>33.643211000000001</v>
      </c>
      <c r="H26" s="73">
        <v>34.226025</v>
      </c>
      <c r="I26" s="73">
        <v>36.776569000000002</v>
      </c>
      <c r="J26" s="73">
        <v>37.875827999999998</v>
      </c>
      <c r="K26" s="73">
        <v>39.178283999999998</v>
      </c>
      <c r="L26" s="73">
        <v>40.904251000000002</v>
      </c>
      <c r="M26" s="73">
        <v>42.875137000000002</v>
      </c>
      <c r="N26" s="73">
        <v>44.485667999999997</v>
      </c>
      <c r="O26" s="73">
        <v>46.629128000000001</v>
      </c>
      <c r="P26" s="73">
        <v>46.862831</v>
      </c>
      <c r="Q26" s="73">
        <v>47.100937000000002</v>
      </c>
      <c r="R26" s="73">
        <v>47.210075000000003</v>
      </c>
      <c r="S26" s="73">
        <v>47.309021000000001</v>
      </c>
      <c r="T26" s="73">
        <v>47.414467000000002</v>
      </c>
      <c r="U26" s="73">
        <v>47.522644</v>
      </c>
      <c r="V26" s="73">
        <v>47.625149</v>
      </c>
      <c r="W26" s="73">
        <v>47.712851999999998</v>
      </c>
      <c r="X26" s="73">
        <v>47.779345999999997</v>
      </c>
      <c r="Y26" s="73">
        <v>47.834141000000002</v>
      </c>
      <c r="Z26" s="73">
        <v>47.881957999999997</v>
      </c>
      <c r="AA26" s="73">
        <v>47.928100999999998</v>
      </c>
      <c r="AB26" s="73">
        <v>47.974918000000002</v>
      </c>
      <c r="AC26" s="73">
        <v>48.030197000000001</v>
      </c>
      <c r="AD26" s="73">
        <v>48.077789000000003</v>
      </c>
      <c r="AE26" s="72">
        <v>1.5511E-2</v>
      </c>
    </row>
    <row r="27" spans="1:31" ht="15" customHeight="1" x14ac:dyDescent="0.25">
      <c r="A27" s="70" t="s">
        <v>26</v>
      </c>
      <c r="B27" s="73">
        <v>36.286774000000001</v>
      </c>
      <c r="C27" s="73">
        <v>36.451304999999998</v>
      </c>
      <c r="D27" s="73">
        <v>36.920605000000002</v>
      </c>
      <c r="E27" s="73">
        <v>36.989795999999998</v>
      </c>
      <c r="F27" s="73">
        <v>37.600056000000002</v>
      </c>
      <c r="G27" s="73">
        <v>39.277965999999999</v>
      </c>
      <c r="H27" s="73">
        <v>40.149075000000003</v>
      </c>
      <c r="I27" s="73">
        <v>42.116066000000004</v>
      </c>
      <c r="J27" s="73">
        <v>44.149070999999999</v>
      </c>
      <c r="K27" s="73">
        <v>46.189537000000001</v>
      </c>
      <c r="L27" s="73">
        <v>48.498790999999997</v>
      </c>
      <c r="M27" s="73">
        <v>50.880401999999997</v>
      </c>
      <c r="N27" s="73">
        <v>52.108547000000002</v>
      </c>
      <c r="O27" s="73">
        <v>54.593474999999998</v>
      </c>
      <c r="P27" s="73">
        <v>54.909686999999998</v>
      </c>
      <c r="Q27" s="73">
        <v>55.041504000000003</v>
      </c>
      <c r="R27" s="73">
        <v>55.142741999999998</v>
      </c>
      <c r="S27" s="73">
        <v>55.212479000000002</v>
      </c>
      <c r="T27" s="73">
        <v>55.260573999999998</v>
      </c>
      <c r="U27" s="73">
        <v>55.322257999999998</v>
      </c>
      <c r="V27" s="73">
        <v>55.370593999999997</v>
      </c>
      <c r="W27" s="73">
        <v>55.403239999999997</v>
      </c>
      <c r="X27" s="73">
        <v>55.422516000000002</v>
      </c>
      <c r="Y27" s="73">
        <v>55.435253000000003</v>
      </c>
      <c r="Z27" s="73">
        <v>55.450752000000001</v>
      </c>
      <c r="AA27" s="73">
        <v>55.463703000000002</v>
      </c>
      <c r="AB27" s="73">
        <v>55.474803999999999</v>
      </c>
      <c r="AC27" s="73">
        <v>55.488284999999998</v>
      </c>
      <c r="AD27" s="73">
        <v>55.498843999999998</v>
      </c>
      <c r="AE27" s="72">
        <v>1.5692000000000001E-2</v>
      </c>
    </row>
    <row r="28" spans="1:31" ht="15" customHeight="1" x14ac:dyDescent="0.25">
      <c r="A28" s="70" t="s">
        <v>27</v>
      </c>
      <c r="B28" s="73">
        <v>27.440767000000001</v>
      </c>
      <c r="C28" s="73">
        <v>27.562840000000001</v>
      </c>
      <c r="D28" s="73">
        <v>28.066051000000002</v>
      </c>
      <c r="E28" s="73">
        <v>28.372634999999999</v>
      </c>
      <c r="F28" s="73">
        <v>28.873449000000001</v>
      </c>
      <c r="G28" s="73">
        <v>29.450657</v>
      </c>
      <c r="H28" s="73">
        <v>29.890509000000002</v>
      </c>
      <c r="I28" s="73">
        <v>32.628749999999997</v>
      </c>
      <c r="J28" s="73">
        <v>33.100276999999998</v>
      </c>
      <c r="K28" s="73">
        <v>33.920558999999997</v>
      </c>
      <c r="L28" s="73">
        <v>35.214661</v>
      </c>
      <c r="M28" s="73">
        <v>36.817355999999997</v>
      </c>
      <c r="N28" s="73">
        <v>38.535828000000002</v>
      </c>
      <c r="O28" s="73">
        <v>40.300097999999998</v>
      </c>
      <c r="P28" s="73">
        <v>40.446651000000003</v>
      </c>
      <c r="Q28" s="73">
        <v>40.590546000000003</v>
      </c>
      <c r="R28" s="73">
        <v>40.592860999999999</v>
      </c>
      <c r="S28" s="73">
        <v>40.619987000000002</v>
      </c>
      <c r="T28" s="73">
        <v>40.682896</v>
      </c>
      <c r="U28" s="73">
        <v>40.742007999999998</v>
      </c>
      <c r="V28" s="73">
        <v>40.794967999999997</v>
      </c>
      <c r="W28" s="73">
        <v>40.834842999999999</v>
      </c>
      <c r="X28" s="73">
        <v>40.859276000000001</v>
      </c>
      <c r="Y28" s="73">
        <v>40.865085999999998</v>
      </c>
      <c r="Z28" s="73">
        <v>40.858597000000003</v>
      </c>
      <c r="AA28" s="73">
        <v>40.852412999999999</v>
      </c>
      <c r="AB28" s="73">
        <v>40.841361999999997</v>
      </c>
      <c r="AC28" s="73">
        <v>40.831684000000003</v>
      </c>
      <c r="AD28" s="73">
        <v>40.825203000000002</v>
      </c>
      <c r="AE28" s="72">
        <v>1.4656000000000001E-2</v>
      </c>
    </row>
    <row r="29" spans="1:31" ht="15" customHeight="1" x14ac:dyDescent="0.25">
      <c r="A29" s="70" t="s">
        <v>28</v>
      </c>
      <c r="B29" s="73">
        <v>25.580190999999999</v>
      </c>
      <c r="C29" s="73">
        <v>25.638764999999999</v>
      </c>
      <c r="D29" s="73">
        <v>26.014050000000001</v>
      </c>
      <c r="E29" s="73">
        <v>25.777431</v>
      </c>
      <c r="F29" s="73">
        <v>26.290623</v>
      </c>
      <c r="G29" s="73">
        <v>27.162012000000001</v>
      </c>
      <c r="H29" s="73">
        <v>27.630316000000001</v>
      </c>
      <c r="I29" s="73">
        <v>29.698097000000001</v>
      </c>
      <c r="J29" s="73">
        <v>30.582702999999999</v>
      </c>
      <c r="K29" s="73">
        <v>31.632006000000001</v>
      </c>
      <c r="L29" s="73">
        <v>33.025371999999997</v>
      </c>
      <c r="M29" s="73">
        <v>34.618355000000001</v>
      </c>
      <c r="N29" s="73">
        <v>35.924258999999999</v>
      </c>
      <c r="O29" s="73">
        <v>37.658572999999997</v>
      </c>
      <c r="P29" s="73">
        <v>37.847949999999997</v>
      </c>
      <c r="Q29" s="73">
        <v>38.045558999999997</v>
      </c>
      <c r="R29" s="73">
        <v>38.137011999999999</v>
      </c>
      <c r="S29" s="73">
        <v>38.219723000000002</v>
      </c>
      <c r="T29" s="73">
        <v>38.307532999999999</v>
      </c>
      <c r="U29" s="73">
        <v>38.397483999999999</v>
      </c>
      <c r="V29" s="73">
        <v>38.483069999999998</v>
      </c>
      <c r="W29" s="73">
        <v>38.556679000000003</v>
      </c>
      <c r="X29" s="73">
        <v>38.612797</v>
      </c>
      <c r="Y29" s="73">
        <v>38.659531000000001</v>
      </c>
      <c r="Z29" s="73">
        <v>38.700527000000001</v>
      </c>
      <c r="AA29" s="73">
        <v>38.740130999999998</v>
      </c>
      <c r="AB29" s="73">
        <v>38.780513999999997</v>
      </c>
      <c r="AC29" s="73">
        <v>38.828071999999999</v>
      </c>
      <c r="AD29" s="73">
        <v>38.868999000000002</v>
      </c>
      <c r="AE29" s="72">
        <v>1.553E-2</v>
      </c>
    </row>
    <row r="30" spans="1:31" ht="15" customHeight="1" x14ac:dyDescent="0.25">
      <c r="A30" s="70" t="s">
        <v>29</v>
      </c>
      <c r="B30" s="73">
        <v>29.639942000000001</v>
      </c>
      <c r="C30" s="73">
        <v>29.774336000000002</v>
      </c>
      <c r="D30" s="73">
        <v>30.157671000000001</v>
      </c>
      <c r="E30" s="73">
        <v>30.214189999999999</v>
      </c>
      <c r="F30" s="73">
        <v>30.712664</v>
      </c>
      <c r="G30" s="73">
        <v>32.083221000000002</v>
      </c>
      <c r="H30" s="73">
        <v>32.794764999999998</v>
      </c>
      <c r="I30" s="73">
        <v>34.401454999999999</v>
      </c>
      <c r="J30" s="73">
        <v>36.062064999999997</v>
      </c>
      <c r="K30" s="73">
        <v>37.728766999999998</v>
      </c>
      <c r="L30" s="73">
        <v>39.615025000000003</v>
      </c>
      <c r="M30" s="73">
        <v>41.560383000000002</v>
      </c>
      <c r="N30" s="73">
        <v>42.563564</v>
      </c>
      <c r="O30" s="73">
        <v>44.593314999999997</v>
      </c>
      <c r="P30" s="73">
        <v>44.851604000000002</v>
      </c>
      <c r="Q30" s="73">
        <v>44.959274000000001</v>
      </c>
      <c r="R30" s="73">
        <v>45.041969000000002</v>
      </c>
      <c r="S30" s="73">
        <v>45.098930000000003</v>
      </c>
      <c r="T30" s="73">
        <v>45.138218000000002</v>
      </c>
      <c r="U30" s="73">
        <v>45.188602000000003</v>
      </c>
      <c r="V30" s="73">
        <v>45.228085</v>
      </c>
      <c r="W30" s="73">
        <v>45.254748999999997</v>
      </c>
      <c r="X30" s="73">
        <v>45.270496000000001</v>
      </c>
      <c r="Y30" s="73">
        <v>45.280898999999998</v>
      </c>
      <c r="Z30" s="73">
        <v>45.293559999999999</v>
      </c>
      <c r="AA30" s="73">
        <v>45.304138000000002</v>
      </c>
      <c r="AB30" s="73">
        <v>45.313206000000001</v>
      </c>
      <c r="AC30" s="73">
        <v>45.324218999999999</v>
      </c>
      <c r="AD30" s="73">
        <v>45.332839999999997</v>
      </c>
      <c r="AE30" s="72">
        <v>1.5692000000000001E-2</v>
      </c>
    </row>
    <row r="31" spans="1:31" ht="15" customHeight="1" x14ac:dyDescent="0.25">
      <c r="A31" s="70" t="s">
        <v>30</v>
      </c>
      <c r="B31" s="73">
        <v>21.964962</v>
      </c>
      <c r="C31" s="73">
        <v>22.062674999999999</v>
      </c>
      <c r="D31" s="73">
        <v>22.465471000000001</v>
      </c>
      <c r="E31" s="73">
        <v>22.710875999999999</v>
      </c>
      <c r="F31" s="73">
        <v>23.111753</v>
      </c>
      <c r="G31" s="73">
        <v>23.573778000000001</v>
      </c>
      <c r="H31" s="73">
        <v>23.925858000000002</v>
      </c>
      <c r="I31" s="73">
        <v>26.117683</v>
      </c>
      <c r="J31" s="73">
        <v>26.495117</v>
      </c>
      <c r="K31" s="73">
        <v>27.151712</v>
      </c>
      <c r="L31" s="73">
        <v>28.187576</v>
      </c>
      <c r="M31" s="73">
        <v>29.470452999999999</v>
      </c>
      <c r="N31" s="73">
        <v>30.846004000000001</v>
      </c>
      <c r="O31" s="73">
        <v>32.258212999999998</v>
      </c>
      <c r="P31" s="73">
        <v>32.375523000000001</v>
      </c>
      <c r="Q31" s="73">
        <v>32.490704000000001</v>
      </c>
      <c r="R31" s="73">
        <v>32.492558000000002</v>
      </c>
      <c r="S31" s="73">
        <v>32.514271000000001</v>
      </c>
      <c r="T31" s="73">
        <v>32.564624999999999</v>
      </c>
      <c r="U31" s="73">
        <v>32.611941999999999</v>
      </c>
      <c r="V31" s="73">
        <v>32.654330999999999</v>
      </c>
      <c r="W31" s="73">
        <v>32.686253000000001</v>
      </c>
      <c r="X31" s="73">
        <v>32.705807</v>
      </c>
      <c r="Y31" s="73">
        <v>32.710461000000002</v>
      </c>
      <c r="Z31" s="73">
        <v>32.705264999999997</v>
      </c>
      <c r="AA31" s="73">
        <v>32.700313999999999</v>
      </c>
      <c r="AB31" s="73">
        <v>32.691471</v>
      </c>
      <c r="AC31" s="73">
        <v>32.683723000000001</v>
      </c>
      <c r="AD31" s="73">
        <v>32.678534999999997</v>
      </c>
      <c r="AE31" s="72">
        <v>1.4656000000000001E-2</v>
      </c>
    </row>
    <row r="32" spans="1:31" ht="15" customHeight="1" x14ac:dyDescent="0.25">
      <c r="A32" s="70" t="s">
        <v>31</v>
      </c>
      <c r="B32" s="73">
        <v>21.50461</v>
      </c>
      <c r="C32" s="73">
        <v>21.865521999999999</v>
      </c>
      <c r="D32" s="73">
        <v>22.251493</v>
      </c>
      <c r="E32" s="73">
        <v>22.620501999999998</v>
      </c>
      <c r="F32" s="73">
        <v>23.005672000000001</v>
      </c>
      <c r="G32" s="73">
        <v>23.425146000000002</v>
      </c>
      <c r="H32" s="73">
        <v>23.853024000000001</v>
      </c>
      <c r="I32" s="73">
        <v>24.389665999999998</v>
      </c>
      <c r="J32" s="73">
        <v>24.954619999999998</v>
      </c>
      <c r="K32" s="73">
        <v>25.554625999999999</v>
      </c>
      <c r="L32" s="73">
        <v>26.201222999999999</v>
      </c>
      <c r="M32" s="73">
        <v>26.9102</v>
      </c>
      <c r="N32" s="73">
        <v>27.670107000000002</v>
      </c>
      <c r="O32" s="73">
        <v>28.499849000000001</v>
      </c>
      <c r="P32" s="73">
        <v>29.315059999999999</v>
      </c>
      <c r="Q32" s="73">
        <v>30.110476999999999</v>
      </c>
      <c r="R32" s="73">
        <v>30.871600999999998</v>
      </c>
      <c r="S32" s="73">
        <v>31.598282000000001</v>
      </c>
      <c r="T32" s="73">
        <v>32.288291999999998</v>
      </c>
      <c r="U32" s="73">
        <v>32.937752000000003</v>
      </c>
      <c r="V32" s="73">
        <v>33.547660999999998</v>
      </c>
      <c r="W32" s="73">
        <v>34.116622999999997</v>
      </c>
      <c r="X32" s="73">
        <v>34.644886</v>
      </c>
      <c r="Y32" s="73">
        <v>35.132244</v>
      </c>
      <c r="Z32" s="73">
        <v>35.578518000000003</v>
      </c>
      <c r="AA32" s="73">
        <v>35.983958999999999</v>
      </c>
      <c r="AB32" s="73">
        <v>36.349831000000002</v>
      </c>
      <c r="AC32" s="73">
        <v>36.678234000000003</v>
      </c>
      <c r="AD32" s="73">
        <v>36.970889999999997</v>
      </c>
      <c r="AE32" s="72">
        <v>1.9643000000000001E-2</v>
      </c>
    </row>
    <row r="33" spans="1:31" ht="15" customHeight="1" x14ac:dyDescent="0.25">
      <c r="A33" s="70" t="s">
        <v>32</v>
      </c>
      <c r="B33" s="73">
        <v>18.083673000000001</v>
      </c>
      <c r="C33" s="73">
        <v>18.092528999999999</v>
      </c>
      <c r="D33" s="73">
        <v>18.251529999999999</v>
      </c>
      <c r="E33" s="73">
        <v>18.33869</v>
      </c>
      <c r="F33" s="73">
        <v>18.558357000000001</v>
      </c>
      <c r="G33" s="73">
        <v>18.835238</v>
      </c>
      <c r="H33" s="73">
        <v>19.031534000000001</v>
      </c>
      <c r="I33" s="73">
        <v>20.288525</v>
      </c>
      <c r="J33" s="73">
        <v>20.554680000000001</v>
      </c>
      <c r="K33" s="73">
        <v>20.958176000000002</v>
      </c>
      <c r="L33" s="73">
        <v>21.562018999999999</v>
      </c>
      <c r="M33" s="73">
        <v>22.413698</v>
      </c>
      <c r="N33" s="73">
        <v>23.268540999999999</v>
      </c>
      <c r="O33" s="73">
        <v>24.175629000000001</v>
      </c>
      <c r="P33" s="73">
        <v>24.268827000000002</v>
      </c>
      <c r="Q33" s="73">
        <v>24.362614000000001</v>
      </c>
      <c r="R33" s="73">
        <v>24.356106</v>
      </c>
      <c r="S33" s="73">
        <v>24.375489999999999</v>
      </c>
      <c r="T33" s="73">
        <v>24.420773000000001</v>
      </c>
      <c r="U33" s="73">
        <v>24.46697</v>
      </c>
      <c r="V33" s="73">
        <v>24.509084999999999</v>
      </c>
      <c r="W33" s="73">
        <v>24.543634000000001</v>
      </c>
      <c r="X33" s="73">
        <v>24.570174999999999</v>
      </c>
      <c r="Y33" s="73">
        <v>24.584671</v>
      </c>
      <c r="Z33" s="73">
        <v>24.587032000000001</v>
      </c>
      <c r="AA33" s="73">
        <v>24.582232000000001</v>
      </c>
      <c r="AB33" s="73">
        <v>24.577703</v>
      </c>
      <c r="AC33" s="73">
        <v>24.573976999999999</v>
      </c>
      <c r="AD33" s="73">
        <v>24.571052999999999</v>
      </c>
      <c r="AE33" s="72">
        <v>1.14E-2</v>
      </c>
    </row>
    <row r="34" spans="1:31" ht="15" customHeight="1" x14ac:dyDescent="0.25">
      <c r="A34" s="70" t="s">
        <v>33</v>
      </c>
      <c r="B34" s="73">
        <v>15.171279999999999</v>
      </c>
      <c r="C34" s="73">
        <v>15.464575</v>
      </c>
      <c r="D34" s="73">
        <v>15.790478</v>
      </c>
      <c r="E34" s="73">
        <v>16.136275999999999</v>
      </c>
      <c r="F34" s="73">
        <v>16.490185</v>
      </c>
      <c r="G34" s="73">
        <v>16.850218000000002</v>
      </c>
      <c r="H34" s="73">
        <v>17.197099999999999</v>
      </c>
      <c r="I34" s="73">
        <v>17.611052000000001</v>
      </c>
      <c r="J34" s="73">
        <v>18.028751</v>
      </c>
      <c r="K34" s="73">
        <v>18.449363999999999</v>
      </c>
      <c r="L34" s="73">
        <v>18.870643999999999</v>
      </c>
      <c r="M34" s="73">
        <v>19.314074999999999</v>
      </c>
      <c r="N34" s="73">
        <v>19.782571999999998</v>
      </c>
      <c r="O34" s="73">
        <v>20.273983000000001</v>
      </c>
      <c r="P34" s="73">
        <v>20.748311999999999</v>
      </c>
      <c r="Q34" s="73">
        <v>21.200932999999999</v>
      </c>
      <c r="R34" s="73">
        <v>21.619814000000002</v>
      </c>
      <c r="S34" s="73">
        <v>22.011296999999999</v>
      </c>
      <c r="T34" s="73">
        <v>22.377396000000001</v>
      </c>
      <c r="U34" s="73">
        <v>22.718571000000001</v>
      </c>
      <c r="V34" s="73">
        <v>23.033875999999999</v>
      </c>
      <c r="W34" s="73">
        <v>23.319319</v>
      </c>
      <c r="X34" s="73">
        <v>23.571724</v>
      </c>
      <c r="Y34" s="73">
        <v>23.793274</v>
      </c>
      <c r="Z34" s="73">
        <v>23.981472</v>
      </c>
      <c r="AA34" s="73">
        <v>24.136137000000002</v>
      </c>
      <c r="AB34" s="73">
        <v>24.259786999999999</v>
      </c>
      <c r="AC34" s="73">
        <v>24.353376000000001</v>
      </c>
      <c r="AD34" s="73">
        <v>24.422190000000001</v>
      </c>
      <c r="AE34" s="72">
        <v>1.7068E-2</v>
      </c>
    </row>
    <row r="35" spans="1:31" ht="15" customHeight="1" x14ac:dyDescent="0.25">
      <c r="A35" s="70" t="s">
        <v>34</v>
      </c>
      <c r="B35" s="73">
        <v>6.6785180000000004</v>
      </c>
      <c r="C35" s="73">
        <v>6.6857300000000004</v>
      </c>
      <c r="D35" s="73">
        <v>6.7195650000000002</v>
      </c>
      <c r="E35" s="73">
        <v>6.7666440000000003</v>
      </c>
      <c r="F35" s="73">
        <v>6.8244490000000004</v>
      </c>
      <c r="G35" s="73">
        <v>6.8998340000000002</v>
      </c>
      <c r="H35" s="73">
        <v>6.9869500000000002</v>
      </c>
      <c r="I35" s="73">
        <v>7.072972</v>
      </c>
      <c r="J35" s="73">
        <v>7.1574749999999998</v>
      </c>
      <c r="K35" s="73">
        <v>7.2387540000000001</v>
      </c>
      <c r="L35" s="73">
        <v>7.3138550000000002</v>
      </c>
      <c r="M35" s="73">
        <v>7.3826980000000004</v>
      </c>
      <c r="N35" s="73">
        <v>7.445373</v>
      </c>
      <c r="O35" s="73">
        <v>7.5027819999999998</v>
      </c>
      <c r="P35" s="73">
        <v>7.5541619999999998</v>
      </c>
      <c r="Q35" s="73">
        <v>7.6007870000000004</v>
      </c>
      <c r="R35" s="73">
        <v>7.6426720000000001</v>
      </c>
      <c r="S35" s="73">
        <v>7.6763560000000002</v>
      </c>
      <c r="T35" s="73">
        <v>7.7029490000000003</v>
      </c>
      <c r="U35" s="73">
        <v>7.7262180000000003</v>
      </c>
      <c r="V35" s="73">
        <v>7.7445459999999997</v>
      </c>
      <c r="W35" s="73">
        <v>7.7639810000000002</v>
      </c>
      <c r="X35" s="73">
        <v>7.778975</v>
      </c>
      <c r="Y35" s="73">
        <v>7.789593</v>
      </c>
      <c r="Z35" s="73">
        <v>7.796627</v>
      </c>
      <c r="AA35" s="73">
        <v>7.79739</v>
      </c>
      <c r="AB35" s="73">
        <v>7.7918099999999999</v>
      </c>
      <c r="AC35" s="73">
        <v>7.7859290000000003</v>
      </c>
      <c r="AD35" s="73">
        <v>7.7800770000000004</v>
      </c>
      <c r="AE35" s="72">
        <v>5.6299999999999996E-3</v>
      </c>
    </row>
    <row r="36" spans="1:31" ht="15" customHeight="1" x14ac:dyDescent="0.25">
      <c r="A36" s="69" t="s">
        <v>35</v>
      </c>
    </row>
    <row r="37" spans="1:31" ht="15" customHeight="1" x14ac:dyDescent="0.25">
      <c r="A37" s="70" t="s">
        <v>36</v>
      </c>
      <c r="B37" s="73">
        <v>64.234809999999996</v>
      </c>
      <c r="C37" s="73">
        <v>65.884536999999995</v>
      </c>
      <c r="D37" s="73">
        <v>65.884536999999995</v>
      </c>
      <c r="E37" s="73">
        <v>66.105331000000007</v>
      </c>
      <c r="F37" s="73">
        <v>66.33287</v>
      </c>
      <c r="G37" s="73">
        <v>66.576324</v>
      </c>
      <c r="H37" s="73">
        <v>66.834541000000002</v>
      </c>
      <c r="I37" s="73">
        <v>67.143105000000006</v>
      </c>
      <c r="J37" s="73">
        <v>67.420745999999994</v>
      </c>
      <c r="K37" s="73">
        <v>67.721564999999998</v>
      </c>
      <c r="L37" s="73">
        <v>67.993628999999999</v>
      </c>
      <c r="M37" s="73">
        <v>68.229934999999998</v>
      </c>
      <c r="N37" s="73">
        <v>68.474838000000005</v>
      </c>
      <c r="O37" s="73">
        <v>68.737053000000003</v>
      </c>
      <c r="P37" s="73">
        <v>68.999427999999995</v>
      </c>
      <c r="Q37" s="73">
        <v>69.276131000000007</v>
      </c>
      <c r="R37" s="73">
        <v>69.560355999999999</v>
      </c>
      <c r="S37" s="73">
        <v>69.857169999999996</v>
      </c>
      <c r="T37" s="73">
        <v>70.170845</v>
      </c>
      <c r="U37" s="73">
        <v>70.48912</v>
      </c>
      <c r="V37" s="73">
        <v>70.827652</v>
      </c>
      <c r="W37" s="73">
        <v>71.209830999999994</v>
      </c>
      <c r="X37" s="73">
        <v>71.597733000000005</v>
      </c>
      <c r="Y37" s="73">
        <v>71.980095000000006</v>
      </c>
      <c r="Z37" s="73">
        <v>72.363074999999995</v>
      </c>
      <c r="AA37" s="73">
        <v>72.786354000000003</v>
      </c>
      <c r="AB37" s="73">
        <v>73.223633000000007</v>
      </c>
      <c r="AC37" s="73">
        <v>73.669785000000005</v>
      </c>
      <c r="AD37" s="73">
        <v>74.134513999999996</v>
      </c>
      <c r="AE37" s="72">
        <v>4.3790000000000001E-3</v>
      </c>
    </row>
    <row r="38" spans="1:31" ht="15" customHeight="1" x14ac:dyDescent="0.25">
      <c r="A38" s="69" t="s">
        <v>37</v>
      </c>
    </row>
    <row r="39" spans="1:31" ht="15" customHeight="1" x14ac:dyDescent="0.25">
      <c r="A39" s="70" t="s">
        <v>15</v>
      </c>
      <c r="B39" s="73">
        <v>3.4307989999999999</v>
      </c>
      <c r="C39" s="73">
        <v>3.4559099999999998</v>
      </c>
      <c r="D39" s="73">
        <v>3.4812050000000001</v>
      </c>
      <c r="E39" s="73">
        <v>3.5066850000000001</v>
      </c>
      <c r="F39" s="73">
        <v>3.5323519999999999</v>
      </c>
      <c r="G39" s="73">
        <v>3.5582069999999999</v>
      </c>
      <c r="H39" s="73">
        <v>3.5842510000000001</v>
      </c>
      <c r="I39" s="73">
        <v>3.6104850000000002</v>
      </c>
      <c r="J39" s="73">
        <v>3.6369120000000001</v>
      </c>
      <c r="K39" s="73">
        <v>3.663532</v>
      </c>
      <c r="L39" s="73">
        <v>3.690347</v>
      </c>
      <c r="M39" s="73">
        <v>3.7173579999999999</v>
      </c>
      <c r="N39" s="73">
        <v>3.744567</v>
      </c>
      <c r="O39" s="73">
        <v>3.7719749999999999</v>
      </c>
      <c r="P39" s="73">
        <v>3.7995830000000002</v>
      </c>
      <c r="Q39" s="73">
        <v>3.827394</v>
      </c>
      <c r="R39" s="73">
        <v>3.8554080000000002</v>
      </c>
      <c r="S39" s="73">
        <v>3.8836270000000002</v>
      </c>
      <c r="T39" s="73">
        <v>3.9120529999999998</v>
      </c>
      <c r="U39" s="73">
        <v>3.9406870000000001</v>
      </c>
      <c r="V39" s="73">
        <v>3.9695299999999998</v>
      </c>
      <c r="W39" s="73">
        <v>3.9985849999999998</v>
      </c>
      <c r="X39" s="73">
        <v>4.0278520000000002</v>
      </c>
      <c r="Y39" s="73">
        <v>4.0573329999999999</v>
      </c>
      <c r="Z39" s="73">
        <v>4.0870309999999996</v>
      </c>
      <c r="AA39" s="73">
        <v>4.1169450000000003</v>
      </c>
      <c r="AB39" s="73">
        <v>4.1470789999999997</v>
      </c>
      <c r="AC39" s="73">
        <v>4.1774329999999997</v>
      </c>
      <c r="AD39" s="73">
        <v>4.2080089999999997</v>
      </c>
      <c r="AE39" s="72">
        <v>7.319E-3</v>
      </c>
    </row>
    <row r="40" spans="1:31" ht="15" customHeight="1" x14ac:dyDescent="0.25">
      <c r="A40" s="70" t="s">
        <v>16</v>
      </c>
      <c r="B40" s="73">
        <v>4.6807489999999996</v>
      </c>
      <c r="C40" s="73">
        <v>4.7174019999999999</v>
      </c>
      <c r="D40" s="73">
        <v>4.7543410000000002</v>
      </c>
      <c r="E40" s="73">
        <v>4.7915710000000002</v>
      </c>
      <c r="F40" s="73">
        <v>4.8290920000000002</v>
      </c>
      <c r="G40" s="73">
        <v>4.8669060000000002</v>
      </c>
      <c r="H40" s="73">
        <v>4.905017</v>
      </c>
      <c r="I40" s="73">
        <v>4.9434259999999997</v>
      </c>
      <c r="J40" s="73">
        <v>4.9821359999999997</v>
      </c>
      <c r="K40" s="73">
        <v>5.0211480000000002</v>
      </c>
      <c r="L40" s="73">
        <v>5.060467</v>
      </c>
      <c r="M40" s="73">
        <v>5.1000930000000002</v>
      </c>
      <c r="N40" s="73">
        <v>5.1400300000000003</v>
      </c>
      <c r="O40" s="73">
        <v>5.1802789999999996</v>
      </c>
      <c r="P40" s="73">
        <v>5.2208439999999996</v>
      </c>
      <c r="Q40" s="73">
        <v>5.2617260000000003</v>
      </c>
      <c r="R40" s="73">
        <v>5.3029279999999996</v>
      </c>
      <c r="S40" s="73">
        <v>5.3444529999999997</v>
      </c>
      <c r="T40" s="73">
        <v>5.3863029999999998</v>
      </c>
      <c r="U40" s="73">
        <v>5.4284809999999997</v>
      </c>
      <c r="V40" s="73">
        <v>5.4709890000000003</v>
      </c>
      <c r="W40" s="73">
        <v>5.5138299999999996</v>
      </c>
      <c r="X40" s="73">
        <v>5.5570069999999996</v>
      </c>
      <c r="Y40" s="73">
        <v>5.6005209999999996</v>
      </c>
      <c r="Z40" s="73">
        <v>5.6443760000000003</v>
      </c>
      <c r="AA40" s="73">
        <v>5.6885750000000002</v>
      </c>
      <c r="AB40" s="73">
        <v>5.7331200000000004</v>
      </c>
      <c r="AC40" s="73">
        <v>5.7780129999999996</v>
      </c>
      <c r="AD40" s="73">
        <v>5.8232590000000002</v>
      </c>
      <c r="AE40" s="72">
        <v>7.8309999999999994E-3</v>
      </c>
    </row>
    <row r="41" spans="1:31" ht="15" customHeight="1" x14ac:dyDescent="0.25"/>
    <row r="42" spans="1:31" ht="15" customHeight="1" x14ac:dyDescent="0.25">
      <c r="A42" s="69" t="s">
        <v>38</v>
      </c>
    </row>
    <row r="43" spans="1:31" ht="15" customHeight="1" x14ac:dyDescent="0.25">
      <c r="A43" s="69" t="s">
        <v>39</v>
      </c>
    </row>
    <row r="44" spans="1:31" ht="15" customHeight="1" x14ac:dyDescent="0.25">
      <c r="A44" s="70" t="s">
        <v>40</v>
      </c>
      <c r="B44" s="74">
        <v>15.000707</v>
      </c>
      <c r="C44" s="74">
        <v>15.126811999999999</v>
      </c>
      <c r="D44" s="74">
        <v>14.969158</v>
      </c>
      <c r="E44" s="74">
        <v>15.102727</v>
      </c>
      <c r="F44" s="74">
        <v>15.089934</v>
      </c>
      <c r="G44" s="74">
        <v>15.026152</v>
      </c>
      <c r="H44" s="74">
        <v>14.928838000000001</v>
      </c>
      <c r="I44" s="74">
        <v>14.779223</v>
      </c>
      <c r="J44" s="74">
        <v>14.621775</v>
      </c>
      <c r="K44" s="74">
        <v>14.449444</v>
      </c>
      <c r="L44" s="74">
        <v>14.254868</v>
      </c>
      <c r="M44" s="74">
        <v>14.040855000000001</v>
      </c>
      <c r="N44" s="74">
        <v>13.814576000000001</v>
      </c>
      <c r="O44" s="74">
        <v>13.570862999999999</v>
      </c>
      <c r="P44" s="74">
        <v>13.354986</v>
      </c>
      <c r="Q44" s="74">
        <v>13.168699999999999</v>
      </c>
      <c r="R44" s="74">
        <v>13.008717000000001</v>
      </c>
      <c r="S44" s="74">
        <v>12.867063</v>
      </c>
      <c r="T44" s="74">
        <v>12.742160999999999</v>
      </c>
      <c r="U44" s="74">
        <v>12.63725</v>
      </c>
      <c r="V44" s="74">
        <v>12.545678000000001</v>
      </c>
      <c r="W44" s="74">
        <v>12.462661000000001</v>
      </c>
      <c r="X44" s="74">
        <v>12.387053</v>
      </c>
      <c r="Y44" s="74">
        <v>12.314676</v>
      </c>
      <c r="Z44" s="74">
        <v>12.251948000000001</v>
      </c>
      <c r="AA44" s="74">
        <v>12.199047</v>
      </c>
      <c r="AB44" s="74">
        <v>12.153897000000001</v>
      </c>
      <c r="AC44" s="74">
        <v>12.113937999999999</v>
      </c>
      <c r="AD44" s="74">
        <v>12.077443000000001</v>
      </c>
      <c r="AE44" s="72">
        <v>-8.3029999999999996E-3</v>
      </c>
    </row>
    <row r="45" spans="1:31" ht="15" customHeight="1" x14ac:dyDescent="0.25">
      <c r="A45" s="70" t="s">
        <v>41</v>
      </c>
      <c r="B45" s="74">
        <v>0.51493900000000004</v>
      </c>
      <c r="C45" s="74">
        <v>0.54372100000000001</v>
      </c>
      <c r="D45" s="74">
        <v>0.545045</v>
      </c>
      <c r="E45" s="74">
        <v>0.55522499999999997</v>
      </c>
      <c r="F45" s="74">
        <v>0.55504299999999995</v>
      </c>
      <c r="G45" s="74">
        <v>0.55364000000000002</v>
      </c>
      <c r="H45" s="74">
        <v>0.55308599999999997</v>
      </c>
      <c r="I45" s="74">
        <v>0.549203</v>
      </c>
      <c r="J45" s="74">
        <v>0.54595800000000005</v>
      </c>
      <c r="K45" s="74">
        <v>0.541018</v>
      </c>
      <c r="L45" s="74">
        <v>0.53708999999999996</v>
      </c>
      <c r="M45" s="74">
        <v>0.53352100000000002</v>
      </c>
      <c r="N45" s="74">
        <v>0.53003999999999996</v>
      </c>
      <c r="O45" s="74">
        <v>0.52627900000000005</v>
      </c>
      <c r="P45" s="74">
        <v>0.52218699999999996</v>
      </c>
      <c r="Q45" s="74">
        <v>0.51877499999999999</v>
      </c>
      <c r="R45" s="74">
        <v>0.51549299999999998</v>
      </c>
      <c r="S45" s="74">
        <v>0.51280000000000003</v>
      </c>
      <c r="T45" s="74">
        <v>0.51157200000000003</v>
      </c>
      <c r="U45" s="74">
        <v>0.51090800000000003</v>
      </c>
      <c r="V45" s="74">
        <v>0.51000199999999996</v>
      </c>
      <c r="W45" s="74">
        <v>0.51076500000000002</v>
      </c>
      <c r="X45" s="74">
        <v>0.51307800000000003</v>
      </c>
      <c r="Y45" s="74">
        <v>0.51618399999999998</v>
      </c>
      <c r="Z45" s="74">
        <v>0.51965899999999998</v>
      </c>
      <c r="AA45" s="74">
        <v>0.523281</v>
      </c>
      <c r="AB45" s="74">
        <v>0.52795199999999998</v>
      </c>
      <c r="AC45" s="74">
        <v>0.53248099999999998</v>
      </c>
      <c r="AD45" s="74">
        <v>0.53742000000000001</v>
      </c>
      <c r="AE45" s="72">
        <v>-4.3199999999999998E-4</v>
      </c>
    </row>
    <row r="46" spans="1:31" ht="15" customHeight="1" x14ac:dyDescent="0.25">
      <c r="A46" s="70" t="s">
        <v>42</v>
      </c>
      <c r="B46" s="74">
        <v>0.23513899999999999</v>
      </c>
      <c r="C46" s="74">
        <v>0.25934099999999999</v>
      </c>
      <c r="D46" s="74">
        <v>0.26082100000000003</v>
      </c>
      <c r="E46" s="74">
        <v>0.262486</v>
      </c>
      <c r="F46" s="74">
        <v>0.264183</v>
      </c>
      <c r="G46" s="74">
        <v>0.26590999999999998</v>
      </c>
      <c r="H46" s="74">
        <v>0.26766200000000001</v>
      </c>
      <c r="I46" s="74">
        <v>0.26943899999999998</v>
      </c>
      <c r="J46" s="74">
        <v>0.27123700000000001</v>
      </c>
      <c r="K46" s="74">
        <v>0.27305299999999999</v>
      </c>
      <c r="L46" s="74">
        <v>0.27488099999999999</v>
      </c>
      <c r="M46" s="74">
        <v>0.27671899999999999</v>
      </c>
      <c r="N46" s="74">
        <v>0.27856399999999998</v>
      </c>
      <c r="O46" s="74">
        <v>0.28041100000000002</v>
      </c>
      <c r="P46" s="74">
        <v>0.28225899999999998</v>
      </c>
      <c r="Q46" s="74">
        <v>0.284105</v>
      </c>
      <c r="R46" s="74">
        <v>0.28594900000000001</v>
      </c>
      <c r="S46" s="74">
        <v>0.28779100000000002</v>
      </c>
      <c r="T46" s="74">
        <v>0.28962900000000003</v>
      </c>
      <c r="U46" s="74">
        <v>0.29144799999999998</v>
      </c>
      <c r="V46" s="74">
        <v>0.29324899999999998</v>
      </c>
      <c r="W46" s="74">
        <v>0.29503400000000002</v>
      </c>
      <c r="X46" s="74">
        <v>0.29680299999999998</v>
      </c>
      <c r="Y46" s="74">
        <v>0.29855799999999999</v>
      </c>
      <c r="Z46" s="74">
        <v>0.30030099999999998</v>
      </c>
      <c r="AA46" s="74">
        <v>0.302033</v>
      </c>
      <c r="AB46" s="74">
        <v>0.30375600000000003</v>
      </c>
      <c r="AC46" s="74">
        <v>0.30547099999999999</v>
      </c>
      <c r="AD46" s="74">
        <v>0.30717899999999998</v>
      </c>
      <c r="AE46" s="72">
        <v>6.2899999999999996E-3</v>
      </c>
    </row>
    <row r="47" spans="1:31" ht="15" customHeight="1" x14ac:dyDescent="0.25">
      <c r="A47" s="70" t="s">
        <v>43</v>
      </c>
      <c r="B47" s="74">
        <v>4.9821920000000004</v>
      </c>
      <c r="C47" s="74">
        <v>5.5130059999999999</v>
      </c>
      <c r="D47" s="74">
        <v>5.5176119999999997</v>
      </c>
      <c r="E47" s="74">
        <v>5.7671140000000003</v>
      </c>
      <c r="F47" s="74">
        <v>5.8241199999999997</v>
      </c>
      <c r="G47" s="74">
        <v>5.8848690000000001</v>
      </c>
      <c r="H47" s="74">
        <v>5.9472019999999999</v>
      </c>
      <c r="I47" s="74">
        <v>5.9952800000000002</v>
      </c>
      <c r="J47" s="74">
        <v>6.0319989999999999</v>
      </c>
      <c r="K47" s="74">
        <v>6.0426929999999999</v>
      </c>
      <c r="L47" s="74">
        <v>6.0688709999999997</v>
      </c>
      <c r="M47" s="74">
        <v>6.1041049999999997</v>
      </c>
      <c r="N47" s="74">
        <v>6.150722</v>
      </c>
      <c r="O47" s="74">
        <v>6.1889430000000001</v>
      </c>
      <c r="P47" s="74">
        <v>6.2121409999999999</v>
      </c>
      <c r="Q47" s="74">
        <v>6.2410629999999996</v>
      </c>
      <c r="R47" s="74">
        <v>6.2681699999999996</v>
      </c>
      <c r="S47" s="74">
        <v>6.2999729999999996</v>
      </c>
      <c r="T47" s="74">
        <v>6.343585</v>
      </c>
      <c r="U47" s="74">
        <v>6.3759670000000002</v>
      </c>
      <c r="V47" s="74">
        <v>6.4026430000000003</v>
      </c>
      <c r="W47" s="74">
        <v>6.4521369999999996</v>
      </c>
      <c r="X47" s="74">
        <v>6.5196889999999996</v>
      </c>
      <c r="Y47" s="74">
        <v>6.599361</v>
      </c>
      <c r="Z47" s="74">
        <v>6.6756390000000003</v>
      </c>
      <c r="AA47" s="74">
        <v>6.7497239999999996</v>
      </c>
      <c r="AB47" s="74">
        <v>6.833348</v>
      </c>
      <c r="AC47" s="74">
        <v>6.9027339999999997</v>
      </c>
      <c r="AD47" s="74">
        <v>6.9764650000000001</v>
      </c>
      <c r="AE47" s="72">
        <v>8.7580000000000002E-3</v>
      </c>
    </row>
    <row r="48" spans="1:31" ht="15" customHeight="1" x14ac:dyDescent="0.25">
      <c r="A48" s="70" t="s">
        <v>44</v>
      </c>
      <c r="B48" s="74">
        <v>4.7737000000000002E-2</v>
      </c>
      <c r="C48" s="74">
        <v>5.0844E-2</v>
      </c>
      <c r="D48" s="74">
        <v>5.1262000000000002E-2</v>
      </c>
      <c r="E48" s="74">
        <v>5.0651000000000002E-2</v>
      </c>
      <c r="F48" s="74">
        <v>5.0436000000000002E-2</v>
      </c>
      <c r="G48" s="74">
        <v>5.0860000000000002E-2</v>
      </c>
      <c r="H48" s="74">
        <v>5.1277000000000003E-2</v>
      </c>
      <c r="I48" s="74">
        <v>5.1701999999999998E-2</v>
      </c>
      <c r="J48" s="74">
        <v>5.2158999999999997E-2</v>
      </c>
      <c r="K48" s="74">
        <v>5.2602000000000003E-2</v>
      </c>
      <c r="L48" s="74">
        <v>5.3088000000000003E-2</v>
      </c>
      <c r="M48" s="74">
        <v>5.3614000000000002E-2</v>
      </c>
      <c r="N48" s="74">
        <v>5.4144999999999999E-2</v>
      </c>
      <c r="O48" s="74">
        <v>5.4670999999999997E-2</v>
      </c>
      <c r="P48" s="74">
        <v>5.518E-2</v>
      </c>
      <c r="Q48" s="74">
        <v>5.5724000000000003E-2</v>
      </c>
      <c r="R48" s="74">
        <v>5.6280999999999998E-2</v>
      </c>
      <c r="S48" s="74">
        <v>5.6816999999999999E-2</v>
      </c>
      <c r="T48" s="74">
        <v>5.7342999999999998E-2</v>
      </c>
      <c r="U48" s="74">
        <v>5.7880000000000001E-2</v>
      </c>
      <c r="V48" s="74">
        <v>5.8444999999999997E-2</v>
      </c>
      <c r="W48" s="74">
        <v>5.9031E-2</v>
      </c>
      <c r="X48" s="74">
        <v>5.9611999999999998E-2</v>
      </c>
      <c r="Y48" s="74">
        <v>6.0188999999999999E-2</v>
      </c>
      <c r="Z48" s="74">
        <v>6.0876E-2</v>
      </c>
      <c r="AA48" s="74">
        <v>6.1636999999999997E-2</v>
      </c>
      <c r="AB48" s="74">
        <v>6.2428999999999998E-2</v>
      </c>
      <c r="AC48" s="74">
        <v>6.3255000000000006E-2</v>
      </c>
      <c r="AD48" s="74">
        <v>6.4085000000000003E-2</v>
      </c>
      <c r="AE48" s="72">
        <v>8.6090000000000003E-3</v>
      </c>
    </row>
    <row r="49" spans="1:31" ht="15" customHeight="1" x14ac:dyDescent="0.25">
      <c r="A49" s="70" t="s">
        <v>45</v>
      </c>
      <c r="B49" s="74">
        <v>0.43629099999999998</v>
      </c>
      <c r="C49" s="74">
        <v>0.50867399999999996</v>
      </c>
      <c r="D49" s="74">
        <v>0.46639399999999998</v>
      </c>
      <c r="E49" s="74">
        <v>0.47690900000000003</v>
      </c>
      <c r="F49" s="74">
        <v>0.47247400000000001</v>
      </c>
      <c r="G49" s="74">
        <v>0.47557199999999999</v>
      </c>
      <c r="H49" s="74">
        <v>0.48185899999999998</v>
      </c>
      <c r="I49" s="74">
        <v>0.49457200000000001</v>
      </c>
      <c r="J49" s="74">
        <v>0.50258000000000003</v>
      </c>
      <c r="K49" s="74">
        <v>0.507691</v>
      </c>
      <c r="L49" s="74">
        <v>0.51331800000000005</v>
      </c>
      <c r="M49" s="74">
        <v>0.51738499999999998</v>
      </c>
      <c r="N49" s="74">
        <v>0.51917999999999997</v>
      </c>
      <c r="O49" s="74">
        <v>0.51967600000000003</v>
      </c>
      <c r="P49" s="74">
        <v>0.51919999999999999</v>
      </c>
      <c r="Q49" s="74">
        <v>0.51746999999999999</v>
      </c>
      <c r="R49" s="74">
        <v>0.51541300000000001</v>
      </c>
      <c r="S49" s="74">
        <v>0.51230900000000001</v>
      </c>
      <c r="T49" s="74">
        <v>0.51104499999999997</v>
      </c>
      <c r="U49" s="74">
        <v>0.50805400000000001</v>
      </c>
      <c r="V49" s="74">
        <v>0.50350099999999998</v>
      </c>
      <c r="W49" s="74">
        <v>0.49920399999999998</v>
      </c>
      <c r="X49" s="74">
        <v>0.49843700000000002</v>
      </c>
      <c r="Y49" s="74">
        <v>0.496139</v>
      </c>
      <c r="Z49" s="74">
        <v>0.49517600000000001</v>
      </c>
      <c r="AA49" s="74">
        <v>0.49362099999999998</v>
      </c>
      <c r="AB49" s="74">
        <v>0.49420700000000001</v>
      </c>
      <c r="AC49" s="74">
        <v>0.49305500000000002</v>
      </c>
      <c r="AD49" s="74">
        <v>0.49105700000000002</v>
      </c>
      <c r="AE49" s="72">
        <v>-1.305E-3</v>
      </c>
    </row>
    <row r="50" spans="1:31" ht="15" customHeight="1" x14ac:dyDescent="0.25">
      <c r="A50" s="70" t="s">
        <v>46</v>
      </c>
      <c r="B50" s="74">
        <v>9.6601999999999993E-2</v>
      </c>
      <c r="C50" s="74">
        <v>0.104534</v>
      </c>
      <c r="D50" s="74">
        <v>0.103327</v>
      </c>
      <c r="E50" s="74">
        <v>0.103919</v>
      </c>
      <c r="F50" s="74">
        <v>0.10100199999999999</v>
      </c>
      <c r="G50" s="74">
        <v>9.9229999999999999E-2</v>
      </c>
      <c r="H50" s="74">
        <v>9.7916000000000003E-2</v>
      </c>
      <c r="I50" s="74">
        <v>9.6603999999999995E-2</v>
      </c>
      <c r="J50" s="74">
        <v>9.5055000000000001E-2</v>
      </c>
      <c r="K50" s="74">
        <v>9.3135999999999997E-2</v>
      </c>
      <c r="L50" s="74">
        <v>9.1297000000000003E-2</v>
      </c>
      <c r="M50" s="74">
        <v>8.9620000000000005E-2</v>
      </c>
      <c r="N50" s="74">
        <v>8.8216000000000003E-2</v>
      </c>
      <c r="O50" s="74">
        <v>8.6757000000000001E-2</v>
      </c>
      <c r="P50" s="74">
        <v>8.5018999999999997E-2</v>
      </c>
      <c r="Q50" s="74">
        <v>8.3488000000000007E-2</v>
      </c>
      <c r="R50" s="74">
        <v>8.2158999999999996E-2</v>
      </c>
      <c r="S50" s="74">
        <v>8.0884999999999999E-2</v>
      </c>
      <c r="T50" s="74">
        <v>7.9771999999999996E-2</v>
      </c>
      <c r="U50" s="74">
        <v>7.8483999999999998E-2</v>
      </c>
      <c r="V50" s="74">
        <v>7.7242000000000005E-2</v>
      </c>
      <c r="W50" s="74">
        <v>7.6311000000000004E-2</v>
      </c>
      <c r="X50" s="74">
        <v>7.5597999999999999E-2</v>
      </c>
      <c r="Y50" s="74">
        <v>7.5058E-2</v>
      </c>
      <c r="Z50" s="74">
        <v>7.4523000000000006E-2</v>
      </c>
      <c r="AA50" s="74">
        <v>7.4056999999999998E-2</v>
      </c>
      <c r="AB50" s="74">
        <v>7.3678999999999994E-2</v>
      </c>
      <c r="AC50" s="74">
        <v>7.3219999999999993E-2</v>
      </c>
      <c r="AD50" s="74">
        <v>7.2914999999999994E-2</v>
      </c>
      <c r="AE50" s="72">
        <v>-1.3252999999999999E-2</v>
      </c>
    </row>
    <row r="51" spans="1:31" ht="15" customHeight="1" x14ac:dyDescent="0.25">
      <c r="A51" s="70" t="s">
        <v>47</v>
      </c>
      <c r="B51" s="74">
        <v>0.65733699999999995</v>
      </c>
      <c r="C51" s="74">
        <v>0.62175499999999995</v>
      </c>
      <c r="D51" s="74">
        <v>0.62291099999999999</v>
      </c>
      <c r="E51" s="74">
        <v>0.62708200000000003</v>
      </c>
      <c r="F51" s="74">
        <v>0.62775499999999995</v>
      </c>
      <c r="G51" s="74">
        <v>0.62722599999999995</v>
      </c>
      <c r="H51" s="74">
        <v>0.627054</v>
      </c>
      <c r="I51" s="74">
        <v>0.62788600000000006</v>
      </c>
      <c r="J51" s="74">
        <v>0.62871200000000005</v>
      </c>
      <c r="K51" s="74">
        <v>0.629498</v>
      </c>
      <c r="L51" s="74">
        <v>0.63029299999999999</v>
      </c>
      <c r="M51" s="74">
        <v>0.63111200000000001</v>
      </c>
      <c r="N51" s="74">
        <v>0.63195999999999997</v>
      </c>
      <c r="O51" s="74">
        <v>0.63278199999999996</v>
      </c>
      <c r="P51" s="74">
        <v>0.63352399999999998</v>
      </c>
      <c r="Q51" s="74">
        <v>0.63420200000000004</v>
      </c>
      <c r="R51" s="74">
        <v>0.63485199999999997</v>
      </c>
      <c r="S51" s="74">
        <v>0.63548000000000004</v>
      </c>
      <c r="T51" s="74">
        <v>0.63610800000000001</v>
      </c>
      <c r="U51" s="74">
        <v>0.63675599999999999</v>
      </c>
      <c r="V51" s="74">
        <v>0.63739599999999996</v>
      </c>
      <c r="W51" s="74">
        <v>0.63805199999999995</v>
      </c>
      <c r="X51" s="74">
        <v>0.63870800000000005</v>
      </c>
      <c r="Y51" s="74">
        <v>0.639347</v>
      </c>
      <c r="Z51" s="74">
        <v>0.63998500000000003</v>
      </c>
      <c r="AA51" s="74">
        <v>0.64060799999999996</v>
      </c>
      <c r="AB51" s="74">
        <v>0.64122000000000001</v>
      </c>
      <c r="AC51" s="74">
        <v>0.64183500000000004</v>
      </c>
      <c r="AD51" s="74">
        <v>0.64245300000000005</v>
      </c>
      <c r="AE51" s="72">
        <v>1.214E-3</v>
      </c>
    </row>
    <row r="52" spans="1:31" ht="15" customHeight="1" x14ac:dyDescent="0.25">
      <c r="A52" s="70" t="s">
        <v>48</v>
      </c>
      <c r="B52" s="74">
        <v>0.23270099999999999</v>
      </c>
      <c r="C52" s="74">
        <v>0.24127999999999999</v>
      </c>
      <c r="D52" s="74">
        <v>0.24293500000000001</v>
      </c>
      <c r="E52" s="74">
        <v>0.24816099999999999</v>
      </c>
      <c r="F52" s="74">
        <v>0.251114</v>
      </c>
      <c r="G52" s="74">
        <v>0.25457999999999997</v>
      </c>
      <c r="H52" s="74">
        <v>0.25778800000000002</v>
      </c>
      <c r="I52" s="74">
        <v>0.260911</v>
      </c>
      <c r="J52" s="74">
        <v>0.26391300000000001</v>
      </c>
      <c r="K52" s="74">
        <v>0.266573</v>
      </c>
      <c r="L52" s="74">
        <v>0.26915800000000001</v>
      </c>
      <c r="M52" s="74">
        <v>0.271758</v>
      </c>
      <c r="N52" s="74">
        <v>0.27424599999999999</v>
      </c>
      <c r="O52" s="74">
        <v>0.27667599999999998</v>
      </c>
      <c r="P52" s="74">
        <v>0.27898099999999998</v>
      </c>
      <c r="Q52" s="74">
        <v>0.281219</v>
      </c>
      <c r="R52" s="74">
        <v>0.283306</v>
      </c>
      <c r="S52" s="74">
        <v>0.28521299999999999</v>
      </c>
      <c r="T52" s="74">
        <v>0.28695500000000002</v>
      </c>
      <c r="U52" s="74">
        <v>0.28850300000000001</v>
      </c>
      <c r="V52" s="74">
        <v>0.28992099999999998</v>
      </c>
      <c r="W52" s="74">
        <v>0.29121599999999997</v>
      </c>
      <c r="X52" s="74">
        <v>0.29239700000000002</v>
      </c>
      <c r="Y52" s="74">
        <v>0.29344399999999998</v>
      </c>
      <c r="Z52" s="74">
        <v>0.294352</v>
      </c>
      <c r="AA52" s="74">
        <v>0.29513299999999998</v>
      </c>
      <c r="AB52" s="74">
        <v>0.29578300000000002</v>
      </c>
      <c r="AC52" s="74">
        <v>0.29627900000000001</v>
      </c>
      <c r="AD52" s="74">
        <v>0.29669000000000001</v>
      </c>
      <c r="AE52" s="72">
        <v>7.6860000000000001E-3</v>
      </c>
    </row>
    <row r="53" spans="1:31" ht="15" customHeight="1" x14ac:dyDescent="0.25">
      <c r="A53" s="70" t="s">
        <v>49</v>
      </c>
      <c r="B53" s="74">
        <v>2.3323140000000002</v>
      </c>
      <c r="C53" s="74">
        <v>2.3014579999999998</v>
      </c>
      <c r="D53" s="74">
        <v>2.3475600000000001</v>
      </c>
      <c r="E53" s="74">
        <v>2.3787970000000001</v>
      </c>
      <c r="F53" s="74">
        <v>2.4004750000000001</v>
      </c>
      <c r="G53" s="74">
        <v>2.438739</v>
      </c>
      <c r="H53" s="74">
        <v>2.4737439999999999</v>
      </c>
      <c r="I53" s="74">
        <v>2.5085649999999999</v>
      </c>
      <c r="J53" s="74">
        <v>2.5447000000000002</v>
      </c>
      <c r="K53" s="74">
        <v>2.5731410000000001</v>
      </c>
      <c r="L53" s="74">
        <v>2.6061369999999999</v>
      </c>
      <c r="M53" s="74">
        <v>2.6455139999999999</v>
      </c>
      <c r="N53" s="74">
        <v>2.6857380000000002</v>
      </c>
      <c r="O53" s="74">
        <v>2.727074</v>
      </c>
      <c r="P53" s="74">
        <v>2.7666970000000002</v>
      </c>
      <c r="Q53" s="74">
        <v>2.8066689999999999</v>
      </c>
      <c r="R53" s="74">
        <v>2.84389</v>
      </c>
      <c r="S53" s="74">
        <v>2.8763700000000001</v>
      </c>
      <c r="T53" s="74">
        <v>2.9051019999999999</v>
      </c>
      <c r="U53" s="74">
        <v>2.9311150000000001</v>
      </c>
      <c r="V53" s="74">
        <v>2.9561670000000002</v>
      </c>
      <c r="W53" s="74">
        <v>2.9796109999999998</v>
      </c>
      <c r="X53" s="74">
        <v>3.0011030000000001</v>
      </c>
      <c r="Y53" s="74">
        <v>3.0207540000000002</v>
      </c>
      <c r="Z53" s="74">
        <v>3.0384159999999998</v>
      </c>
      <c r="AA53" s="74">
        <v>3.0524640000000001</v>
      </c>
      <c r="AB53" s="74">
        <v>3.0647340000000001</v>
      </c>
      <c r="AC53" s="74">
        <v>3.0749219999999999</v>
      </c>
      <c r="AD53" s="74">
        <v>3.0832619999999999</v>
      </c>
      <c r="AE53" s="72">
        <v>1.089E-2</v>
      </c>
    </row>
    <row r="54" spans="1:31" ht="15" customHeight="1" x14ac:dyDescent="0.25">
      <c r="A54" s="70" t="s">
        <v>50</v>
      </c>
      <c r="B54" s="74">
        <v>0.70665</v>
      </c>
      <c r="C54" s="74">
        <v>0.67220599999999997</v>
      </c>
      <c r="D54" s="74">
        <v>0.65712499999999996</v>
      </c>
      <c r="E54" s="74">
        <v>0.645339</v>
      </c>
      <c r="F54" s="74">
        <v>0.63871</v>
      </c>
      <c r="G54" s="74">
        <v>0.63565400000000005</v>
      </c>
      <c r="H54" s="74">
        <v>0.63460700000000003</v>
      </c>
      <c r="I54" s="74">
        <v>0.63438300000000003</v>
      </c>
      <c r="J54" s="74">
        <v>0.63466800000000001</v>
      </c>
      <c r="K54" s="74">
        <v>0.635189</v>
      </c>
      <c r="L54" s="74">
        <v>0.63607599999999997</v>
      </c>
      <c r="M54" s="74">
        <v>0.63688400000000001</v>
      </c>
      <c r="N54" s="74">
        <v>0.63768599999999998</v>
      </c>
      <c r="O54" s="74">
        <v>0.64193299999999998</v>
      </c>
      <c r="P54" s="74">
        <v>0.64834999999999998</v>
      </c>
      <c r="Q54" s="74">
        <v>0.65509200000000001</v>
      </c>
      <c r="R54" s="74">
        <v>0.66217499999999996</v>
      </c>
      <c r="S54" s="74">
        <v>0.66955699999999996</v>
      </c>
      <c r="T54" s="74">
        <v>0.67723699999999998</v>
      </c>
      <c r="U54" s="74">
        <v>0.68517399999999995</v>
      </c>
      <c r="V54" s="74">
        <v>0.69342599999999999</v>
      </c>
      <c r="W54" s="74">
        <v>0.70194400000000001</v>
      </c>
      <c r="X54" s="74">
        <v>0.71075600000000005</v>
      </c>
      <c r="Y54" s="74">
        <v>0.71985299999999997</v>
      </c>
      <c r="Z54" s="74">
        <v>0.72918400000000005</v>
      </c>
      <c r="AA54" s="74">
        <v>0.73884000000000005</v>
      </c>
      <c r="AB54" s="74">
        <v>0.74872899999999998</v>
      </c>
      <c r="AC54" s="74">
        <v>0.75884700000000005</v>
      </c>
      <c r="AD54" s="74">
        <v>0.76918900000000001</v>
      </c>
      <c r="AE54" s="72">
        <v>5.0039999999999998E-3</v>
      </c>
    </row>
    <row r="55" spans="1:31" ht="15" customHeight="1" x14ac:dyDescent="0.25">
      <c r="A55" s="70" t="s">
        <v>51</v>
      </c>
      <c r="B55" s="74">
        <v>0.123239</v>
      </c>
      <c r="C55" s="74">
        <v>0.12970699999999999</v>
      </c>
      <c r="D55" s="74">
        <v>0.132053</v>
      </c>
      <c r="E55" s="74">
        <v>0.13408300000000001</v>
      </c>
      <c r="F55" s="74">
        <v>0.13563900000000001</v>
      </c>
      <c r="G55" s="74">
        <v>0.13655300000000001</v>
      </c>
      <c r="H55" s="74">
        <v>0.13692099999999999</v>
      </c>
      <c r="I55" s="74">
        <v>0.13703099999999999</v>
      </c>
      <c r="J55" s="74">
        <v>0.137014</v>
      </c>
      <c r="K55" s="74">
        <v>0.13689200000000001</v>
      </c>
      <c r="L55" s="74">
        <v>0.136799</v>
      </c>
      <c r="M55" s="74">
        <v>0.13670299999999999</v>
      </c>
      <c r="N55" s="74">
        <v>0.136769</v>
      </c>
      <c r="O55" s="74">
        <v>0.13700100000000001</v>
      </c>
      <c r="P55" s="74">
        <v>0.13728899999999999</v>
      </c>
      <c r="Q55" s="74">
        <v>0.137625</v>
      </c>
      <c r="R55" s="74">
        <v>0.13789699999999999</v>
      </c>
      <c r="S55" s="74">
        <v>0.138095</v>
      </c>
      <c r="T55" s="74">
        <v>0.13816100000000001</v>
      </c>
      <c r="U55" s="74">
        <v>0.13811399999999999</v>
      </c>
      <c r="V55" s="74">
        <v>0.138044</v>
      </c>
      <c r="W55" s="74">
        <v>0.13800499999999999</v>
      </c>
      <c r="X55" s="74">
        <v>0.13805799999999999</v>
      </c>
      <c r="Y55" s="74">
        <v>0.138187</v>
      </c>
      <c r="Z55" s="74">
        <v>0.13838200000000001</v>
      </c>
      <c r="AA55" s="74">
        <v>0.138597</v>
      </c>
      <c r="AB55" s="74">
        <v>0.13882</v>
      </c>
      <c r="AC55" s="74">
        <v>0.13902500000000001</v>
      </c>
      <c r="AD55" s="74">
        <v>0.13921500000000001</v>
      </c>
      <c r="AE55" s="72">
        <v>2.6229999999999999E-3</v>
      </c>
    </row>
    <row r="56" spans="1:31" ht="15" customHeight="1" x14ac:dyDescent="0.25">
      <c r="A56" s="70" t="s">
        <v>52</v>
      </c>
      <c r="B56" s="74">
        <v>0.74563900000000005</v>
      </c>
      <c r="C56" s="74">
        <v>0.88484600000000002</v>
      </c>
      <c r="D56" s="74">
        <v>0.87343599999999999</v>
      </c>
      <c r="E56" s="74">
        <v>0.778914</v>
      </c>
      <c r="F56" s="74">
        <v>0.91086199999999995</v>
      </c>
      <c r="G56" s="74">
        <v>0.86226999999999998</v>
      </c>
      <c r="H56" s="74">
        <v>0.83088600000000001</v>
      </c>
      <c r="I56" s="74">
        <v>0.84266700000000005</v>
      </c>
      <c r="J56" s="74">
        <v>0.85186200000000001</v>
      </c>
      <c r="K56" s="74">
        <v>0.85857499999999998</v>
      </c>
      <c r="L56" s="74">
        <v>0.86830700000000005</v>
      </c>
      <c r="M56" s="74">
        <v>0.877718</v>
      </c>
      <c r="N56" s="74">
        <v>0.88750799999999996</v>
      </c>
      <c r="O56" s="74">
        <v>0.89536300000000002</v>
      </c>
      <c r="P56" s="74">
        <v>0.90111399999999997</v>
      </c>
      <c r="Q56" s="74">
        <v>0.91269400000000001</v>
      </c>
      <c r="R56" s="74">
        <v>0.92258399999999996</v>
      </c>
      <c r="S56" s="74">
        <v>0.93220800000000004</v>
      </c>
      <c r="T56" s="74">
        <v>0.93763099999999999</v>
      </c>
      <c r="U56" s="74">
        <v>0.93653299999999995</v>
      </c>
      <c r="V56" s="74">
        <v>0.93718599999999996</v>
      </c>
      <c r="W56" s="74">
        <v>0.93824200000000002</v>
      </c>
      <c r="X56" s="74">
        <v>0.93840199999999996</v>
      </c>
      <c r="Y56" s="74">
        <v>0.94098599999999999</v>
      </c>
      <c r="Z56" s="74">
        <v>0.94557199999999997</v>
      </c>
      <c r="AA56" s="74">
        <v>0.94917499999999999</v>
      </c>
      <c r="AB56" s="74">
        <v>0.95309699999999997</v>
      </c>
      <c r="AC56" s="74">
        <v>0.95654899999999998</v>
      </c>
      <c r="AD56" s="74">
        <v>0.95722700000000005</v>
      </c>
      <c r="AE56" s="72">
        <v>2.9160000000000002E-3</v>
      </c>
    </row>
    <row r="57" spans="1:31" ht="15" customHeight="1" x14ac:dyDescent="0.25">
      <c r="A57" s="69" t="s">
        <v>53</v>
      </c>
      <c r="B57" s="75">
        <v>26.111485999999999</v>
      </c>
      <c r="C57" s="75">
        <v>26.958185</v>
      </c>
      <c r="D57" s="75">
        <v>26.789639999999999</v>
      </c>
      <c r="E57" s="75">
        <v>27.131405000000001</v>
      </c>
      <c r="F57" s="75">
        <v>27.321746999999998</v>
      </c>
      <c r="G57" s="75">
        <v>27.311256</v>
      </c>
      <c r="H57" s="75">
        <v>27.288841000000001</v>
      </c>
      <c r="I57" s="75">
        <v>27.247467</v>
      </c>
      <c r="J57" s="75">
        <v>27.181633000000001</v>
      </c>
      <c r="K57" s="75">
        <v>27.059507</v>
      </c>
      <c r="L57" s="75">
        <v>26.940182</v>
      </c>
      <c r="M57" s="75">
        <v>26.81551</v>
      </c>
      <c r="N57" s="75">
        <v>26.689350000000001</v>
      </c>
      <c r="O57" s="75">
        <v>26.538426999999999</v>
      </c>
      <c r="P57" s="75">
        <v>26.396925</v>
      </c>
      <c r="Q57" s="75">
        <v>26.296824999999998</v>
      </c>
      <c r="R57" s="75">
        <v>26.216885000000001</v>
      </c>
      <c r="S57" s="75">
        <v>26.154561999999999</v>
      </c>
      <c r="T57" s="75">
        <v>26.116299000000001</v>
      </c>
      <c r="U57" s="75">
        <v>26.076183</v>
      </c>
      <c r="V57" s="75">
        <v>26.042899999999999</v>
      </c>
      <c r="W57" s="75">
        <v>26.042211999999999</v>
      </c>
      <c r="X57" s="75">
        <v>26.069694999999999</v>
      </c>
      <c r="Y57" s="75">
        <v>26.112736000000002</v>
      </c>
      <c r="Z57" s="75">
        <v>26.164013000000001</v>
      </c>
      <c r="AA57" s="75">
        <v>26.218218</v>
      </c>
      <c r="AB57" s="75">
        <v>26.291651000000002</v>
      </c>
      <c r="AC57" s="75">
        <v>26.351611999999999</v>
      </c>
      <c r="AD57" s="75">
        <v>26.4146</v>
      </c>
      <c r="AE57" s="76">
        <v>-7.54E-4</v>
      </c>
    </row>
    <row r="58" spans="1:31" ht="15" customHeight="1" x14ac:dyDescent="0.25"/>
    <row r="59" spans="1:31" ht="15" customHeight="1" x14ac:dyDescent="0.25">
      <c r="A59" s="69" t="s">
        <v>54</v>
      </c>
    </row>
    <row r="60" spans="1:31" ht="15" customHeight="1" x14ac:dyDescent="0.25">
      <c r="A60" s="70" t="s">
        <v>40</v>
      </c>
      <c r="B60" s="74">
        <v>8.0619589999999999</v>
      </c>
      <c r="C60" s="74">
        <v>8.1307670000000005</v>
      </c>
      <c r="D60" s="74">
        <v>8.0462199999999999</v>
      </c>
      <c r="E60" s="74">
        <v>8.1176960000000005</v>
      </c>
      <c r="F60" s="74">
        <v>8.1109519999999993</v>
      </c>
      <c r="G60" s="74">
        <v>8.0723579999999995</v>
      </c>
      <c r="H60" s="74">
        <v>8.0188310000000005</v>
      </c>
      <c r="I60" s="74">
        <v>7.9385859999999999</v>
      </c>
      <c r="J60" s="74">
        <v>7.8534259999999998</v>
      </c>
      <c r="K60" s="74">
        <v>7.7618679999999998</v>
      </c>
      <c r="L60" s="74">
        <v>7.6629350000000001</v>
      </c>
      <c r="M60" s="74">
        <v>7.5518289999999997</v>
      </c>
      <c r="N60" s="74">
        <v>7.434755</v>
      </c>
      <c r="O60" s="74">
        <v>7.3093510000000004</v>
      </c>
      <c r="P60" s="74">
        <v>7.1981359999999999</v>
      </c>
      <c r="Q60" s="74">
        <v>7.1019639999999997</v>
      </c>
      <c r="R60" s="74">
        <v>7.0190599999999996</v>
      </c>
      <c r="S60" s="74">
        <v>6.9454070000000003</v>
      </c>
      <c r="T60" s="74">
        <v>6.8802909999999997</v>
      </c>
      <c r="U60" s="74">
        <v>6.8284229999999999</v>
      </c>
      <c r="V60" s="74">
        <v>6.7809710000000001</v>
      </c>
      <c r="W60" s="74">
        <v>6.7402550000000003</v>
      </c>
      <c r="X60" s="74">
        <v>6.702718</v>
      </c>
      <c r="Y60" s="74">
        <v>6.667643</v>
      </c>
      <c r="Z60" s="74">
        <v>6.6391479999999996</v>
      </c>
      <c r="AA60" s="74">
        <v>6.615799</v>
      </c>
      <c r="AB60" s="74">
        <v>6.5965220000000002</v>
      </c>
      <c r="AC60" s="74">
        <v>6.5832350000000002</v>
      </c>
      <c r="AD60" s="74">
        <v>6.5710600000000001</v>
      </c>
      <c r="AE60" s="72">
        <v>-7.8569999999999994E-3</v>
      </c>
    </row>
    <row r="61" spans="1:31" ht="15" customHeight="1" x14ac:dyDescent="0.25">
      <c r="A61" s="70" t="s">
        <v>41</v>
      </c>
      <c r="B61" s="74">
        <v>0.26444699999999999</v>
      </c>
      <c r="C61" s="74">
        <v>0.278391</v>
      </c>
      <c r="D61" s="74">
        <v>0.27890199999999998</v>
      </c>
      <c r="E61" s="74">
        <v>0.28398000000000001</v>
      </c>
      <c r="F61" s="74">
        <v>0.283775</v>
      </c>
      <c r="G61" s="74">
        <v>0.28297600000000001</v>
      </c>
      <c r="H61" s="74">
        <v>0.28264299999999998</v>
      </c>
      <c r="I61" s="74">
        <v>0.28060099999999999</v>
      </c>
      <c r="J61" s="74">
        <v>0.27888200000000002</v>
      </c>
      <c r="K61" s="74">
        <v>0.27629599999999999</v>
      </c>
      <c r="L61" s="74">
        <v>0.27426099999999998</v>
      </c>
      <c r="M61" s="74">
        <v>0.27242300000000003</v>
      </c>
      <c r="N61" s="74">
        <v>0.27062399999999998</v>
      </c>
      <c r="O61" s="74">
        <v>0.26867099999999999</v>
      </c>
      <c r="P61" s="74">
        <v>0.26655699999999999</v>
      </c>
      <c r="Q61" s="74">
        <v>0.26479900000000001</v>
      </c>
      <c r="R61" s="74">
        <v>0.26311400000000001</v>
      </c>
      <c r="S61" s="74">
        <v>0.26172800000000002</v>
      </c>
      <c r="T61" s="74">
        <v>0.26109199999999999</v>
      </c>
      <c r="U61" s="74">
        <v>0.26074799999999998</v>
      </c>
      <c r="V61" s="74">
        <v>0.26028499999999999</v>
      </c>
      <c r="W61" s="74">
        <v>0.260685</v>
      </c>
      <c r="X61" s="74">
        <v>0.26188899999999998</v>
      </c>
      <c r="Y61" s="74">
        <v>0.26351400000000003</v>
      </c>
      <c r="Z61" s="74">
        <v>0.26534799999999997</v>
      </c>
      <c r="AA61" s="74">
        <v>0.26728000000000002</v>
      </c>
      <c r="AB61" s="74">
        <v>0.26977299999999999</v>
      </c>
      <c r="AC61" s="74">
        <v>0.27222200000000002</v>
      </c>
      <c r="AD61" s="74">
        <v>0.27491300000000002</v>
      </c>
      <c r="AE61" s="72">
        <v>-4.6500000000000003E-4</v>
      </c>
    </row>
    <row r="62" spans="1:31" ht="15" customHeight="1" x14ac:dyDescent="0.25">
      <c r="A62" s="70" t="s">
        <v>42</v>
      </c>
      <c r="B62" s="74">
        <v>0.113373</v>
      </c>
      <c r="C62" s="74">
        <v>0.12496500000000001</v>
      </c>
      <c r="D62" s="74">
        <v>0.12567200000000001</v>
      </c>
      <c r="E62" s="74">
        <v>0.12647</v>
      </c>
      <c r="F62" s="74">
        <v>0.12728300000000001</v>
      </c>
      <c r="G62" s="74">
        <v>0.128109</v>
      </c>
      <c r="H62" s="74">
        <v>0.12894900000000001</v>
      </c>
      <c r="I62" s="74">
        <v>0.1298</v>
      </c>
      <c r="J62" s="74">
        <v>0.130661</v>
      </c>
      <c r="K62" s="74">
        <v>0.13153100000000001</v>
      </c>
      <c r="L62" s="74">
        <v>0.132409</v>
      </c>
      <c r="M62" s="74">
        <v>0.13329299999999999</v>
      </c>
      <c r="N62" s="74">
        <v>0.13417899999999999</v>
      </c>
      <c r="O62" s="74">
        <v>0.13506499999999999</v>
      </c>
      <c r="P62" s="74">
        <v>0.13595099999999999</v>
      </c>
      <c r="Q62" s="74">
        <v>0.13683699999999999</v>
      </c>
      <c r="R62" s="74">
        <v>0.13772100000000001</v>
      </c>
      <c r="S62" s="74">
        <v>0.13860500000000001</v>
      </c>
      <c r="T62" s="74">
        <v>0.139486</v>
      </c>
      <c r="U62" s="74">
        <v>0.14035900000000001</v>
      </c>
      <c r="V62" s="74">
        <v>0.14122399999999999</v>
      </c>
      <c r="W62" s="74">
        <v>0.14208100000000001</v>
      </c>
      <c r="X62" s="74">
        <v>0.142932</v>
      </c>
      <c r="Y62" s="74">
        <v>0.14377599999999999</v>
      </c>
      <c r="Z62" s="74">
        <v>0.144617</v>
      </c>
      <c r="AA62" s="74">
        <v>0.145453</v>
      </c>
      <c r="AB62" s="74">
        <v>0.146286</v>
      </c>
      <c r="AC62" s="74">
        <v>0.147118</v>
      </c>
      <c r="AD62" s="74">
        <v>0.147949</v>
      </c>
      <c r="AE62" s="72">
        <v>6.2729999999999999E-3</v>
      </c>
    </row>
    <row r="63" spans="1:31" ht="15" customHeight="1" x14ac:dyDescent="0.25">
      <c r="A63" s="70" t="s">
        <v>43</v>
      </c>
      <c r="B63" s="74">
        <v>2.401081</v>
      </c>
      <c r="C63" s="74">
        <v>2.6535579999999999</v>
      </c>
      <c r="D63" s="74">
        <v>2.6552180000000001</v>
      </c>
      <c r="E63" s="74">
        <v>2.7745359999999999</v>
      </c>
      <c r="F63" s="74">
        <v>2.8012480000000002</v>
      </c>
      <c r="G63" s="74">
        <v>2.8300860000000001</v>
      </c>
      <c r="H63" s="74">
        <v>2.8598680000000001</v>
      </c>
      <c r="I63" s="74">
        <v>2.882914</v>
      </c>
      <c r="J63" s="74">
        <v>2.900595</v>
      </c>
      <c r="K63" s="74">
        <v>2.9058980000000001</v>
      </c>
      <c r="L63" s="74">
        <v>2.9187889999999999</v>
      </c>
      <c r="M63" s="74">
        <v>2.9360219999999999</v>
      </c>
      <c r="N63" s="74">
        <v>2.958688</v>
      </c>
      <c r="O63" s="74">
        <v>2.9772989999999999</v>
      </c>
      <c r="P63" s="74">
        <v>2.9887290000000002</v>
      </c>
      <c r="Q63" s="74">
        <v>3.0028999999999999</v>
      </c>
      <c r="R63" s="74">
        <v>3.0162070000000001</v>
      </c>
      <c r="S63" s="74">
        <v>3.0317970000000001</v>
      </c>
      <c r="T63" s="74">
        <v>3.0530149999999998</v>
      </c>
      <c r="U63" s="74">
        <v>3.0688080000000002</v>
      </c>
      <c r="V63" s="74">
        <v>3.0818439999999998</v>
      </c>
      <c r="W63" s="74">
        <v>3.105871</v>
      </c>
      <c r="X63" s="74">
        <v>3.138538</v>
      </c>
      <c r="Y63" s="74">
        <v>3.177003</v>
      </c>
      <c r="Z63" s="74">
        <v>3.2138080000000002</v>
      </c>
      <c r="AA63" s="74">
        <v>3.249396</v>
      </c>
      <c r="AB63" s="74">
        <v>3.2895249999999998</v>
      </c>
      <c r="AC63" s="74">
        <v>3.322864</v>
      </c>
      <c r="AD63" s="74">
        <v>3.358371</v>
      </c>
      <c r="AE63" s="72">
        <v>8.7620000000000007E-3</v>
      </c>
    </row>
    <row r="64" spans="1:31" ht="15" customHeight="1" x14ac:dyDescent="0.25">
      <c r="A64" s="70" t="s">
        <v>44</v>
      </c>
      <c r="B64" s="74">
        <v>2.2637000000000001E-2</v>
      </c>
      <c r="C64" s="74">
        <v>2.4121E-2</v>
      </c>
      <c r="D64" s="74">
        <v>2.4319E-2</v>
      </c>
      <c r="E64" s="74">
        <v>2.4027E-2</v>
      </c>
      <c r="F64" s="74">
        <v>2.3924000000000001E-2</v>
      </c>
      <c r="G64" s="74">
        <v>2.4124E-2</v>
      </c>
      <c r="H64" s="74">
        <v>2.4320999999999999E-2</v>
      </c>
      <c r="I64" s="74">
        <v>2.4521999999999999E-2</v>
      </c>
      <c r="J64" s="74">
        <v>2.4739000000000001E-2</v>
      </c>
      <c r="K64" s="74">
        <v>2.4948999999999999E-2</v>
      </c>
      <c r="L64" s="74">
        <v>2.5179E-2</v>
      </c>
      <c r="M64" s="74">
        <v>2.5429E-2</v>
      </c>
      <c r="N64" s="74">
        <v>2.5680000000000001E-2</v>
      </c>
      <c r="O64" s="74">
        <v>2.5930000000000002E-2</v>
      </c>
      <c r="P64" s="74">
        <v>2.6171E-2</v>
      </c>
      <c r="Q64" s="74">
        <v>2.6429000000000001E-2</v>
      </c>
      <c r="R64" s="74">
        <v>2.6693000000000001E-2</v>
      </c>
      <c r="S64" s="74">
        <v>2.6946999999999999E-2</v>
      </c>
      <c r="T64" s="74">
        <v>2.7196999999999999E-2</v>
      </c>
      <c r="U64" s="74">
        <v>2.7452000000000001E-2</v>
      </c>
      <c r="V64" s="74">
        <v>2.7719000000000001E-2</v>
      </c>
      <c r="W64" s="74">
        <v>2.7997000000000001E-2</v>
      </c>
      <c r="X64" s="74">
        <v>2.8273E-2</v>
      </c>
      <c r="Y64" s="74">
        <v>2.8546999999999999E-2</v>
      </c>
      <c r="Z64" s="74">
        <v>2.8872999999999999E-2</v>
      </c>
      <c r="AA64" s="74">
        <v>2.9232999999999999E-2</v>
      </c>
      <c r="AB64" s="74">
        <v>2.9609E-2</v>
      </c>
      <c r="AC64" s="74">
        <v>3.0001E-2</v>
      </c>
      <c r="AD64" s="74">
        <v>3.0394999999999998E-2</v>
      </c>
      <c r="AE64" s="72">
        <v>8.5990000000000007E-3</v>
      </c>
    </row>
    <row r="65" spans="1:31" ht="15" customHeight="1" x14ac:dyDescent="0.25">
      <c r="A65" s="70" t="s">
        <v>45</v>
      </c>
      <c r="B65" s="74">
        <v>0.20761399999999999</v>
      </c>
      <c r="C65" s="74">
        <v>0.24215900000000001</v>
      </c>
      <c r="D65" s="74">
        <v>0.22203100000000001</v>
      </c>
      <c r="E65" s="74">
        <v>0.22703699999999999</v>
      </c>
      <c r="F65" s="74">
        <v>0.22492599999999999</v>
      </c>
      <c r="G65" s="74">
        <v>0.22639899999999999</v>
      </c>
      <c r="H65" s="74">
        <v>0.22938800000000001</v>
      </c>
      <c r="I65" s="74">
        <v>0.235434</v>
      </c>
      <c r="J65" s="74">
        <v>0.23923800000000001</v>
      </c>
      <c r="K65" s="74">
        <v>0.24166199999999999</v>
      </c>
      <c r="L65" s="74">
        <v>0.24432400000000001</v>
      </c>
      <c r="M65" s="74">
        <v>0.24623600000000001</v>
      </c>
      <c r="N65" s="74">
        <v>0.247061</v>
      </c>
      <c r="O65" s="74">
        <v>0.24726200000000001</v>
      </c>
      <c r="P65" s="74">
        <v>0.24699499999999999</v>
      </c>
      <c r="Q65" s="74">
        <v>0.24613199999999999</v>
      </c>
      <c r="R65" s="74">
        <v>0.245115</v>
      </c>
      <c r="S65" s="74">
        <v>0.24360200000000001</v>
      </c>
      <c r="T65" s="74">
        <v>0.24296400000000001</v>
      </c>
      <c r="U65" s="74">
        <v>0.241506</v>
      </c>
      <c r="V65" s="74">
        <v>0.23930799999999999</v>
      </c>
      <c r="W65" s="74">
        <v>0.237232</v>
      </c>
      <c r="X65" s="74">
        <v>0.23683499999999999</v>
      </c>
      <c r="Y65" s="74">
        <v>0.235711</v>
      </c>
      <c r="Z65" s="74">
        <v>0.23522199999999999</v>
      </c>
      <c r="AA65" s="74">
        <v>0.234454</v>
      </c>
      <c r="AB65" s="74">
        <v>0.23470299999999999</v>
      </c>
      <c r="AC65" s="74">
        <v>0.234127</v>
      </c>
      <c r="AD65" s="74">
        <v>0.23315</v>
      </c>
      <c r="AE65" s="72">
        <v>-1.403E-3</v>
      </c>
    </row>
    <row r="66" spans="1:31" ht="15" customHeight="1" x14ac:dyDescent="0.25">
      <c r="A66" s="70" t="s">
        <v>46</v>
      </c>
      <c r="B66" s="74">
        <v>4.4965999999999999E-2</v>
      </c>
      <c r="C66" s="74">
        <v>4.9445000000000003E-2</v>
      </c>
      <c r="D66" s="74">
        <v>4.9013000000000001E-2</v>
      </c>
      <c r="E66" s="74">
        <v>4.9401E-2</v>
      </c>
      <c r="F66" s="74">
        <v>4.8016999999999997E-2</v>
      </c>
      <c r="G66" s="74">
        <v>4.718E-2</v>
      </c>
      <c r="H66" s="74">
        <v>4.6559999999999997E-2</v>
      </c>
      <c r="I66" s="74">
        <v>4.5938E-2</v>
      </c>
      <c r="J66" s="74">
        <v>4.5203E-2</v>
      </c>
      <c r="K66" s="74">
        <v>4.4291999999999998E-2</v>
      </c>
      <c r="L66" s="74">
        <v>4.3418999999999999E-2</v>
      </c>
      <c r="M66" s="74">
        <v>4.2624000000000002E-2</v>
      </c>
      <c r="N66" s="74">
        <v>4.1957000000000001E-2</v>
      </c>
      <c r="O66" s="74">
        <v>4.1265000000000003E-2</v>
      </c>
      <c r="P66" s="74">
        <v>4.0439000000000003E-2</v>
      </c>
      <c r="Q66" s="74">
        <v>3.9711999999999997E-2</v>
      </c>
      <c r="R66" s="74">
        <v>3.9081999999999999E-2</v>
      </c>
      <c r="S66" s="74">
        <v>3.8476999999999997E-2</v>
      </c>
      <c r="T66" s="74">
        <v>3.7948999999999997E-2</v>
      </c>
      <c r="U66" s="74">
        <v>3.7337000000000002E-2</v>
      </c>
      <c r="V66" s="74">
        <v>3.6748000000000003E-2</v>
      </c>
      <c r="W66" s="74">
        <v>3.6305999999999998E-2</v>
      </c>
      <c r="X66" s="74">
        <v>3.5968E-2</v>
      </c>
      <c r="Y66" s="74">
        <v>3.5713000000000002E-2</v>
      </c>
      <c r="Z66" s="74">
        <v>3.5458999999999997E-2</v>
      </c>
      <c r="AA66" s="74">
        <v>3.5238999999999999E-2</v>
      </c>
      <c r="AB66" s="74">
        <v>3.5060000000000001E-2</v>
      </c>
      <c r="AC66" s="74">
        <v>3.4842999999999999E-2</v>
      </c>
      <c r="AD66" s="74">
        <v>3.4699000000000001E-2</v>
      </c>
      <c r="AE66" s="72">
        <v>-1.3030999999999999E-2</v>
      </c>
    </row>
    <row r="67" spans="1:31" ht="15" customHeight="1" x14ac:dyDescent="0.25">
      <c r="A67" s="70" t="s">
        <v>47</v>
      </c>
      <c r="B67" s="74">
        <v>0.287943</v>
      </c>
      <c r="C67" s="74">
        <v>0.27410099999999998</v>
      </c>
      <c r="D67" s="74">
        <v>0.27978599999999998</v>
      </c>
      <c r="E67" s="74">
        <v>0.28439300000000001</v>
      </c>
      <c r="F67" s="74">
        <v>0.28520800000000002</v>
      </c>
      <c r="G67" s="74">
        <v>0.28499000000000002</v>
      </c>
      <c r="H67" s="74">
        <v>0.28493099999999999</v>
      </c>
      <c r="I67" s="74">
        <v>0.28530899999999998</v>
      </c>
      <c r="J67" s="74">
        <v>0.28568500000000002</v>
      </c>
      <c r="K67" s="74">
        <v>0.28604099999999999</v>
      </c>
      <c r="L67" s="74">
        <v>0.28640199999999999</v>
      </c>
      <c r="M67" s="74">
        <v>0.28677399999999997</v>
      </c>
      <c r="N67" s="74">
        <v>0.28716000000000003</v>
      </c>
      <c r="O67" s="74">
        <v>0.28753299999999998</v>
      </c>
      <c r="P67" s="74">
        <v>0.28787000000000001</v>
      </c>
      <c r="Q67" s="74">
        <v>0.28817900000000002</v>
      </c>
      <c r="R67" s="74">
        <v>0.28847400000000001</v>
      </c>
      <c r="S67" s="74">
        <v>0.28875899999999999</v>
      </c>
      <c r="T67" s="74">
        <v>0.289045</v>
      </c>
      <c r="U67" s="74">
        <v>0.28933900000000001</v>
      </c>
      <c r="V67" s="74">
        <v>0.28963</v>
      </c>
      <c r="W67" s="74">
        <v>0.28992899999999999</v>
      </c>
      <c r="X67" s="74">
        <v>0.29022700000000001</v>
      </c>
      <c r="Y67" s="74">
        <v>0.29051700000000003</v>
      </c>
      <c r="Z67" s="74">
        <v>0.29080699999999998</v>
      </c>
      <c r="AA67" s="74">
        <v>0.29109099999999999</v>
      </c>
      <c r="AB67" s="74">
        <v>0.29136899999999999</v>
      </c>
      <c r="AC67" s="74">
        <v>0.29164800000000002</v>
      </c>
      <c r="AD67" s="74">
        <v>0.29192899999999999</v>
      </c>
      <c r="AE67" s="72">
        <v>2.3370000000000001E-3</v>
      </c>
    </row>
    <row r="68" spans="1:31" ht="15" customHeight="1" x14ac:dyDescent="0.25">
      <c r="A68" s="70" t="s">
        <v>48</v>
      </c>
      <c r="B68" s="74">
        <v>0.124982</v>
      </c>
      <c r="C68" s="74">
        <v>0.12958900000000001</v>
      </c>
      <c r="D68" s="74">
        <v>0.13047800000000001</v>
      </c>
      <c r="E68" s="74">
        <v>0.13328499999999999</v>
      </c>
      <c r="F68" s="74">
        <v>0.13487099999999999</v>
      </c>
      <c r="G68" s="74">
        <v>0.13672799999999999</v>
      </c>
      <c r="H68" s="74">
        <v>0.13844799999999999</v>
      </c>
      <c r="I68" s="74">
        <v>0.140125</v>
      </c>
      <c r="J68" s="74">
        <v>0.141736</v>
      </c>
      <c r="K68" s="74">
        <v>0.14316400000000001</v>
      </c>
      <c r="L68" s="74">
        <v>0.14457300000000001</v>
      </c>
      <c r="M68" s="74">
        <v>0.14599999999999999</v>
      </c>
      <c r="N68" s="74">
        <v>0.14736399999999999</v>
      </c>
      <c r="O68" s="74">
        <v>0.14868400000000001</v>
      </c>
      <c r="P68" s="74">
        <v>0.14993799999999999</v>
      </c>
      <c r="Q68" s="74">
        <v>0.15115899999999999</v>
      </c>
      <c r="R68" s="74">
        <v>0.15230299999999999</v>
      </c>
      <c r="S68" s="74">
        <v>0.15335299999999999</v>
      </c>
      <c r="T68" s="74">
        <v>0.15432000000000001</v>
      </c>
      <c r="U68" s="74">
        <v>0.15518999999999999</v>
      </c>
      <c r="V68" s="74">
        <v>0.155996</v>
      </c>
      <c r="W68" s="74">
        <v>0.156745</v>
      </c>
      <c r="X68" s="74">
        <v>0.157442</v>
      </c>
      <c r="Y68" s="74">
        <v>0.158079</v>
      </c>
      <c r="Z68" s="74">
        <v>0.15865599999999999</v>
      </c>
      <c r="AA68" s="74">
        <v>0.15918099999999999</v>
      </c>
      <c r="AB68" s="74">
        <v>0.15965499999999999</v>
      </c>
      <c r="AC68" s="74">
        <v>0.16006699999999999</v>
      </c>
      <c r="AD68" s="74">
        <v>0.16046099999999999</v>
      </c>
      <c r="AE68" s="72">
        <v>7.9450000000000007E-3</v>
      </c>
    </row>
    <row r="69" spans="1:31" ht="15" customHeight="1" x14ac:dyDescent="0.25">
      <c r="A69" s="70" t="s">
        <v>49</v>
      </c>
      <c r="B69" s="74">
        <v>1.12832</v>
      </c>
      <c r="C69" s="74">
        <v>1.113262</v>
      </c>
      <c r="D69" s="74">
        <v>1.135554</v>
      </c>
      <c r="E69" s="74">
        <v>1.1506449999999999</v>
      </c>
      <c r="F69" s="74">
        <v>1.1611180000000001</v>
      </c>
      <c r="G69" s="74">
        <v>1.1796040000000001</v>
      </c>
      <c r="H69" s="74">
        <v>1.1965170000000001</v>
      </c>
      <c r="I69" s="74">
        <v>1.213341</v>
      </c>
      <c r="J69" s="74">
        <v>1.2307999999999999</v>
      </c>
      <c r="K69" s="74">
        <v>1.244542</v>
      </c>
      <c r="L69" s="74">
        <v>1.260486</v>
      </c>
      <c r="M69" s="74">
        <v>1.279515</v>
      </c>
      <c r="N69" s="74">
        <v>1.298953</v>
      </c>
      <c r="O69" s="74">
        <v>1.318927</v>
      </c>
      <c r="P69" s="74">
        <v>1.338074</v>
      </c>
      <c r="Q69" s="74">
        <v>1.357389</v>
      </c>
      <c r="R69" s="74">
        <v>1.3753759999999999</v>
      </c>
      <c r="S69" s="74">
        <v>1.3910720000000001</v>
      </c>
      <c r="T69" s="74">
        <v>1.404957</v>
      </c>
      <c r="U69" s="74">
        <v>1.417529</v>
      </c>
      <c r="V69" s="74">
        <v>1.429638</v>
      </c>
      <c r="W69" s="74">
        <v>1.4409700000000001</v>
      </c>
      <c r="X69" s="74">
        <v>1.4513590000000001</v>
      </c>
      <c r="Y69" s="74">
        <v>1.46086</v>
      </c>
      <c r="Z69" s="74">
        <v>1.469401</v>
      </c>
      <c r="AA69" s="74">
        <v>1.476197</v>
      </c>
      <c r="AB69" s="74">
        <v>1.482135</v>
      </c>
      <c r="AC69" s="74">
        <v>1.4870680000000001</v>
      </c>
      <c r="AD69" s="74">
        <v>1.4911110000000001</v>
      </c>
      <c r="AE69" s="72">
        <v>1.0881999999999999E-2</v>
      </c>
    </row>
    <row r="70" spans="1:31" ht="15" customHeight="1" x14ac:dyDescent="0.25">
      <c r="A70" s="70" t="s">
        <v>50</v>
      </c>
      <c r="B70" s="74">
        <v>0.33957300000000001</v>
      </c>
      <c r="C70" s="74">
        <v>0.32303700000000002</v>
      </c>
      <c r="D70" s="74">
        <v>0.31579000000000002</v>
      </c>
      <c r="E70" s="74">
        <v>0.31012000000000001</v>
      </c>
      <c r="F70" s="74">
        <v>0.30693500000000001</v>
      </c>
      <c r="G70" s="74">
        <v>0.30546899999999999</v>
      </c>
      <c r="H70" s="74">
        <v>0.30496899999999999</v>
      </c>
      <c r="I70" s="74">
        <v>0.30486099999999999</v>
      </c>
      <c r="J70" s="74">
        <v>0.30499799999999999</v>
      </c>
      <c r="K70" s="74">
        <v>0.30524800000000002</v>
      </c>
      <c r="L70" s="74">
        <v>0.305674</v>
      </c>
      <c r="M70" s="74">
        <v>0.30606299999999997</v>
      </c>
      <c r="N70" s="74">
        <v>0.306448</v>
      </c>
      <c r="O70" s="74">
        <v>0.30848900000000001</v>
      </c>
      <c r="P70" s="74">
        <v>0.31157200000000002</v>
      </c>
      <c r="Q70" s="74">
        <v>0.31481199999999998</v>
      </c>
      <c r="R70" s="74">
        <v>0.318216</v>
      </c>
      <c r="S70" s="74">
        <v>0.32176399999999999</v>
      </c>
      <c r="T70" s="74">
        <v>0.32545400000000002</v>
      </c>
      <c r="U70" s="74">
        <v>0.32926899999999998</v>
      </c>
      <c r="V70" s="74">
        <v>0.33323399999999997</v>
      </c>
      <c r="W70" s="74">
        <v>0.33732800000000002</v>
      </c>
      <c r="X70" s="74">
        <v>0.34156300000000001</v>
      </c>
      <c r="Y70" s="74">
        <v>0.34593400000000002</v>
      </c>
      <c r="Z70" s="74">
        <v>0.35041800000000001</v>
      </c>
      <c r="AA70" s="74">
        <v>0.35505900000000001</v>
      </c>
      <c r="AB70" s="74">
        <v>0.35981099999999999</v>
      </c>
      <c r="AC70" s="74">
        <v>0.36467300000000002</v>
      </c>
      <c r="AD70" s="74">
        <v>0.369643</v>
      </c>
      <c r="AE70" s="72">
        <v>5.0039999999999998E-3</v>
      </c>
    </row>
    <row r="71" spans="1:31" ht="15" customHeight="1" x14ac:dyDescent="0.25">
      <c r="A71" s="70" t="s">
        <v>51</v>
      </c>
      <c r="B71" s="74">
        <v>5.8214000000000002E-2</v>
      </c>
      <c r="C71" s="74">
        <v>6.1268999999999997E-2</v>
      </c>
      <c r="D71" s="74">
        <v>6.2377000000000002E-2</v>
      </c>
      <c r="E71" s="74">
        <v>6.3336000000000003E-2</v>
      </c>
      <c r="F71" s="74">
        <v>6.4071000000000003E-2</v>
      </c>
      <c r="G71" s="74">
        <v>6.4503000000000005E-2</v>
      </c>
      <c r="H71" s="74">
        <v>6.4676999999999998E-2</v>
      </c>
      <c r="I71" s="74">
        <v>6.4728999999999995E-2</v>
      </c>
      <c r="J71" s="74">
        <v>6.4721000000000001E-2</v>
      </c>
      <c r="K71" s="74">
        <v>6.4662999999999998E-2</v>
      </c>
      <c r="L71" s="74">
        <v>6.4618999999999996E-2</v>
      </c>
      <c r="M71" s="74">
        <v>6.4574000000000006E-2</v>
      </c>
      <c r="N71" s="74">
        <v>6.4604999999999996E-2</v>
      </c>
      <c r="O71" s="74">
        <v>6.4714999999999995E-2</v>
      </c>
      <c r="P71" s="74">
        <v>6.4851000000000006E-2</v>
      </c>
      <c r="Q71" s="74">
        <v>6.5009999999999998E-2</v>
      </c>
      <c r="R71" s="74">
        <v>6.5138000000000001E-2</v>
      </c>
      <c r="S71" s="74">
        <v>6.5231999999999998E-2</v>
      </c>
      <c r="T71" s="74">
        <v>6.5262000000000001E-2</v>
      </c>
      <c r="U71" s="74">
        <v>6.5240999999999993E-2</v>
      </c>
      <c r="V71" s="74">
        <v>6.5208000000000002E-2</v>
      </c>
      <c r="W71" s="74">
        <v>6.5188999999999997E-2</v>
      </c>
      <c r="X71" s="74">
        <v>6.5213999999999994E-2</v>
      </c>
      <c r="Y71" s="74">
        <v>6.5275E-2</v>
      </c>
      <c r="Z71" s="74">
        <v>6.5366999999999995E-2</v>
      </c>
      <c r="AA71" s="74">
        <v>6.5468999999999999E-2</v>
      </c>
      <c r="AB71" s="74">
        <v>6.5573999999999993E-2</v>
      </c>
      <c r="AC71" s="74">
        <v>6.5670999999999993E-2</v>
      </c>
      <c r="AD71" s="74">
        <v>6.5759999999999999E-2</v>
      </c>
      <c r="AE71" s="72">
        <v>2.6229999999999999E-3</v>
      </c>
    </row>
    <row r="72" spans="1:31" ht="15" customHeight="1" x14ac:dyDescent="0.25">
      <c r="A72" s="70" t="s">
        <v>52</v>
      </c>
      <c r="B72" s="74">
        <v>0.352215</v>
      </c>
      <c r="C72" s="74">
        <v>0.41797200000000001</v>
      </c>
      <c r="D72" s="74">
        <v>0.412582</v>
      </c>
      <c r="E72" s="74">
        <v>0.36793300000000001</v>
      </c>
      <c r="F72" s="74">
        <v>0.430261</v>
      </c>
      <c r="G72" s="74">
        <v>0.40730699999999997</v>
      </c>
      <c r="H72" s="74">
        <v>0.39248300000000003</v>
      </c>
      <c r="I72" s="74">
        <v>0.39804800000000001</v>
      </c>
      <c r="J72" s="74">
        <v>0.402391</v>
      </c>
      <c r="K72" s="74">
        <v>0.40556199999999998</v>
      </c>
      <c r="L72" s="74">
        <v>0.410159</v>
      </c>
      <c r="M72" s="74">
        <v>0.414605</v>
      </c>
      <c r="N72" s="74">
        <v>0.41922900000000002</v>
      </c>
      <c r="O72" s="74">
        <v>0.42293900000000001</v>
      </c>
      <c r="P72" s="74">
        <v>0.42565599999999998</v>
      </c>
      <c r="Q72" s="74">
        <v>0.43112600000000001</v>
      </c>
      <c r="R72" s="74">
        <v>0.43579800000000002</v>
      </c>
      <c r="S72" s="74">
        <v>0.44034400000000001</v>
      </c>
      <c r="T72" s="74">
        <v>0.44290499999999999</v>
      </c>
      <c r="U72" s="74">
        <v>0.44238699999999997</v>
      </c>
      <c r="V72" s="74">
        <v>0.44269500000000001</v>
      </c>
      <c r="W72" s="74">
        <v>0.44319399999999998</v>
      </c>
      <c r="X72" s="74">
        <v>0.44327</v>
      </c>
      <c r="Y72" s="74">
        <v>0.44449</v>
      </c>
      <c r="Z72" s="74">
        <v>0.44665700000000003</v>
      </c>
      <c r="AA72" s="74">
        <v>0.44835799999999998</v>
      </c>
      <c r="AB72" s="74">
        <v>0.45021099999999997</v>
      </c>
      <c r="AC72" s="74">
        <v>0.45184200000000002</v>
      </c>
      <c r="AD72" s="74">
        <v>0.45216200000000001</v>
      </c>
      <c r="AE72" s="72">
        <v>2.9160000000000002E-3</v>
      </c>
    </row>
    <row r="73" spans="1:31" ht="15" customHeight="1" x14ac:dyDescent="0.25">
      <c r="A73" s="69" t="s">
        <v>53</v>
      </c>
      <c r="B73" s="75">
        <v>13.407325999999999</v>
      </c>
      <c r="C73" s="75">
        <v>13.822637</v>
      </c>
      <c r="D73" s="75">
        <v>13.737943</v>
      </c>
      <c r="E73" s="75">
        <v>13.91286</v>
      </c>
      <c r="F73" s="75">
        <v>14.002589</v>
      </c>
      <c r="G73" s="75">
        <v>13.989836</v>
      </c>
      <c r="H73" s="75">
        <v>13.972586</v>
      </c>
      <c r="I73" s="75">
        <v>13.944207</v>
      </c>
      <c r="J73" s="75">
        <v>13.903074999999999</v>
      </c>
      <c r="K73" s="75">
        <v>13.835716</v>
      </c>
      <c r="L73" s="75">
        <v>13.773229000000001</v>
      </c>
      <c r="M73" s="75">
        <v>13.705386000000001</v>
      </c>
      <c r="N73" s="75">
        <v>13.636704999999999</v>
      </c>
      <c r="O73" s="75">
        <v>13.556129</v>
      </c>
      <c r="P73" s="75">
        <v>13.480941</v>
      </c>
      <c r="Q73" s="75">
        <v>13.426451</v>
      </c>
      <c r="R73" s="75">
        <v>13.382296999999999</v>
      </c>
      <c r="S73" s="75">
        <v>13.347085999999999</v>
      </c>
      <c r="T73" s="75">
        <v>13.323937000000001</v>
      </c>
      <c r="U73" s="75">
        <v>13.303585999999999</v>
      </c>
      <c r="V73" s="75">
        <v>13.284501000000001</v>
      </c>
      <c r="W73" s="75">
        <v>13.283783</v>
      </c>
      <c r="X73" s="75">
        <v>13.296227</v>
      </c>
      <c r="Y73" s="75">
        <v>13.31706</v>
      </c>
      <c r="Z73" s="75">
        <v>13.343778</v>
      </c>
      <c r="AA73" s="75">
        <v>13.372208000000001</v>
      </c>
      <c r="AB73" s="75">
        <v>13.410231</v>
      </c>
      <c r="AC73" s="75">
        <v>13.445379000000001</v>
      </c>
      <c r="AD73" s="75">
        <v>13.481604000000001</v>
      </c>
      <c r="AE73" s="76">
        <v>-9.2500000000000004E-4</v>
      </c>
    </row>
    <row r="74" spans="1:31" ht="15" customHeight="1" thickBot="1" x14ac:dyDescent="0.3"/>
    <row r="75" spans="1:31" ht="15" customHeight="1" x14ac:dyDescent="0.25">
      <c r="A75" s="114" t="s">
        <v>55</v>
      </c>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c r="AE75" s="114"/>
    </row>
    <row r="76" spans="1:31" ht="15" customHeight="1" x14ac:dyDescent="0.25">
      <c r="A76" s="77" t="s">
        <v>56</v>
      </c>
    </row>
    <row r="77" spans="1:31" ht="15" customHeight="1" x14ac:dyDescent="0.25">
      <c r="A77" s="77" t="s">
        <v>480</v>
      </c>
    </row>
    <row r="78" spans="1:31" ht="15" customHeight="1" x14ac:dyDescent="0.25">
      <c r="A78" s="77" t="s">
        <v>57</v>
      </c>
    </row>
    <row r="79" spans="1:31" ht="15" customHeight="1" x14ac:dyDescent="0.25">
      <c r="A79" s="77" t="s">
        <v>58</v>
      </c>
    </row>
    <row r="80" spans="1:31" ht="15" customHeight="1" x14ac:dyDescent="0.25">
      <c r="A80" s="77" t="s">
        <v>59</v>
      </c>
    </row>
    <row r="81" spans="1:1" ht="15" customHeight="1" x14ac:dyDescent="0.25">
      <c r="A81" s="77" t="s">
        <v>60</v>
      </c>
    </row>
    <row r="82" spans="1:1" ht="15" customHeight="1" x14ac:dyDescent="0.25">
      <c r="A82" s="77" t="s">
        <v>61</v>
      </c>
    </row>
    <row r="83" spans="1:1" ht="15" customHeight="1" x14ac:dyDescent="0.25">
      <c r="A83" s="77" t="s">
        <v>481</v>
      </c>
    </row>
    <row r="84" spans="1:1" ht="15" customHeight="1" x14ac:dyDescent="0.25">
      <c r="A84" s="77" t="s">
        <v>62</v>
      </c>
    </row>
    <row r="85" spans="1:1" ht="15" customHeight="1" x14ac:dyDescent="0.25">
      <c r="A85" s="77" t="s">
        <v>482</v>
      </c>
    </row>
    <row r="86" spans="1:1" ht="15" customHeight="1" x14ac:dyDescent="0.25">
      <c r="A86" s="77" t="s">
        <v>483</v>
      </c>
    </row>
    <row r="87" spans="1:1" ht="15" customHeight="1" x14ac:dyDescent="0.25">
      <c r="A87" s="77" t="s">
        <v>63</v>
      </c>
    </row>
    <row r="88" spans="1:1" ht="15" customHeight="1" x14ac:dyDescent="0.25">
      <c r="A88" s="77" t="s">
        <v>484</v>
      </c>
    </row>
    <row r="89" spans="1:1" ht="15" customHeight="1" x14ac:dyDescent="0.25">
      <c r="A89" s="77" t="s">
        <v>485</v>
      </c>
    </row>
    <row r="90" spans="1:1" ht="15" customHeight="1" x14ac:dyDescent="0.25">
      <c r="A90" s="77" t="s">
        <v>486</v>
      </c>
    </row>
    <row r="91" spans="1:1" ht="15" customHeight="1" x14ac:dyDescent="0.25">
      <c r="A91" s="77" t="s">
        <v>487</v>
      </c>
    </row>
    <row r="92" spans="1:1" ht="15" customHeight="1" x14ac:dyDescent="0.25">
      <c r="A92" s="77" t="s">
        <v>64</v>
      </c>
    </row>
    <row r="93" spans="1:1" ht="15" customHeight="1" x14ac:dyDescent="0.25">
      <c r="A93" s="77" t="s">
        <v>65</v>
      </c>
    </row>
    <row r="94" spans="1:1" ht="15" customHeight="1" x14ac:dyDescent="0.25">
      <c r="A94" s="77" t="s">
        <v>66</v>
      </c>
    </row>
    <row r="95" spans="1:1" ht="15" customHeight="1" x14ac:dyDescent="0.25">
      <c r="A95" s="77" t="s">
        <v>488</v>
      </c>
    </row>
    <row r="96" spans="1:1"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sheetData>
  <mergeCells count="1">
    <mergeCell ref="A75:AE7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4"/>
  <sheetViews>
    <sheetView workbookViewId="0"/>
  </sheetViews>
  <sheetFormatPr defaultRowHeight="15" x14ac:dyDescent="0.25"/>
  <cols>
    <col min="1" max="1" width="45.7109375" customWidth="1"/>
  </cols>
  <sheetData>
    <row r="1" spans="1:31" ht="15" customHeight="1" x14ac:dyDescent="0.25">
      <c r="A1" s="64" t="s">
        <v>489</v>
      </c>
    </row>
    <row r="2" spans="1:31" ht="15" customHeight="1" x14ac:dyDescent="0.25">
      <c r="A2" s="65" t="s">
        <v>440</v>
      </c>
    </row>
    <row r="3" spans="1:31" ht="15" customHeight="1" x14ac:dyDescent="0.25">
      <c r="A3" s="65" t="s">
        <v>4</v>
      </c>
      <c r="B3" s="66" t="s">
        <v>4</v>
      </c>
      <c r="C3" s="66" t="s">
        <v>4</v>
      </c>
      <c r="D3" s="66" t="s">
        <v>4</v>
      </c>
      <c r="E3" s="66" t="s">
        <v>4</v>
      </c>
      <c r="F3" s="66" t="s">
        <v>4</v>
      </c>
      <c r="G3" s="66" t="s">
        <v>4</v>
      </c>
      <c r="H3" s="66" t="s">
        <v>4</v>
      </c>
      <c r="I3" s="66" t="s">
        <v>4</v>
      </c>
      <c r="J3" s="66" t="s">
        <v>4</v>
      </c>
      <c r="K3" s="66" t="s">
        <v>4</v>
      </c>
      <c r="L3" s="66" t="s">
        <v>4</v>
      </c>
      <c r="M3" s="66" t="s">
        <v>4</v>
      </c>
      <c r="N3" s="66" t="s">
        <v>4</v>
      </c>
      <c r="O3" s="66" t="s">
        <v>4</v>
      </c>
      <c r="P3" s="66" t="s">
        <v>4</v>
      </c>
      <c r="Q3" s="66" t="s">
        <v>4</v>
      </c>
      <c r="R3" s="66" t="s">
        <v>4</v>
      </c>
      <c r="S3" s="66" t="s">
        <v>4</v>
      </c>
      <c r="T3" s="66" t="s">
        <v>4</v>
      </c>
      <c r="U3" s="66" t="s">
        <v>4</v>
      </c>
      <c r="V3" s="66" t="s">
        <v>4</v>
      </c>
      <c r="W3" s="66" t="s">
        <v>4</v>
      </c>
      <c r="X3" s="66" t="s">
        <v>4</v>
      </c>
      <c r="Y3" s="66" t="s">
        <v>4</v>
      </c>
      <c r="Z3" s="66" t="s">
        <v>4</v>
      </c>
      <c r="AA3" s="66" t="s">
        <v>4</v>
      </c>
      <c r="AB3" s="66" t="s">
        <v>4</v>
      </c>
      <c r="AC3" s="66" t="s">
        <v>4</v>
      </c>
      <c r="AD3" s="66" t="s">
        <v>4</v>
      </c>
      <c r="AE3" s="67" t="s">
        <v>479</v>
      </c>
    </row>
    <row r="4" spans="1:31" ht="15" customHeight="1" thickBot="1" x14ac:dyDescent="0.3">
      <c r="A4" s="68" t="s">
        <v>441</v>
      </c>
      <c r="B4" s="68">
        <v>2012</v>
      </c>
      <c r="C4" s="68">
        <v>2013</v>
      </c>
      <c r="D4" s="68">
        <v>2014</v>
      </c>
      <c r="E4" s="68">
        <v>2015</v>
      </c>
      <c r="F4" s="68">
        <v>2016</v>
      </c>
      <c r="G4" s="68">
        <v>2017</v>
      </c>
      <c r="H4" s="68">
        <v>2018</v>
      </c>
      <c r="I4" s="68">
        <v>2019</v>
      </c>
      <c r="J4" s="68">
        <v>2020</v>
      </c>
      <c r="K4" s="68">
        <v>2021</v>
      </c>
      <c r="L4" s="68">
        <v>2022</v>
      </c>
      <c r="M4" s="68">
        <v>2023</v>
      </c>
      <c r="N4" s="68">
        <v>2024</v>
      </c>
      <c r="O4" s="68">
        <v>2025</v>
      </c>
      <c r="P4" s="68">
        <v>2026</v>
      </c>
      <c r="Q4" s="68">
        <v>2027</v>
      </c>
      <c r="R4" s="68">
        <v>2028</v>
      </c>
      <c r="S4" s="68">
        <v>2029</v>
      </c>
      <c r="T4" s="68">
        <v>2030</v>
      </c>
      <c r="U4" s="68">
        <v>2031</v>
      </c>
      <c r="V4" s="68">
        <v>2032</v>
      </c>
      <c r="W4" s="68">
        <v>2033</v>
      </c>
      <c r="X4" s="68">
        <v>2034</v>
      </c>
      <c r="Y4" s="68">
        <v>2035</v>
      </c>
      <c r="Z4" s="68">
        <v>2036</v>
      </c>
      <c r="AA4" s="68">
        <v>2037</v>
      </c>
      <c r="AB4" s="68">
        <v>2038</v>
      </c>
      <c r="AC4" s="68">
        <v>2039</v>
      </c>
      <c r="AD4" s="68">
        <v>2040</v>
      </c>
      <c r="AE4" s="68">
        <v>2040</v>
      </c>
    </row>
    <row r="5" spans="1:31" ht="15" customHeight="1" thickTop="1" x14ac:dyDescent="0.25"/>
    <row r="6" spans="1:31" ht="15" customHeight="1" x14ac:dyDescent="0.25">
      <c r="A6" s="69" t="s">
        <v>38</v>
      </c>
    </row>
    <row r="7" spans="1:31" ht="15" customHeight="1" x14ac:dyDescent="0.25">
      <c r="A7" s="69" t="s">
        <v>490</v>
      </c>
    </row>
    <row r="8" spans="1:31" ht="15" customHeight="1" x14ac:dyDescent="0.25">
      <c r="A8" s="70" t="s">
        <v>491</v>
      </c>
      <c r="B8" s="78">
        <v>15000.705078000001</v>
      </c>
      <c r="C8" s="78">
        <v>15126.810546999999</v>
      </c>
      <c r="D8" s="78">
        <v>14969.157227</v>
      </c>
      <c r="E8" s="78">
        <v>15102.725586</v>
      </c>
      <c r="F8" s="78">
        <v>15089.933594</v>
      </c>
      <c r="G8" s="78">
        <v>15026.151367</v>
      </c>
      <c r="H8" s="78">
        <v>14928.837890999999</v>
      </c>
      <c r="I8" s="78">
        <v>14779.223633</v>
      </c>
      <c r="J8" s="78">
        <v>14621.776367</v>
      </c>
      <c r="K8" s="78">
        <v>14449.444336</v>
      </c>
      <c r="L8" s="78">
        <v>14254.869140999999</v>
      </c>
      <c r="M8" s="78">
        <v>14040.857421999999</v>
      </c>
      <c r="N8" s="78">
        <v>13814.577148</v>
      </c>
      <c r="O8" s="78">
        <v>13570.864258</v>
      </c>
      <c r="P8" s="78">
        <v>13354.989258</v>
      </c>
      <c r="Q8" s="78">
        <v>13168.703125</v>
      </c>
      <c r="R8" s="78">
        <v>13008.71875</v>
      </c>
      <c r="S8" s="78">
        <v>12867.066406</v>
      </c>
      <c r="T8" s="78">
        <v>12742.164062</v>
      </c>
      <c r="U8" s="78">
        <v>12637.251953000001</v>
      </c>
      <c r="V8" s="78">
        <v>12545.682617</v>
      </c>
      <c r="W8" s="78">
        <v>12462.666992</v>
      </c>
      <c r="X8" s="78">
        <v>12387.058594</v>
      </c>
      <c r="Y8" s="78">
        <v>12314.681640999999</v>
      </c>
      <c r="Z8" s="78">
        <v>12251.954102</v>
      </c>
      <c r="AA8" s="78">
        <v>12199.051758</v>
      </c>
      <c r="AB8" s="78">
        <v>12153.902344</v>
      </c>
      <c r="AC8" s="78">
        <v>12113.943359000001</v>
      </c>
      <c r="AD8" s="78">
        <v>12077.448242</v>
      </c>
      <c r="AE8" s="72">
        <v>-8.3029999999999996E-3</v>
      </c>
    </row>
    <row r="9" spans="1:31" ht="15" customHeight="1" x14ac:dyDescent="0.25">
      <c r="A9" s="70" t="s">
        <v>492</v>
      </c>
      <c r="B9" s="78">
        <v>7154.998047</v>
      </c>
      <c r="C9" s="78">
        <v>7198.7768550000001</v>
      </c>
      <c r="D9" s="78">
        <v>7104.3100590000004</v>
      </c>
      <c r="E9" s="78">
        <v>7081.7631840000004</v>
      </c>
      <c r="F9" s="78">
        <v>7008.5317379999997</v>
      </c>
      <c r="G9" s="78">
        <v>6922.2880859999996</v>
      </c>
      <c r="H9" s="78">
        <v>6825.4560549999997</v>
      </c>
      <c r="I9" s="78">
        <v>6728.4858400000003</v>
      </c>
      <c r="J9" s="78">
        <v>6626.5317379999997</v>
      </c>
      <c r="K9" s="78">
        <v>6519.0249020000001</v>
      </c>
      <c r="L9" s="78">
        <v>6405.4809569999998</v>
      </c>
      <c r="M9" s="78">
        <v>6289.8383789999998</v>
      </c>
      <c r="N9" s="78">
        <v>6179.2226559999999</v>
      </c>
      <c r="O9" s="78">
        <v>6067.7705079999996</v>
      </c>
      <c r="P9" s="78">
        <v>5970.6401370000003</v>
      </c>
      <c r="Q9" s="78">
        <v>5893.0849609999996</v>
      </c>
      <c r="R9" s="78">
        <v>5831.5634769999997</v>
      </c>
      <c r="S9" s="78">
        <v>5781.748047</v>
      </c>
      <c r="T9" s="78">
        <v>5741.9736329999996</v>
      </c>
      <c r="U9" s="78">
        <v>5714.0756840000004</v>
      </c>
      <c r="V9" s="78">
        <v>5694.7612300000001</v>
      </c>
      <c r="W9" s="78">
        <v>5682.0434569999998</v>
      </c>
      <c r="X9" s="78">
        <v>5674.5659180000002</v>
      </c>
      <c r="Y9" s="78">
        <v>5669.9873049999997</v>
      </c>
      <c r="Z9" s="78">
        <v>5670.9321289999998</v>
      </c>
      <c r="AA9" s="78">
        <v>5677.3935549999997</v>
      </c>
      <c r="AB9" s="78">
        <v>5688.5097660000001</v>
      </c>
      <c r="AC9" s="78">
        <v>5703.4194340000004</v>
      </c>
      <c r="AD9" s="78">
        <v>5720.5698240000002</v>
      </c>
      <c r="AE9" s="72">
        <v>-8.4770000000000002E-3</v>
      </c>
    </row>
    <row r="10" spans="1:31" ht="15" customHeight="1" x14ac:dyDescent="0.25">
      <c r="A10" s="70" t="s">
        <v>493</v>
      </c>
      <c r="B10" s="78">
        <v>7825.1547849999997</v>
      </c>
      <c r="C10" s="78">
        <v>7907.3564450000003</v>
      </c>
      <c r="D10" s="78">
        <v>7844.4404299999997</v>
      </c>
      <c r="E10" s="78">
        <v>8000.6206050000001</v>
      </c>
      <c r="F10" s="78">
        <v>8061.2700199999999</v>
      </c>
      <c r="G10" s="78">
        <v>8083.9794920000004</v>
      </c>
      <c r="H10" s="78">
        <v>8083.7763670000004</v>
      </c>
      <c r="I10" s="78">
        <v>8031.4106449999999</v>
      </c>
      <c r="J10" s="78">
        <v>7976.2104490000002</v>
      </c>
      <c r="K10" s="78">
        <v>7911.6938479999999</v>
      </c>
      <c r="L10" s="78">
        <v>7830.9887699999999</v>
      </c>
      <c r="M10" s="78">
        <v>7732.9526370000003</v>
      </c>
      <c r="N10" s="78">
        <v>7617.6059569999998</v>
      </c>
      <c r="O10" s="78">
        <v>7485.6650390000004</v>
      </c>
      <c r="P10" s="78">
        <v>7367.2001950000003</v>
      </c>
      <c r="Q10" s="78">
        <v>7258.6914059999999</v>
      </c>
      <c r="R10" s="78">
        <v>7160.4057620000003</v>
      </c>
      <c r="S10" s="78">
        <v>7068.7109380000002</v>
      </c>
      <c r="T10" s="78">
        <v>6983.6982420000004</v>
      </c>
      <c r="U10" s="78">
        <v>6906.7646480000003</v>
      </c>
      <c r="V10" s="78">
        <v>6834.5649409999996</v>
      </c>
      <c r="W10" s="78">
        <v>6764.3037109999996</v>
      </c>
      <c r="X10" s="78">
        <v>6696.1933589999999</v>
      </c>
      <c r="Y10" s="78">
        <v>6628.4086909999996</v>
      </c>
      <c r="Z10" s="78">
        <v>6564.7333980000003</v>
      </c>
      <c r="AA10" s="78">
        <v>6505.3515619999998</v>
      </c>
      <c r="AB10" s="78">
        <v>6449.0546880000002</v>
      </c>
      <c r="AC10" s="78">
        <v>6394.1430659999996</v>
      </c>
      <c r="AD10" s="78">
        <v>6340.4482420000004</v>
      </c>
      <c r="AE10" s="72">
        <v>-8.1460000000000005E-3</v>
      </c>
    </row>
    <row r="11" spans="1:31" ht="15" customHeight="1" x14ac:dyDescent="0.25">
      <c r="A11" s="70" t="s">
        <v>494</v>
      </c>
      <c r="B11" s="78">
        <v>20.552923</v>
      </c>
      <c r="C11" s="78">
        <v>20.67803</v>
      </c>
      <c r="D11" s="78">
        <v>20.406815000000002</v>
      </c>
      <c r="E11" s="78">
        <v>20.341899999999999</v>
      </c>
      <c r="F11" s="78">
        <v>20.131443000000001</v>
      </c>
      <c r="G11" s="78">
        <v>19.883638000000001</v>
      </c>
      <c r="H11" s="78">
        <v>19.605408000000001</v>
      </c>
      <c r="I11" s="78">
        <v>19.326865999999999</v>
      </c>
      <c r="J11" s="78">
        <v>19.033971999999999</v>
      </c>
      <c r="K11" s="78">
        <v>18.725125999999999</v>
      </c>
      <c r="L11" s="78">
        <v>18.398941000000001</v>
      </c>
      <c r="M11" s="78">
        <v>18.066749999999999</v>
      </c>
      <c r="N11" s="78">
        <v>17.748809999999999</v>
      </c>
      <c r="O11" s="78">
        <v>17.428677</v>
      </c>
      <c r="P11" s="78">
        <v>17.149715</v>
      </c>
      <c r="Q11" s="78">
        <v>16.926876</v>
      </c>
      <c r="R11" s="78">
        <v>16.750187</v>
      </c>
      <c r="S11" s="78">
        <v>16.607043999999998</v>
      </c>
      <c r="T11" s="78">
        <v>16.492536999999999</v>
      </c>
      <c r="U11" s="78">
        <v>16.412213999999999</v>
      </c>
      <c r="V11" s="78">
        <v>16.356363000000002</v>
      </c>
      <c r="W11" s="78">
        <v>16.319766999999999</v>
      </c>
      <c r="X11" s="78">
        <v>16.298414000000001</v>
      </c>
      <c r="Y11" s="78">
        <v>16.285274999999999</v>
      </c>
      <c r="Z11" s="78">
        <v>16.287911999999999</v>
      </c>
      <c r="AA11" s="78">
        <v>16.306394999999998</v>
      </c>
      <c r="AB11" s="78">
        <v>16.338242999999999</v>
      </c>
      <c r="AC11" s="78">
        <v>16.381060000000002</v>
      </c>
      <c r="AD11" s="78">
        <v>16.430320999999999</v>
      </c>
      <c r="AE11" s="72">
        <v>-8.4799999999999997E-3</v>
      </c>
    </row>
    <row r="12" spans="1:31" ht="15" customHeight="1" x14ac:dyDescent="0.25">
      <c r="A12" s="70" t="s">
        <v>495</v>
      </c>
      <c r="B12" s="78">
        <v>514.93908699999997</v>
      </c>
      <c r="C12" s="78">
        <v>543.72070299999996</v>
      </c>
      <c r="D12" s="78">
        <v>545.04504399999996</v>
      </c>
      <c r="E12" s="78">
        <v>555.22473100000002</v>
      </c>
      <c r="F12" s="78">
        <v>555.043091</v>
      </c>
      <c r="G12" s="78">
        <v>553.64019800000005</v>
      </c>
      <c r="H12" s="78">
        <v>553.08624299999997</v>
      </c>
      <c r="I12" s="78">
        <v>549.20275900000001</v>
      </c>
      <c r="J12" s="78">
        <v>545.95752000000005</v>
      </c>
      <c r="K12" s="78">
        <v>541.01794400000006</v>
      </c>
      <c r="L12" s="78">
        <v>537.09033199999999</v>
      </c>
      <c r="M12" s="78">
        <v>533.52062999999998</v>
      </c>
      <c r="N12" s="78">
        <v>530.040344</v>
      </c>
      <c r="O12" s="78">
        <v>526.27874799999995</v>
      </c>
      <c r="P12" s="78">
        <v>522.18695100000002</v>
      </c>
      <c r="Q12" s="78">
        <v>518.77484100000004</v>
      </c>
      <c r="R12" s="78">
        <v>515.49334699999997</v>
      </c>
      <c r="S12" s="78">
        <v>512.79986599999995</v>
      </c>
      <c r="T12" s="78">
        <v>511.57174700000002</v>
      </c>
      <c r="U12" s="78">
        <v>510.90835600000003</v>
      </c>
      <c r="V12" s="78">
        <v>510.00164799999999</v>
      </c>
      <c r="W12" s="78">
        <v>510.76516700000002</v>
      </c>
      <c r="X12" s="78">
        <v>513.07775900000001</v>
      </c>
      <c r="Y12" s="78">
        <v>516.18353300000001</v>
      </c>
      <c r="Z12" s="78">
        <v>519.65917999999999</v>
      </c>
      <c r="AA12" s="78">
        <v>523.28045699999996</v>
      </c>
      <c r="AB12" s="78">
        <v>527.95239300000003</v>
      </c>
      <c r="AC12" s="78">
        <v>532.48138400000005</v>
      </c>
      <c r="AD12" s="78">
        <v>537.41992200000004</v>
      </c>
      <c r="AE12" s="72">
        <v>-4.3199999999999998E-4</v>
      </c>
    </row>
    <row r="13" spans="1:31" ht="15" customHeight="1" x14ac:dyDescent="0.25">
      <c r="A13" s="70" t="s">
        <v>496</v>
      </c>
      <c r="B13" s="78">
        <v>235.139084</v>
      </c>
      <c r="C13" s="78">
        <v>259.34051499999998</v>
      </c>
      <c r="D13" s="78">
        <v>260.82064800000001</v>
      </c>
      <c r="E13" s="78">
        <v>262.48599200000001</v>
      </c>
      <c r="F13" s="78">
        <v>264.18331899999998</v>
      </c>
      <c r="G13" s="78">
        <v>265.90988199999998</v>
      </c>
      <c r="H13" s="78">
        <v>267.66247600000003</v>
      </c>
      <c r="I13" s="78">
        <v>269.43923999999998</v>
      </c>
      <c r="J13" s="78">
        <v>271.23690800000003</v>
      </c>
      <c r="K13" s="78">
        <v>273.05258199999997</v>
      </c>
      <c r="L13" s="78">
        <v>274.88122600000003</v>
      </c>
      <c r="M13" s="78">
        <v>276.71948200000003</v>
      </c>
      <c r="N13" s="78">
        <v>278.56402600000001</v>
      </c>
      <c r="O13" s="78">
        <v>280.41085800000002</v>
      </c>
      <c r="P13" s="78">
        <v>282.25872800000002</v>
      </c>
      <c r="Q13" s="78">
        <v>284.10501099999999</v>
      </c>
      <c r="R13" s="78">
        <v>285.94906600000002</v>
      </c>
      <c r="S13" s="78">
        <v>287.79122899999999</v>
      </c>
      <c r="T13" s="78">
        <v>289.62851000000001</v>
      </c>
      <c r="U13" s="78">
        <v>291.44787600000001</v>
      </c>
      <c r="V13" s="78">
        <v>293.249481</v>
      </c>
      <c r="W13" s="78">
        <v>295.03411899999998</v>
      </c>
      <c r="X13" s="78">
        <v>296.80316199999999</v>
      </c>
      <c r="Y13" s="78">
        <v>298.557861</v>
      </c>
      <c r="Z13" s="78">
        <v>300.30102499999998</v>
      </c>
      <c r="AA13" s="78">
        <v>302.03320300000001</v>
      </c>
      <c r="AB13" s="78">
        <v>303.75589000000002</v>
      </c>
      <c r="AC13" s="78">
        <v>305.47067299999998</v>
      </c>
      <c r="AD13" s="78">
        <v>307.178741</v>
      </c>
      <c r="AE13" s="72">
        <v>6.2899999999999996E-3</v>
      </c>
    </row>
    <row r="14" spans="1:31" ht="15" customHeight="1" x14ac:dyDescent="0.25">
      <c r="A14" s="70" t="s">
        <v>497</v>
      </c>
      <c r="B14" s="78">
        <v>98.190169999999995</v>
      </c>
      <c r="C14" s="78">
        <v>107.085426</v>
      </c>
      <c r="D14" s="78">
        <v>107.123535</v>
      </c>
      <c r="E14" s="78">
        <v>107.243317</v>
      </c>
      <c r="F14" s="78">
        <v>107.381615</v>
      </c>
      <c r="G14" s="78">
        <v>107.536804</v>
      </c>
      <c r="H14" s="78">
        <v>107.706779</v>
      </c>
      <c r="I14" s="78">
        <v>107.890762</v>
      </c>
      <c r="J14" s="78">
        <v>108.087372</v>
      </c>
      <c r="K14" s="78">
        <v>108.295776</v>
      </c>
      <c r="L14" s="78">
        <v>108.51303900000001</v>
      </c>
      <c r="M14" s="78">
        <v>108.737633</v>
      </c>
      <c r="N14" s="78">
        <v>108.96792600000001</v>
      </c>
      <c r="O14" s="78">
        <v>109.20227800000001</v>
      </c>
      <c r="P14" s="78">
        <v>109.44077299999999</v>
      </c>
      <c r="Q14" s="78">
        <v>109.681511</v>
      </c>
      <c r="R14" s="78">
        <v>109.925392</v>
      </c>
      <c r="S14" s="78">
        <v>110.17244700000001</v>
      </c>
      <c r="T14" s="78">
        <v>110.421356</v>
      </c>
      <c r="U14" s="78">
        <v>110.667244</v>
      </c>
      <c r="V14" s="78">
        <v>110.910133</v>
      </c>
      <c r="W14" s="78">
        <v>111.150299</v>
      </c>
      <c r="X14" s="78">
        <v>111.388344</v>
      </c>
      <c r="Y14" s="78">
        <v>111.624481</v>
      </c>
      <c r="Z14" s="78">
        <v>111.859222</v>
      </c>
      <c r="AA14" s="78">
        <v>112.09182</v>
      </c>
      <c r="AB14" s="78">
        <v>112.322418</v>
      </c>
      <c r="AC14" s="78">
        <v>112.551079</v>
      </c>
      <c r="AD14" s="78">
        <v>112.777351</v>
      </c>
      <c r="AE14" s="72">
        <v>1.92E-3</v>
      </c>
    </row>
    <row r="15" spans="1:31" ht="15" customHeight="1" x14ac:dyDescent="0.25">
      <c r="A15" s="70" t="s">
        <v>498</v>
      </c>
      <c r="B15" s="78">
        <v>27.819016000000001</v>
      </c>
      <c r="C15" s="78">
        <v>31.123528</v>
      </c>
      <c r="D15" s="78">
        <v>31.346143999999999</v>
      </c>
      <c r="E15" s="78">
        <v>31.588512000000001</v>
      </c>
      <c r="F15" s="78">
        <v>31.832211999999998</v>
      </c>
      <c r="G15" s="78">
        <v>32.076965000000001</v>
      </c>
      <c r="H15" s="78">
        <v>32.322563000000002</v>
      </c>
      <c r="I15" s="78">
        <v>32.568863</v>
      </c>
      <c r="J15" s="78">
        <v>32.815491000000002</v>
      </c>
      <c r="K15" s="78">
        <v>33.062018999999999</v>
      </c>
      <c r="L15" s="78">
        <v>33.308047999999999</v>
      </c>
      <c r="M15" s="78">
        <v>33.553226000000002</v>
      </c>
      <c r="N15" s="78">
        <v>33.797207</v>
      </c>
      <c r="O15" s="78">
        <v>34.039490000000001</v>
      </c>
      <c r="P15" s="78">
        <v>34.279865000000001</v>
      </c>
      <c r="Q15" s="78">
        <v>34.518154000000003</v>
      </c>
      <c r="R15" s="78">
        <v>34.754100999999999</v>
      </c>
      <c r="S15" s="78">
        <v>34.987766000000001</v>
      </c>
      <c r="T15" s="78">
        <v>35.218848999999999</v>
      </c>
      <c r="U15" s="78">
        <v>35.445704999999997</v>
      </c>
      <c r="V15" s="78">
        <v>35.668433999999998</v>
      </c>
      <c r="W15" s="78">
        <v>35.887104000000001</v>
      </c>
      <c r="X15" s="78">
        <v>36.101928999999998</v>
      </c>
      <c r="Y15" s="78">
        <v>36.313136999999998</v>
      </c>
      <c r="Z15" s="78">
        <v>36.521174999999999</v>
      </c>
      <c r="AA15" s="78">
        <v>36.726334000000001</v>
      </c>
      <c r="AB15" s="78">
        <v>36.928902000000001</v>
      </c>
      <c r="AC15" s="78">
        <v>37.129142999999999</v>
      </c>
      <c r="AD15" s="78">
        <v>37.327370000000002</v>
      </c>
      <c r="AE15" s="72">
        <v>6.7549999999999997E-3</v>
      </c>
    </row>
    <row r="16" spans="1:31" ht="15" customHeight="1" x14ac:dyDescent="0.25">
      <c r="A16" s="70" t="s">
        <v>499</v>
      </c>
      <c r="B16" s="78">
        <v>109.129875</v>
      </c>
      <c r="C16" s="78">
        <v>121.13153800000001</v>
      </c>
      <c r="D16" s="78">
        <v>122.35095200000001</v>
      </c>
      <c r="E16" s="78">
        <v>123.65416</v>
      </c>
      <c r="F16" s="78">
        <v>124.96948999999999</v>
      </c>
      <c r="G16" s="78">
        <v>126.29611199999999</v>
      </c>
      <c r="H16" s="78">
        <v>127.63314099999999</v>
      </c>
      <c r="I16" s="78">
        <v>128.97959900000001</v>
      </c>
      <c r="J16" s="78">
        <v>130.33406099999999</v>
      </c>
      <c r="K16" s="78">
        <v>131.69480899999999</v>
      </c>
      <c r="L16" s="78">
        <v>133.060104</v>
      </c>
      <c r="M16" s="78">
        <v>134.42858899999999</v>
      </c>
      <c r="N16" s="78">
        <v>135.79894999999999</v>
      </c>
      <c r="O16" s="78">
        <v>137.16906700000001</v>
      </c>
      <c r="P16" s="78">
        <v>138.53810100000001</v>
      </c>
      <c r="Q16" s="78">
        <v>139.905304</v>
      </c>
      <c r="R16" s="78">
        <v>141.269577</v>
      </c>
      <c r="S16" s="78">
        <v>142.63102699999999</v>
      </c>
      <c r="T16" s="78">
        <v>143.98834199999999</v>
      </c>
      <c r="U16" s="78">
        <v>145.3349</v>
      </c>
      <c r="V16" s="78">
        <v>146.67089799999999</v>
      </c>
      <c r="W16" s="78">
        <v>147.99671900000001</v>
      </c>
      <c r="X16" s="78">
        <v>149.312881</v>
      </c>
      <c r="Y16" s="78">
        <v>150.62025499999999</v>
      </c>
      <c r="Z16" s="78">
        <v>151.92063899999999</v>
      </c>
      <c r="AA16" s="78">
        <v>153.21504200000001</v>
      </c>
      <c r="AB16" s="78">
        <v>154.504547</v>
      </c>
      <c r="AC16" s="78">
        <v>155.790436</v>
      </c>
      <c r="AD16" s="78">
        <v>157.074005</v>
      </c>
      <c r="AE16" s="72">
        <v>9.6699999999999998E-3</v>
      </c>
    </row>
    <row r="17" spans="1:31" ht="15" customHeight="1" x14ac:dyDescent="0.25">
      <c r="A17" s="70" t="s">
        <v>500</v>
      </c>
      <c r="B17" s="78">
        <v>4982.1918949999999</v>
      </c>
      <c r="C17" s="78">
        <v>5513.0053710000002</v>
      </c>
      <c r="D17" s="78">
        <v>5517.6118159999996</v>
      </c>
      <c r="E17" s="78">
        <v>5767.1137699999999</v>
      </c>
      <c r="F17" s="78">
        <v>5824.1196289999998</v>
      </c>
      <c r="G17" s="78">
        <v>5884.8686520000001</v>
      </c>
      <c r="H17" s="78">
        <v>5947.2021480000003</v>
      </c>
      <c r="I17" s="78">
        <v>5995.2788090000004</v>
      </c>
      <c r="J17" s="78">
        <v>6031.998047</v>
      </c>
      <c r="K17" s="78">
        <v>6042.6923829999996</v>
      </c>
      <c r="L17" s="78">
        <v>6068.8696289999998</v>
      </c>
      <c r="M17" s="78">
        <v>6104.1040039999998</v>
      </c>
      <c r="N17" s="78">
        <v>6150.720703</v>
      </c>
      <c r="O17" s="78">
        <v>6188.9423829999996</v>
      </c>
      <c r="P17" s="78">
        <v>6212.1401370000003</v>
      </c>
      <c r="Q17" s="78">
        <v>6241.0629879999997</v>
      </c>
      <c r="R17" s="78">
        <v>6268.169922</v>
      </c>
      <c r="S17" s="78">
        <v>6299.9736329999996</v>
      </c>
      <c r="T17" s="78">
        <v>6343.5849609999996</v>
      </c>
      <c r="U17" s="78">
        <v>6375.9663090000004</v>
      </c>
      <c r="V17" s="78">
        <v>6402.642578</v>
      </c>
      <c r="W17" s="78">
        <v>6452.1357420000004</v>
      </c>
      <c r="X17" s="78">
        <v>6519.6884769999997</v>
      </c>
      <c r="Y17" s="78">
        <v>6599.361328</v>
      </c>
      <c r="Z17" s="78">
        <v>6675.6376950000003</v>
      </c>
      <c r="AA17" s="78">
        <v>6749.7236329999996</v>
      </c>
      <c r="AB17" s="78">
        <v>6833.3476559999999</v>
      </c>
      <c r="AC17" s="78">
        <v>6902.7338870000003</v>
      </c>
      <c r="AD17" s="78">
        <v>6976.4648440000001</v>
      </c>
      <c r="AE17" s="72">
        <v>8.7580000000000002E-3</v>
      </c>
    </row>
    <row r="18" spans="1:31" ht="15" customHeight="1" x14ac:dyDescent="0.25">
      <c r="A18" s="70" t="s">
        <v>501</v>
      </c>
      <c r="B18" s="78">
        <v>915.23828100000003</v>
      </c>
      <c r="C18" s="78">
        <v>997.34466599999996</v>
      </c>
      <c r="D18" s="78">
        <v>1015.768433</v>
      </c>
      <c r="E18" s="78">
        <v>1076.7635499999999</v>
      </c>
      <c r="F18" s="78">
        <v>1098.328125</v>
      </c>
      <c r="G18" s="78">
        <v>1123.1641850000001</v>
      </c>
      <c r="H18" s="78">
        <v>1149.769775</v>
      </c>
      <c r="I18" s="78">
        <v>1173.490356</v>
      </c>
      <c r="J18" s="78">
        <v>1194.579712</v>
      </c>
      <c r="K18" s="78">
        <v>1210.301514</v>
      </c>
      <c r="L18" s="78">
        <v>1227.788452</v>
      </c>
      <c r="M18" s="78">
        <v>1245.21875</v>
      </c>
      <c r="N18" s="78">
        <v>1262.3701169999999</v>
      </c>
      <c r="O18" s="78">
        <v>1276.700562</v>
      </c>
      <c r="P18" s="78">
        <v>1287.5504149999999</v>
      </c>
      <c r="Q18" s="78">
        <v>1300.1054690000001</v>
      </c>
      <c r="R18" s="78">
        <v>1312.631226</v>
      </c>
      <c r="S18" s="78">
        <v>1325.462158</v>
      </c>
      <c r="T18" s="78">
        <v>1339.013794</v>
      </c>
      <c r="U18" s="78">
        <v>1350.115601</v>
      </c>
      <c r="V18" s="78">
        <v>1358.976318</v>
      </c>
      <c r="W18" s="78">
        <v>1372.6674800000001</v>
      </c>
      <c r="X18" s="78">
        <v>1388.372803</v>
      </c>
      <c r="Y18" s="78">
        <v>1405.022461</v>
      </c>
      <c r="Z18" s="78">
        <v>1419.7985839999999</v>
      </c>
      <c r="AA18" s="78">
        <v>1433.158203</v>
      </c>
      <c r="AB18" s="78">
        <v>1447.3914789999999</v>
      </c>
      <c r="AC18" s="78">
        <v>1458.9876710000001</v>
      </c>
      <c r="AD18" s="78">
        <v>1471.8955080000001</v>
      </c>
      <c r="AE18" s="72">
        <v>1.452E-2</v>
      </c>
    </row>
    <row r="19" spans="1:31" ht="15" customHeight="1" x14ac:dyDescent="0.25">
      <c r="A19" s="70" t="s">
        <v>502</v>
      </c>
      <c r="B19" s="78">
        <v>4066.9536130000001</v>
      </c>
      <c r="C19" s="78">
        <v>4515.6606449999999</v>
      </c>
      <c r="D19" s="78">
        <v>4501.8432620000003</v>
      </c>
      <c r="E19" s="78">
        <v>4690.3500979999999</v>
      </c>
      <c r="F19" s="78">
        <v>4725.7915039999998</v>
      </c>
      <c r="G19" s="78">
        <v>4761.7045900000003</v>
      </c>
      <c r="H19" s="78">
        <v>4797.4321289999998</v>
      </c>
      <c r="I19" s="78">
        <v>4821.7885740000002</v>
      </c>
      <c r="J19" s="78">
        <v>4837.4184569999998</v>
      </c>
      <c r="K19" s="78">
        <v>4832.3911129999997</v>
      </c>
      <c r="L19" s="78">
        <v>4841.0810549999997</v>
      </c>
      <c r="M19" s="78">
        <v>4858.8852539999998</v>
      </c>
      <c r="N19" s="78">
        <v>4888.3505859999996</v>
      </c>
      <c r="O19" s="78">
        <v>4912.2416990000002</v>
      </c>
      <c r="P19" s="78">
        <v>4924.5898440000001</v>
      </c>
      <c r="Q19" s="78">
        <v>4940.9575199999999</v>
      </c>
      <c r="R19" s="78">
        <v>4955.5385740000002</v>
      </c>
      <c r="S19" s="78">
        <v>4974.5112300000001</v>
      </c>
      <c r="T19" s="78">
        <v>5004.5712890000004</v>
      </c>
      <c r="U19" s="78">
        <v>5025.8505859999996</v>
      </c>
      <c r="V19" s="78">
        <v>5043.6665039999998</v>
      </c>
      <c r="W19" s="78">
        <v>5079.4682620000003</v>
      </c>
      <c r="X19" s="78">
        <v>5131.3159180000002</v>
      </c>
      <c r="Y19" s="78">
        <v>5194.3388670000004</v>
      </c>
      <c r="Z19" s="78">
        <v>5255.8393550000001</v>
      </c>
      <c r="AA19" s="78">
        <v>5316.5654299999997</v>
      </c>
      <c r="AB19" s="78">
        <v>5385.9560549999997</v>
      </c>
      <c r="AC19" s="78">
        <v>5443.7460940000001</v>
      </c>
      <c r="AD19" s="78">
        <v>5504.5693359999996</v>
      </c>
      <c r="AE19" s="72">
        <v>7.3610000000000004E-3</v>
      </c>
    </row>
    <row r="20" spans="1:31" ht="15" customHeight="1" x14ac:dyDescent="0.25">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row>
    <row r="21" spans="1:31" ht="15" customHeight="1" x14ac:dyDescent="0.25">
      <c r="A21" s="69" t="s">
        <v>503</v>
      </c>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row>
    <row r="22" spans="1:31" ht="15" customHeight="1" x14ac:dyDescent="0.25">
      <c r="A22" s="70" t="s">
        <v>504</v>
      </c>
      <c r="B22" s="78">
        <v>1696.403442</v>
      </c>
      <c r="C22" s="78">
        <v>1669.958496</v>
      </c>
      <c r="D22" s="78">
        <v>1707.0501710000001</v>
      </c>
      <c r="E22" s="78">
        <v>1724.373413</v>
      </c>
      <c r="F22" s="78">
        <v>1733.5269780000001</v>
      </c>
      <c r="G22" s="78">
        <v>1751.965332</v>
      </c>
      <c r="H22" s="78">
        <v>1770.788452</v>
      </c>
      <c r="I22" s="78">
        <v>1789.593018</v>
      </c>
      <c r="J22" s="78">
        <v>1809.454346</v>
      </c>
      <c r="K22" s="78">
        <v>1825.6872559999999</v>
      </c>
      <c r="L22" s="78">
        <v>1845.253052</v>
      </c>
      <c r="M22" s="78">
        <v>1868.9163820000001</v>
      </c>
      <c r="N22" s="78">
        <v>1893.6873780000001</v>
      </c>
      <c r="O22" s="78">
        <v>1918.9913329999999</v>
      </c>
      <c r="P22" s="78">
        <v>1943.346436</v>
      </c>
      <c r="Q22" s="78">
        <v>1968.1834719999999</v>
      </c>
      <c r="R22" s="78">
        <v>1991.8398440000001</v>
      </c>
      <c r="S22" s="78">
        <v>2012.9414059999999</v>
      </c>
      <c r="T22" s="78">
        <v>2032.0764160000001</v>
      </c>
      <c r="U22" s="78">
        <v>2049.9575199999999</v>
      </c>
      <c r="V22" s="78">
        <v>2067.5703119999998</v>
      </c>
      <c r="W22" s="78">
        <v>2084.4604490000002</v>
      </c>
      <c r="X22" s="78">
        <v>2100.2521969999998</v>
      </c>
      <c r="Y22" s="78">
        <v>2114.9194339999999</v>
      </c>
      <c r="Z22" s="78">
        <v>2128.4653320000002</v>
      </c>
      <c r="AA22" s="78">
        <v>2139.67749</v>
      </c>
      <c r="AB22" s="78">
        <v>2149.849365</v>
      </c>
      <c r="AC22" s="78">
        <v>2158.6843260000001</v>
      </c>
      <c r="AD22" s="78">
        <v>2166.3747560000002</v>
      </c>
      <c r="AE22" s="72">
        <v>9.6860000000000002E-3</v>
      </c>
    </row>
    <row r="23" spans="1:31" ht="15" customHeight="1" x14ac:dyDescent="0.25">
      <c r="A23" s="70" t="s">
        <v>505</v>
      </c>
      <c r="B23" s="78">
        <v>134.98045300000001</v>
      </c>
      <c r="C23" s="78">
        <v>130.88656599999999</v>
      </c>
      <c r="D23" s="78">
        <v>133.35766599999999</v>
      </c>
      <c r="E23" s="78">
        <v>134.797653</v>
      </c>
      <c r="F23" s="78">
        <v>135.79045099999999</v>
      </c>
      <c r="G23" s="78">
        <v>137.57994099999999</v>
      </c>
      <c r="H23" s="78">
        <v>139.21983299999999</v>
      </c>
      <c r="I23" s="78">
        <v>140.85557600000001</v>
      </c>
      <c r="J23" s="78">
        <v>142.557861</v>
      </c>
      <c r="K23" s="78">
        <v>143.89704900000001</v>
      </c>
      <c r="L23" s="78">
        <v>145.45555100000001</v>
      </c>
      <c r="M23" s="78">
        <v>147.320053</v>
      </c>
      <c r="N23" s="78">
        <v>149.22699</v>
      </c>
      <c r="O23" s="78">
        <v>151.18821700000001</v>
      </c>
      <c r="P23" s="78">
        <v>153.06921399999999</v>
      </c>
      <c r="Q23" s="78">
        <v>154.96762100000001</v>
      </c>
      <c r="R23" s="78">
        <v>156.73606899999999</v>
      </c>
      <c r="S23" s="78">
        <v>158.27917500000001</v>
      </c>
      <c r="T23" s="78">
        <v>159.64466899999999</v>
      </c>
      <c r="U23" s="78">
        <v>160.88102699999999</v>
      </c>
      <c r="V23" s="78">
        <v>162.07214400000001</v>
      </c>
      <c r="W23" s="78">
        <v>163.18695099999999</v>
      </c>
      <c r="X23" s="78">
        <v>164.20903000000001</v>
      </c>
      <c r="Y23" s="78">
        <v>165.14369199999999</v>
      </c>
      <c r="Z23" s="78">
        <v>165.98405500000001</v>
      </c>
      <c r="AA23" s="78">
        <v>166.65223700000001</v>
      </c>
      <c r="AB23" s="78">
        <v>167.23582500000001</v>
      </c>
      <c r="AC23" s="78">
        <v>167.72039799999999</v>
      </c>
      <c r="AD23" s="78">
        <v>168.11717200000001</v>
      </c>
      <c r="AE23" s="72">
        <v>9.3150000000000004E-3</v>
      </c>
    </row>
    <row r="24" spans="1:31" ht="15" customHeight="1" x14ac:dyDescent="0.25">
      <c r="A24" s="70" t="s">
        <v>506</v>
      </c>
      <c r="B24" s="78">
        <v>1422.5939940000001</v>
      </c>
      <c r="C24" s="78">
        <v>1409.243774</v>
      </c>
      <c r="D24" s="78">
        <v>1430.8542480000001</v>
      </c>
      <c r="E24" s="78">
        <v>1444.1719969999999</v>
      </c>
      <c r="F24" s="78">
        <v>1456.3481449999999</v>
      </c>
      <c r="G24" s="78">
        <v>1474.596558</v>
      </c>
      <c r="H24" s="78">
        <v>1489.869263</v>
      </c>
      <c r="I24" s="78">
        <v>1504.7033690000001</v>
      </c>
      <c r="J24" s="78">
        <v>1520.6082759999999</v>
      </c>
      <c r="K24" s="78">
        <v>1532.829712</v>
      </c>
      <c r="L24" s="78">
        <v>1546.9270019999999</v>
      </c>
      <c r="M24" s="78">
        <v>1564.24585</v>
      </c>
      <c r="N24" s="78">
        <v>1581.89978</v>
      </c>
      <c r="O24" s="78">
        <v>1600.8955080000001</v>
      </c>
      <c r="P24" s="78">
        <v>1620.052246</v>
      </c>
      <c r="Q24" s="78">
        <v>1640.150024</v>
      </c>
      <c r="R24" s="78">
        <v>1659.422607</v>
      </c>
      <c r="S24" s="78">
        <v>1676.7021480000001</v>
      </c>
      <c r="T24" s="78">
        <v>1692.2308350000001</v>
      </c>
      <c r="U24" s="78">
        <v>1706.2764890000001</v>
      </c>
      <c r="V24" s="78">
        <v>1720.02124</v>
      </c>
      <c r="W24" s="78">
        <v>1733.1441649999999</v>
      </c>
      <c r="X24" s="78">
        <v>1745.6899410000001</v>
      </c>
      <c r="Y24" s="78">
        <v>1757.803101</v>
      </c>
      <c r="Z24" s="78">
        <v>1768.994385</v>
      </c>
      <c r="AA24" s="78">
        <v>1778.2891850000001</v>
      </c>
      <c r="AB24" s="78">
        <v>1786.7222899999999</v>
      </c>
      <c r="AC24" s="78">
        <v>1794.0467530000001</v>
      </c>
      <c r="AD24" s="78">
        <v>1800.3492429999999</v>
      </c>
      <c r="AE24" s="72">
        <v>9.1129999999999996E-3</v>
      </c>
    </row>
    <row r="25" spans="1:31" ht="15" customHeight="1" x14ac:dyDescent="0.25">
      <c r="A25" s="70" t="s">
        <v>507</v>
      </c>
      <c r="B25" s="78">
        <v>0</v>
      </c>
      <c r="C25" s="78">
        <v>0</v>
      </c>
      <c r="D25" s="78">
        <v>0</v>
      </c>
      <c r="E25" s="78">
        <v>0</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0</v>
      </c>
      <c r="Y25" s="78">
        <v>0</v>
      </c>
      <c r="Z25" s="78">
        <v>0</v>
      </c>
      <c r="AA25" s="78">
        <v>0</v>
      </c>
      <c r="AB25" s="78">
        <v>0</v>
      </c>
      <c r="AC25" s="78">
        <v>0</v>
      </c>
      <c r="AD25" s="78">
        <v>0</v>
      </c>
      <c r="AE25" s="79" t="s">
        <v>134</v>
      </c>
    </row>
    <row r="26" spans="1:31" ht="15" customHeight="1" x14ac:dyDescent="0.25">
      <c r="A26" s="70" t="s">
        <v>508</v>
      </c>
      <c r="B26" s="78">
        <v>138.829025</v>
      </c>
      <c r="C26" s="78">
        <v>129.82818599999999</v>
      </c>
      <c r="D26" s="78">
        <v>142.838211</v>
      </c>
      <c r="E26" s="78">
        <v>145.403839</v>
      </c>
      <c r="F26" s="78">
        <v>141.388397</v>
      </c>
      <c r="G26" s="78">
        <v>139.78883400000001</v>
      </c>
      <c r="H26" s="78">
        <v>141.69929500000001</v>
      </c>
      <c r="I26" s="78">
        <v>144.034088</v>
      </c>
      <c r="J26" s="78">
        <v>146.288208</v>
      </c>
      <c r="K26" s="78">
        <v>148.96049500000001</v>
      </c>
      <c r="L26" s="78">
        <v>152.87048300000001</v>
      </c>
      <c r="M26" s="78">
        <v>157.35046399999999</v>
      </c>
      <c r="N26" s="78">
        <v>162.560654</v>
      </c>
      <c r="O26" s="78">
        <v>166.90760800000001</v>
      </c>
      <c r="P26" s="78">
        <v>170.22491500000001</v>
      </c>
      <c r="Q26" s="78">
        <v>173.065842</v>
      </c>
      <c r="R26" s="78">
        <v>175.68113700000001</v>
      </c>
      <c r="S26" s="78">
        <v>177.960083</v>
      </c>
      <c r="T26" s="78">
        <v>180.20091199999999</v>
      </c>
      <c r="U26" s="78">
        <v>182.80014</v>
      </c>
      <c r="V26" s="78">
        <v>185.47683699999999</v>
      </c>
      <c r="W26" s="78">
        <v>188.12927199999999</v>
      </c>
      <c r="X26" s="78">
        <v>190.353363</v>
      </c>
      <c r="Y26" s="78">
        <v>191.97277800000001</v>
      </c>
      <c r="Z26" s="78">
        <v>193.48701500000001</v>
      </c>
      <c r="AA26" s="78">
        <v>194.73613</v>
      </c>
      <c r="AB26" s="78">
        <v>195.89122</v>
      </c>
      <c r="AC26" s="78">
        <v>196.91726700000001</v>
      </c>
      <c r="AD26" s="78">
        <v>197.90838600000001</v>
      </c>
      <c r="AE26" s="72">
        <v>1.5737000000000001E-2</v>
      </c>
    </row>
    <row r="27" spans="1:31" ht="15" customHeight="1" x14ac:dyDescent="0.25">
      <c r="A27" s="70" t="s">
        <v>509</v>
      </c>
      <c r="B27" s="78">
        <v>986.64044200000001</v>
      </c>
      <c r="C27" s="78">
        <v>967.56878700000004</v>
      </c>
      <c r="D27" s="78">
        <v>969.17327899999998</v>
      </c>
      <c r="E27" s="78">
        <v>979.161743</v>
      </c>
      <c r="F27" s="78">
        <v>979.87097200000005</v>
      </c>
      <c r="G27" s="78">
        <v>981.03564500000005</v>
      </c>
      <c r="H27" s="78">
        <v>982.75805700000001</v>
      </c>
      <c r="I27" s="78">
        <v>985.40112299999998</v>
      </c>
      <c r="J27" s="78">
        <v>987.68029799999999</v>
      </c>
      <c r="K27" s="78">
        <v>989.20770300000004</v>
      </c>
      <c r="L27" s="78">
        <v>990.74749799999995</v>
      </c>
      <c r="M27" s="78">
        <v>992.49078399999996</v>
      </c>
      <c r="N27" s="78">
        <v>994.42144800000005</v>
      </c>
      <c r="O27" s="78">
        <v>996.21398899999997</v>
      </c>
      <c r="P27" s="78">
        <v>997.52410899999995</v>
      </c>
      <c r="Q27" s="78">
        <v>998.90911900000003</v>
      </c>
      <c r="R27" s="78">
        <v>1000.316895</v>
      </c>
      <c r="S27" s="78">
        <v>1001.5776980000001</v>
      </c>
      <c r="T27" s="78">
        <v>1002.834595</v>
      </c>
      <c r="U27" s="78">
        <v>1003.742798</v>
      </c>
      <c r="V27" s="78">
        <v>1004.558838</v>
      </c>
      <c r="W27" s="78">
        <v>1005.579285</v>
      </c>
      <c r="X27" s="78">
        <v>1006.702881</v>
      </c>
      <c r="Y27" s="78">
        <v>1007.848572</v>
      </c>
      <c r="Z27" s="78">
        <v>1008.859924</v>
      </c>
      <c r="AA27" s="78">
        <v>1009.798401</v>
      </c>
      <c r="AB27" s="78">
        <v>1010.681519</v>
      </c>
      <c r="AC27" s="78">
        <v>1011.334167</v>
      </c>
      <c r="AD27" s="78">
        <v>1012.058411</v>
      </c>
      <c r="AE27" s="72">
        <v>1.6659999999999999E-3</v>
      </c>
    </row>
    <row r="28" spans="1:31" ht="15" customHeight="1" x14ac:dyDescent="0.25">
      <c r="A28" s="70" t="s">
        <v>510</v>
      </c>
      <c r="B28" s="78">
        <v>753.93963599999995</v>
      </c>
      <c r="C28" s="78">
        <v>726.28851299999997</v>
      </c>
      <c r="D28" s="78">
        <v>726.23864700000001</v>
      </c>
      <c r="E28" s="78">
        <v>731.00048800000002</v>
      </c>
      <c r="F28" s="78">
        <v>728.757385</v>
      </c>
      <c r="G28" s="78">
        <v>726.45605499999999</v>
      </c>
      <c r="H28" s="78">
        <v>724.97009300000002</v>
      </c>
      <c r="I28" s="78">
        <v>724.48974599999997</v>
      </c>
      <c r="J28" s="78">
        <v>723.76745600000004</v>
      </c>
      <c r="K28" s="78">
        <v>722.63433799999996</v>
      </c>
      <c r="L28" s="78">
        <v>721.589111</v>
      </c>
      <c r="M28" s="78">
        <v>720.73242200000004</v>
      </c>
      <c r="N28" s="78">
        <v>720.17578100000003</v>
      </c>
      <c r="O28" s="78">
        <v>719.53839100000005</v>
      </c>
      <c r="P28" s="78">
        <v>718.54333499999996</v>
      </c>
      <c r="Q28" s="78">
        <v>717.69030799999996</v>
      </c>
      <c r="R28" s="78">
        <v>717.01049799999998</v>
      </c>
      <c r="S28" s="78">
        <v>716.364868</v>
      </c>
      <c r="T28" s="78">
        <v>715.87988299999995</v>
      </c>
      <c r="U28" s="78">
        <v>715.23992899999996</v>
      </c>
      <c r="V28" s="78">
        <v>714.637878</v>
      </c>
      <c r="W28" s="78">
        <v>714.36352499999998</v>
      </c>
      <c r="X28" s="78">
        <v>714.30602999999996</v>
      </c>
      <c r="Y28" s="78">
        <v>714.40478499999995</v>
      </c>
      <c r="Z28" s="78">
        <v>714.50775099999998</v>
      </c>
      <c r="AA28" s="78">
        <v>714.66528300000004</v>
      </c>
      <c r="AB28" s="78">
        <v>714.89868200000001</v>
      </c>
      <c r="AC28" s="78">
        <v>715.05499299999997</v>
      </c>
      <c r="AD28" s="78">
        <v>715.36792000000003</v>
      </c>
      <c r="AE28" s="72">
        <v>-5.6099999999999998E-4</v>
      </c>
    </row>
    <row r="29" spans="1:31" ht="15" customHeight="1" x14ac:dyDescent="0.25">
      <c r="A29" s="70" t="s">
        <v>511</v>
      </c>
      <c r="B29" s="78">
        <v>96.602180000000004</v>
      </c>
      <c r="C29" s="78">
        <v>104.533531</v>
      </c>
      <c r="D29" s="78">
        <v>103.327293</v>
      </c>
      <c r="E29" s="78">
        <v>103.91870900000001</v>
      </c>
      <c r="F29" s="78">
        <v>101.002098</v>
      </c>
      <c r="G29" s="78">
        <v>99.230316000000002</v>
      </c>
      <c r="H29" s="78">
        <v>97.916313000000002</v>
      </c>
      <c r="I29" s="78">
        <v>96.603995999999995</v>
      </c>
      <c r="J29" s="78">
        <v>95.055053999999998</v>
      </c>
      <c r="K29" s="78">
        <v>93.136405999999994</v>
      </c>
      <c r="L29" s="78">
        <v>91.296493999999996</v>
      </c>
      <c r="M29" s="78">
        <v>89.620209000000003</v>
      </c>
      <c r="N29" s="78">
        <v>88.215591000000003</v>
      </c>
      <c r="O29" s="78">
        <v>86.756630000000001</v>
      </c>
      <c r="P29" s="78">
        <v>85.018860000000004</v>
      </c>
      <c r="Q29" s="78">
        <v>83.487892000000002</v>
      </c>
      <c r="R29" s="78">
        <v>82.158928000000003</v>
      </c>
      <c r="S29" s="78">
        <v>80.885101000000006</v>
      </c>
      <c r="T29" s="78">
        <v>79.772125000000003</v>
      </c>
      <c r="U29" s="78">
        <v>78.484191999999993</v>
      </c>
      <c r="V29" s="78">
        <v>77.242371000000006</v>
      </c>
      <c r="W29" s="78">
        <v>76.311278999999999</v>
      </c>
      <c r="X29" s="78">
        <v>75.598442000000006</v>
      </c>
      <c r="Y29" s="78">
        <v>75.057899000000006</v>
      </c>
      <c r="Z29" s="78">
        <v>74.522902999999999</v>
      </c>
      <c r="AA29" s="78">
        <v>74.057129000000003</v>
      </c>
      <c r="AB29" s="78">
        <v>73.678635</v>
      </c>
      <c r="AC29" s="78">
        <v>73.220130999999995</v>
      </c>
      <c r="AD29" s="78">
        <v>72.914519999999996</v>
      </c>
      <c r="AE29" s="72">
        <v>-1.3252999999999999E-2</v>
      </c>
    </row>
    <row r="30" spans="1:31" ht="15" customHeight="1" x14ac:dyDescent="0.25">
      <c r="A30" s="70" t="s">
        <v>512</v>
      </c>
      <c r="B30" s="78">
        <v>657.33746299999996</v>
      </c>
      <c r="C30" s="78">
        <v>621.75500499999998</v>
      </c>
      <c r="D30" s="78">
        <v>622.91137700000002</v>
      </c>
      <c r="E30" s="78">
        <v>627.08178699999996</v>
      </c>
      <c r="F30" s="78">
        <v>627.75531000000001</v>
      </c>
      <c r="G30" s="78">
        <v>627.22570800000005</v>
      </c>
      <c r="H30" s="78">
        <v>627.05377199999998</v>
      </c>
      <c r="I30" s="78">
        <v>627.88574200000005</v>
      </c>
      <c r="J30" s="78">
        <v>628.712402</v>
      </c>
      <c r="K30" s="78">
        <v>629.49792500000001</v>
      </c>
      <c r="L30" s="78">
        <v>630.29260299999999</v>
      </c>
      <c r="M30" s="78">
        <v>631.11218299999996</v>
      </c>
      <c r="N30" s="78">
        <v>631.96020499999997</v>
      </c>
      <c r="O30" s="78">
        <v>632.78173800000002</v>
      </c>
      <c r="P30" s="78">
        <v>633.52447500000005</v>
      </c>
      <c r="Q30" s="78">
        <v>634.20239300000003</v>
      </c>
      <c r="R30" s="78">
        <v>634.85156199999994</v>
      </c>
      <c r="S30" s="78">
        <v>635.479736</v>
      </c>
      <c r="T30" s="78">
        <v>636.10778800000003</v>
      </c>
      <c r="U30" s="78">
        <v>636.75573699999995</v>
      </c>
      <c r="V30" s="78">
        <v>637.39550799999995</v>
      </c>
      <c r="W30" s="78">
        <v>638.05224599999997</v>
      </c>
      <c r="X30" s="78">
        <v>638.707581</v>
      </c>
      <c r="Y30" s="78">
        <v>639.34686299999998</v>
      </c>
      <c r="Z30" s="78">
        <v>639.98486300000002</v>
      </c>
      <c r="AA30" s="78">
        <v>640.60815400000001</v>
      </c>
      <c r="AB30" s="78">
        <v>641.22003199999995</v>
      </c>
      <c r="AC30" s="78">
        <v>641.83483899999999</v>
      </c>
      <c r="AD30" s="78">
        <v>642.45336899999995</v>
      </c>
      <c r="AE30" s="72">
        <v>1.214E-3</v>
      </c>
    </row>
    <row r="31" spans="1:31" ht="15" customHeight="1" x14ac:dyDescent="0.25">
      <c r="A31" s="70" t="s">
        <v>513</v>
      </c>
      <c r="B31" s="78">
        <v>232.70079000000001</v>
      </c>
      <c r="C31" s="78">
        <v>241.280304</v>
      </c>
      <c r="D31" s="78">
        <v>242.934662</v>
      </c>
      <c r="E31" s="78">
        <v>248.16125500000001</v>
      </c>
      <c r="F31" s="78">
        <v>251.11355599999999</v>
      </c>
      <c r="G31" s="78">
        <v>254.57960499999999</v>
      </c>
      <c r="H31" s="78">
        <v>257.78796399999999</v>
      </c>
      <c r="I31" s="78">
        <v>260.91143799999998</v>
      </c>
      <c r="J31" s="78">
        <v>263.91284200000001</v>
      </c>
      <c r="K31" s="78">
        <v>266.57336400000003</v>
      </c>
      <c r="L31" s="78">
        <v>269.15838600000001</v>
      </c>
      <c r="M31" s="78">
        <v>271.758331</v>
      </c>
      <c r="N31" s="78">
        <v>274.24566700000003</v>
      </c>
      <c r="O31" s="78">
        <v>276.67562900000001</v>
      </c>
      <c r="P31" s="78">
        <v>278.980774</v>
      </c>
      <c r="Q31" s="78">
        <v>281.218842</v>
      </c>
      <c r="R31" s="78">
        <v>283.30636600000003</v>
      </c>
      <c r="S31" s="78">
        <v>285.21283</v>
      </c>
      <c r="T31" s="78">
        <v>286.95471199999997</v>
      </c>
      <c r="U31" s="78">
        <v>288.50292999999999</v>
      </c>
      <c r="V31" s="78">
        <v>289.92095899999998</v>
      </c>
      <c r="W31" s="78">
        <v>291.21582000000001</v>
      </c>
      <c r="X31" s="78">
        <v>292.39691199999999</v>
      </c>
      <c r="Y31" s="78">
        <v>293.44378699999999</v>
      </c>
      <c r="Z31" s="78">
        <v>294.35214200000001</v>
      </c>
      <c r="AA31" s="78">
        <v>295.13317899999998</v>
      </c>
      <c r="AB31" s="78">
        <v>295.78286700000001</v>
      </c>
      <c r="AC31" s="78">
        <v>296.27917500000001</v>
      </c>
      <c r="AD31" s="78">
        <v>296.69049100000001</v>
      </c>
      <c r="AE31" s="72">
        <v>7.6860000000000001E-3</v>
      </c>
    </row>
    <row r="32" spans="1:31" ht="15" customHeight="1" x14ac:dyDescent="0.25">
      <c r="A32" s="70" t="s">
        <v>514</v>
      </c>
      <c r="B32" s="78">
        <v>484.02789300000001</v>
      </c>
      <c r="C32" s="78">
        <v>559.51812700000005</v>
      </c>
      <c r="D32" s="78">
        <v>517.65527299999997</v>
      </c>
      <c r="E32" s="78">
        <v>527.55932600000006</v>
      </c>
      <c r="F32" s="78">
        <v>522.910034</v>
      </c>
      <c r="G32" s="78">
        <v>526.43164100000001</v>
      </c>
      <c r="H32" s="78">
        <v>533.13635299999999</v>
      </c>
      <c r="I32" s="78">
        <v>546.273865</v>
      </c>
      <c r="J32" s="78">
        <v>554.73919699999999</v>
      </c>
      <c r="K32" s="78">
        <v>560.29363999999998</v>
      </c>
      <c r="L32" s="78">
        <v>566.40594499999997</v>
      </c>
      <c r="M32" s="78">
        <v>570.99859600000002</v>
      </c>
      <c r="N32" s="78">
        <v>573.32507299999997</v>
      </c>
      <c r="O32" s="78">
        <v>574.34729000000004</v>
      </c>
      <c r="P32" s="78">
        <v>574.38043200000004</v>
      </c>
      <c r="Q32" s="78">
        <v>573.19397000000004</v>
      </c>
      <c r="R32" s="78">
        <v>571.69329800000003</v>
      </c>
      <c r="S32" s="78">
        <v>569.12609899999995</v>
      </c>
      <c r="T32" s="78">
        <v>568.38793899999996</v>
      </c>
      <c r="U32" s="78">
        <v>565.933899</v>
      </c>
      <c r="V32" s="78">
        <v>561.946594</v>
      </c>
      <c r="W32" s="78">
        <v>558.23559599999999</v>
      </c>
      <c r="X32" s="78">
        <v>558.04901099999995</v>
      </c>
      <c r="Y32" s="78">
        <v>556.32751499999995</v>
      </c>
      <c r="Z32" s="78">
        <v>556.05187999999998</v>
      </c>
      <c r="AA32" s="78">
        <v>555.25817900000004</v>
      </c>
      <c r="AB32" s="78">
        <v>556.636169</v>
      </c>
      <c r="AC32" s="78">
        <v>556.31048599999997</v>
      </c>
      <c r="AD32" s="78">
        <v>555.14215100000001</v>
      </c>
      <c r="AE32" s="72">
        <v>-2.9100000000000003E-4</v>
      </c>
    </row>
    <row r="33" spans="1:31" ht="15" customHeight="1" x14ac:dyDescent="0.25">
      <c r="A33" s="70" t="s">
        <v>510</v>
      </c>
      <c r="B33" s="78">
        <v>436.29126000000002</v>
      </c>
      <c r="C33" s="78">
        <v>508.67392000000001</v>
      </c>
      <c r="D33" s="78">
        <v>466.39352400000001</v>
      </c>
      <c r="E33" s="78">
        <v>476.90853900000002</v>
      </c>
      <c r="F33" s="78">
        <v>472.47378500000002</v>
      </c>
      <c r="G33" s="78">
        <v>475.57205199999999</v>
      </c>
      <c r="H33" s="78">
        <v>481.85906999999997</v>
      </c>
      <c r="I33" s="78">
        <v>494.572205</v>
      </c>
      <c r="J33" s="78">
        <v>502.57989500000002</v>
      </c>
      <c r="K33" s="78">
        <v>507.69137599999999</v>
      </c>
      <c r="L33" s="78">
        <v>513.31841999999995</v>
      </c>
      <c r="M33" s="78">
        <v>517.38500999999997</v>
      </c>
      <c r="N33" s="78">
        <v>519.18023700000003</v>
      </c>
      <c r="O33" s="78">
        <v>519.67596400000002</v>
      </c>
      <c r="P33" s="78">
        <v>519.20019500000001</v>
      </c>
      <c r="Q33" s="78">
        <v>517.46978799999999</v>
      </c>
      <c r="R33" s="78">
        <v>515.41253700000004</v>
      </c>
      <c r="S33" s="78">
        <v>512.30883800000004</v>
      </c>
      <c r="T33" s="78">
        <v>511.04470800000001</v>
      </c>
      <c r="U33" s="78">
        <v>508.05355800000001</v>
      </c>
      <c r="V33" s="78">
        <v>503.501373</v>
      </c>
      <c r="W33" s="78">
        <v>499.20443699999998</v>
      </c>
      <c r="X33" s="78">
        <v>498.437164</v>
      </c>
      <c r="Y33" s="78">
        <v>496.138733</v>
      </c>
      <c r="Z33" s="78">
        <v>495.17550699999998</v>
      </c>
      <c r="AA33" s="78">
        <v>493.62146000000001</v>
      </c>
      <c r="AB33" s="78">
        <v>494.206909</v>
      </c>
      <c r="AC33" s="78">
        <v>493.05548099999999</v>
      </c>
      <c r="AD33" s="78">
        <v>491.05718999999999</v>
      </c>
      <c r="AE33" s="72">
        <v>-1.305E-3</v>
      </c>
    </row>
    <row r="34" spans="1:31" ht="15" customHeight="1" x14ac:dyDescent="0.25">
      <c r="A34" s="70" t="s">
        <v>515</v>
      </c>
      <c r="B34" s="78">
        <v>47.736632999999998</v>
      </c>
      <c r="C34" s="78">
        <v>50.844219000000002</v>
      </c>
      <c r="D34" s="78">
        <v>51.261733999999997</v>
      </c>
      <c r="E34" s="78">
        <v>50.650790999999998</v>
      </c>
      <c r="F34" s="78">
        <v>50.436253000000001</v>
      </c>
      <c r="G34" s="78">
        <v>50.859589</v>
      </c>
      <c r="H34" s="78">
        <v>51.277298000000002</v>
      </c>
      <c r="I34" s="78">
        <v>51.701649000000003</v>
      </c>
      <c r="J34" s="78">
        <v>52.159325000000003</v>
      </c>
      <c r="K34" s="78">
        <v>52.602252999999997</v>
      </c>
      <c r="L34" s="78">
        <v>53.087547000000001</v>
      </c>
      <c r="M34" s="78">
        <v>53.613608999999997</v>
      </c>
      <c r="N34" s="78">
        <v>54.144855</v>
      </c>
      <c r="O34" s="78">
        <v>54.671317999999999</v>
      </c>
      <c r="P34" s="78">
        <v>55.180264000000001</v>
      </c>
      <c r="Q34" s="78">
        <v>55.724173999999998</v>
      </c>
      <c r="R34" s="78">
        <v>56.280768999999999</v>
      </c>
      <c r="S34" s="78">
        <v>56.817230000000002</v>
      </c>
      <c r="T34" s="78">
        <v>57.343254000000002</v>
      </c>
      <c r="U34" s="78">
        <v>57.880329000000003</v>
      </c>
      <c r="V34" s="78">
        <v>58.445228999999998</v>
      </c>
      <c r="W34" s="78">
        <v>59.031188999999998</v>
      </c>
      <c r="X34" s="78">
        <v>59.611862000000002</v>
      </c>
      <c r="Y34" s="78">
        <v>60.188789</v>
      </c>
      <c r="Z34" s="78">
        <v>60.876396</v>
      </c>
      <c r="AA34" s="78">
        <v>61.636726000000003</v>
      </c>
      <c r="AB34" s="78">
        <v>62.429287000000002</v>
      </c>
      <c r="AC34" s="78">
        <v>63.255012999999998</v>
      </c>
      <c r="AD34" s="78">
        <v>64.084969000000001</v>
      </c>
      <c r="AE34" s="72">
        <v>8.6090000000000003E-3</v>
      </c>
    </row>
    <row r="35" spans="1:31" ht="15" customHeight="1" x14ac:dyDescent="0.25">
      <c r="A35" s="70" t="s">
        <v>516</v>
      </c>
      <c r="B35" s="78">
        <v>17.726265000000001</v>
      </c>
      <c r="C35" s="78">
        <v>19.658132999999999</v>
      </c>
      <c r="D35" s="78">
        <v>19.28912</v>
      </c>
      <c r="E35" s="78">
        <v>16.908003000000001</v>
      </c>
      <c r="F35" s="78">
        <v>16.426376000000001</v>
      </c>
      <c r="G35" s="78">
        <v>16.209952999999999</v>
      </c>
      <c r="H35" s="78">
        <v>16.017071000000001</v>
      </c>
      <c r="I35" s="78">
        <v>15.864914000000001</v>
      </c>
      <c r="J35" s="78">
        <v>15.785004000000001</v>
      </c>
      <c r="K35" s="78">
        <v>15.802873</v>
      </c>
      <c r="L35" s="78">
        <v>15.840778</v>
      </c>
      <c r="M35" s="78">
        <v>15.884715999999999</v>
      </c>
      <c r="N35" s="78">
        <v>15.935359999999999</v>
      </c>
      <c r="O35" s="78">
        <v>15.975364000000001</v>
      </c>
      <c r="P35" s="78">
        <v>16.019835</v>
      </c>
      <c r="Q35" s="78">
        <v>16.059958999999999</v>
      </c>
      <c r="R35" s="78">
        <v>16.120003000000001</v>
      </c>
      <c r="S35" s="78">
        <v>16.203253</v>
      </c>
      <c r="T35" s="78">
        <v>16.308933</v>
      </c>
      <c r="U35" s="78">
        <v>16.447741000000001</v>
      </c>
      <c r="V35" s="78">
        <v>16.619181000000001</v>
      </c>
      <c r="W35" s="78">
        <v>16.801275</v>
      </c>
      <c r="X35" s="78">
        <v>16.970092999999999</v>
      </c>
      <c r="Y35" s="78">
        <v>17.14809</v>
      </c>
      <c r="Z35" s="78">
        <v>17.330372000000001</v>
      </c>
      <c r="AA35" s="78">
        <v>17.516801999999998</v>
      </c>
      <c r="AB35" s="78">
        <v>17.722539999999999</v>
      </c>
      <c r="AC35" s="78">
        <v>17.965551000000001</v>
      </c>
      <c r="AD35" s="78">
        <v>18.185835000000001</v>
      </c>
      <c r="AE35" s="72">
        <v>-2.879E-3</v>
      </c>
    </row>
    <row r="36" spans="1:31" ht="15" customHeight="1" x14ac:dyDescent="0.25">
      <c r="A36" s="70" t="s">
        <v>517</v>
      </c>
      <c r="B36" s="78">
        <v>14.697877999999999</v>
      </c>
      <c r="C36" s="78">
        <v>14.749964</v>
      </c>
      <c r="D36" s="78">
        <v>14.987038</v>
      </c>
      <c r="E36" s="78">
        <v>15.340731</v>
      </c>
      <c r="F36" s="78">
        <v>15.530237</v>
      </c>
      <c r="G36" s="78">
        <v>15.775473</v>
      </c>
      <c r="H36" s="78">
        <v>15.992872</v>
      </c>
      <c r="I36" s="78">
        <v>16.201917999999999</v>
      </c>
      <c r="J36" s="78">
        <v>16.405951999999999</v>
      </c>
      <c r="K36" s="78">
        <v>16.580660000000002</v>
      </c>
      <c r="L36" s="78">
        <v>16.759326999999999</v>
      </c>
      <c r="M36" s="78">
        <v>16.94894</v>
      </c>
      <c r="N36" s="78">
        <v>17.138162999999999</v>
      </c>
      <c r="O36" s="78">
        <v>17.326643000000001</v>
      </c>
      <c r="P36" s="78">
        <v>17.507937999999999</v>
      </c>
      <c r="Q36" s="78">
        <v>17.701498000000001</v>
      </c>
      <c r="R36" s="78">
        <v>17.896877</v>
      </c>
      <c r="S36" s="78">
        <v>18.080290000000002</v>
      </c>
      <c r="T36" s="78">
        <v>18.254125999999999</v>
      </c>
      <c r="U36" s="78">
        <v>18.422308000000001</v>
      </c>
      <c r="V36" s="78">
        <v>18.589565</v>
      </c>
      <c r="W36" s="78">
        <v>18.759426000000001</v>
      </c>
      <c r="X36" s="78">
        <v>18.930187</v>
      </c>
      <c r="Y36" s="78">
        <v>19.097512999999999</v>
      </c>
      <c r="Z36" s="78">
        <v>19.297947000000001</v>
      </c>
      <c r="AA36" s="78">
        <v>19.520354999999999</v>
      </c>
      <c r="AB36" s="78">
        <v>19.748774999999998</v>
      </c>
      <c r="AC36" s="78">
        <v>19.979030999999999</v>
      </c>
      <c r="AD36" s="78">
        <v>20.213964000000001</v>
      </c>
      <c r="AE36" s="72">
        <v>1.174E-2</v>
      </c>
    </row>
    <row r="37" spans="1:31" ht="15" customHeight="1" x14ac:dyDescent="0.25">
      <c r="A37" s="70" t="s">
        <v>518</v>
      </c>
      <c r="B37" s="78">
        <v>15.312493999999999</v>
      </c>
      <c r="C37" s="78">
        <v>16.436122999999998</v>
      </c>
      <c r="D37" s="78">
        <v>16.985576999999999</v>
      </c>
      <c r="E37" s="78">
        <v>18.402058</v>
      </c>
      <c r="F37" s="78">
        <v>18.479641000000001</v>
      </c>
      <c r="G37" s="78">
        <v>18.874162999999999</v>
      </c>
      <c r="H37" s="78">
        <v>19.267361000000001</v>
      </c>
      <c r="I37" s="78">
        <v>19.634815</v>
      </c>
      <c r="J37" s="78">
        <v>19.968368999999999</v>
      </c>
      <c r="K37" s="78">
        <v>20.218719</v>
      </c>
      <c r="L37" s="78">
        <v>20.487444</v>
      </c>
      <c r="M37" s="78">
        <v>20.779952999999999</v>
      </c>
      <c r="N37" s="78">
        <v>21.071328999999999</v>
      </c>
      <c r="O37" s="78">
        <v>21.369308</v>
      </c>
      <c r="P37" s="78">
        <v>21.652494000000001</v>
      </c>
      <c r="Q37" s="78">
        <v>21.962719</v>
      </c>
      <c r="R37" s="78">
        <v>22.263888999999999</v>
      </c>
      <c r="S37" s="78">
        <v>22.533688000000001</v>
      </c>
      <c r="T37" s="78">
        <v>22.780201000000002</v>
      </c>
      <c r="U37" s="78">
        <v>23.010283000000001</v>
      </c>
      <c r="V37" s="78">
        <v>23.236481000000001</v>
      </c>
      <c r="W37" s="78">
        <v>23.470490000000002</v>
      </c>
      <c r="X37" s="78">
        <v>23.711582</v>
      </c>
      <c r="Y37" s="78">
        <v>23.943180000000002</v>
      </c>
      <c r="Z37" s="78">
        <v>24.248076999999999</v>
      </c>
      <c r="AA37" s="78">
        <v>24.599571000000001</v>
      </c>
      <c r="AB37" s="78">
        <v>24.957972999999999</v>
      </c>
      <c r="AC37" s="78">
        <v>25.310431999999999</v>
      </c>
      <c r="AD37" s="78">
        <v>25.685167</v>
      </c>
      <c r="AE37" s="72">
        <v>1.6671999999999999E-2</v>
      </c>
    </row>
    <row r="38" spans="1:31" ht="15" customHeight="1" x14ac:dyDescent="0.25">
      <c r="A38" s="70" t="s">
        <v>519</v>
      </c>
      <c r="B38" s="78">
        <v>123.239006</v>
      </c>
      <c r="C38" s="78">
        <v>129.70700099999999</v>
      </c>
      <c r="D38" s="78">
        <v>132.05294799999999</v>
      </c>
      <c r="E38" s="78">
        <v>134.08251999999999</v>
      </c>
      <c r="F38" s="78">
        <v>135.639343</v>
      </c>
      <c r="G38" s="78">
        <v>136.552536</v>
      </c>
      <c r="H38" s="78">
        <v>136.920975</v>
      </c>
      <c r="I38" s="78">
        <v>137.03144800000001</v>
      </c>
      <c r="J38" s="78">
        <v>137.013519</v>
      </c>
      <c r="K38" s="78">
        <v>136.89231899999999</v>
      </c>
      <c r="L38" s="78">
        <v>136.79934700000001</v>
      </c>
      <c r="M38" s="78">
        <v>136.702988</v>
      </c>
      <c r="N38" s="78">
        <v>136.76857000000001</v>
      </c>
      <c r="O38" s="78">
        <v>137.001373</v>
      </c>
      <c r="P38" s="78">
        <v>137.28890999999999</v>
      </c>
      <c r="Q38" s="78">
        <v>137.625473</v>
      </c>
      <c r="R38" s="78">
        <v>137.89746099999999</v>
      </c>
      <c r="S38" s="78">
        <v>138.09522999999999</v>
      </c>
      <c r="T38" s="78">
        <v>138.160706</v>
      </c>
      <c r="U38" s="78">
        <v>138.114273</v>
      </c>
      <c r="V38" s="78">
        <v>138.04431199999999</v>
      </c>
      <c r="W38" s="78">
        <v>138.00524899999999</v>
      </c>
      <c r="X38" s="78">
        <v>138.05827300000001</v>
      </c>
      <c r="Y38" s="78">
        <v>138.18748500000001</v>
      </c>
      <c r="Z38" s="78">
        <v>138.38218699999999</v>
      </c>
      <c r="AA38" s="78">
        <v>138.59741199999999</v>
      </c>
      <c r="AB38" s="78">
        <v>138.81968699999999</v>
      </c>
      <c r="AC38" s="78">
        <v>139.024643</v>
      </c>
      <c r="AD38" s="78">
        <v>139.21481299999999</v>
      </c>
      <c r="AE38" s="72">
        <v>2.6229999999999999E-3</v>
      </c>
    </row>
    <row r="39" spans="1:31" ht="15" customHeight="1" x14ac:dyDescent="0.25">
      <c r="A39" s="70" t="s">
        <v>520</v>
      </c>
      <c r="B39" s="78">
        <v>745.63903800000003</v>
      </c>
      <c r="C39" s="78">
        <v>884.84570299999996</v>
      </c>
      <c r="D39" s="78">
        <v>873.43597399999999</v>
      </c>
      <c r="E39" s="78">
        <v>778.91381799999999</v>
      </c>
      <c r="F39" s="78">
        <v>910.86242700000003</v>
      </c>
      <c r="G39" s="78">
        <v>862.26959199999999</v>
      </c>
      <c r="H39" s="78">
        <v>830.88580300000001</v>
      </c>
      <c r="I39" s="78">
        <v>842.66668700000002</v>
      </c>
      <c r="J39" s="78">
        <v>851.86236599999995</v>
      </c>
      <c r="K39" s="78">
        <v>858.57501200000002</v>
      </c>
      <c r="L39" s="78">
        <v>868.30676300000005</v>
      </c>
      <c r="M39" s="78">
        <v>877.71795699999996</v>
      </c>
      <c r="N39" s="78">
        <v>887.50836200000003</v>
      </c>
      <c r="O39" s="78">
        <v>895.36291500000004</v>
      </c>
      <c r="P39" s="78">
        <v>901.11413600000003</v>
      </c>
      <c r="Q39" s="78">
        <v>912.69409199999996</v>
      </c>
      <c r="R39" s="78">
        <v>922.58386199999995</v>
      </c>
      <c r="S39" s="78">
        <v>932.20837400000005</v>
      </c>
      <c r="T39" s="78">
        <v>937.63091999999995</v>
      </c>
      <c r="U39" s="78">
        <v>936.53344700000002</v>
      </c>
      <c r="V39" s="78">
        <v>937.18615699999998</v>
      </c>
      <c r="W39" s="78">
        <v>938.24176</v>
      </c>
      <c r="X39" s="78">
        <v>938.40173300000004</v>
      </c>
      <c r="Y39" s="78">
        <v>940.98559599999999</v>
      </c>
      <c r="Z39" s="78">
        <v>945.57220500000005</v>
      </c>
      <c r="AA39" s="78">
        <v>949.174622</v>
      </c>
      <c r="AB39" s="78">
        <v>953.09667999999999</v>
      </c>
      <c r="AC39" s="78">
        <v>956.548767</v>
      </c>
      <c r="AD39" s="78">
        <v>957.22686799999997</v>
      </c>
      <c r="AE39" s="72">
        <v>2.9160000000000002E-3</v>
      </c>
    </row>
    <row r="40" spans="1:31" ht="15" customHeight="1" x14ac:dyDescent="0.25">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row>
    <row r="41" spans="1:31" ht="15" customHeight="1" x14ac:dyDescent="0.25">
      <c r="A41" s="69" t="s">
        <v>521</v>
      </c>
      <c r="B41" s="80">
        <v>706.65033000000005</v>
      </c>
      <c r="C41" s="80">
        <v>672.20611599999995</v>
      </c>
      <c r="D41" s="80">
        <v>657.12512200000003</v>
      </c>
      <c r="E41" s="80">
        <v>645.33917199999996</v>
      </c>
      <c r="F41" s="80">
        <v>638.71020499999997</v>
      </c>
      <c r="G41" s="80">
        <v>635.65393100000006</v>
      </c>
      <c r="H41" s="80">
        <v>634.607483</v>
      </c>
      <c r="I41" s="80">
        <v>634.38342299999999</v>
      </c>
      <c r="J41" s="80">
        <v>634.668274</v>
      </c>
      <c r="K41" s="80">
        <v>635.18872099999999</v>
      </c>
      <c r="L41" s="80">
        <v>636.07574499999998</v>
      </c>
      <c r="M41" s="80">
        <v>636.884277</v>
      </c>
      <c r="N41" s="80">
        <v>637.68633999999997</v>
      </c>
      <c r="O41" s="80">
        <v>641.93261700000005</v>
      </c>
      <c r="P41" s="80">
        <v>648.34960899999999</v>
      </c>
      <c r="Q41" s="80">
        <v>655.09179700000004</v>
      </c>
      <c r="R41" s="80">
        <v>662.17456100000004</v>
      </c>
      <c r="S41" s="80">
        <v>669.55725099999995</v>
      </c>
      <c r="T41" s="80">
        <v>677.23669400000006</v>
      </c>
      <c r="U41" s="80">
        <v>685.17394999999999</v>
      </c>
      <c r="V41" s="80">
        <v>693.42578100000003</v>
      </c>
      <c r="W41" s="80">
        <v>701.943848</v>
      </c>
      <c r="X41" s="80">
        <v>710.75628700000004</v>
      </c>
      <c r="Y41" s="80">
        <v>719.85266100000001</v>
      </c>
      <c r="Z41" s="80">
        <v>729.18365500000004</v>
      </c>
      <c r="AA41" s="80">
        <v>738.84033199999999</v>
      </c>
      <c r="AB41" s="80">
        <v>748.72943099999998</v>
      </c>
      <c r="AC41" s="80">
        <v>758.84716800000001</v>
      </c>
      <c r="AD41" s="80">
        <v>769.18920900000001</v>
      </c>
      <c r="AE41" s="76">
        <v>5.0039999999999998E-3</v>
      </c>
    </row>
    <row r="42" spans="1:31" ht="15" customHeight="1" x14ac:dyDescent="0.25">
      <c r="A42" s="70" t="s">
        <v>522</v>
      </c>
      <c r="B42" s="78">
        <v>556.13458300000002</v>
      </c>
      <c r="C42" s="78">
        <v>519.255493</v>
      </c>
      <c r="D42" s="78">
        <v>507.62103300000001</v>
      </c>
      <c r="E42" s="78">
        <v>498.41296399999999</v>
      </c>
      <c r="F42" s="78">
        <v>493.29992700000003</v>
      </c>
      <c r="G42" s="78">
        <v>490.98367300000001</v>
      </c>
      <c r="H42" s="78">
        <v>490.21383700000001</v>
      </c>
      <c r="I42" s="78">
        <v>490.04037499999998</v>
      </c>
      <c r="J42" s="78">
        <v>490.25991800000003</v>
      </c>
      <c r="K42" s="78">
        <v>490.66137700000002</v>
      </c>
      <c r="L42" s="78">
        <v>491.34613000000002</v>
      </c>
      <c r="M42" s="78">
        <v>491.97042800000003</v>
      </c>
      <c r="N42" s="78">
        <v>492.58978300000001</v>
      </c>
      <c r="O42" s="78">
        <v>495.86975100000001</v>
      </c>
      <c r="P42" s="78">
        <v>500.82681300000002</v>
      </c>
      <c r="Q42" s="78">
        <v>506.03518700000001</v>
      </c>
      <c r="R42" s="78">
        <v>511.506531</v>
      </c>
      <c r="S42" s="78">
        <v>517.209656</v>
      </c>
      <c r="T42" s="78">
        <v>523.14196800000002</v>
      </c>
      <c r="U42" s="78">
        <v>529.27355999999997</v>
      </c>
      <c r="V42" s="78">
        <v>535.64825399999995</v>
      </c>
      <c r="W42" s="78">
        <v>542.22851600000001</v>
      </c>
      <c r="X42" s="78">
        <v>549.03607199999999</v>
      </c>
      <c r="Y42" s="78">
        <v>556.06292699999995</v>
      </c>
      <c r="Z42" s="78">
        <v>563.27105700000004</v>
      </c>
      <c r="AA42" s="78">
        <v>570.73071300000004</v>
      </c>
      <c r="AB42" s="78">
        <v>578.36993399999994</v>
      </c>
      <c r="AC42" s="78">
        <v>586.18573000000004</v>
      </c>
      <c r="AD42" s="78">
        <v>594.17468299999996</v>
      </c>
      <c r="AE42" s="72">
        <v>5.0039999999999998E-3</v>
      </c>
    </row>
    <row r="43" spans="1:31" ht="15" customHeight="1" x14ac:dyDescent="0.25">
      <c r="A43" s="70" t="s">
        <v>523</v>
      </c>
      <c r="B43" s="78">
        <v>19.32131</v>
      </c>
      <c r="C43" s="78">
        <v>16.866372999999999</v>
      </c>
      <c r="D43" s="78">
        <v>16.468979000000001</v>
      </c>
      <c r="E43" s="78">
        <v>16.304247</v>
      </c>
      <c r="F43" s="78">
        <v>16.128350999999999</v>
      </c>
      <c r="G43" s="78">
        <v>15.995358</v>
      </c>
      <c r="H43" s="78">
        <v>15.920539</v>
      </c>
      <c r="I43" s="78">
        <v>15.91535</v>
      </c>
      <c r="J43" s="78">
        <v>15.923137000000001</v>
      </c>
      <c r="K43" s="78">
        <v>15.936934000000001</v>
      </c>
      <c r="L43" s="78">
        <v>15.959709999999999</v>
      </c>
      <c r="M43" s="78">
        <v>15.98035</v>
      </c>
      <c r="N43" s="78">
        <v>16.000748000000002</v>
      </c>
      <c r="O43" s="78">
        <v>16.107430000000001</v>
      </c>
      <c r="P43" s="78">
        <v>16.268249999999998</v>
      </c>
      <c r="Q43" s="78">
        <v>16.437069000000001</v>
      </c>
      <c r="R43" s="78">
        <v>16.614554999999999</v>
      </c>
      <c r="S43" s="78">
        <v>16.799510999999999</v>
      </c>
      <c r="T43" s="78">
        <v>16.991913</v>
      </c>
      <c r="U43" s="78">
        <v>17.190662</v>
      </c>
      <c r="V43" s="78">
        <v>17.397162999999999</v>
      </c>
      <c r="W43" s="78">
        <v>17.610423999999998</v>
      </c>
      <c r="X43" s="78">
        <v>17.831232</v>
      </c>
      <c r="Y43" s="78">
        <v>18.059232999999999</v>
      </c>
      <c r="Z43" s="78">
        <v>18.292997</v>
      </c>
      <c r="AA43" s="78">
        <v>18.535028000000001</v>
      </c>
      <c r="AB43" s="78">
        <v>18.782841000000001</v>
      </c>
      <c r="AC43" s="78">
        <v>19.036438</v>
      </c>
      <c r="AD43" s="78">
        <v>19.295752</v>
      </c>
      <c r="AE43" s="72">
        <v>4.9959999999999996E-3</v>
      </c>
    </row>
    <row r="44" spans="1:31" ht="15" customHeight="1" x14ac:dyDescent="0.25">
      <c r="A44" s="70" t="s">
        <v>524</v>
      </c>
      <c r="B44" s="78">
        <v>131.19444300000001</v>
      </c>
      <c r="C44" s="78">
        <v>136.08424400000001</v>
      </c>
      <c r="D44" s="78">
        <v>133.03512599999999</v>
      </c>
      <c r="E44" s="78">
        <v>130.62193300000001</v>
      </c>
      <c r="F44" s="78">
        <v>129.281937</v>
      </c>
      <c r="G44" s="78">
        <v>128.67489599999999</v>
      </c>
      <c r="H44" s="78">
        <v>128.473129</v>
      </c>
      <c r="I44" s="78">
        <v>128.427673</v>
      </c>
      <c r="J44" s="78">
        <v>128.48521400000001</v>
      </c>
      <c r="K44" s="78">
        <v>128.590439</v>
      </c>
      <c r="L44" s="78">
        <v>128.76989699999999</v>
      </c>
      <c r="M44" s="78">
        <v>128.933502</v>
      </c>
      <c r="N44" s="78">
        <v>129.09582499999999</v>
      </c>
      <c r="O44" s="78">
        <v>129.95541399999999</v>
      </c>
      <c r="P44" s="78">
        <v>131.254547</v>
      </c>
      <c r="Q44" s="78">
        <v>132.61953700000001</v>
      </c>
      <c r="R44" s="78">
        <v>134.053436</v>
      </c>
      <c r="S44" s="78">
        <v>135.54808</v>
      </c>
      <c r="T44" s="78">
        <v>137.102814</v>
      </c>
      <c r="U44" s="78">
        <v>138.70974699999999</v>
      </c>
      <c r="V44" s="78">
        <v>140.380371</v>
      </c>
      <c r="W44" s="78">
        <v>142.104904</v>
      </c>
      <c r="X44" s="78">
        <v>143.888992</v>
      </c>
      <c r="Y44" s="78">
        <v>145.73056</v>
      </c>
      <c r="Z44" s="78">
        <v>147.61964399999999</v>
      </c>
      <c r="AA44" s="78">
        <v>149.57461499999999</v>
      </c>
      <c r="AB44" s="78">
        <v>151.57667499999999</v>
      </c>
      <c r="AC44" s="78">
        <v>153.62503100000001</v>
      </c>
      <c r="AD44" s="78">
        <v>155.71875</v>
      </c>
      <c r="AE44" s="72">
        <v>5.0039999999999998E-3</v>
      </c>
    </row>
    <row r="45" spans="1:31" ht="15" customHeight="1" x14ac:dyDescent="0.25">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row>
    <row r="46" spans="1:31" ht="15" customHeight="1" x14ac:dyDescent="0.25">
      <c r="A46" s="69" t="s">
        <v>443</v>
      </c>
      <c r="B46" s="80">
        <v>25475.574218999998</v>
      </c>
      <c r="C46" s="80">
        <v>26326.681640999999</v>
      </c>
      <c r="D46" s="80">
        <v>26149.126952999999</v>
      </c>
      <c r="E46" s="80">
        <v>26476.980468999998</v>
      </c>
      <c r="F46" s="80">
        <v>26654.800781000002</v>
      </c>
      <c r="G46" s="80">
        <v>26624.478515999999</v>
      </c>
      <c r="H46" s="80">
        <v>26585.888672000001</v>
      </c>
      <c r="I46" s="80">
        <v>26528.492188</v>
      </c>
      <c r="J46" s="80">
        <v>26446.386718999998</v>
      </c>
      <c r="K46" s="80">
        <v>26312.050781000002</v>
      </c>
      <c r="L46" s="80">
        <v>26179.298827999999</v>
      </c>
      <c r="M46" s="80">
        <v>26038.914062</v>
      </c>
      <c r="N46" s="80">
        <v>25897.300781000002</v>
      </c>
      <c r="O46" s="80">
        <v>25730.349609000001</v>
      </c>
      <c r="P46" s="80">
        <v>25573.578125</v>
      </c>
      <c r="Q46" s="80">
        <v>25458.341797000001</v>
      </c>
      <c r="R46" s="80">
        <v>25364.837890999999</v>
      </c>
      <c r="S46" s="80">
        <v>25291.140625</v>
      </c>
      <c r="T46" s="80">
        <v>25243.277343999998</v>
      </c>
      <c r="U46" s="80">
        <v>25195.029297000001</v>
      </c>
      <c r="V46" s="80">
        <v>25154.308593999998</v>
      </c>
      <c r="W46" s="80">
        <v>25147.070312</v>
      </c>
      <c r="X46" s="80">
        <v>25168.849609000001</v>
      </c>
      <c r="Y46" s="80">
        <v>25206.908202999999</v>
      </c>
      <c r="Z46" s="80">
        <v>25254.066406000002</v>
      </c>
      <c r="AA46" s="80">
        <v>25305.435547000001</v>
      </c>
      <c r="AB46" s="80">
        <v>25376.771484000001</v>
      </c>
      <c r="AC46" s="80">
        <v>25435.378906000002</v>
      </c>
      <c r="AD46" s="80">
        <v>25497.71875</v>
      </c>
      <c r="AE46" s="76">
        <v>-1.1839999999999999E-3</v>
      </c>
    </row>
    <row r="47" spans="1:31" ht="15" customHeight="1" x14ac:dyDescent="0.25">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row>
    <row r="48" spans="1:31" ht="15" customHeight="1" x14ac:dyDescent="0.25">
      <c r="A48" s="69" t="s">
        <v>444</v>
      </c>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row>
    <row r="49" spans="1:31" ht="15" customHeight="1" x14ac:dyDescent="0.25">
      <c r="A49" s="70" t="s">
        <v>525</v>
      </c>
      <c r="B49" s="78">
        <v>15817.329102</v>
      </c>
      <c r="C49" s="78">
        <v>15913.750977</v>
      </c>
      <c r="D49" s="78">
        <v>15733.150390999999</v>
      </c>
      <c r="E49" s="78">
        <v>15868.9375</v>
      </c>
      <c r="F49" s="78">
        <v>15835.059569999999</v>
      </c>
      <c r="G49" s="78">
        <v>15768.846680000001</v>
      </c>
      <c r="H49" s="78">
        <v>15655.272461</v>
      </c>
      <c r="I49" s="78">
        <v>15482.909180000001</v>
      </c>
      <c r="J49" s="78">
        <v>15305.501953000001</v>
      </c>
      <c r="K49" s="78">
        <v>15104.291992</v>
      </c>
      <c r="L49" s="78">
        <v>14867.929688</v>
      </c>
      <c r="M49" s="78">
        <v>14621.155273</v>
      </c>
      <c r="N49" s="78">
        <v>14357.352539</v>
      </c>
      <c r="O49" s="78">
        <v>14067.839844</v>
      </c>
      <c r="P49" s="78">
        <v>13808.494140999999</v>
      </c>
      <c r="Q49" s="78">
        <v>13584.021484000001</v>
      </c>
      <c r="R49" s="78">
        <v>13390.870117</v>
      </c>
      <c r="S49" s="78">
        <v>13221.019531</v>
      </c>
      <c r="T49" s="78">
        <v>13072.544921999999</v>
      </c>
      <c r="U49" s="78">
        <v>12934.572265999999</v>
      </c>
      <c r="V49" s="78">
        <v>12823.347656</v>
      </c>
      <c r="W49" s="78">
        <v>12716.648438</v>
      </c>
      <c r="X49" s="78">
        <v>12625.285156</v>
      </c>
      <c r="Y49" s="78">
        <v>12537.918944999999</v>
      </c>
      <c r="Z49" s="78">
        <v>12457.692383</v>
      </c>
      <c r="AA49" s="78">
        <v>12391.4375</v>
      </c>
      <c r="AB49" s="78">
        <v>12337.894531</v>
      </c>
      <c r="AC49" s="78">
        <v>12279.332031</v>
      </c>
      <c r="AD49" s="78">
        <v>12233.498046999999</v>
      </c>
      <c r="AE49" s="72">
        <v>-9.6939999999999995E-3</v>
      </c>
    </row>
    <row r="50" spans="1:31" ht="15" customHeight="1" x14ac:dyDescent="0.25">
      <c r="A50" s="70" t="s">
        <v>526</v>
      </c>
      <c r="B50" s="78">
        <v>11.744498999999999</v>
      </c>
      <c r="C50" s="78">
        <v>21.719505000000002</v>
      </c>
      <c r="D50" s="78">
        <v>26.238918000000002</v>
      </c>
      <c r="E50" s="78">
        <v>32.663715000000003</v>
      </c>
      <c r="F50" s="78">
        <v>35.200375000000001</v>
      </c>
      <c r="G50" s="78">
        <v>20.884308000000001</v>
      </c>
      <c r="H50" s="78">
        <v>20.740801000000001</v>
      </c>
      <c r="I50" s="78">
        <v>25.917293999999998</v>
      </c>
      <c r="J50" s="78">
        <v>28.106100000000001</v>
      </c>
      <c r="K50" s="78">
        <v>37.193286999999998</v>
      </c>
      <c r="L50" s="78">
        <v>61.388092</v>
      </c>
      <c r="M50" s="78">
        <v>76.375586999999996</v>
      </c>
      <c r="N50" s="78">
        <v>95.147193999999999</v>
      </c>
      <c r="O50" s="78">
        <v>121.65877500000001</v>
      </c>
      <c r="P50" s="78">
        <v>144.554474</v>
      </c>
      <c r="Q50" s="78">
        <v>162.95600899999999</v>
      </c>
      <c r="R50" s="78">
        <v>177.09196499999999</v>
      </c>
      <c r="S50" s="78">
        <v>187.720596</v>
      </c>
      <c r="T50" s="78">
        <v>195.36634799999999</v>
      </c>
      <c r="U50" s="78">
        <v>212.58853099999999</v>
      </c>
      <c r="V50" s="78">
        <v>216.459656</v>
      </c>
      <c r="W50" s="78">
        <v>227.84457399999999</v>
      </c>
      <c r="X50" s="78">
        <v>233.923294</v>
      </c>
      <c r="Y50" s="78">
        <v>240.97067300000001</v>
      </c>
      <c r="Z50" s="78">
        <v>251.394226</v>
      </c>
      <c r="AA50" s="78">
        <v>258.436127</v>
      </c>
      <c r="AB50" s="78">
        <v>261.89486699999998</v>
      </c>
      <c r="AC50" s="78">
        <v>275.54135100000002</v>
      </c>
      <c r="AD50" s="78">
        <v>281.605591</v>
      </c>
      <c r="AE50" s="72">
        <v>9.9548999999999999E-2</v>
      </c>
    </row>
    <row r="51" spans="1:31" ht="15" customHeight="1" x14ac:dyDescent="0.25">
      <c r="A51" s="70" t="s">
        <v>527</v>
      </c>
      <c r="B51" s="78">
        <v>5747.5039059999999</v>
      </c>
      <c r="C51" s="78">
        <v>6495.8779299999997</v>
      </c>
      <c r="D51" s="78">
        <v>6606.0654299999997</v>
      </c>
      <c r="E51" s="78">
        <v>6945.2939450000003</v>
      </c>
      <c r="F51" s="78">
        <v>7026.0258789999998</v>
      </c>
      <c r="G51" s="78">
        <v>7106.2250979999999</v>
      </c>
      <c r="H51" s="78">
        <v>7192.1005859999996</v>
      </c>
      <c r="I51" s="78">
        <v>7267.8989259999998</v>
      </c>
      <c r="J51" s="78">
        <v>7327.5434569999998</v>
      </c>
      <c r="K51" s="78">
        <v>7356.9682620000003</v>
      </c>
      <c r="L51" s="78">
        <v>7399.2495120000003</v>
      </c>
      <c r="M51" s="78">
        <v>7448.0590819999998</v>
      </c>
      <c r="N51" s="78">
        <v>7505.248047</v>
      </c>
      <c r="O51" s="78">
        <v>7551.8813479999999</v>
      </c>
      <c r="P51" s="78">
        <v>7581.7275390000004</v>
      </c>
      <c r="Q51" s="78">
        <v>7614.4799800000001</v>
      </c>
      <c r="R51" s="78">
        <v>7644.59375</v>
      </c>
      <c r="S51" s="78">
        <v>7676.3476559999999</v>
      </c>
      <c r="T51" s="78">
        <v>7718.2666019999997</v>
      </c>
      <c r="U51" s="78">
        <v>7746.6606449999999</v>
      </c>
      <c r="V51" s="78">
        <v>7760.7475590000004</v>
      </c>
      <c r="W51" s="78">
        <v>7792.4311520000001</v>
      </c>
      <c r="X51" s="78">
        <v>7838.7001950000003</v>
      </c>
      <c r="Y51" s="78">
        <v>7887.8168949999999</v>
      </c>
      <c r="Z51" s="78">
        <v>7927.6958009999998</v>
      </c>
      <c r="AA51" s="78">
        <v>7936.6743159999996</v>
      </c>
      <c r="AB51" s="78">
        <v>7944.8627930000002</v>
      </c>
      <c r="AC51" s="78">
        <v>7930.5556640000004</v>
      </c>
      <c r="AD51" s="78">
        <v>7914.939453</v>
      </c>
      <c r="AE51" s="72">
        <v>7.345E-3</v>
      </c>
    </row>
    <row r="52" spans="1:31" ht="15" customHeight="1" x14ac:dyDescent="0.25">
      <c r="A52" s="70" t="s">
        <v>528</v>
      </c>
      <c r="B52" s="78">
        <v>2863.3344729999999</v>
      </c>
      <c r="C52" s="78">
        <v>2798.3557129999999</v>
      </c>
      <c r="D52" s="78">
        <v>2832.5334469999998</v>
      </c>
      <c r="E52" s="78">
        <v>2854.6118160000001</v>
      </c>
      <c r="F52" s="78">
        <v>2871.2185060000002</v>
      </c>
      <c r="G52" s="78">
        <v>2907.2006839999999</v>
      </c>
      <c r="H52" s="78">
        <v>2941.4638669999999</v>
      </c>
      <c r="I52" s="78">
        <v>2976.1352539999998</v>
      </c>
      <c r="J52" s="78">
        <v>3012.5085450000001</v>
      </c>
      <c r="K52" s="78">
        <v>3041.366943</v>
      </c>
      <c r="L52" s="78">
        <v>3075.061279</v>
      </c>
      <c r="M52" s="78">
        <v>3115.0729980000001</v>
      </c>
      <c r="N52" s="78">
        <v>3155.9262699999999</v>
      </c>
      <c r="O52" s="78">
        <v>3200.5495609999998</v>
      </c>
      <c r="P52" s="78">
        <v>3245.1359859999998</v>
      </c>
      <c r="Q52" s="78">
        <v>3290.3215329999998</v>
      </c>
      <c r="R52" s="78">
        <v>3333.0183109999998</v>
      </c>
      <c r="S52" s="78">
        <v>3371.2048340000001</v>
      </c>
      <c r="T52" s="78">
        <v>3405.8720699999999</v>
      </c>
      <c r="U52" s="78">
        <v>3438.0190429999998</v>
      </c>
      <c r="V52" s="78">
        <v>3469.44751</v>
      </c>
      <c r="W52" s="78">
        <v>3499.4736330000001</v>
      </c>
      <c r="X52" s="78">
        <v>3527.774414</v>
      </c>
      <c r="Y52" s="78">
        <v>3554.4533689999998</v>
      </c>
      <c r="Z52" s="78">
        <v>3579.3247070000002</v>
      </c>
      <c r="AA52" s="78">
        <v>3600.8327640000002</v>
      </c>
      <c r="AB52" s="78">
        <v>3620.7426759999998</v>
      </c>
      <c r="AC52" s="78">
        <v>3638.7468260000001</v>
      </c>
      <c r="AD52" s="78">
        <v>3655.0766600000002</v>
      </c>
      <c r="AE52" s="72">
        <v>9.9410000000000002E-3</v>
      </c>
    </row>
    <row r="53" spans="1:31" ht="15" customHeight="1" x14ac:dyDescent="0.25">
      <c r="A53" s="70" t="s">
        <v>523</v>
      </c>
      <c r="B53" s="78">
        <v>664.47558600000002</v>
      </c>
      <c r="C53" s="78">
        <v>568.21215800000004</v>
      </c>
      <c r="D53" s="78">
        <v>436.81390399999998</v>
      </c>
      <c r="E53" s="78">
        <v>368.93206800000002</v>
      </c>
      <c r="F53" s="78">
        <v>356.38171399999999</v>
      </c>
      <c r="G53" s="78">
        <v>355.240387</v>
      </c>
      <c r="H53" s="78">
        <v>354.43841600000002</v>
      </c>
      <c r="I53" s="78">
        <v>354.81222500000001</v>
      </c>
      <c r="J53" s="78">
        <v>355.19955399999998</v>
      </c>
      <c r="K53" s="78">
        <v>355.57028200000002</v>
      </c>
      <c r="L53" s="78">
        <v>355.95693999999997</v>
      </c>
      <c r="M53" s="78">
        <v>356.35784899999999</v>
      </c>
      <c r="N53" s="78">
        <v>356.77954099999999</v>
      </c>
      <c r="O53" s="78">
        <v>357.27349900000002</v>
      </c>
      <c r="P53" s="78">
        <v>357.77911399999999</v>
      </c>
      <c r="Q53" s="78">
        <v>358.25753800000001</v>
      </c>
      <c r="R53" s="78">
        <v>358.73406999999997</v>
      </c>
      <c r="S53" s="78">
        <v>359.20816000000002</v>
      </c>
      <c r="T53" s="78">
        <v>359.68994099999998</v>
      </c>
      <c r="U53" s="78">
        <v>360.18597399999999</v>
      </c>
      <c r="V53" s="78">
        <v>360.68658399999998</v>
      </c>
      <c r="W53" s="78">
        <v>361.20568800000001</v>
      </c>
      <c r="X53" s="78">
        <v>361.73644999999999</v>
      </c>
      <c r="Y53" s="78">
        <v>362.26898199999999</v>
      </c>
      <c r="Z53" s="78">
        <v>362.81097399999999</v>
      </c>
      <c r="AA53" s="78">
        <v>363.35192899999998</v>
      </c>
      <c r="AB53" s="78">
        <v>363.88812300000001</v>
      </c>
      <c r="AC53" s="78">
        <v>364.42935199999999</v>
      </c>
      <c r="AD53" s="78">
        <v>364.98413099999999</v>
      </c>
      <c r="AE53" s="72">
        <v>-1.626E-2</v>
      </c>
    </row>
    <row r="54" spans="1:31" ht="15" customHeight="1" x14ac:dyDescent="0.25">
      <c r="A54" s="70" t="s">
        <v>529</v>
      </c>
      <c r="B54" s="78">
        <v>25.114000000000001</v>
      </c>
      <c r="C54" s="78">
        <v>22.357997999999998</v>
      </c>
      <c r="D54" s="78">
        <v>22.647708999999999</v>
      </c>
      <c r="E54" s="78">
        <v>22.597695999999999</v>
      </c>
      <c r="F54" s="78">
        <v>22.556318000000001</v>
      </c>
      <c r="G54" s="78">
        <v>22.522082999999999</v>
      </c>
      <c r="H54" s="78">
        <v>22.493756999999999</v>
      </c>
      <c r="I54" s="78">
        <v>22.470321999999999</v>
      </c>
      <c r="J54" s="78">
        <v>22.450932000000002</v>
      </c>
      <c r="K54" s="78">
        <v>22.434888999999998</v>
      </c>
      <c r="L54" s="78">
        <v>22.421616</v>
      </c>
      <c r="M54" s="78">
        <v>22.410633000000001</v>
      </c>
      <c r="N54" s="78">
        <v>22.401546</v>
      </c>
      <c r="O54" s="78">
        <v>22.394030000000001</v>
      </c>
      <c r="P54" s="78">
        <v>22.387810000000002</v>
      </c>
      <c r="Q54" s="78">
        <v>22.382663999999998</v>
      </c>
      <c r="R54" s="78">
        <v>22.378405000000001</v>
      </c>
      <c r="S54" s="78">
        <v>22.374881999999999</v>
      </c>
      <c r="T54" s="78">
        <v>22.371967000000001</v>
      </c>
      <c r="U54" s="78">
        <v>22.369555999999999</v>
      </c>
      <c r="V54" s="78">
        <v>22.367560999999998</v>
      </c>
      <c r="W54" s="78">
        <v>22.36591</v>
      </c>
      <c r="X54" s="78">
        <v>22.364543999999999</v>
      </c>
      <c r="Y54" s="78">
        <v>22.363415</v>
      </c>
      <c r="Z54" s="78">
        <v>22.362477999999999</v>
      </c>
      <c r="AA54" s="78">
        <v>22.361706000000002</v>
      </c>
      <c r="AB54" s="78">
        <v>22.361065</v>
      </c>
      <c r="AC54" s="78">
        <v>22.360537000000001</v>
      </c>
      <c r="AD54" s="78">
        <v>22.360098000000001</v>
      </c>
      <c r="AE54" s="72">
        <v>3.0000000000000001E-6</v>
      </c>
    </row>
    <row r="55" spans="1:31" ht="15" customHeight="1" x14ac:dyDescent="0.25">
      <c r="A55" s="70" t="s">
        <v>371</v>
      </c>
      <c r="B55" s="78">
        <v>49.937935000000003</v>
      </c>
      <c r="C55" s="78">
        <v>48.118687000000001</v>
      </c>
      <c r="D55" s="78">
        <v>45.614868000000001</v>
      </c>
      <c r="E55" s="78">
        <v>41.262729999999998</v>
      </c>
      <c r="F55" s="78">
        <v>42.288631000000002</v>
      </c>
      <c r="G55" s="78">
        <v>42.646777999999998</v>
      </c>
      <c r="H55" s="78">
        <v>42.875114000000004</v>
      </c>
      <c r="I55" s="78">
        <v>42.967663000000002</v>
      </c>
      <c r="J55" s="78">
        <v>43.445183</v>
      </c>
      <c r="K55" s="78">
        <v>44.067242</v>
      </c>
      <c r="L55" s="78">
        <v>44.899239000000001</v>
      </c>
      <c r="M55" s="78">
        <v>45.618350999999997</v>
      </c>
      <c r="N55" s="78">
        <v>46.439158999999997</v>
      </c>
      <c r="O55" s="78">
        <v>47.345146</v>
      </c>
      <c r="P55" s="78">
        <v>48.362609999999997</v>
      </c>
      <c r="Q55" s="78">
        <v>49.640220999999997</v>
      </c>
      <c r="R55" s="78">
        <v>50.846600000000002</v>
      </c>
      <c r="S55" s="78">
        <v>52.057040999999998</v>
      </c>
      <c r="T55" s="78">
        <v>53.281779999999998</v>
      </c>
      <c r="U55" s="78">
        <v>54.575206999999999</v>
      </c>
      <c r="V55" s="78">
        <v>55.909592000000004</v>
      </c>
      <c r="W55" s="78">
        <v>57.400664999999996</v>
      </c>
      <c r="X55" s="78">
        <v>58.897491000000002</v>
      </c>
      <c r="Y55" s="78">
        <v>60.505519999999997</v>
      </c>
      <c r="Z55" s="78">
        <v>62.026836000000003</v>
      </c>
      <c r="AA55" s="78">
        <v>63.393864000000001</v>
      </c>
      <c r="AB55" s="78">
        <v>65.039817999999997</v>
      </c>
      <c r="AC55" s="78">
        <v>66.722908000000004</v>
      </c>
      <c r="AD55" s="78">
        <v>68.317970000000003</v>
      </c>
      <c r="AE55" s="72">
        <v>1.3065999999999999E-2</v>
      </c>
    </row>
    <row r="56" spans="1:31" ht="15" customHeight="1" x14ac:dyDescent="0.25">
      <c r="A56" s="70" t="s">
        <v>519</v>
      </c>
      <c r="B56" s="78">
        <v>123.239006</v>
      </c>
      <c r="C56" s="78">
        <v>129.70700099999999</v>
      </c>
      <c r="D56" s="78">
        <v>132.05294799999999</v>
      </c>
      <c r="E56" s="78">
        <v>134.08251999999999</v>
      </c>
      <c r="F56" s="78">
        <v>135.639343</v>
      </c>
      <c r="G56" s="78">
        <v>136.552536</v>
      </c>
      <c r="H56" s="78">
        <v>136.920975</v>
      </c>
      <c r="I56" s="78">
        <v>137.03144800000001</v>
      </c>
      <c r="J56" s="78">
        <v>137.013519</v>
      </c>
      <c r="K56" s="78">
        <v>136.89231899999999</v>
      </c>
      <c r="L56" s="78">
        <v>136.79934700000001</v>
      </c>
      <c r="M56" s="78">
        <v>136.702988</v>
      </c>
      <c r="N56" s="78">
        <v>136.76857000000001</v>
      </c>
      <c r="O56" s="78">
        <v>137.001373</v>
      </c>
      <c r="P56" s="78">
        <v>137.28890999999999</v>
      </c>
      <c r="Q56" s="78">
        <v>137.625473</v>
      </c>
      <c r="R56" s="78">
        <v>137.89746099999999</v>
      </c>
      <c r="S56" s="78">
        <v>138.09522999999999</v>
      </c>
      <c r="T56" s="78">
        <v>138.160706</v>
      </c>
      <c r="U56" s="78">
        <v>138.114273</v>
      </c>
      <c r="V56" s="78">
        <v>138.04431199999999</v>
      </c>
      <c r="W56" s="78">
        <v>138.00524899999999</v>
      </c>
      <c r="X56" s="78">
        <v>138.05827300000001</v>
      </c>
      <c r="Y56" s="78">
        <v>138.18748500000001</v>
      </c>
      <c r="Z56" s="78">
        <v>138.38218699999999</v>
      </c>
      <c r="AA56" s="78">
        <v>138.59741199999999</v>
      </c>
      <c r="AB56" s="78">
        <v>138.81968699999999</v>
      </c>
      <c r="AC56" s="78">
        <v>139.024643</v>
      </c>
      <c r="AD56" s="78">
        <v>139.21481299999999</v>
      </c>
      <c r="AE56" s="72">
        <v>2.6229999999999999E-3</v>
      </c>
    </row>
    <row r="57" spans="1:31" ht="15" customHeight="1" x14ac:dyDescent="0.25">
      <c r="A57" s="70" t="s">
        <v>530</v>
      </c>
      <c r="B57" s="78">
        <v>25302.673827999999</v>
      </c>
      <c r="C57" s="78">
        <v>25998.099609000001</v>
      </c>
      <c r="D57" s="78">
        <v>25835.117188</v>
      </c>
      <c r="E57" s="78">
        <v>26268.380859000001</v>
      </c>
      <c r="F57" s="78">
        <v>26324.371093999998</v>
      </c>
      <c r="G57" s="78">
        <v>26360.119140999999</v>
      </c>
      <c r="H57" s="78">
        <v>26366.304688</v>
      </c>
      <c r="I57" s="78">
        <v>26310.142577999999</v>
      </c>
      <c r="J57" s="78">
        <v>26231.767577999999</v>
      </c>
      <c r="K57" s="78">
        <v>26098.785156000002</v>
      </c>
      <c r="L57" s="78">
        <v>25963.705077999999</v>
      </c>
      <c r="M57" s="78">
        <v>25821.751952999999</v>
      </c>
      <c r="N57" s="78">
        <v>25676.064452999999</v>
      </c>
      <c r="O57" s="78">
        <v>25505.943359000001</v>
      </c>
      <c r="P57" s="78">
        <v>25345.734375</v>
      </c>
      <c r="Q57" s="78">
        <v>25219.685547000001</v>
      </c>
      <c r="R57" s="78">
        <v>25115.431640999999</v>
      </c>
      <c r="S57" s="78">
        <v>25028.029297000001</v>
      </c>
      <c r="T57" s="78">
        <v>24965.552734000001</v>
      </c>
      <c r="U57" s="78">
        <v>24907.085938</v>
      </c>
      <c r="V57" s="78">
        <v>24847.011718999998</v>
      </c>
      <c r="W57" s="78">
        <v>24815.375</v>
      </c>
      <c r="X57" s="78">
        <v>24806.740234000001</v>
      </c>
      <c r="Y57" s="78">
        <v>24804.486327999999</v>
      </c>
      <c r="Z57" s="78">
        <v>24801.691406000002</v>
      </c>
      <c r="AA57" s="78">
        <v>24775.083984000001</v>
      </c>
      <c r="AB57" s="78">
        <v>24755.503906000002</v>
      </c>
      <c r="AC57" s="78">
        <v>24716.712890999999</v>
      </c>
      <c r="AD57" s="78">
        <v>24679.996093999998</v>
      </c>
      <c r="AE57" s="72">
        <v>-1.9250000000000001E-3</v>
      </c>
    </row>
    <row r="58" spans="1:31" ht="15" customHeight="1" x14ac:dyDescent="0.25">
      <c r="A58" s="70" t="s">
        <v>531</v>
      </c>
      <c r="B58" s="78">
        <v>0</v>
      </c>
      <c r="C58" s="78">
        <v>0</v>
      </c>
      <c r="D58" s="78">
        <v>0</v>
      </c>
      <c r="E58" s="78">
        <v>0</v>
      </c>
      <c r="F58" s="78">
        <v>0</v>
      </c>
      <c r="G58" s="78">
        <v>0</v>
      </c>
      <c r="H58" s="78">
        <v>0</v>
      </c>
      <c r="I58" s="78">
        <v>0</v>
      </c>
      <c r="J58" s="78">
        <v>0</v>
      </c>
      <c r="K58" s="78">
        <v>0</v>
      </c>
      <c r="L58" s="78">
        <v>0</v>
      </c>
      <c r="M58" s="78">
        <v>0</v>
      </c>
      <c r="N58" s="78">
        <v>0</v>
      </c>
      <c r="O58" s="78">
        <v>0</v>
      </c>
      <c r="P58" s="78">
        <v>0</v>
      </c>
      <c r="Q58" s="78">
        <v>0</v>
      </c>
      <c r="R58" s="78">
        <v>0</v>
      </c>
      <c r="S58" s="78">
        <v>0</v>
      </c>
      <c r="T58" s="78">
        <v>0</v>
      </c>
      <c r="U58" s="78">
        <v>0</v>
      </c>
      <c r="V58" s="78">
        <v>0</v>
      </c>
      <c r="W58" s="78">
        <v>0</v>
      </c>
      <c r="X58" s="78">
        <v>0</v>
      </c>
      <c r="Y58" s="78">
        <v>0</v>
      </c>
      <c r="Z58" s="78">
        <v>0</v>
      </c>
      <c r="AA58" s="78">
        <v>0</v>
      </c>
      <c r="AB58" s="78">
        <v>0</v>
      </c>
      <c r="AC58" s="78">
        <v>0</v>
      </c>
      <c r="AD58" s="78">
        <v>0</v>
      </c>
      <c r="AE58" s="79" t="s">
        <v>134</v>
      </c>
    </row>
    <row r="59" spans="1:31" ht="15" customHeight="1" x14ac:dyDescent="0.25">
      <c r="A59" s="70" t="s">
        <v>532</v>
      </c>
      <c r="B59" s="78">
        <v>23.862019</v>
      </c>
      <c r="C59" s="78">
        <v>24.683516000000001</v>
      </c>
      <c r="D59" s="78">
        <v>25.939892</v>
      </c>
      <c r="E59" s="78">
        <v>27.122059</v>
      </c>
      <c r="F59" s="78">
        <v>27.947018</v>
      </c>
      <c r="G59" s="78">
        <v>28.919139999999999</v>
      </c>
      <c r="H59" s="78">
        <v>29.851006999999999</v>
      </c>
      <c r="I59" s="78">
        <v>30.648844</v>
      </c>
      <c r="J59" s="78">
        <v>31.363803999999998</v>
      </c>
      <c r="K59" s="78">
        <v>31.992775000000002</v>
      </c>
      <c r="L59" s="78">
        <v>32.667965000000002</v>
      </c>
      <c r="M59" s="78">
        <v>33.400635000000001</v>
      </c>
      <c r="N59" s="78">
        <v>34.178654000000002</v>
      </c>
      <c r="O59" s="78">
        <v>35.071705000000001</v>
      </c>
      <c r="P59" s="78">
        <v>36.133026000000001</v>
      </c>
      <c r="Q59" s="78">
        <v>37.351799</v>
      </c>
      <c r="R59" s="78">
        <v>38.763351</v>
      </c>
      <c r="S59" s="78">
        <v>40.296565999999999</v>
      </c>
      <c r="T59" s="78">
        <v>41.911903000000002</v>
      </c>
      <c r="U59" s="78">
        <v>43.668498999999997</v>
      </c>
      <c r="V59" s="78">
        <v>45.489845000000003</v>
      </c>
      <c r="W59" s="78">
        <v>47.403519000000003</v>
      </c>
      <c r="X59" s="78">
        <v>49.285117999999997</v>
      </c>
      <c r="Y59" s="78">
        <v>51.143352999999998</v>
      </c>
      <c r="Z59" s="78">
        <v>53.061481000000001</v>
      </c>
      <c r="AA59" s="78">
        <v>55.003188999999999</v>
      </c>
      <c r="AB59" s="78">
        <v>56.937603000000003</v>
      </c>
      <c r="AC59" s="78">
        <v>58.853416000000003</v>
      </c>
      <c r="AD59" s="78">
        <v>60.736263000000001</v>
      </c>
      <c r="AE59" s="72">
        <v>3.3910999999999997E-2</v>
      </c>
    </row>
    <row r="60" spans="1:31" ht="15" customHeight="1" x14ac:dyDescent="0.25">
      <c r="A60" s="70" t="s">
        <v>533</v>
      </c>
      <c r="B60" s="78">
        <v>39.307532999999999</v>
      </c>
      <c r="C60" s="78">
        <v>50.553843999999998</v>
      </c>
      <c r="D60" s="78">
        <v>55.143932</v>
      </c>
      <c r="E60" s="78">
        <v>56.836292</v>
      </c>
      <c r="F60" s="78">
        <v>58.263393000000001</v>
      </c>
      <c r="G60" s="78">
        <v>59.521439000000001</v>
      </c>
      <c r="H60" s="78">
        <v>61.109698999999999</v>
      </c>
      <c r="I60" s="78">
        <v>63.076199000000003</v>
      </c>
      <c r="J60" s="78">
        <v>65.473618000000002</v>
      </c>
      <c r="K60" s="78">
        <v>68.763046000000003</v>
      </c>
      <c r="L60" s="78">
        <v>73.899154999999993</v>
      </c>
      <c r="M60" s="78">
        <v>80.840384999999998</v>
      </c>
      <c r="N60" s="78">
        <v>89.586135999999996</v>
      </c>
      <c r="O60" s="78">
        <v>99.828261999999995</v>
      </c>
      <c r="P60" s="78">
        <v>111.533005</v>
      </c>
      <c r="Q60" s="78">
        <v>124.477966</v>
      </c>
      <c r="R60" s="78">
        <v>137.29911799999999</v>
      </c>
      <c r="S60" s="78">
        <v>151.04070999999999</v>
      </c>
      <c r="T60" s="78">
        <v>168.037735</v>
      </c>
      <c r="U60" s="78">
        <v>185.57290599999999</v>
      </c>
      <c r="V60" s="78">
        <v>209.734207</v>
      </c>
      <c r="W60" s="78">
        <v>237.564941</v>
      </c>
      <c r="X60" s="78">
        <v>271.50433299999997</v>
      </c>
      <c r="Y60" s="78">
        <v>312.22622699999999</v>
      </c>
      <c r="Z60" s="78">
        <v>359.671356</v>
      </c>
      <c r="AA60" s="78">
        <v>434.81048600000003</v>
      </c>
      <c r="AB60" s="78">
        <v>521.84313999999995</v>
      </c>
      <c r="AC60" s="78">
        <v>615.10199</v>
      </c>
      <c r="AD60" s="78">
        <v>712.11450200000002</v>
      </c>
      <c r="AE60" s="72">
        <v>0.10292999999999999</v>
      </c>
    </row>
    <row r="61" spans="1:31" ht="15" customHeight="1" x14ac:dyDescent="0.25">
      <c r="A61" s="70" t="s">
        <v>534</v>
      </c>
      <c r="B61" s="78">
        <v>0</v>
      </c>
      <c r="C61" s="78">
        <v>0</v>
      </c>
      <c r="D61" s="78">
        <v>0</v>
      </c>
      <c r="E61" s="78">
        <v>0.150592</v>
      </c>
      <c r="F61" s="78">
        <v>0.30322700000000002</v>
      </c>
      <c r="G61" s="78">
        <v>0.42391200000000001</v>
      </c>
      <c r="H61" s="78">
        <v>0.68751200000000001</v>
      </c>
      <c r="I61" s="78">
        <v>0.93246600000000002</v>
      </c>
      <c r="J61" s="78">
        <v>1.160107</v>
      </c>
      <c r="K61" s="78">
        <v>1.3899049999999999</v>
      </c>
      <c r="L61" s="78">
        <v>1.6003890000000001</v>
      </c>
      <c r="M61" s="78">
        <v>1.7936460000000001</v>
      </c>
      <c r="N61" s="78">
        <v>2.0146410000000001</v>
      </c>
      <c r="O61" s="78">
        <v>2.2196410000000002</v>
      </c>
      <c r="P61" s="78">
        <v>2.4155709999999999</v>
      </c>
      <c r="Q61" s="78">
        <v>2.616031</v>
      </c>
      <c r="R61" s="78">
        <v>2.8072219999999999</v>
      </c>
      <c r="S61" s="78">
        <v>2.9881869999999999</v>
      </c>
      <c r="T61" s="78">
        <v>3.160695</v>
      </c>
      <c r="U61" s="78">
        <v>3.3245629999999999</v>
      </c>
      <c r="V61" s="78">
        <v>3.4796450000000001</v>
      </c>
      <c r="W61" s="78">
        <v>3.6256569999999999</v>
      </c>
      <c r="X61" s="78">
        <v>3.7635730000000001</v>
      </c>
      <c r="Y61" s="78">
        <v>3.8936130000000002</v>
      </c>
      <c r="Z61" s="78">
        <v>4.0195959999999999</v>
      </c>
      <c r="AA61" s="78">
        <v>4.1435930000000001</v>
      </c>
      <c r="AB61" s="78">
        <v>4.2672530000000002</v>
      </c>
      <c r="AC61" s="78">
        <v>4.3922439999999998</v>
      </c>
      <c r="AD61" s="78">
        <v>4.5262500000000001</v>
      </c>
      <c r="AE61" s="79" t="s">
        <v>134</v>
      </c>
    </row>
    <row r="62" spans="1:31" ht="15" customHeight="1" x14ac:dyDescent="0.25">
      <c r="A62" s="70" t="s">
        <v>442</v>
      </c>
      <c r="B62" s="78">
        <v>745.63903800000003</v>
      </c>
      <c r="C62" s="78">
        <v>884.84570299999996</v>
      </c>
      <c r="D62" s="78">
        <v>873.43597399999999</v>
      </c>
      <c r="E62" s="78">
        <v>778.91381799999999</v>
      </c>
      <c r="F62" s="78">
        <v>910.86242700000003</v>
      </c>
      <c r="G62" s="78">
        <v>862.26959199999999</v>
      </c>
      <c r="H62" s="78">
        <v>830.88580300000001</v>
      </c>
      <c r="I62" s="78">
        <v>842.66668700000002</v>
      </c>
      <c r="J62" s="78">
        <v>851.86236599999995</v>
      </c>
      <c r="K62" s="78">
        <v>858.57501200000002</v>
      </c>
      <c r="L62" s="78">
        <v>868.30676300000005</v>
      </c>
      <c r="M62" s="78">
        <v>877.71795699999996</v>
      </c>
      <c r="N62" s="78">
        <v>887.50836200000003</v>
      </c>
      <c r="O62" s="78">
        <v>895.36291500000004</v>
      </c>
      <c r="P62" s="78">
        <v>901.11413600000003</v>
      </c>
      <c r="Q62" s="78">
        <v>912.69409199999996</v>
      </c>
      <c r="R62" s="78">
        <v>922.58386199999995</v>
      </c>
      <c r="S62" s="78">
        <v>932.20837400000005</v>
      </c>
      <c r="T62" s="78">
        <v>937.63091999999995</v>
      </c>
      <c r="U62" s="78">
        <v>936.53344700000002</v>
      </c>
      <c r="V62" s="78">
        <v>937.18615699999998</v>
      </c>
      <c r="W62" s="78">
        <v>938.24176</v>
      </c>
      <c r="X62" s="78">
        <v>938.40173300000004</v>
      </c>
      <c r="Y62" s="78">
        <v>940.98559599999999</v>
      </c>
      <c r="Z62" s="78">
        <v>945.57220500000005</v>
      </c>
      <c r="AA62" s="78">
        <v>949.174622</v>
      </c>
      <c r="AB62" s="78">
        <v>953.09667999999999</v>
      </c>
      <c r="AC62" s="78">
        <v>956.548767</v>
      </c>
      <c r="AD62" s="78">
        <v>957.22686799999997</v>
      </c>
      <c r="AE62" s="72">
        <v>2.9160000000000002E-3</v>
      </c>
    </row>
    <row r="63" spans="1:31" ht="15" customHeight="1" x14ac:dyDescent="0.25">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row>
    <row r="64" spans="1:31" ht="15" customHeight="1" x14ac:dyDescent="0.25">
      <c r="A64" s="69" t="s">
        <v>445</v>
      </c>
      <c r="B64" s="80">
        <v>26111.480468999998</v>
      </c>
      <c r="C64" s="80">
        <v>26958.183593999998</v>
      </c>
      <c r="D64" s="80">
        <v>26789.636718999998</v>
      </c>
      <c r="E64" s="80">
        <v>27131.402343999998</v>
      </c>
      <c r="F64" s="80">
        <v>27321.748047000001</v>
      </c>
      <c r="G64" s="80">
        <v>27311.253906000002</v>
      </c>
      <c r="H64" s="80">
        <v>27288.839843999998</v>
      </c>
      <c r="I64" s="80">
        <v>27247.464843999998</v>
      </c>
      <c r="J64" s="80">
        <v>27181.626952999999</v>
      </c>
      <c r="K64" s="80">
        <v>27059.505859000001</v>
      </c>
      <c r="L64" s="80">
        <v>26940.177734000001</v>
      </c>
      <c r="M64" s="80">
        <v>26815.503906000002</v>
      </c>
      <c r="N64" s="80">
        <v>26689.349609000001</v>
      </c>
      <c r="O64" s="80">
        <v>26538.425781000002</v>
      </c>
      <c r="P64" s="80">
        <v>26396.929688</v>
      </c>
      <c r="Q64" s="80">
        <v>26296.824218999998</v>
      </c>
      <c r="R64" s="80">
        <v>26216.884765999999</v>
      </c>
      <c r="S64" s="80">
        <v>26154.564452999999</v>
      </c>
      <c r="T64" s="80">
        <v>26116.292968999998</v>
      </c>
      <c r="U64" s="80">
        <v>26076.183593999998</v>
      </c>
      <c r="V64" s="80">
        <v>26042.902343999998</v>
      </c>
      <c r="W64" s="80">
        <v>26042.210938</v>
      </c>
      <c r="X64" s="80">
        <v>26069.695312</v>
      </c>
      <c r="Y64" s="80">
        <v>26112.736327999999</v>
      </c>
      <c r="Z64" s="80">
        <v>26164.015625</v>
      </c>
      <c r="AA64" s="80">
        <v>26218.216797000001</v>
      </c>
      <c r="AB64" s="80">
        <v>26291.648438</v>
      </c>
      <c r="AC64" s="80">
        <v>26351.609375</v>
      </c>
      <c r="AD64" s="80">
        <v>26414.599609000001</v>
      </c>
      <c r="AE64" s="76">
        <v>-7.54E-4</v>
      </c>
    </row>
    <row r="65" spans="1:31" ht="15" customHeight="1" thickBot="1" x14ac:dyDescent="0.3"/>
    <row r="66" spans="1:31" ht="15" customHeight="1" x14ac:dyDescent="0.25">
      <c r="A66" s="114" t="s">
        <v>446</v>
      </c>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row>
    <row r="67" spans="1:31" ht="15" customHeight="1" x14ac:dyDescent="0.25">
      <c r="A67" s="77" t="s">
        <v>447</v>
      </c>
    </row>
    <row r="68" spans="1:31" ht="15" customHeight="1" x14ac:dyDescent="0.25">
      <c r="A68" s="77" t="s">
        <v>448</v>
      </c>
    </row>
    <row r="69" spans="1:31" ht="15" customHeight="1" x14ac:dyDescent="0.25">
      <c r="A69" s="77" t="s">
        <v>449</v>
      </c>
    </row>
    <row r="70" spans="1:31" ht="15" customHeight="1" x14ac:dyDescent="0.25">
      <c r="A70" s="77" t="s">
        <v>450</v>
      </c>
    </row>
    <row r="71" spans="1:31" ht="15" customHeight="1" x14ac:dyDescent="0.25">
      <c r="A71" s="77" t="s">
        <v>451</v>
      </c>
    </row>
    <row r="72" spans="1:31" ht="15" customHeight="1" x14ac:dyDescent="0.25">
      <c r="A72" s="77" t="s">
        <v>452</v>
      </c>
    </row>
    <row r="73" spans="1:31" ht="15" customHeight="1" x14ac:dyDescent="0.25">
      <c r="A73" s="77" t="s">
        <v>61</v>
      </c>
    </row>
    <row r="74" spans="1:31" ht="15" customHeight="1" x14ac:dyDescent="0.25">
      <c r="A74" s="77" t="s">
        <v>453</v>
      </c>
    </row>
    <row r="75" spans="1:31" ht="15" customHeight="1" x14ac:dyDescent="0.25">
      <c r="A75" s="77" t="s">
        <v>535</v>
      </c>
    </row>
    <row r="76" spans="1:31" ht="15" customHeight="1" x14ac:dyDescent="0.25">
      <c r="A76" s="77" t="s">
        <v>536</v>
      </c>
    </row>
    <row r="77" spans="1:31" ht="15" customHeight="1" x14ac:dyDescent="0.25">
      <c r="A77" s="77" t="s">
        <v>537</v>
      </c>
    </row>
    <row r="78" spans="1:31" ht="15" customHeight="1" x14ac:dyDescent="0.25">
      <c r="A78" s="77" t="s">
        <v>538</v>
      </c>
    </row>
    <row r="79" spans="1:31" ht="15" customHeight="1" x14ac:dyDescent="0.25">
      <c r="A79" s="77" t="s">
        <v>539</v>
      </c>
    </row>
    <row r="80" spans="1:31" ht="15" customHeight="1" x14ac:dyDescent="0.25">
      <c r="A80" s="77" t="s">
        <v>540</v>
      </c>
    </row>
    <row r="81" spans="1:1" ht="15" customHeight="1" x14ac:dyDescent="0.25">
      <c r="A81" s="77" t="s">
        <v>541</v>
      </c>
    </row>
    <row r="82" spans="1:1" ht="15" customHeight="1" x14ac:dyDescent="0.25"/>
    <row r="83" spans="1:1" ht="15" customHeight="1" x14ac:dyDescent="0.25"/>
    <row r="84" spans="1:1" ht="15" customHeight="1" x14ac:dyDescent="0.25"/>
    <row r="85" spans="1:1" ht="15" customHeight="1" x14ac:dyDescent="0.25"/>
    <row r="86" spans="1:1" ht="15" customHeight="1" x14ac:dyDescent="0.25"/>
    <row r="87" spans="1:1" ht="15" customHeight="1" x14ac:dyDescent="0.25"/>
    <row r="88" spans="1:1" ht="15" customHeight="1" x14ac:dyDescent="0.25"/>
    <row r="89" spans="1:1" ht="15" customHeight="1" x14ac:dyDescent="0.25"/>
    <row r="90" spans="1:1" ht="15" customHeight="1" x14ac:dyDescent="0.25"/>
    <row r="91" spans="1:1" ht="15" customHeight="1" x14ac:dyDescent="0.25"/>
    <row r="92" spans="1:1" ht="15" customHeight="1" x14ac:dyDescent="0.25"/>
    <row r="93" spans="1:1" ht="15" customHeight="1" x14ac:dyDescent="0.25"/>
    <row r="94" spans="1:1" ht="15" customHeight="1" x14ac:dyDescent="0.25"/>
    <row r="95" spans="1:1" ht="15" customHeight="1" x14ac:dyDescent="0.25"/>
    <row r="96" spans="1:1"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sheetData>
  <mergeCells count="1">
    <mergeCell ref="A66:AE6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4"/>
  <sheetViews>
    <sheetView workbookViewId="0">
      <selection activeCell="B71" sqref="B71"/>
    </sheetView>
  </sheetViews>
  <sheetFormatPr defaultRowHeight="15" x14ac:dyDescent="0.25"/>
  <cols>
    <col min="1" max="1" width="45.7109375" customWidth="1"/>
  </cols>
  <sheetData>
    <row r="1" spans="1:31" ht="15" customHeight="1" x14ac:dyDescent="0.25">
      <c r="A1" s="64" t="s">
        <v>542</v>
      </c>
    </row>
    <row r="2" spans="1:31" ht="15" customHeight="1" x14ac:dyDescent="0.25">
      <c r="A2" s="65" t="s">
        <v>299</v>
      </c>
    </row>
    <row r="3" spans="1:31" ht="15" customHeight="1" x14ac:dyDescent="0.25">
      <c r="A3" s="81" t="s">
        <v>300</v>
      </c>
      <c r="B3" s="66" t="s">
        <v>4</v>
      </c>
      <c r="C3" s="66" t="s">
        <v>4</v>
      </c>
      <c r="D3" s="66" t="s">
        <v>4</v>
      </c>
      <c r="E3" s="66" t="s">
        <v>4</v>
      </c>
      <c r="F3" s="66" t="s">
        <v>4</v>
      </c>
      <c r="G3" s="66" t="s">
        <v>4</v>
      </c>
      <c r="H3" s="66" t="s">
        <v>4</v>
      </c>
      <c r="I3" s="66" t="s">
        <v>4</v>
      </c>
      <c r="J3" s="66" t="s">
        <v>4</v>
      </c>
      <c r="K3" s="66" t="s">
        <v>4</v>
      </c>
      <c r="L3" s="66" t="s">
        <v>4</v>
      </c>
      <c r="M3" s="66" t="s">
        <v>4</v>
      </c>
      <c r="N3" s="66" t="s">
        <v>4</v>
      </c>
      <c r="O3" s="66" t="s">
        <v>4</v>
      </c>
      <c r="P3" s="66" t="s">
        <v>4</v>
      </c>
      <c r="Q3" s="66" t="s">
        <v>4</v>
      </c>
      <c r="R3" s="66" t="s">
        <v>4</v>
      </c>
      <c r="S3" s="66" t="s">
        <v>4</v>
      </c>
      <c r="T3" s="66" t="s">
        <v>4</v>
      </c>
      <c r="U3" s="66" t="s">
        <v>4</v>
      </c>
      <c r="V3" s="66" t="s">
        <v>4</v>
      </c>
      <c r="W3" s="66" t="s">
        <v>4</v>
      </c>
      <c r="X3" s="66" t="s">
        <v>4</v>
      </c>
      <c r="Y3" s="66" t="s">
        <v>4</v>
      </c>
      <c r="Z3" s="66" t="s">
        <v>4</v>
      </c>
      <c r="AA3" s="66" t="s">
        <v>4</v>
      </c>
      <c r="AB3" s="66" t="s">
        <v>4</v>
      </c>
      <c r="AC3" s="66" t="s">
        <v>4</v>
      </c>
      <c r="AD3" s="66" t="s">
        <v>4</v>
      </c>
      <c r="AE3" s="67" t="s">
        <v>479</v>
      </c>
    </row>
    <row r="4" spans="1:31" ht="15" customHeight="1" thickBot="1" x14ac:dyDescent="0.3">
      <c r="A4" s="68" t="s">
        <v>301</v>
      </c>
      <c r="B4" s="68">
        <v>2012</v>
      </c>
      <c r="C4" s="68">
        <v>2013</v>
      </c>
      <c r="D4" s="68">
        <v>2014</v>
      </c>
      <c r="E4" s="68">
        <v>2015</v>
      </c>
      <c r="F4" s="68">
        <v>2016</v>
      </c>
      <c r="G4" s="68">
        <v>2017</v>
      </c>
      <c r="H4" s="68">
        <v>2018</v>
      </c>
      <c r="I4" s="68">
        <v>2019</v>
      </c>
      <c r="J4" s="68">
        <v>2020</v>
      </c>
      <c r="K4" s="68">
        <v>2021</v>
      </c>
      <c r="L4" s="68">
        <v>2022</v>
      </c>
      <c r="M4" s="68">
        <v>2023</v>
      </c>
      <c r="N4" s="68">
        <v>2024</v>
      </c>
      <c r="O4" s="68">
        <v>2025</v>
      </c>
      <c r="P4" s="68">
        <v>2026</v>
      </c>
      <c r="Q4" s="68">
        <v>2027</v>
      </c>
      <c r="R4" s="68">
        <v>2028</v>
      </c>
      <c r="S4" s="68">
        <v>2029</v>
      </c>
      <c r="T4" s="68">
        <v>2030</v>
      </c>
      <c r="U4" s="68">
        <v>2031</v>
      </c>
      <c r="V4" s="68">
        <v>2032</v>
      </c>
      <c r="W4" s="68">
        <v>2033</v>
      </c>
      <c r="X4" s="68">
        <v>2034</v>
      </c>
      <c r="Y4" s="68">
        <v>2035</v>
      </c>
      <c r="Z4" s="68">
        <v>2036</v>
      </c>
      <c r="AA4" s="68">
        <v>2037</v>
      </c>
      <c r="AB4" s="68">
        <v>2038</v>
      </c>
      <c r="AC4" s="68">
        <v>2039</v>
      </c>
      <c r="AD4" s="68">
        <v>2040</v>
      </c>
      <c r="AE4" s="68">
        <v>2040</v>
      </c>
    </row>
    <row r="5" spans="1:31" ht="15" customHeight="1" thickTop="1" x14ac:dyDescent="0.25"/>
    <row r="6" spans="1:31" ht="15" customHeight="1" x14ac:dyDescent="0.25">
      <c r="A6" s="69" t="s">
        <v>302</v>
      </c>
    </row>
    <row r="7" spans="1:31" ht="15" customHeight="1" x14ac:dyDescent="0.25">
      <c r="A7" s="69" t="s">
        <v>303</v>
      </c>
    </row>
    <row r="8" spans="1:31" ht="15" customHeight="1" x14ac:dyDescent="0.25">
      <c r="A8" s="70" t="s">
        <v>304</v>
      </c>
      <c r="B8" s="82">
        <v>6523.1166990000002</v>
      </c>
      <c r="C8" s="82">
        <v>6736.7202150000003</v>
      </c>
      <c r="D8" s="82">
        <v>7069.9663090000004</v>
      </c>
      <c r="E8" s="82">
        <v>6805.421875</v>
      </c>
      <c r="F8" s="82">
        <v>7006.201172</v>
      </c>
      <c r="G8" s="82">
        <v>7053.9814450000003</v>
      </c>
      <c r="H8" s="82">
        <v>6968.4365230000003</v>
      </c>
      <c r="I8" s="82">
        <v>6958.2851559999999</v>
      </c>
      <c r="J8" s="82">
        <v>7006.0424800000001</v>
      </c>
      <c r="K8" s="82">
        <v>6926.8935549999997</v>
      </c>
      <c r="L8" s="82">
        <v>6867.3442379999997</v>
      </c>
      <c r="M8" s="82">
        <v>6859.4584960000002</v>
      </c>
      <c r="N8" s="82">
        <v>6879.3178710000002</v>
      </c>
      <c r="O8" s="82">
        <v>6943.2749020000001</v>
      </c>
      <c r="P8" s="82">
        <v>6970.6567379999997</v>
      </c>
      <c r="Q8" s="82">
        <v>7085.0380859999996</v>
      </c>
      <c r="R8" s="82">
        <v>7148.142578</v>
      </c>
      <c r="S8" s="82">
        <v>7170.3823240000002</v>
      </c>
      <c r="T8" s="82">
        <v>7172.4233400000003</v>
      </c>
      <c r="U8" s="82">
        <v>7157.4160160000001</v>
      </c>
      <c r="V8" s="82">
        <v>7175.9443359999996</v>
      </c>
      <c r="W8" s="82">
        <v>7220.1176759999998</v>
      </c>
      <c r="X8" s="82">
        <v>7291.2612300000001</v>
      </c>
      <c r="Y8" s="82">
        <v>7372.2265619999998</v>
      </c>
      <c r="Z8" s="82">
        <v>7458.1328119999998</v>
      </c>
      <c r="AA8" s="82">
        <v>7535.7978519999997</v>
      </c>
      <c r="AB8" s="82">
        <v>7618.8559569999998</v>
      </c>
      <c r="AC8" s="82">
        <v>7693.7578119999998</v>
      </c>
      <c r="AD8" s="82">
        <v>7762.2558589999999</v>
      </c>
      <c r="AE8" s="72">
        <v>5.2620000000000002E-3</v>
      </c>
    </row>
    <row r="9" spans="1:31" ht="15" customHeight="1" x14ac:dyDescent="0.25">
      <c r="A9" s="70" t="s">
        <v>305</v>
      </c>
      <c r="B9" s="82">
        <v>188.57839999999999</v>
      </c>
      <c r="C9" s="82">
        <v>197.940552</v>
      </c>
      <c r="D9" s="82">
        <v>216.563492</v>
      </c>
      <c r="E9" s="82">
        <v>194.28128100000001</v>
      </c>
      <c r="F9" s="82">
        <v>204.728195</v>
      </c>
      <c r="G9" s="82">
        <v>253.682312</v>
      </c>
      <c r="H9" s="82">
        <v>290.90194700000001</v>
      </c>
      <c r="I9" s="82">
        <v>310.17297400000001</v>
      </c>
      <c r="J9" s="82">
        <v>337.21603399999998</v>
      </c>
      <c r="K9" s="82">
        <v>369.009705</v>
      </c>
      <c r="L9" s="82">
        <v>412.885132</v>
      </c>
      <c r="M9" s="82">
        <v>463.85769699999997</v>
      </c>
      <c r="N9" s="82">
        <v>507.87640399999998</v>
      </c>
      <c r="O9" s="82">
        <v>565.264771</v>
      </c>
      <c r="P9" s="82">
        <v>583.61340299999995</v>
      </c>
      <c r="Q9" s="82">
        <v>594.47277799999995</v>
      </c>
      <c r="R9" s="82">
        <v>598.60351600000001</v>
      </c>
      <c r="S9" s="82">
        <v>598.13305700000001</v>
      </c>
      <c r="T9" s="82">
        <v>595.87145999999996</v>
      </c>
      <c r="U9" s="82">
        <v>591.404358</v>
      </c>
      <c r="V9" s="82">
        <v>592.58648700000003</v>
      </c>
      <c r="W9" s="82">
        <v>593.801331</v>
      </c>
      <c r="X9" s="82">
        <v>596.29907200000002</v>
      </c>
      <c r="Y9" s="82">
        <v>601.04217500000004</v>
      </c>
      <c r="Z9" s="82">
        <v>604.89294400000006</v>
      </c>
      <c r="AA9" s="82">
        <v>608.48382600000002</v>
      </c>
      <c r="AB9" s="82">
        <v>611.26910399999997</v>
      </c>
      <c r="AC9" s="82">
        <v>618.63580300000001</v>
      </c>
      <c r="AD9" s="82">
        <v>623.02783199999999</v>
      </c>
      <c r="AE9" s="72">
        <v>4.3381999999999997E-2</v>
      </c>
    </row>
    <row r="10" spans="1:31" ht="15" customHeight="1" x14ac:dyDescent="0.25">
      <c r="A10" s="70" t="s">
        <v>306</v>
      </c>
      <c r="B10" s="82">
        <v>6711.6953119999998</v>
      </c>
      <c r="C10" s="82">
        <v>6934.6606449999999</v>
      </c>
      <c r="D10" s="82">
        <v>7286.5297849999997</v>
      </c>
      <c r="E10" s="82">
        <v>6999.703125</v>
      </c>
      <c r="F10" s="82">
        <v>7210.9291990000002</v>
      </c>
      <c r="G10" s="82">
        <v>7307.6635740000002</v>
      </c>
      <c r="H10" s="82">
        <v>7259.3383789999998</v>
      </c>
      <c r="I10" s="82">
        <v>7268.4580079999996</v>
      </c>
      <c r="J10" s="82">
        <v>7343.2583009999998</v>
      </c>
      <c r="K10" s="82">
        <v>7295.9033200000003</v>
      </c>
      <c r="L10" s="82">
        <v>7280.2294920000004</v>
      </c>
      <c r="M10" s="82">
        <v>7323.3164059999999</v>
      </c>
      <c r="N10" s="82">
        <v>7387.1943359999996</v>
      </c>
      <c r="O10" s="82">
        <v>7508.5395509999998</v>
      </c>
      <c r="P10" s="82">
        <v>7554.2700199999999</v>
      </c>
      <c r="Q10" s="82">
        <v>7679.5107420000004</v>
      </c>
      <c r="R10" s="82">
        <v>7746.7460940000001</v>
      </c>
      <c r="S10" s="82">
        <v>7768.515625</v>
      </c>
      <c r="T10" s="82">
        <v>7768.294922</v>
      </c>
      <c r="U10" s="82">
        <v>7748.8203119999998</v>
      </c>
      <c r="V10" s="82">
        <v>7768.5307620000003</v>
      </c>
      <c r="W10" s="82">
        <v>7813.9189450000003</v>
      </c>
      <c r="X10" s="82">
        <v>7887.560547</v>
      </c>
      <c r="Y10" s="82">
        <v>7973.2685549999997</v>
      </c>
      <c r="Z10" s="82">
        <v>8063.0258789999998</v>
      </c>
      <c r="AA10" s="82">
        <v>8144.2817379999997</v>
      </c>
      <c r="AB10" s="82">
        <v>8230.125</v>
      </c>
      <c r="AC10" s="82">
        <v>8312.3935550000006</v>
      </c>
      <c r="AD10" s="82">
        <v>8385.2832030000009</v>
      </c>
      <c r="AE10" s="72">
        <v>7.0600000000000003E-3</v>
      </c>
    </row>
    <row r="11" spans="1:31" ht="15" customHeight="1" x14ac:dyDescent="0.25">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row>
    <row r="12" spans="1:31" ht="15" customHeight="1" x14ac:dyDescent="0.25">
      <c r="A12" s="69" t="s">
        <v>307</v>
      </c>
      <c r="B12" s="83"/>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row>
    <row r="13" spans="1:31" ht="15" customHeight="1" x14ac:dyDescent="0.25">
      <c r="A13" s="70" t="s">
        <v>308</v>
      </c>
      <c r="B13" s="82">
        <v>313.12496900000002</v>
      </c>
      <c r="C13" s="82">
        <v>334.83792099999999</v>
      </c>
      <c r="D13" s="82">
        <v>352.56484999999998</v>
      </c>
      <c r="E13" s="82">
        <v>341.26297</v>
      </c>
      <c r="F13" s="82">
        <v>350.94006300000001</v>
      </c>
      <c r="G13" s="82">
        <v>354.40454099999999</v>
      </c>
      <c r="H13" s="82">
        <v>350.39694200000002</v>
      </c>
      <c r="I13" s="82">
        <v>350.44937099999999</v>
      </c>
      <c r="J13" s="82">
        <v>353.11788899999999</v>
      </c>
      <c r="K13" s="82">
        <v>349.566711</v>
      </c>
      <c r="L13" s="82">
        <v>346.87445100000002</v>
      </c>
      <c r="M13" s="82">
        <v>346.871307</v>
      </c>
      <c r="N13" s="82">
        <v>347.74713100000002</v>
      </c>
      <c r="O13" s="82">
        <v>350.93902600000001</v>
      </c>
      <c r="P13" s="82">
        <v>352.20062300000001</v>
      </c>
      <c r="Q13" s="82">
        <v>357.75878899999998</v>
      </c>
      <c r="R13" s="82">
        <v>360.74816900000002</v>
      </c>
      <c r="S13" s="82">
        <v>361.70541400000002</v>
      </c>
      <c r="T13" s="82">
        <v>361.69546500000001</v>
      </c>
      <c r="U13" s="82">
        <v>360.80413800000002</v>
      </c>
      <c r="V13" s="82">
        <v>361.62847900000003</v>
      </c>
      <c r="W13" s="82">
        <v>363.79110700000001</v>
      </c>
      <c r="X13" s="82">
        <v>367.33462500000002</v>
      </c>
      <c r="Y13" s="82">
        <v>371.37390099999999</v>
      </c>
      <c r="Z13" s="82">
        <v>375.66113300000001</v>
      </c>
      <c r="AA13" s="82">
        <v>379.53375199999999</v>
      </c>
      <c r="AB13" s="82">
        <v>383.69229100000001</v>
      </c>
      <c r="AC13" s="82">
        <v>387.41830399999998</v>
      </c>
      <c r="AD13" s="82">
        <v>390.825378</v>
      </c>
      <c r="AE13" s="72">
        <v>5.7429999999999998E-3</v>
      </c>
    </row>
    <row r="14" spans="1:31" ht="15" customHeight="1" x14ac:dyDescent="0.25">
      <c r="A14" s="70" t="s">
        <v>309</v>
      </c>
      <c r="B14" s="82">
        <v>18.354671</v>
      </c>
      <c r="C14" s="82">
        <v>21.597193000000001</v>
      </c>
      <c r="D14" s="82">
        <v>25.007653999999999</v>
      </c>
      <c r="E14" s="82">
        <v>20.319884999999999</v>
      </c>
      <c r="F14" s="82">
        <v>13.869583</v>
      </c>
      <c r="G14" s="82">
        <v>13.112667999999999</v>
      </c>
      <c r="H14" s="82">
        <v>16.206947</v>
      </c>
      <c r="I14" s="82">
        <v>11.613523000000001</v>
      </c>
      <c r="J14" s="82">
        <v>11.337429999999999</v>
      </c>
      <c r="K14" s="82">
        <v>12.380176000000001</v>
      </c>
      <c r="L14" s="82">
        <v>14.978044000000001</v>
      </c>
      <c r="M14" s="82">
        <v>17.427379999999999</v>
      </c>
      <c r="N14" s="82">
        <v>20.560406</v>
      </c>
      <c r="O14" s="82">
        <v>24.07329</v>
      </c>
      <c r="P14" s="82">
        <v>29.412868</v>
      </c>
      <c r="Q14" s="82">
        <v>36.208705999999999</v>
      </c>
      <c r="R14" s="82">
        <v>43.472014999999999</v>
      </c>
      <c r="S14" s="82">
        <v>50.520023000000002</v>
      </c>
      <c r="T14" s="82">
        <v>56.845356000000002</v>
      </c>
      <c r="U14" s="82">
        <v>62.203724000000001</v>
      </c>
      <c r="V14" s="82">
        <v>67.015961000000004</v>
      </c>
      <c r="W14" s="82">
        <v>71.366721999999996</v>
      </c>
      <c r="X14" s="82">
        <v>75.387237999999996</v>
      </c>
      <c r="Y14" s="82">
        <v>79.308959999999999</v>
      </c>
      <c r="Z14" s="82">
        <v>83.104843000000002</v>
      </c>
      <c r="AA14" s="82">
        <v>86.652518999999998</v>
      </c>
      <c r="AB14" s="82">
        <v>90.327636999999996</v>
      </c>
      <c r="AC14" s="82">
        <v>94.240729999999999</v>
      </c>
      <c r="AD14" s="82">
        <v>97.882576</v>
      </c>
      <c r="AE14" s="72">
        <v>5.7567E-2</v>
      </c>
    </row>
    <row r="15" spans="1:31" ht="15" customHeight="1" x14ac:dyDescent="0.25">
      <c r="A15" s="70" t="s">
        <v>310</v>
      </c>
      <c r="B15" s="82">
        <v>1.74E-4</v>
      </c>
      <c r="C15" s="82">
        <v>1.8252999999999998E-2</v>
      </c>
      <c r="D15" s="82">
        <v>2.2932999999999999E-2</v>
      </c>
      <c r="E15" s="82">
        <v>2.4850000000000001E-2</v>
      </c>
      <c r="F15" s="82">
        <v>1.3772E-2</v>
      </c>
      <c r="G15" s="82">
        <v>1.6281E-2</v>
      </c>
      <c r="H15" s="82">
        <v>2.9037E-2</v>
      </c>
      <c r="I15" s="82">
        <v>2.7407999999999998E-2</v>
      </c>
      <c r="J15" s="82">
        <v>3.2175000000000002E-2</v>
      </c>
      <c r="K15" s="82">
        <v>4.1457000000000001E-2</v>
      </c>
      <c r="L15" s="82">
        <v>5.9178000000000001E-2</v>
      </c>
      <c r="M15" s="82">
        <v>8.1706000000000001E-2</v>
      </c>
      <c r="N15" s="82">
        <v>0.111322</v>
      </c>
      <c r="O15" s="82">
        <v>0.15684699999999999</v>
      </c>
      <c r="P15" s="82">
        <v>0.21768999999999999</v>
      </c>
      <c r="Q15" s="82">
        <v>0.29538999999999999</v>
      </c>
      <c r="R15" s="82">
        <v>0.38256400000000002</v>
      </c>
      <c r="S15" s="82">
        <v>0.47145300000000001</v>
      </c>
      <c r="T15" s="82">
        <v>0.55342899999999995</v>
      </c>
      <c r="U15" s="82">
        <v>0.62254100000000001</v>
      </c>
      <c r="V15" s="82">
        <v>0.68182600000000004</v>
      </c>
      <c r="W15" s="82">
        <v>0.73371600000000003</v>
      </c>
      <c r="X15" s="82">
        <v>0.77967200000000003</v>
      </c>
      <c r="Y15" s="82">
        <v>0.819573</v>
      </c>
      <c r="Z15" s="82">
        <v>0.85696600000000001</v>
      </c>
      <c r="AA15" s="82">
        <v>0.89032500000000003</v>
      </c>
      <c r="AB15" s="82">
        <v>0.92264800000000002</v>
      </c>
      <c r="AC15" s="82">
        <v>0.95531600000000005</v>
      </c>
      <c r="AD15" s="82">
        <v>0.99005399999999999</v>
      </c>
      <c r="AE15" s="72">
        <v>0.15940299999999999</v>
      </c>
    </row>
    <row r="16" spans="1:31" ht="15" customHeight="1" x14ac:dyDescent="0.25">
      <c r="A16" s="70" t="s">
        <v>311</v>
      </c>
      <c r="B16" s="82">
        <v>17.844069999999999</v>
      </c>
      <c r="C16" s="82">
        <v>19.578609</v>
      </c>
      <c r="D16" s="82">
        <v>30.190957999999998</v>
      </c>
      <c r="E16" s="82">
        <v>24.476293999999999</v>
      </c>
      <c r="F16" s="82">
        <v>27.765898</v>
      </c>
      <c r="G16" s="82">
        <v>24.865946000000001</v>
      </c>
      <c r="H16" s="82">
        <v>27.336535000000001</v>
      </c>
      <c r="I16" s="82">
        <v>21.673484999999999</v>
      </c>
      <c r="J16" s="82">
        <v>21.395209999999999</v>
      </c>
      <c r="K16" s="82">
        <v>21.470507000000001</v>
      </c>
      <c r="L16" s="82">
        <v>23.116796000000001</v>
      </c>
      <c r="M16" s="82">
        <v>25.691420000000001</v>
      </c>
      <c r="N16" s="82">
        <v>28.860621999999999</v>
      </c>
      <c r="O16" s="82">
        <v>41.985084999999998</v>
      </c>
      <c r="P16" s="82">
        <v>43.613731000000001</v>
      </c>
      <c r="Q16" s="82">
        <v>45.323017</v>
      </c>
      <c r="R16" s="82">
        <v>46.122875000000001</v>
      </c>
      <c r="S16" s="82">
        <v>46.085979000000002</v>
      </c>
      <c r="T16" s="82">
        <v>45.242660999999998</v>
      </c>
      <c r="U16" s="82">
        <v>47.529136999999999</v>
      </c>
      <c r="V16" s="82">
        <v>49.924228999999997</v>
      </c>
      <c r="W16" s="82">
        <v>52.341388999999999</v>
      </c>
      <c r="X16" s="82">
        <v>54.790688000000003</v>
      </c>
      <c r="Y16" s="82">
        <v>57.395969000000001</v>
      </c>
      <c r="Z16" s="82">
        <v>59.852482000000002</v>
      </c>
      <c r="AA16" s="82">
        <v>62.175671000000001</v>
      </c>
      <c r="AB16" s="82">
        <v>64.606399999999994</v>
      </c>
      <c r="AC16" s="82">
        <v>67.126464999999996</v>
      </c>
      <c r="AD16" s="82">
        <v>69.551558999999997</v>
      </c>
      <c r="AE16" s="72">
        <v>4.8069000000000001E-2</v>
      </c>
    </row>
    <row r="17" spans="1:31" ht="15" customHeight="1" x14ac:dyDescent="0.25">
      <c r="A17" s="70" t="s">
        <v>312</v>
      </c>
      <c r="B17" s="82">
        <v>29.020780999999999</v>
      </c>
      <c r="C17" s="82">
        <v>32.857269000000002</v>
      </c>
      <c r="D17" s="82">
        <v>41.226039999999998</v>
      </c>
      <c r="E17" s="82">
        <v>36.173164</v>
      </c>
      <c r="F17" s="82">
        <v>34.903647999999997</v>
      </c>
      <c r="G17" s="82">
        <v>40.560443999999997</v>
      </c>
      <c r="H17" s="82">
        <v>40.737076000000002</v>
      </c>
      <c r="I17" s="82">
        <v>42.615383000000001</v>
      </c>
      <c r="J17" s="82">
        <v>40.982903</v>
      </c>
      <c r="K17" s="82">
        <v>38.699966000000003</v>
      </c>
      <c r="L17" s="82">
        <v>41.74004</v>
      </c>
      <c r="M17" s="82">
        <v>44.126399999999997</v>
      </c>
      <c r="N17" s="82">
        <v>47.266941000000003</v>
      </c>
      <c r="O17" s="82">
        <v>54.797066000000001</v>
      </c>
      <c r="P17" s="82">
        <v>61.95879</v>
      </c>
      <c r="Q17" s="82">
        <v>72.775008999999997</v>
      </c>
      <c r="R17" s="82">
        <v>82.450073000000003</v>
      </c>
      <c r="S17" s="82">
        <v>89.037864999999996</v>
      </c>
      <c r="T17" s="82">
        <v>91.651756000000006</v>
      </c>
      <c r="U17" s="82">
        <v>97.659842999999995</v>
      </c>
      <c r="V17" s="82">
        <v>102.513443</v>
      </c>
      <c r="W17" s="82">
        <v>105.676018</v>
      </c>
      <c r="X17" s="82">
        <v>107.363525</v>
      </c>
      <c r="Y17" s="82">
        <v>107.841522</v>
      </c>
      <c r="Z17" s="82">
        <v>110.006996</v>
      </c>
      <c r="AA17" s="82">
        <v>111.61364</v>
      </c>
      <c r="AB17" s="82">
        <v>113.044273</v>
      </c>
      <c r="AC17" s="82">
        <v>114.404808</v>
      </c>
      <c r="AD17" s="82">
        <v>115.555779</v>
      </c>
      <c r="AE17" s="72">
        <v>4.7678999999999999E-2</v>
      </c>
    </row>
    <row r="18" spans="1:31" ht="15" customHeight="1" x14ac:dyDescent="0.25">
      <c r="A18" s="70" t="s">
        <v>313</v>
      </c>
      <c r="B18" s="82">
        <v>0</v>
      </c>
      <c r="C18" s="82">
        <v>0</v>
      </c>
      <c r="D18" s="82">
        <v>0</v>
      </c>
      <c r="E18" s="82">
        <v>0</v>
      </c>
      <c r="F18" s="82">
        <v>0</v>
      </c>
      <c r="G18" s="82">
        <v>0.12221899999999999</v>
      </c>
      <c r="H18" s="82">
        <v>0.36178500000000002</v>
      </c>
      <c r="I18" s="82">
        <v>0.53832400000000002</v>
      </c>
      <c r="J18" s="82">
        <v>0.72076200000000001</v>
      </c>
      <c r="K18" s="82">
        <v>1.5914079999999999</v>
      </c>
      <c r="L18" s="82">
        <v>4.4434060000000004</v>
      </c>
      <c r="M18" s="82">
        <v>7.6664260000000004</v>
      </c>
      <c r="N18" s="82">
        <v>10.405767000000001</v>
      </c>
      <c r="O18" s="82">
        <v>14.487234000000001</v>
      </c>
      <c r="P18" s="82">
        <v>17.796897999999999</v>
      </c>
      <c r="Q18" s="82">
        <v>20.779551999999999</v>
      </c>
      <c r="R18" s="82">
        <v>23.036894</v>
      </c>
      <c r="S18" s="82">
        <v>24.722449999999998</v>
      </c>
      <c r="T18" s="82">
        <v>25.963647999999999</v>
      </c>
      <c r="U18" s="82">
        <v>26.915951</v>
      </c>
      <c r="V18" s="82">
        <v>27.918099999999999</v>
      </c>
      <c r="W18" s="82">
        <v>28.837471000000001</v>
      </c>
      <c r="X18" s="82">
        <v>29.691986</v>
      </c>
      <c r="Y18" s="82">
        <v>30.501688000000001</v>
      </c>
      <c r="Z18" s="82">
        <v>31.287302</v>
      </c>
      <c r="AA18" s="82">
        <v>31.999573000000002</v>
      </c>
      <c r="AB18" s="82">
        <v>32.660052999999998</v>
      </c>
      <c r="AC18" s="82">
        <v>33.518745000000003</v>
      </c>
      <c r="AD18" s="82">
        <v>34.351481999999997</v>
      </c>
      <c r="AE18" s="79" t="s">
        <v>134</v>
      </c>
    </row>
    <row r="19" spans="1:31" ht="15" customHeight="1" x14ac:dyDescent="0.25">
      <c r="A19" s="70" t="s">
        <v>314</v>
      </c>
      <c r="B19" s="82">
        <v>376.72409099999999</v>
      </c>
      <c r="C19" s="82">
        <v>385.49743699999999</v>
      </c>
      <c r="D19" s="82">
        <v>397.75402800000001</v>
      </c>
      <c r="E19" s="82">
        <v>351.87344400000001</v>
      </c>
      <c r="F19" s="82">
        <v>357.977509</v>
      </c>
      <c r="G19" s="82">
        <v>370.50103799999999</v>
      </c>
      <c r="H19" s="82">
        <v>371.32714800000002</v>
      </c>
      <c r="I19" s="82">
        <v>380.48007200000001</v>
      </c>
      <c r="J19" s="82">
        <v>387.326752</v>
      </c>
      <c r="K19" s="82">
        <v>393.75070199999999</v>
      </c>
      <c r="L19" s="82">
        <v>410.01709</v>
      </c>
      <c r="M19" s="82">
        <v>440.42581200000001</v>
      </c>
      <c r="N19" s="82">
        <v>461.77398699999998</v>
      </c>
      <c r="O19" s="82">
        <v>502.49551400000001</v>
      </c>
      <c r="P19" s="82">
        <v>529.51873799999998</v>
      </c>
      <c r="Q19" s="82">
        <v>562.923767</v>
      </c>
      <c r="R19" s="82">
        <v>590.67144800000005</v>
      </c>
      <c r="S19" s="82">
        <v>611.780396</v>
      </c>
      <c r="T19" s="82">
        <v>627.15093999999999</v>
      </c>
      <c r="U19" s="82">
        <v>639.49066200000004</v>
      </c>
      <c r="V19" s="82">
        <v>652.37896699999999</v>
      </c>
      <c r="W19" s="82">
        <v>665.36712599999998</v>
      </c>
      <c r="X19" s="82">
        <v>678.86901899999998</v>
      </c>
      <c r="Y19" s="82">
        <v>692.35736099999997</v>
      </c>
      <c r="Z19" s="82">
        <v>706.13562000000002</v>
      </c>
      <c r="AA19" s="82">
        <v>718.72204599999998</v>
      </c>
      <c r="AB19" s="82">
        <v>731.98669400000006</v>
      </c>
      <c r="AC19" s="82">
        <v>745.05487100000005</v>
      </c>
      <c r="AD19" s="82">
        <v>757.01470900000004</v>
      </c>
      <c r="AE19" s="72">
        <v>2.5309000000000002E-2</v>
      </c>
    </row>
    <row r="20" spans="1:31" ht="15" customHeight="1" x14ac:dyDescent="0.25">
      <c r="A20" s="70" t="s">
        <v>315</v>
      </c>
      <c r="B20" s="82">
        <v>3.3519730000000001</v>
      </c>
      <c r="C20" s="82">
        <v>3.4908939999999999</v>
      </c>
      <c r="D20" s="82">
        <v>3.465023</v>
      </c>
      <c r="E20" s="82">
        <v>3.3642590000000001</v>
      </c>
      <c r="F20" s="82">
        <v>3.4831629999999998</v>
      </c>
      <c r="G20" s="82">
        <v>3.552117</v>
      </c>
      <c r="H20" s="82">
        <v>3.5259770000000001</v>
      </c>
      <c r="I20" s="82">
        <v>3.5143420000000001</v>
      </c>
      <c r="J20" s="82">
        <v>3.5686840000000002</v>
      </c>
      <c r="K20" s="82">
        <v>3.550961</v>
      </c>
      <c r="L20" s="82">
        <v>3.554773</v>
      </c>
      <c r="M20" s="82">
        <v>3.589486</v>
      </c>
      <c r="N20" s="82">
        <v>3.6331159999999998</v>
      </c>
      <c r="O20" s="82">
        <v>3.7182309999999998</v>
      </c>
      <c r="P20" s="82">
        <v>3.7605019999999998</v>
      </c>
      <c r="Q20" s="82">
        <v>3.8453970000000002</v>
      </c>
      <c r="R20" s="82">
        <v>3.9003589999999999</v>
      </c>
      <c r="S20" s="82">
        <v>3.9301020000000002</v>
      </c>
      <c r="T20" s="82">
        <v>3.9460389999999999</v>
      </c>
      <c r="U20" s="82">
        <v>3.951511</v>
      </c>
      <c r="V20" s="82">
        <v>3.9752740000000002</v>
      </c>
      <c r="W20" s="82">
        <v>4.0110250000000001</v>
      </c>
      <c r="X20" s="82">
        <v>4.0578419999999999</v>
      </c>
      <c r="Y20" s="82">
        <v>4.1107459999999998</v>
      </c>
      <c r="Z20" s="82">
        <v>4.1653880000000001</v>
      </c>
      <c r="AA20" s="82">
        <v>4.2146270000000001</v>
      </c>
      <c r="AB20" s="82">
        <v>4.2676920000000003</v>
      </c>
      <c r="AC20" s="82">
        <v>4.3187480000000003</v>
      </c>
      <c r="AD20" s="82">
        <v>4.3634750000000002</v>
      </c>
      <c r="AE20" s="72">
        <v>8.2979999999999998E-3</v>
      </c>
    </row>
    <row r="21" spans="1:31" ht="15" customHeight="1" x14ac:dyDescent="0.25">
      <c r="A21" s="70" t="s">
        <v>316</v>
      </c>
      <c r="B21" s="82">
        <v>4.9000979999999998</v>
      </c>
      <c r="C21" s="82">
        <v>5.4595229999999999</v>
      </c>
      <c r="D21" s="82">
        <v>5.3718880000000002</v>
      </c>
      <c r="E21" s="82">
        <v>4.9912989999999997</v>
      </c>
      <c r="F21" s="82">
        <v>5.1499329999999999</v>
      </c>
      <c r="G21" s="82">
        <v>5.2528589999999999</v>
      </c>
      <c r="H21" s="82">
        <v>5.241619</v>
      </c>
      <c r="I21" s="82">
        <v>5.1940910000000002</v>
      </c>
      <c r="J21" s="82">
        <v>5.2525360000000001</v>
      </c>
      <c r="K21" s="82">
        <v>5.2292480000000001</v>
      </c>
      <c r="L21" s="82">
        <v>5.2362349999999998</v>
      </c>
      <c r="M21" s="82">
        <v>5.2882280000000002</v>
      </c>
      <c r="N21" s="82">
        <v>5.3478300000000001</v>
      </c>
      <c r="O21" s="82">
        <v>5.4714340000000004</v>
      </c>
      <c r="P21" s="82">
        <v>5.5349649999999997</v>
      </c>
      <c r="Q21" s="82">
        <v>5.660679</v>
      </c>
      <c r="R21" s="82">
        <v>5.7435790000000004</v>
      </c>
      <c r="S21" s="82">
        <v>5.7890519999999999</v>
      </c>
      <c r="T21" s="82">
        <v>5.815677</v>
      </c>
      <c r="U21" s="82">
        <v>5.827229</v>
      </c>
      <c r="V21" s="82">
        <v>5.8665430000000001</v>
      </c>
      <c r="W21" s="82">
        <v>5.9256989999999998</v>
      </c>
      <c r="X21" s="82">
        <v>6.001036</v>
      </c>
      <c r="Y21" s="82">
        <v>6.0867810000000002</v>
      </c>
      <c r="Z21" s="82">
        <v>6.1753749999999998</v>
      </c>
      <c r="AA21" s="82">
        <v>6.2563510000000004</v>
      </c>
      <c r="AB21" s="82">
        <v>6.3440820000000002</v>
      </c>
      <c r="AC21" s="82">
        <v>6.4289329999999998</v>
      </c>
      <c r="AD21" s="82">
        <v>6.5032069999999997</v>
      </c>
      <c r="AE21" s="72">
        <v>6.4999999999999997E-3</v>
      </c>
    </row>
    <row r="22" spans="1:31" ht="15" customHeight="1" x14ac:dyDescent="0.25">
      <c r="A22" s="70" t="s">
        <v>317</v>
      </c>
      <c r="B22" s="82">
        <v>1.782978</v>
      </c>
      <c r="C22" s="82">
        <v>3.9377779999999998</v>
      </c>
      <c r="D22" s="82">
        <v>4.5764909999999999</v>
      </c>
      <c r="E22" s="82">
        <v>4.3963520000000003</v>
      </c>
      <c r="F22" s="82">
        <v>3.6418620000000002</v>
      </c>
      <c r="G22" s="82">
        <v>3.973446</v>
      </c>
      <c r="H22" s="82">
        <v>4.0546689999999996</v>
      </c>
      <c r="I22" s="82">
        <v>4.0112579999999998</v>
      </c>
      <c r="J22" s="82">
        <v>4.1216480000000004</v>
      </c>
      <c r="K22" s="82">
        <v>4.1479030000000003</v>
      </c>
      <c r="L22" s="82">
        <v>4.2255219999999998</v>
      </c>
      <c r="M22" s="82">
        <v>4.3092119999999996</v>
      </c>
      <c r="N22" s="82">
        <v>4.4229380000000003</v>
      </c>
      <c r="O22" s="82">
        <v>4.537204</v>
      </c>
      <c r="P22" s="82">
        <v>4.6431699999999996</v>
      </c>
      <c r="Q22" s="82">
        <v>4.7902829999999996</v>
      </c>
      <c r="R22" s="82">
        <v>4.8965019999999999</v>
      </c>
      <c r="S22" s="82">
        <v>4.9745689999999998</v>
      </c>
      <c r="T22" s="82">
        <v>5.0411770000000002</v>
      </c>
      <c r="U22" s="82">
        <v>5.0931369999999996</v>
      </c>
      <c r="V22" s="82">
        <v>5.1731420000000004</v>
      </c>
      <c r="W22" s="82">
        <v>5.2849659999999998</v>
      </c>
      <c r="X22" s="82">
        <v>5.4197949999999997</v>
      </c>
      <c r="Y22" s="82">
        <v>5.5546470000000001</v>
      </c>
      <c r="Z22" s="82">
        <v>5.6994689999999997</v>
      </c>
      <c r="AA22" s="82">
        <v>5.8422109999999998</v>
      </c>
      <c r="AB22" s="82">
        <v>5.9942890000000002</v>
      </c>
      <c r="AC22" s="82">
        <v>6.1485700000000003</v>
      </c>
      <c r="AD22" s="82">
        <v>6.3126990000000003</v>
      </c>
      <c r="AE22" s="72">
        <v>1.7632999999999999E-2</v>
      </c>
    </row>
    <row r="23" spans="1:31" ht="15" customHeight="1" x14ac:dyDescent="0.25">
      <c r="A23" s="70" t="s">
        <v>318</v>
      </c>
      <c r="B23" s="82">
        <v>2.181476</v>
      </c>
      <c r="C23" s="82">
        <v>2.3300169999999998</v>
      </c>
      <c r="D23" s="82">
        <v>2.4807600000000001</v>
      </c>
      <c r="E23" s="82">
        <v>2.2790409999999999</v>
      </c>
      <c r="F23" s="82">
        <v>2.3497889999999999</v>
      </c>
      <c r="G23" s="82">
        <v>2.3997000000000002</v>
      </c>
      <c r="H23" s="82">
        <v>2.3969559999999999</v>
      </c>
      <c r="I23" s="82">
        <v>2.3961640000000002</v>
      </c>
      <c r="J23" s="82">
        <v>2.408938</v>
      </c>
      <c r="K23" s="82">
        <v>2.4004720000000002</v>
      </c>
      <c r="L23" s="82">
        <v>2.4052009999999999</v>
      </c>
      <c r="M23" s="82">
        <v>2.4304209999999999</v>
      </c>
      <c r="N23" s="82">
        <v>2.4579949999999999</v>
      </c>
      <c r="O23" s="82">
        <v>2.5136470000000002</v>
      </c>
      <c r="P23" s="82">
        <v>2.541728</v>
      </c>
      <c r="Q23" s="82">
        <v>2.5973989999999998</v>
      </c>
      <c r="R23" s="82">
        <v>2.6323729999999999</v>
      </c>
      <c r="S23" s="82">
        <v>2.6498940000000002</v>
      </c>
      <c r="T23" s="82">
        <v>2.6576309999999999</v>
      </c>
      <c r="U23" s="82">
        <v>2.6602399999999999</v>
      </c>
      <c r="V23" s="82">
        <v>2.6746089999999998</v>
      </c>
      <c r="W23" s="82">
        <v>2.6966130000000001</v>
      </c>
      <c r="X23" s="82">
        <v>2.727131</v>
      </c>
      <c r="Y23" s="82">
        <v>2.7611469999999998</v>
      </c>
      <c r="Z23" s="82">
        <v>2.7971020000000002</v>
      </c>
      <c r="AA23" s="82">
        <v>2.8298890000000001</v>
      </c>
      <c r="AB23" s="82">
        <v>2.864582</v>
      </c>
      <c r="AC23" s="82">
        <v>2.8983449999999999</v>
      </c>
      <c r="AD23" s="82">
        <v>2.9287619999999999</v>
      </c>
      <c r="AE23" s="72">
        <v>8.5070000000000007E-3</v>
      </c>
    </row>
    <row r="24" spans="1:31" ht="15" customHeight="1" x14ac:dyDescent="0.25">
      <c r="A24" s="70" t="s">
        <v>319</v>
      </c>
      <c r="B24" s="82">
        <v>0</v>
      </c>
      <c r="C24" s="82">
        <v>0</v>
      </c>
      <c r="D24" s="82">
        <v>0</v>
      </c>
      <c r="E24" s="82">
        <v>0</v>
      </c>
      <c r="F24" s="82">
        <v>0</v>
      </c>
      <c r="G24" s="82">
        <v>0</v>
      </c>
      <c r="H24" s="82">
        <v>0</v>
      </c>
      <c r="I24" s="82">
        <v>0</v>
      </c>
      <c r="J24" s="82">
        <v>0</v>
      </c>
      <c r="K24" s="82">
        <v>0</v>
      </c>
      <c r="L24" s="82">
        <v>0</v>
      </c>
      <c r="M24" s="82">
        <v>0</v>
      </c>
      <c r="N24" s="82">
        <v>0</v>
      </c>
      <c r="O24" s="82">
        <v>0</v>
      </c>
      <c r="P24" s="82">
        <v>0</v>
      </c>
      <c r="Q24" s="82">
        <v>0</v>
      </c>
      <c r="R24" s="82">
        <v>0</v>
      </c>
      <c r="S24" s="82">
        <v>0</v>
      </c>
      <c r="T24" s="82">
        <v>0</v>
      </c>
      <c r="U24" s="82">
        <v>0</v>
      </c>
      <c r="V24" s="82">
        <v>0</v>
      </c>
      <c r="W24" s="82">
        <v>0</v>
      </c>
      <c r="X24" s="82">
        <v>0</v>
      </c>
      <c r="Y24" s="82">
        <v>0</v>
      </c>
      <c r="Z24" s="82">
        <v>0</v>
      </c>
      <c r="AA24" s="82">
        <v>0</v>
      </c>
      <c r="AB24" s="82">
        <v>0</v>
      </c>
      <c r="AC24" s="82">
        <v>0</v>
      </c>
      <c r="AD24" s="82">
        <v>0</v>
      </c>
      <c r="AE24" s="79" t="s">
        <v>134</v>
      </c>
    </row>
    <row r="25" spans="1:31" ht="15" customHeight="1" x14ac:dyDescent="0.25">
      <c r="A25" s="70" t="s">
        <v>320</v>
      </c>
      <c r="B25" s="82">
        <v>0</v>
      </c>
      <c r="C25" s="82">
        <v>0</v>
      </c>
      <c r="D25" s="82">
        <v>0</v>
      </c>
      <c r="E25" s="82">
        <v>0</v>
      </c>
      <c r="F25" s="82">
        <v>0</v>
      </c>
      <c r="G25" s="82">
        <v>0</v>
      </c>
      <c r="H25" s="82">
        <v>0</v>
      </c>
      <c r="I25" s="82">
        <v>0</v>
      </c>
      <c r="J25" s="82">
        <v>0</v>
      </c>
      <c r="K25" s="82">
        <v>0</v>
      </c>
      <c r="L25" s="82">
        <v>0</v>
      </c>
      <c r="M25" s="82">
        <v>0</v>
      </c>
      <c r="N25" s="82">
        <v>0</v>
      </c>
      <c r="O25" s="82">
        <v>0</v>
      </c>
      <c r="P25" s="82">
        <v>0</v>
      </c>
      <c r="Q25" s="82">
        <v>0</v>
      </c>
      <c r="R25" s="82">
        <v>0</v>
      </c>
      <c r="S25" s="82">
        <v>0</v>
      </c>
      <c r="T25" s="82">
        <v>0</v>
      </c>
      <c r="U25" s="82">
        <v>0</v>
      </c>
      <c r="V25" s="82">
        <v>0</v>
      </c>
      <c r="W25" s="82">
        <v>0</v>
      </c>
      <c r="X25" s="82">
        <v>0</v>
      </c>
      <c r="Y25" s="82">
        <v>0</v>
      </c>
      <c r="Z25" s="82">
        <v>0</v>
      </c>
      <c r="AA25" s="82">
        <v>0</v>
      </c>
      <c r="AB25" s="82">
        <v>0</v>
      </c>
      <c r="AC25" s="82">
        <v>0</v>
      </c>
      <c r="AD25" s="82">
        <v>0</v>
      </c>
      <c r="AE25" s="79" t="s">
        <v>134</v>
      </c>
    </row>
    <row r="26" spans="1:31" ht="15" customHeight="1" x14ac:dyDescent="0.25">
      <c r="A26" s="70" t="s">
        <v>321</v>
      </c>
      <c r="B26" s="82">
        <v>0</v>
      </c>
      <c r="C26" s="82">
        <v>0</v>
      </c>
      <c r="D26" s="82">
        <v>0</v>
      </c>
      <c r="E26" s="82">
        <v>0.65567299999999995</v>
      </c>
      <c r="F26" s="82">
        <v>0.48164499999999999</v>
      </c>
      <c r="G26" s="82">
        <v>2.1107209999999998</v>
      </c>
      <c r="H26" s="82">
        <v>4.4261679999999997</v>
      </c>
      <c r="I26" s="82">
        <v>3.8517160000000001</v>
      </c>
      <c r="J26" s="82">
        <v>3.7467700000000002</v>
      </c>
      <c r="K26" s="82">
        <v>3.842314</v>
      </c>
      <c r="L26" s="82">
        <v>3.5766339999999999</v>
      </c>
      <c r="M26" s="82">
        <v>3.3753419999999998</v>
      </c>
      <c r="N26" s="82">
        <v>3.6478090000000001</v>
      </c>
      <c r="O26" s="82">
        <v>3.4453990000000001</v>
      </c>
      <c r="P26" s="82">
        <v>3.4614739999999999</v>
      </c>
      <c r="Q26" s="82">
        <v>3.6507230000000002</v>
      </c>
      <c r="R26" s="82">
        <v>3.673082</v>
      </c>
      <c r="S26" s="82">
        <v>3.6357010000000001</v>
      </c>
      <c r="T26" s="82">
        <v>3.6285850000000002</v>
      </c>
      <c r="U26" s="82">
        <v>3.619618</v>
      </c>
      <c r="V26" s="82">
        <v>3.6364939999999999</v>
      </c>
      <c r="W26" s="82">
        <v>3.674715</v>
      </c>
      <c r="X26" s="82">
        <v>3.7369180000000002</v>
      </c>
      <c r="Y26" s="82">
        <v>3.8125040000000001</v>
      </c>
      <c r="Z26" s="82">
        <v>3.9026670000000001</v>
      </c>
      <c r="AA26" s="82">
        <v>3.9994879999999999</v>
      </c>
      <c r="AB26" s="82">
        <v>4.1131330000000004</v>
      </c>
      <c r="AC26" s="82">
        <v>4.244364</v>
      </c>
      <c r="AD26" s="82">
        <v>4.3984610000000002</v>
      </c>
      <c r="AE26" s="79" t="s">
        <v>134</v>
      </c>
    </row>
    <row r="27" spans="1:31" ht="15" customHeight="1" x14ac:dyDescent="0.25">
      <c r="A27" s="70" t="s">
        <v>322</v>
      </c>
      <c r="B27" s="82">
        <v>767.28521699999999</v>
      </c>
      <c r="C27" s="82">
        <v>809.60497999999995</v>
      </c>
      <c r="D27" s="82">
        <v>862.66064500000005</v>
      </c>
      <c r="E27" s="82">
        <v>789.81726100000003</v>
      </c>
      <c r="F27" s="82">
        <v>800.57684300000005</v>
      </c>
      <c r="G27" s="82">
        <v>820.87200900000005</v>
      </c>
      <c r="H27" s="82">
        <v>826.04095500000005</v>
      </c>
      <c r="I27" s="82">
        <v>826.36517300000003</v>
      </c>
      <c r="J27" s="82">
        <v>834.01165800000001</v>
      </c>
      <c r="K27" s="82">
        <v>836.67175299999997</v>
      </c>
      <c r="L27" s="82">
        <v>860.22735599999999</v>
      </c>
      <c r="M27" s="82">
        <v>901.28308100000004</v>
      </c>
      <c r="N27" s="82">
        <v>936.23590100000001</v>
      </c>
      <c r="O27" s="82">
        <v>1008.619995</v>
      </c>
      <c r="P27" s="82">
        <v>1054.6611330000001</v>
      </c>
      <c r="Q27" s="82">
        <v>1116.608643</v>
      </c>
      <c r="R27" s="82">
        <v>1167.7298579999999</v>
      </c>
      <c r="S27" s="82">
        <v>1205.3029790000001</v>
      </c>
      <c r="T27" s="82">
        <v>1230.1922609999999</v>
      </c>
      <c r="U27" s="82">
        <v>1256.3779300000001</v>
      </c>
      <c r="V27" s="82">
        <v>1283.3869629999999</v>
      </c>
      <c r="W27" s="82">
        <v>1309.7064210000001</v>
      </c>
      <c r="X27" s="82">
        <v>1336.1595460000001</v>
      </c>
      <c r="Y27" s="82">
        <v>1361.924927</v>
      </c>
      <c r="Z27" s="82">
        <v>1389.6453859999999</v>
      </c>
      <c r="AA27" s="82">
        <v>1414.7299800000001</v>
      </c>
      <c r="AB27" s="82">
        <v>1440.8238530000001</v>
      </c>
      <c r="AC27" s="82">
        <v>1466.7581789999999</v>
      </c>
      <c r="AD27" s="82">
        <v>1490.6782229999999</v>
      </c>
      <c r="AE27" s="72">
        <v>2.2866000000000001E-2</v>
      </c>
    </row>
    <row r="28" spans="1:31" ht="15" customHeight="1" x14ac:dyDescent="0.25">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row>
    <row r="29" spans="1:31" ht="15" customHeight="1" x14ac:dyDescent="0.25">
      <c r="A29" s="70" t="s">
        <v>323</v>
      </c>
      <c r="B29" s="82">
        <v>10.259221999999999</v>
      </c>
      <c r="C29" s="82">
        <v>10.454250999999999</v>
      </c>
      <c r="D29" s="82">
        <v>10.585844</v>
      </c>
      <c r="E29" s="82">
        <v>10.139483999999999</v>
      </c>
      <c r="F29" s="82">
        <v>9.992839</v>
      </c>
      <c r="G29" s="82">
        <v>10.098646</v>
      </c>
      <c r="H29" s="82">
        <v>10.216476999999999</v>
      </c>
      <c r="I29" s="82">
        <v>10.208564000000001</v>
      </c>
      <c r="J29" s="82">
        <v>10.199145</v>
      </c>
      <c r="K29" s="82">
        <v>10.287907000000001</v>
      </c>
      <c r="L29" s="82">
        <v>10.567310000000001</v>
      </c>
      <c r="M29" s="82">
        <v>10.958383</v>
      </c>
      <c r="N29" s="82">
        <v>11.248198</v>
      </c>
      <c r="O29" s="82">
        <v>11.842212</v>
      </c>
      <c r="P29" s="82">
        <v>12.250778</v>
      </c>
      <c r="Q29" s="82">
        <v>12.694333</v>
      </c>
      <c r="R29" s="82">
        <v>13.099254999999999</v>
      </c>
      <c r="S29" s="82">
        <v>13.431329</v>
      </c>
      <c r="T29" s="82">
        <v>13.671101</v>
      </c>
      <c r="U29" s="82">
        <v>13.951696</v>
      </c>
      <c r="V29" s="82">
        <v>14.178065999999999</v>
      </c>
      <c r="W29" s="82">
        <v>14.355109000000001</v>
      </c>
      <c r="X29" s="82">
        <v>14.486124999999999</v>
      </c>
      <c r="Y29" s="82">
        <v>14.589146</v>
      </c>
      <c r="Z29" s="82">
        <v>14.701088</v>
      </c>
      <c r="AA29" s="82">
        <v>14.799961</v>
      </c>
      <c r="AB29" s="82">
        <v>14.898474999999999</v>
      </c>
      <c r="AC29" s="82">
        <v>14.998829000000001</v>
      </c>
      <c r="AD29" s="82">
        <v>15.094007</v>
      </c>
      <c r="AE29" s="72">
        <v>1.3696E-2</v>
      </c>
    </row>
    <row r="30" spans="1:31" ht="15" customHeight="1" x14ac:dyDescent="0.25">
      <c r="A30" s="69" t="s">
        <v>324</v>
      </c>
      <c r="B30" s="84">
        <v>7478.9804690000001</v>
      </c>
      <c r="C30" s="84">
        <v>7744.265625</v>
      </c>
      <c r="D30" s="84">
        <v>8149.1904299999997</v>
      </c>
      <c r="E30" s="84">
        <v>7789.5205079999996</v>
      </c>
      <c r="F30" s="84">
        <v>8011.5058589999999</v>
      </c>
      <c r="G30" s="84">
        <v>8128.5356449999999</v>
      </c>
      <c r="H30" s="84">
        <v>8085.3793949999999</v>
      </c>
      <c r="I30" s="84">
        <v>8094.8232420000004</v>
      </c>
      <c r="J30" s="84">
        <v>8177.2700199999999</v>
      </c>
      <c r="K30" s="84">
        <v>8132.5751950000003</v>
      </c>
      <c r="L30" s="84">
        <v>8140.4570309999999</v>
      </c>
      <c r="M30" s="84">
        <v>8224.5996090000008</v>
      </c>
      <c r="N30" s="84">
        <v>8323.4306639999995</v>
      </c>
      <c r="O30" s="84">
        <v>8517.1591800000006</v>
      </c>
      <c r="P30" s="84">
        <v>8608.9316409999992</v>
      </c>
      <c r="Q30" s="84">
        <v>8796.1191409999992</v>
      </c>
      <c r="R30" s="84">
        <v>8914.4755860000005</v>
      </c>
      <c r="S30" s="84">
        <v>8973.8183590000008</v>
      </c>
      <c r="T30" s="84">
        <v>8998.4873050000006</v>
      </c>
      <c r="U30" s="84">
        <v>9005.1982420000004</v>
      </c>
      <c r="V30" s="84">
        <v>9051.9179690000001</v>
      </c>
      <c r="W30" s="84">
        <v>9123.625</v>
      </c>
      <c r="X30" s="84">
        <v>9223.7197269999997</v>
      </c>
      <c r="Y30" s="84">
        <v>9335.1933590000008</v>
      </c>
      <c r="Z30" s="84">
        <v>9452.6708980000003</v>
      </c>
      <c r="AA30" s="84">
        <v>9559.0117190000001</v>
      </c>
      <c r="AB30" s="84">
        <v>9670.9492190000001</v>
      </c>
      <c r="AC30" s="84">
        <v>9779.1513670000004</v>
      </c>
      <c r="AD30" s="84">
        <v>9875.9609380000002</v>
      </c>
      <c r="AE30" s="76">
        <v>9.0460000000000002E-3</v>
      </c>
    </row>
    <row r="31" spans="1:31" ht="15" customHeight="1" x14ac:dyDescent="0.25">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row>
    <row r="32" spans="1:31" ht="15" customHeight="1" x14ac:dyDescent="0.25">
      <c r="A32" s="69" t="s">
        <v>325</v>
      </c>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row>
    <row r="33" spans="1:31" ht="15" customHeight="1" x14ac:dyDescent="0.25">
      <c r="A33" s="69" t="s">
        <v>326</v>
      </c>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row>
    <row r="34" spans="1:31" ht="15" customHeight="1" x14ac:dyDescent="0.25">
      <c r="A34" s="70" t="s">
        <v>304</v>
      </c>
      <c r="B34" s="82">
        <v>4879.6967770000001</v>
      </c>
      <c r="C34" s="82">
        <v>5157.0556640000004</v>
      </c>
      <c r="D34" s="82">
        <v>5526.7631840000004</v>
      </c>
      <c r="E34" s="82">
        <v>6711.1708980000003</v>
      </c>
      <c r="F34" s="82">
        <v>6636.1416019999997</v>
      </c>
      <c r="G34" s="82">
        <v>6457.1728519999997</v>
      </c>
      <c r="H34" s="82">
        <v>6448.703125</v>
      </c>
      <c r="I34" s="82">
        <v>6319.3164059999999</v>
      </c>
      <c r="J34" s="82">
        <v>6296.1728519999997</v>
      </c>
      <c r="K34" s="82">
        <v>6221.8002930000002</v>
      </c>
      <c r="L34" s="82">
        <v>6160.1411129999997</v>
      </c>
      <c r="M34" s="82">
        <v>6131.8955079999996</v>
      </c>
      <c r="N34" s="82">
        <v>6139.0566410000001</v>
      </c>
      <c r="O34" s="82">
        <v>6163.7807620000003</v>
      </c>
      <c r="P34" s="82">
        <v>6193.8017579999996</v>
      </c>
      <c r="Q34" s="82">
        <v>6160.7290039999998</v>
      </c>
      <c r="R34" s="82">
        <v>6125.0087890000004</v>
      </c>
      <c r="S34" s="82">
        <v>6073.0180659999996</v>
      </c>
      <c r="T34" s="82">
        <v>6011.0205079999996</v>
      </c>
      <c r="U34" s="82">
        <v>5938.4951170000004</v>
      </c>
      <c r="V34" s="82">
        <v>5886.4765619999998</v>
      </c>
      <c r="W34" s="82">
        <v>5851.888672</v>
      </c>
      <c r="X34" s="82">
        <v>5845.5327150000003</v>
      </c>
      <c r="Y34" s="82">
        <v>5841.064453</v>
      </c>
      <c r="Z34" s="82">
        <v>5841.220703</v>
      </c>
      <c r="AA34" s="82">
        <v>5835.0371089999999</v>
      </c>
      <c r="AB34" s="82">
        <v>5824.7641599999997</v>
      </c>
      <c r="AC34" s="82">
        <v>5800.0791019999997</v>
      </c>
      <c r="AD34" s="82">
        <v>5782.5278319999998</v>
      </c>
      <c r="AE34" s="72">
        <v>4.2490000000000002E-3</v>
      </c>
    </row>
    <row r="35" spans="1:31" ht="15" customHeight="1" x14ac:dyDescent="0.25">
      <c r="A35" s="70" t="s">
        <v>305</v>
      </c>
      <c r="B35" s="82">
        <v>25.696558</v>
      </c>
      <c r="C35" s="82">
        <v>31.658072000000001</v>
      </c>
      <c r="D35" s="82">
        <v>42.273902999999997</v>
      </c>
      <c r="E35" s="82">
        <v>50.365153999999997</v>
      </c>
      <c r="F35" s="82">
        <v>74.359061999999994</v>
      </c>
      <c r="G35" s="82">
        <v>99.848618000000002</v>
      </c>
      <c r="H35" s="82">
        <v>132.86831699999999</v>
      </c>
      <c r="I35" s="82">
        <v>135.775238</v>
      </c>
      <c r="J35" s="82">
        <v>146.56607099999999</v>
      </c>
      <c r="K35" s="82">
        <v>146.116501</v>
      </c>
      <c r="L35" s="82">
        <v>144.506485</v>
      </c>
      <c r="M35" s="82">
        <v>148.53659099999999</v>
      </c>
      <c r="N35" s="82">
        <v>158.10522499999999</v>
      </c>
      <c r="O35" s="82">
        <v>148.328979</v>
      </c>
      <c r="P35" s="82">
        <v>148.858093</v>
      </c>
      <c r="Q35" s="82">
        <v>146.190552</v>
      </c>
      <c r="R35" s="82">
        <v>143.84307899999999</v>
      </c>
      <c r="S35" s="82">
        <v>141.25979599999999</v>
      </c>
      <c r="T35" s="82">
        <v>138.464294</v>
      </c>
      <c r="U35" s="82">
        <v>135.27487199999999</v>
      </c>
      <c r="V35" s="82">
        <v>133.78228799999999</v>
      </c>
      <c r="W35" s="82">
        <v>132.08371</v>
      </c>
      <c r="X35" s="82">
        <v>130.869293</v>
      </c>
      <c r="Y35" s="82">
        <v>130.31778</v>
      </c>
      <c r="Z35" s="82">
        <v>129.337784</v>
      </c>
      <c r="AA35" s="82">
        <v>128.33944700000001</v>
      </c>
      <c r="AB35" s="82">
        <v>126.956329</v>
      </c>
      <c r="AC35" s="82">
        <v>126.792435</v>
      </c>
      <c r="AD35" s="82">
        <v>125.750603</v>
      </c>
      <c r="AE35" s="72">
        <v>5.2413000000000001E-2</v>
      </c>
    </row>
    <row r="36" spans="1:31" ht="15" customHeight="1" x14ac:dyDescent="0.25">
      <c r="A36" s="70" t="s">
        <v>327</v>
      </c>
      <c r="B36" s="82">
        <v>4905.3935549999997</v>
      </c>
      <c r="C36" s="82">
        <v>5188.7138670000004</v>
      </c>
      <c r="D36" s="82">
        <v>5569.0371089999999</v>
      </c>
      <c r="E36" s="82">
        <v>6761.5361329999996</v>
      </c>
      <c r="F36" s="82">
        <v>6710.5004879999997</v>
      </c>
      <c r="G36" s="82">
        <v>6557.0214839999999</v>
      </c>
      <c r="H36" s="82">
        <v>6581.5712890000004</v>
      </c>
      <c r="I36" s="82">
        <v>6455.091797</v>
      </c>
      <c r="J36" s="82">
        <v>6442.7387699999999</v>
      </c>
      <c r="K36" s="82">
        <v>6367.9169920000004</v>
      </c>
      <c r="L36" s="82">
        <v>6304.6474609999996</v>
      </c>
      <c r="M36" s="82">
        <v>6280.4321289999998</v>
      </c>
      <c r="N36" s="82">
        <v>6297.1621089999999</v>
      </c>
      <c r="O36" s="82">
        <v>6312.1098629999997</v>
      </c>
      <c r="P36" s="82">
        <v>6342.6596680000002</v>
      </c>
      <c r="Q36" s="82">
        <v>6306.9194340000004</v>
      </c>
      <c r="R36" s="82">
        <v>6268.8520509999998</v>
      </c>
      <c r="S36" s="82">
        <v>6214.2778319999998</v>
      </c>
      <c r="T36" s="82">
        <v>6149.4848629999997</v>
      </c>
      <c r="U36" s="82">
        <v>6073.7700199999999</v>
      </c>
      <c r="V36" s="82">
        <v>6020.2587890000004</v>
      </c>
      <c r="W36" s="82">
        <v>5983.9721680000002</v>
      </c>
      <c r="X36" s="82">
        <v>5976.4018550000001</v>
      </c>
      <c r="Y36" s="82">
        <v>5971.3823240000002</v>
      </c>
      <c r="Z36" s="82">
        <v>5970.5585940000001</v>
      </c>
      <c r="AA36" s="82">
        <v>5963.3764650000003</v>
      </c>
      <c r="AB36" s="82">
        <v>5951.720703</v>
      </c>
      <c r="AC36" s="82">
        <v>5926.8715819999998</v>
      </c>
      <c r="AD36" s="82">
        <v>5908.2783200000003</v>
      </c>
      <c r="AE36" s="72">
        <v>4.8219999999999999E-3</v>
      </c>
    </row>
    <row r="37" spans="1:31" ht="15" customHeight="1" x14ac:dyDescent="0.25">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row>
    <row r="38" spans="1:31" ht="15" customHeight="1" x14ac:dyDescent="0.25">
      <c r="A38" s="69" t="s">
        <v>328</v>
      </c>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row>
    <row r="39" spans="1:31" ht="15" customHeight="1" x14ac:dyDescent="0.25">
      <c r="A39" s="70" t="s">
        <v>308</v>
      </c>
      <c r="B39" s="82">
        <v>1247.4782709999999</v>
      </c>
      <c r="C39" s="82">
        <v>1366.945923</v>
      </c>
      <c r="D39" s="82">
        <v>1429.4210210000001</v>
      </c>
      <c r="E39" s="82">
        <v>1611.716187</v>
      </c>
      <c r="F39" s="82">
        <v>1574.1437989999999</v>
      </c>
      <c r="G39" s="82">
        <v>1534.4844969999999</v>
      </c>
      <c r="H39" s="82">
        <v>1533.6282960000001</v>
      </c>
      <c r="I39" s="82">
        <v>1509.6483149999999</v>
      </c>
      <c r="J39" s="82">
        <v>1502.373047</v>
      </c>
      <c r="K39" s="82">
        <v>1487.183716</v>
      </c>
      <c r="L39" s="82">
        <v>1475.121216</v>
      </c>
      <c r="M39" s="82">
        <v>1472.1816409999999</v>
      </c>
      <c r="N39" s="82">
        <v>1474.5479740000001</v>
      </c>
      <c r="O39" s="82">
        <v>1481.571289</v>
      </c>
      <c r="P39" s="82">
        <v>1488.802612</v>
      </c>
      <c r="Q39" s="82">
        <v>1480.9913329999999</v>
      </c>
      <c r="R39" s="82">
        <v>1472.4051509999999</v>
      </c>
      <c r="S39" s="82">
        <v>1459.715332</v>
      </c>
      <c r="T39" s="82">
        <v>1444.8706050000001</v>
      </c>
      <c r="U39" s="82">
        <v>1427.5874020000001</v>
      </c>
      <c r="V39" s="82">
        <v>1415.2274170000001</v>
      </c>
      <c r="W39" s="82">
        <v>1407.160889</v>
      </c>
      <c r="X39" s="82">
        <v>1405.7166749999999</v>
      </c>
      <c r="Y39" s="82">
        <v>1404.9891359999999</v>
      </c>
      <c r="Z39" s="82">
        <v>1405.1488039999999</v>
      </c>
      <c r="AA39" s="82">
        <v>1403.853149</v>
      </c>
      <c r="AB39" s="82">
        <v>1401.6879879999999</v>
      </c>
      <c r="AC39" s="82">
        <v>1395.9483640000001</v>
      </c>
      <c r="AD39" s="82">
        <v>1391.8289789999999</v>
      </c>
      <c r="AE39" s="72">
        <v>6.6799999999999997E-4</v>
      </c>
    </row>
    <row r="40" spans="1:31" ht="15" customHeight="1" x14ac:dyDescent="0.25">
      <c r="A40" s="70" t="s">
        <v>309</v>
      </c>
      <c r="B40" s="82">
        <v>1.133796</v>
      </c>
      <c r="C40" s="82">
        <v>1.2687630000000001</v>
      </c>
      <c r="D40" s="82">
        <v>1.3685449999999999</v>
      </c>
      <c r="E40" s="82">
        <v>1.656202</v>
      </c>
      <c r="F40" s="82">
        <v>1.473211</v>
      </c>
      <c r="G40" s="82">
        <v>1.406463</v>
      </c>
      <c r="H40" s="82">
        <v>1.5027250000000001</v>
      </c>
      <c r="I40" s="82">
        <v>1.4287289999999999</v>
      </c>
      <c r="J40" s="82">
        <v>1.421071</v>
      </c>
      <c r="K40" s="82">
        <v>1.428337</v>
      </c>
      <c r="L40" s="82">
        <v>1.4910140000000001</v>
      </c>
      <c r="M40" s="82">
        <v>1.554905</v>
      </c>
      <c r="N40" s="82">
        <v>1.677583</v>
      </c>
      <c r="O40" s="82">
        <v>1.859893</v>
      </c>
      <c r="P40" s="82">
        <v>1.9966969999999999</v>
      </c>
      <c r="Q40" s="82">
        <v>2.1244260000000001</v>
      </c>
      <c r="R40" s="82">
        <v>2.253898</v>
      </c>
      <c r="S40" s="82">
        <v>2.366587</v>
      </c>
      <c r="T40" s="82">
        <v>2.4539979999999999</v>
      </c>
      <c r="U40" s="82">
        <v>2.5174089999999998</v>
      </c>
      <c r="V40" s="82">
        <v>2.572867</v>
      </c>
      <c r="W40" s="82">
        <v>2.6234030000000002</v>
      </c>
      <c r="X40" s="82">
        <v>2.6749260000000001</v>
      </c>
      <c r="Y40" s="82">
        <v>2.7246649999999999</v>
      </c>
      <c r="Z40" s="82">
        <v>2.772227</v>
      </c>
      <c r="AA40" s="82">
        <v>2.8134190000000001</v>
      </c>
      <c r="AB40" s="82">
        <v>2.8536130000000002</v>
      </c>
      <c r="AC40" s="82">
        <v>2.891337</v>
      </c>
      <c r="AD40" s="82">
        <v>2.9254199999999999</v>
      </c>
      <c r="AE40" s="72">
        <v>3.1424000000000001E-2</v>
      </c>
    </row>
    <row r="41" spans="1:31" ht="15" customHeight="1" x14ac:dyDescent="0.25">
      <c r="A41" s="70" t="s">
        <v>310</v>
      </c>
      <c r="B41" s="82">
        <v>0</v>
      </c>
      <c r="C41" s="82">
        <v>0</v>
      </c>
      <c r="D41" s="82">
        <v>0</v>
      </c>
      <c r="E41" s="82">
        <v>0</v>
      </c>
      <c r="F41" s="82">
        <v>0</v>
      </c>
      <c r="G41" s="82">
        <v>0</v>
      </c>
      <c r="H41" s="82">
        <v>1.26E-4</v>
      </c>
      <c r="I41" s="82">
        <v>1.6100000000000001E-4</v>
      </c>
      <c r="J41" s="82">
        <v>1.8900000000000001E-4</v>
      </c>
      <c r="K41" s="82">
        <v>2.6200000000000003E-4</v>
      </c>
      <c r="L41" s="82">
        <v>4.5399999999999998E-4</v>
      </c>
      <c r="M41" s="82">
        <v>7.2400000000000003E-4</v>
      </c>
      <c r="N41" s="82">
        <v>1.255E-3</v>
      </c>
      <c r="O41" s="82">
        <v>2.1710000000000002E-3</v>
      </c>
      <c r="P41" s="82">
        <v>3.1480000000000002E-3</v>
      </c>
      <c r="Q41" s="82">
        <v>4.4079999999999996E-3</v>
      </c>
      <c r="R41" s="82">
        <v>5.8869999999999999E-3</v>
      </c>
      <c r="S41" s="82">
        <v>7.7650000000000002E-3</v>
      </c>
      <c r="T41" s="82">
        <v>1.0096000000000001E-2</v>
      </c>
      <c r="U41" s="82">
        <v>1.2462000000000001E-2</v>
      </c>
      <c r="V41" s="82">
        <v>1.4670000000000001E-2</v>
      </c>
      <c r="W41" s="82">
        <v>1.6618000000000001E-2</v>
      </c>
      <c r="X41" s="82">
        <v>1.8301999999999999E-2</v>
      </c>
      <c r="Y41" s="82">
        <v>1.9746E-2</v>
      </c>
      <c r="Z41" s="82">
        <v>2.1010000000000001E-2</v>
      </c>
      <c r="AA41" s="82">
        <v>2.2106000000000001E-2</v>
      </c>
      <c r="AB41" s="82">
        <v>2.3129E-2</v>
      </c>
      <c r="AC41" s="82">
        <v>2.4122000000000001E-2</v>
      </c>
      <c r="AD41" s="82">
        <v>2.5096E-2</v>
      </c>
      <c r="AE41" s="79" t="s">
        <v>134</v>
      </c>
    </row>
    <row r="42" spans="1:31" ht="15" customHeight="1" x14ac:dyDescent="0.25">
      <c r="A42" s="70" t="s">
        <v>311</v>
      </c>
      <c r="B42" s="82">
        <v>0</v>
      </c>
      <c r="C42" s="82">
        <v>0</v>
      </c>
      <c r="D42" s="82">
        <v>0</v>
      </c>
      <c r="E42" s="82">
        <v>0</v>
      </c>
      <c r="F42" s="82">
        <v>0.30739300000000003</v>
      </c>
      <c r="G42" s="82">
        <v>0.28703800000000002</v>
      </c>
      <c r="H42" s="82">
        <v>0.33698400000000001</v>
      </c>
      <c r="I42" s="82">
        <v>0.33496599999999999</v>
      </c>
      <c r="J42" s="82">
        <v>0.33408100000000002</v>
      </c>
      <c r="K42" s="82">
        <v>0.35426600000000003</v>
      </c>
      <c r="L42" s="82">
        <v>0.38222</v>
      </c>
      <c r="M42" s="82">
        <v>0.43392999999999998</v>
      </c>
      <c r="N42" s="82">
        <v>0.46199000000000001</v>
      </c>
      <c r="O42" s="82">
        <v>0.52350300000000005</v>
      </c>
      <c r="P42" s="82">
        <v>0.58701000000000003</v>
      </c>
      <c r="Q42" s="82">
        <v>0.65096500000000002</v>
      </c>
      <c r="R42" s="82">
        <v>0.71354799999999996</v>
      </c>
      <c r="S42" s="82">
        <v>0.76665000000000005</v>
      </c>
      <c r="T42" s="82">
        <v>0.80877399999999999</v>
      </c>
      <c r="U42" s="82">
        <v>0.84021400000000002</v>
      </c>
      <c r="V42" s="82">
        <v>0.86688200000000004</v>
      </c>
      <c r="W42" s="82">
        <v>0.88990400000000003</v>
      </c>
      <c r="X42" s="82">
        <v>0.91170099999999998</v>
      </c>
      <c r="Y42" s="82">
        <v>0.93183099999999996</v>
      </c>
      <c r="Z42" s="82">
        <v>0.95081400000000005</v>
      </c>
      <c r="AA42" s="82">
        <v>0.967584</v>
      </c>
      <c r="AB42" s="82">
        <v>0.98408600000000002</v>
      </c>
      <c r="AC42" s="82">
        <v>0.99957200000000002</v>
      </c>
      <c r="AD42" s="82">
        <v>1.014359</v>
      </c>
      <c r="AE42" s="79" t="s">
        <v>134</v>
      </c>
    </row>
    <row r="43" spans="1:31" ht="15" customHeight="1" x14ac:dyDescent="0.25">
      <c r="A43" s="70" t="s">
        <v>312</v>
      </c>
      <c r="B43" s="82">
        <v>0</v>
      </c>
      <c r="C43" s="82">
        <v>0</v>
      </c>
      <c r="D43" s="82">
        <v>0</v>
      </c>
      <c r="E43" s="82">
        <v>0</v>
      </c>
      <c r="F43" s="82">
        <v>0</v>
      </c>
      <c r="G43" s="82">
        <v>0</v>
      </c>
      <c r="H43" s="82">
        <v>1.4999999999999999E-4</v>
      </c>
      <c r="I43" s="82">
        <v>1.15E-4</v>
      </c>
      <c r="J43" s="82">
        <v>1.1E-4</v>
      </c>
      <c r="K43" s="82">
        <v>1.25E-4</v>
      </c>
      <c r="L43" s="82">
        <v>1.7000000000000001E-4</v>
      </c>
      <c r="M43" s="82">
        <v>2.22E-4</v>
      </c>
      <c r="N43" s="82">
        <v>2.8699999999999998E-4</v>
      </c>
      <c r="O43" s="82">
        <v>4.0000000000000002E-4</v>
      </c>
      <c r="P43" s="82">
        <v>5.3600000000000002E-4</v>
      </c>
      <c r="Q43" s="82">
        <v>6.9899999999999997E-4</v>
      </c>
      <c r="R43" s="82">
        <v>8.8099999999999995E-4</v>
      </c>
      <c r="S43" s="82">
        <v>1.062E-3</v>
      </c>
      <c r="T43" s="82">
        <v>1.222E-3</v>
      </c>
      <c r="U43" s="82">
        <v>1.354E-3</v>
      </c>
      <c r="V43" s="82">
        <v>1.464E-3</v>
      </c>
      <c r="W43" s="82">
        <v>1.554E-3</v>
      </c>
      <c r="X43" s="82">
        <v>1.6299999999999999E-3</v>
      </c>
      <c r="Y43" s="82">
        <v>1.6969999999999999E-3</v>
      </c>
      <c r="Z43" s="82">
        <v>1.7570000000000001E-3</v>
      </c>
      <c r="AA43" s="82">
        <v>1.8079999999999999E-3</v>
      </c>
      <c r="AB43" s="82">
        <v>1.8569999999999999E-3</v>
      </c>
      <c r="AC43" s="82">
        <v>1.9040000000000001E-3</v>
      </c>
      <c r="AD43" s="82">
        <v>1.9480000000000001E-3</v>
      </c>
      <c r="AE43" s="79" t="s">
        <v>134</v>
      </c>
    </row>
    <row r="44" spans="1:31" ht="15" customHeight="1" x14ac:dyDescent="0.25">
      <c r="A44" s="70" t="s">
        <v>313</v>
      </c>
      <c r="B44" s="82">
        <v>0</v>
      </c>
      <c r="C44" s="82">
        <v>0</v>
      </c>
      <c r="D44" s="82">
        <v>0</v>
      </c>
      <c r="E44" s="82">
        <v>0</v>
      </c>
      <c r="F44" s="82">
        <v>0</v>
      </c>
      <c r="G44" s="82">
        <v>8.1069999999999996E-3</v>
      </c>
      <c r="H44" s="82">
        <v>1.3403999999999999E-2</v>
      </c>
      <c r="I44" s="82">
        <v>1.6594000000000001E-2</v>
      </c>
      <c r="J44" s="82">
        <v>4.0478E-2</v>
      </c>
      <c r="K44" s="82">
        <v>5.4342000000000001E-2</v>
      </c>
      <c r="L44" s="82">
        <v>6.3302999999999998E-2</v>
      </c>
      <c r="M44" s="82">
        <v>7.0956000000000005E-2</v>
      </c>
      <c r="N44" s="82">
        <v>8.1568000000000002E-2</v>
      </c>
      <c r="O44" s="82">
        <v>9.1712000000000002E-2</v>
      </c>
      <c r="P44" s="82">
        <v>9.9232000000000001E-2</v>
      </c>
      <c r="Q44" s="82">
        <v>0.104533</v>
      </c>
      <c r="R44" s="82">
        <v>0.10900899999999999</v>
      </c>
      <c r="S44" s="82">
        <v>0.11250300000000001</v>
      </c>
      <c r="T44" s="82">
        <v>0.11497499999999999</v>
      </c>
      <c r="U44" s="82">
        <v>0.116379</v>
      </c>
      <c r="V44" s="82">
        <v>0.117979</v>
      </c>
      <c r="W44" s="82">
        <v>0.11916400000000001</v>
      </c>
      <c r="X44" s="82">
        <v>0.120166</v>
      </c>
      <c r="Y44" s="82">
        <v>0.12119000000000001</v>
      </c>
      <c r="Z44" s="82">
        <v>0.121938</v>
      </c>
      <c r="AA44" s="82">
        <v>0.122465</v>
      </c>
      <c r="AB44" s="82">
        <v>0.122767</v>
      </c>
      <c r="AC44" s="82">
        <v>0.123598</v>
      </c>
      <c r="AD44" s="82">
        <v>0.12411800000000001</v>
      </c>
      <c r="AE44" s="79" t="s">
        <v>134</v>
      </c>
    </row>
    <row r="45" spans="1:31" ht="15" customHeight="1" x14ac:dyDescent="0.25">
      <c r="A45" s="70" t="s">
        <v>314</v>
      </c>
      <c r="B45" s="82">
        <v>23.825924000000001</v>
      </c>
      <c r="C45" s="82">
        <v>24.743220999999998</v>
      </c>
      <c r="D45" s="82">
        <v>26.096571000000001</v>
      </c>
      <c r="E45" s="82">
        <v>27.583548</v>
      </c>
      <c r="F45" s="82">
        <v>29.643301000000001</v>
      </c>
      <c r="G45" s="82">
        <v>30.382372</v>
      </c>
      <c r="H45" s="82">
        <v>37.013610999999997</v>
      </c>
      <c r="I45" s="82">
        <v>37.810859999999998</v>
      </c>
      <c r="J45" s="82">
        <v>38.616000999999997</v>
      </c>
      <c r="K45" s="82">
        <v>39.418087</v>
      </c>
      <c r="L45" s="82">
        <v>40.411385000000003</v>
      </c>
      <c r="M45" s="82">
        <v>42.296097000000003</v>
      </c>
      <c r="N45" s="82">
        <v>43.849696999999999</v>
      </c>
      <c r="O45" s="82">
        <v>46.701934999999999</v>
      </c>
      <c r="P45" s="82">
        <v>49.291027</v>
      </c>
      <c r="Q45" s="82">
        <v>51.325946999999999</v>
      </c>
      <c r="R45" s="82">
        <v>53.114544000000002</v>
      </c>
      <c r="S45" s="82">
        <v>54.399296</v>
      </c>
      <c r="T45" s="82">
        <v>55.207607000000003</v>
      </c>
      <c r="U45" s="82">
        <v>55.656104999999997</v>
      </c>
      <c r="V45" s="82">
        <v>56.091866000000003</v>
      </c>
      <c r="W45" s="82">
        <v>56.515780999999997</v>
      </c>
      <c r="X45" s="82">
        <v>57.054737000000003</v>
      </c>
      <c r="Y45" s="82">
        <v>57.575279000000002</v>
      </c>
      <c r="Z45" s="82">
        <v>58.086021000000002</v>
      </c>
      <c r="AA45" s="82">
        <v>58.501637000000002</v>
      </c>
      <c r="AB45" s="82">
        <v>58.904967999999997</v>
      </c>
      <c r="AC45" s="82">
        <v>59.193835999999997</v>
      </c>
      <c r="AD45" s="82">
        <v>59.465431000000002</v>
      </c>
      <c r="AE45" s="72">
        <v>3.3008999999999997E-2</v>
      </c>
    </row>
    <row r="46" spans="1:31" ht="15" customHeight="1" x14ac:dyDescent="0.25">
      <c r="A46" s="70" t="s">
        <v>315</v>
      </c>
      <c r="B46" s="82">
        <v>5.4794919999999996</v>
      </c>
      <c r="C46" s="82">
        <v>6.3421950000000002</v>
      </c>
      <c r="D46" s="82">
        <v>7.1909929999999997</v>
      </c>
      <c r="E46" s="82">
        <v>7.6837900000000001</v>
      </c>
      <c r="F46" s="82">
        <v>7.7807459999999997</v>
      </c>
      <c r="G46" s="82">
        <v>7.6796329999999999</v>
      </c>
      <c r="H46" s="82">
        <v>7.8182429999999998</v>
      </c>
      <c r="I46" s="82">
        <v>7.6677710000000001</v>
      </c>
      <c r="J46" s="82">
        <v>7.5430720000000004</v>
      </c>
      <c r="K46" s="82">
        <v>7.5025029999999999</v>
      </c>
      <c r="L46" s="82">
        <v>7.4507099999999999</v>
      </c>
      <c r="M46" s="82">
        <v>7.4352879999999999</v>
      </c>
      <c r="N46" s="82">
        <v>7.443568</v>
      </c>
      <c r="O46" s="82">
        <v>7.4566559999999997</v>
      </c>
      <c r="P46" s="82">
        <v>7.5064310000000001</v>
      </c>
      <c r="Q46" s="82">
        <v>7.4722179999999998</v>
      </c>
      <c r="R46" s="82">
        <v>7.4316329999999997</v>
      </c>
      <c r="S46" s="82">
        <v>7.3688529999999997</v>
      </c>
      <c r="T46" s="82">
        <v>7.2966749999999996</v>
      </c>
      <c r="U46" s="82">
        <v>7.211087</v>
      </c>
      <c r="V46" s="82">
        <v>7.1504029999999998</v>
      </c>
      <c r="W46" s="82">
        <v>7.1103940000000003</v>
      </c>
      <c r="X46" s="82">
        <v>7.1026069999999999</v>
      </c>
      <c r="Y46" s="82">
        <v>7.0983739999999997</v>
      </c>
      <c r="Z46" s="82">
        <v>7.0978159999999999</v>
      </c>
      <c r="AA46" s="82">
        <v>7.0885129999999998</v>
      </c>
      <c r="AB46" s="82">
        <v>7.075196</v>
      </c>
      <c r="AC46" s="82">
        <v>7.045566</v>
      </c>
      <c r="AD46" s="82">
        <v>7.0227519999999997</v>
      </c>
      <c r="AE46" s="72">
        <v>3.7820000000000002E-3</v>
      </c>
    </row>
    <row r="47" spans="1:31" ht="15" customHeight="1" x14ac:dyDescent="0.25">
      <c r="A47" s="70" t="s">
        <v>316</v>
      </c>
      <c r="B47" s="82">
        <v>9.9582499999999996</v>
      </c>
      <c r="C47" s="82">
        <v>10.791536000000001</v>
      </c>
      <c r="D47" s="82">
        <v>11.777582000000001</v>
      </c>
      <c r="E47" s="82">
        <v>13.502694</v>
      </c>
      <c r="F47" s="82">
        <v>13.506235</v>
      </c>
      <c r="G47" s="82">
        <v>13.232512</v>
      </c>
      <c r="H47" s="82">
        <v>13.317080000000001</v>
      </c>
      <c r="I47" s="82">
        <v>13.072309000000001</v>
      </c>
      <c r="J47" s="82">
        <v>12.979642999999999</v>
      </c>
      <c r="K47" s="82">
        <v>12.863026</v>
      </c>
      <c r="L47" s="82">
        <v>12.750639</v>
      </c>
      <c r="M47" s="82">
        <v>12.711859</v>
      </c>
      <c r="N47" s="82">
        <v>12.742193</v>
      </c>
      <c r="O47" s="82">
        <v>12.77806</v>
      </c>
      <c r="P47" s="82">
        <v>12.851355999999999</v>
      </c>
      <c r="Q47" s="82">
        <v>12.786989999999999</v>
      </c>
      <c r="R47" s="82">
        <v>12.716161</v>
      </c>
      <c r="S47" s="82">
        <v>12.610355999999999</v>
      </c>
      <c r="T47" s="82">
        <v>12.484685000000001</v>
      </c>
      <c r="U47" s="82">
        <v>12.336912</v>
      </c>
      <c r="V47" s="82">
        <v>12.233033000000001</v>
      </c>
      <c r="W47" s="82">
        <v>12.164837</v>
      </c>
      <c r="X47" s="82">
        <v>12.153862</v>
      </c>
      <c r="Y47" s="82">
        <v>12.149376</v>
      </c>
      <c r="Z47" s="82">
        <v>12.153003</v>
      </c>
      <c r="AA47" s="82">
        <v>12.143625999999999</v>
      </c>
      <c r="AB47" s="82">
        <v>12.126455</v>
      </c>
      <c r="AC47" s="82">
        <v>12.081825</v>
      </c>
      <c r="AD47" s="82">
        <v>12.048793999999999</v>
      </c>
      <c r="AE47" s="72">
        <v>4.0899999999999999E-3</v>
      </c>
    </row>
    <row r="48" spans="1:31" ht="15" customHeight="1" x14ac:dyDescent="0.25">
      <c r="A48" s="70" t="s">
        <v>317</v>
      </c>
      <c r="B48" s="82">
        <v>5.9157760000000001</v>
      </c>
      <c r="C48" s="82">
        <v>9.3437490000000007</v>
      </c>
      <c r="D48" s="82">
        <v>10.743843</v>
      </c>
      <c r="E48" s="82">
        <v>10.741191000000001</v>
      </c>
      <c r="F48" s="82">
        <v>11.463918</v>
      </c>
      <c r="G48" s="82">
        <v>11.416741999999999</v>
      </c>
      <c r="H48" s="82">
        <v>11.500354</v>
      </c>
      <c r="I48" s="82">
        <v>11.328704999999999</v>
      </c>
      <c r="J48" s="82">
        <v>11.487396</v>
      </c>
      <c r="K48" s="82">
        <v>11.560656</v>
      </c>
      <c r="L48" s="82">
        <v>11.591831000000001</v>
      </c>
      <c r="M48" s="82">
        <v>11.701256000000001</v>
      </c>
      <c r="N48" s="82">
        <v>11.815032</v>
      </c>
      <c r="O48" s="82">
        <v>11.992507</v>
      </c>
      <c r="P48" s="82">
        <v>12.286728</v>
      </c>
      <c r="Q48" s="82">
        <v>12.371907999999999</v>
      </c>
      <c r="R48" s="82">
        <v>12.464226</v>
      </c>
      <c r="S48" s="82">
        <v>12.507899</v>
      </c>
      <c r="T48" s="82">
        <v>12.529536999999999</v>
      </c>
      <c r="U48" s="82">
        <v>12.527419</v>
      </c>
      <c r="V48" s="82">
        <v>12.584436</v>
      </c>
      <c r="W48" s="82">
        <v>12.692278</v>
      </c>
      <c r="X48" s="82">
        <v>12.848720999999999</v>
      </c>
      <c r="Y48" s="82">
        <v>13.110034000000001</v>
      </c>
      <c r="Z48" s="82">
        <v>13.416176999999999</v>
      </c>
      <c r="AA48" s="82">
        <v>13.739732999999999</v>
      </c>
      <c r="AB48" s="82">
        <v>14.107333000000001</v>
      </c>
      <c r="AC48" s="82">
        <v>14.471726</v>
      </c>
      <c r="AD48" s="82">
        <v>14.799847</v>
      </c>
      <c r="AE48" s="72">
        <v>1.7180000000000001E-2</v>
      </c>
    </row>
    <row r="49" spans="1:31" ht="15" customHeight="1" x14ac:dyDescent="0.25">
      <c r="A49" s="70" t="s">
        <v>318</v>
      </c>
      <c r="B49" s="82">
        <v>24.668575000000001</v>
      </c>
      <c r="C49" s="82">
        <v>28.122592999999998</v>
      </c>
      <c r="D49" s="82">
        <v>32.927810999999998</v>
      </c>
      <c r="E49" s="82">
        <v>34.720013000000002</v>
      </c>
      <c r="F49" s="82">
        <v>35.268115999999999</v>
      </c>
      <c r="G49" s="82">
        <v>34.662883999999998</v>
      </c>
      <c r="H49" s="82">
        <v>35.236691</v>
      </c>
      <c r="I49" s="82">
        <v>34.666587999999997</v>
      </c>
      <c r="J49" s="82">
        <v>34.009509999999999</v>
      </c>
      <c r="K49" s="82">
        <v>33.830883</v>
      </c>
      <c r="L49" s="82">
        <v>33.581139</v>
      </c>
      <c r="M49" s="82">
        <v>33.513046000000003</v>
      </c>
      <c r="N49" s="82">
        <v>33.568069000000001</v>
      </c>
      <c r="O49" s="82">
        <v>33.616978000000003</v>
      </c>
      <c r="P49" s="82">
        <v>33.833843000000002</v>
      </c>
      <c r="Q49" s="82">
        <v>33.668075999999999</v>
      </c>
      <c r="R49" s="82">
        <v>33.475955999999996</v>
      </c>
      <c r="S49" s="82">
        <v>33.185214999999999</v>
      </c>
      <c r="T49" s="82">
        <v>32.844802999999999</v>
      </c>
      <c r="U49" s="82">
        <v>32.456122999999998</v>
      </c>
      <c r="V49" s="82">
        <v>32.177211999999997</v>
      </c>
      <c r="W49" s="82">
        <v>31.988886000000001</v>
      </c>
      <c r="X49" s="82">
        <v>31.952717</v>
      </c>
      <c r="Y49" s="82">
        <v>31.932528999999999</v>
      </c>
      <c r="Z49" s="82">
        <v>31.935106000000001</v>
      </c>
      <c r="AA49" s="82">
        <v>31.902739</v>
      </c>
      <c r="AB49" s="82">
        <v>31.847598999999999</v>
      </c>
      <c r="AC49" s="82">
        <v>31.720434000000001</v>
      </c>
      <c r="AD49" s="82">
        <v>31.627009999999999</v>
      </c>
      <c r="AE49" s="72">
        <v>4.359E-3</v>
      </c>
    </row>
    <row r="50" spans="1:31" ht="15" customHeight="1" x14ac:dyDescent="0.25">
      <c r="A50" s="70" t="s">
        <v>319</v>
      </c>
      <c r="B50" s="82">
        <v>0</v>
      </c>
      <c r="C50" s="82">
        <v>0</v>
      </c>
      <c r="D50" s="82">
        <v>0</v>
      </c>
      <c r="E50" s="82">
        <v>0</v>
      </c>
      <c r="F50" s="82">
        <v>0</v>
      </c>
      <c r="G50" s="82">
        <v>0</v>
      </c>
      <c r="H50" s="82">
        <v>0</v>
      </c>
      <c r="I50" s="82">
        <v>0</v>
      </c>
      <c r="J50" s="82">
        <v>0</v>
      </c>
      <c r="K50" s="82">
        <v>0</v>
      </c>
      <c r="L50" s="82">
        <v>0</v>
      </c>
      <c r="M50" s="82">
        <v>0</v>
      </c>
      <c r="N50" s="82">
        <v>0</v>
      </c>
      <c r="O50" s="82">
        <v>0</v>
      </c>
      <c r="P50" s="82">
        <v>0</v>
      </c>
      <c r="Q50" s="82">
        <v>0</v>
      </c>
      <c r="R50" s="82">
        <v>0</v>
      </c>
      <c r="S50" s="82">
        <v>0</v>
      </c>
      <c r="T50" s="82">
        <v>0</v>
      </c>
      <c r="U50" s="82">
        <v>0</v>
      </c>
      <c r="V50" s="82">
        <v>0</v>
      </c>
      <c r="W50" s="82">
        <v>0</v>
      </c>
      <c r="X50" s="82">
        <v>0</v>
      </c>
      <c r="Y50" s="82">
        <v>0</v>
      </c>
      <c r="Z50" s="82">
        <v>0</v>
      </c>
      <c r="AA50" s="82">
        <v>0</v>
      </c>
      <c r="AB50" s="82">
        <v>0</v>
      </c>
      <c r="AC50" s="82">
        <v>0</v>
      </c>
      <c r="AD50" s="82">
        <v>0</v>
      </c>
      <c r="AE50" s="79" t="s">
        <v>134</v>
      </c>
    </row>
    <row r="51" spans="1:31" ht="15" customHeight="1" x14ac:dyDescent="0.25">
      <c r="A51" s="70" t="s">
        <v>320</v>
      </c>
      <c r="B51" s="82">
        <v>0</v>
      </c>
      <c r="C51" s="82">
        <v>0</v>
      </c>
      <c r="D51" s="82">
        <v>0</v>
      </c>
      <c r="E51" s="82">
        <v>0</v>
      </c>
      <c r="F51" s="82">
        <v>0</v>
      </c>
      <c r="G51" s="82">
        <v>0</v>
      </c>
      <c r="H51" s="82">
        <v>0</v>
      </c>
      <c r="I51" s="82">
        <v>0</v>
      </c>
      <c r="J51" s="82">
        <v>0</v>
      </c>
      <c r="K51" s="82">
        <v>0</v>
      </c>
      <c r="L51" s="82">
        <v>0</v>
      </c>
      <c r="M51" s="82">
        <v>0</v>
      </c>
      <c r="N51" s="82">
        <v>0</v>
      </c>
      <c r="O51" s="82">
        <v>0</v>
      </c>
      <c r="P51" s="82">
        <v>0</v>
      </c>
      <c r="Q51" s="82">
        <v>0</v>
      </c>
      <c r="R51" s="82">
        <v>0</v>
      </c>
      <c r="S51" s="82">
        <v>0</v>
      </c>
      <c r="T51" s="82">
        <v>0</v>
      </c>
      <c r="U51" s="82">
        <v>0</v>
      </c>
      <c r="V51" s="82">
        <v>0</v>
      </c>
      <c r="W51" s="82">
        <v>0</v>
      </c>
      <c r="X51" s="82">
        <v>0</v>
      </c>
      <c r="Y51" s="82">
        <v>0</v>
      </c>
      <c r="Z51" s="82">
        <v>0</v>
      </c>
      <c r="AA51" s="82">
        <v>0</v>
      </c>
      <c r="AB51" s="82">
        <v>0</v>
      </c>
      <c r="AC51" s="82">
        <v>0</v>
      </c>
      <c r="AD51" s="82">
        <v>0</v>
      </c>
      <c r="AE51" s="79" t="s">
        <v>134</v>
      </c>
    </row>
    <row r="52" spans="1:31" ht="15" customHeight="1" x14ac:dyDescent="0.25">
      <c r="A52" s="70" t="s">
        <v>321</v>
      </c>
      <c r="B52" s="82">
        <v>0</v>
      </c>
      <c r="C52" s="82">
        <v>0</v>
      </c>
      <c r="D52" s="82">
        <v>0</v>
      </c>
      <c r="E52" s="82">
        <v>2.1196250000000001</v>
      </c>
      <c r="F52" s="82">
        <v>2.4049299999999998</v>
      </c>
      <c r="G52" s="82">
        <v>0.74695699999999998</v>
      </c>
      <c r="H52" s="82">
        <v>1.6771659999999999</v>
      </c>
      <c r="I52" s="82">
        <v>2.025064</v>
      </c>
      <c r="J52" s="82">
        <v>1.993152</v>
      </c>
      <c r="K52" s="82">
        <v>2.1448580000000002</v>
      </c>
      <c r="L52" s="82">
        <v>2.2336149999999999</v>
      </c>
      <c r="M52" s="82">
        <v>2.3012619999999999</v>
      </c>
      <c r="N52" s="82">
        <v>2.9222419999999998</v>
      </c>
      <c r="O52" s="82">
        <v>3.058106</v>
      </c>
      <c r="P52" s="82">
        <v>3.1085569999999998</v>
      </c>
      <c r="Q52" s="82">
        <v>3.2736420000000002</v>
      </c>
      <c r="R52" s="82">
        <v>3.3096100000000002</v>
      </c>
      <c r="S52" s="82">
        <v>3.3754810000000002</v>
      </c>
      <c r="T52" s="82">
        <v>3.4323090000000001</v>
      </c>
      <c r="U52" s="82">
        <v>3.4548709999999998</v>
      </c>
      <c r="V52" s="82">
        <v>3.4929459999999999</v>
      </c>
      <c r="W52" s="82">
        <v>3.544743</v>
      </c>
      <c r="X52" s="82">
        <v>3.617346</v>
      </c>
      <c r="Y52" s="82">
        <v>3.7052450000000001</v>
      </c>
      <c r="Z52" s="82">
        <v>3.8087840000000002</v>
      </c>
      <c r="AA52" s="82">
        <v>3.9274070000000001</v>
      </c>
      <c r="AB52" s="82">
        <v>4.065607</v>
      </c>
      <c r="AC52" s="82">
        <v>4.219341</v>
      </c>
      <c r="AD52" s="82">
        <v>4.3905630000000002</v>
      </c>
      <c r="AE52" s="79" t="s">
        <v>134</v>
      </c>
    </row>
    <row r="53" spans="1:31" ht="15" customHeight="1" x14ac:dyDescent="0.25">
      <c r="A53" s="70" t="s">
        <v>329</v>
      </c>
      <c r="B53" s="82">
        <v>1318.4600829999999</v>
      </c>
      <c r="C53" s="82">
        <v>1447.557861</v>
      </c>
      <c r="D53" s="82">
        <v>1519.5264890000001</v>
      </c>
      <c r="E53" s="82">
        <v>1709.7232670000001</v>
      </c>
      <c r="F53" s="82">
        <v>1675.991577</v>
      </c>
      <c r="G53" s="82">
        <v>1634.307129</v>
      </c>
      <c r="H53" s="82">
        <v>1642.044922</v>
      </c>
      <c r="I53" s="82">
        <v>1618.0001219999999</v>
      </c>
      <c r="J53" s="82">
        <v>1610.7978519999999</v>
      </c>
      <c r="K53" s="82">
        <v>1596.341187</v>
      </c>
      <c r="L53" s="82">
        <v>1585.0776370000001</v>
      </c>
      <c r="M53" s="82">
        <v>1584.2014160000001</v>
      </c>
      <c r="N53" s="82">
        <v>1589.111572</v>
      </c>
      <c r="O53" s="82">
        <v>1599.653198</v>
      </c>
      <c r="P53" s="82">
        <v>1610.3671879999999</v>
      </c>
      <c r="Q53" s="82">
        <v>1604.7751459999999</v>
      </c>
      <c r="R53" s="82">
        <v>1598.000366</v>
      </c>
      <c r="S53" s="82">
        <v>1586.4171140000001</v>
      </c>
      <c r="T53" s="82">
        <v>1572.055298</v>
      </c>
      <c r="U53" s="82">
        <v>1554.7177730000001</v>
      </c>
      <c r="V53" s="82">
        <v>1542.5311280000001</v>
      </c>
      <c r="W53" s="82">
        <v>1534.8283690000001</v>
      </c>
      <c r="X53" s="82">
        <v>1534.1733400000001</v>
      </c>
      <c r="Y53" s="82">
        <v>1534.3591309999999</v>
      </c>
      <c r="Z53" s="82">
        <v>1535.5133060000001</v>
      </c>
      <c r="AA53" s="82">
        <v>1535.084106</v>
      </c>
      <c r="AB53" s="82">
        <v>1533.8005370000001</v>
      </c>
      <c r="AC53" s="82">
        <v>1528.7216800000001</v>
      </c>
      <c r="AD53" s="82">
        <v>1525.2742920000001</v>
      </c>
      <c r="AE53" s="72">
        <v>1.939E-3</v>
      </c>
    </row>
    <row r="54" spans="1:31" ht="15" customHeight="1" x14ac:dyDescent="0.25">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spans="1:31" ht="15" customHeight="1" x14ac:dyDescent="0.25">
      <c r="A55" s="70" t="s">
        <v>330</v>
      </c>
      <c r="B55" s="82">
        <v>21.183983000000001</v>
      </c>
      <c r="C55" s="82">
        <v>21.812819000000001</v>
      </c>
      <c r="D55" s="82">
        <v>21.436312000000001</v>
      </c>
      <c r="E55" s="82">
        <v>20.182632000000002</v>
      </c>
      <c r="F55" s="82">
        <v>19.984417000000001</v>
      </c>
      <c r="G55" s="82">
        <v>19.951674000000001</v>
      </c>
      <c r="H55" s="82">
        <v>19.96743</v>
      </c>
      <c r="I55" s="82">
        <v>20.041889000000001</v>
      </c>
      <c r="J55" s="82">
        <v>20.001123</v>
      </c>
      <c r="K55" s="82">
        <v>20.043814000000001</v>
      </c>
      <c r="L55" s="82">
        <v>20.090405000000001</v>
      </c>
      <c r="M55" s="82">
        <v>20.143357999999999</v>
      </c>
      <c r="N55" s="82">
        <v>20.150348999999999</v>
      </c>
      <c r="O55" s="82">
        <v>20.218668000000001</v>
      </c>
      <c r="P55" s="82">
        <v>20.248481999999999</v>
      </c>
      <c r="Q55" s="82">
        <v>20.283584999999999</v>
      </c>
      <c r="R55" s="82">
        <v>20.313084</v>
      </c>
      <c r="S55" s="82">
        <v>20.336870000000001</v>
      </c>
      <c r="T55" s="82">
        <v>20.359348000000001</v>
      </c>
      <c r="U55" s="82">
        <v>20.380419</v>
      </c>
      <c r="V55" s="82">
        <v>20.396324</v>
      </c>
      <c r="W55" s="82">
        <v>20.413205999999999</v>
      </c>
      <c r="X55" s="82">
        <v>20.426842000000001</v>
      </c>
      <c r="Y55" s="82">
        <v>20.442471999999999</v>
      </c>
      <c r="Z55" s="82">
        <v>20.456949000000002</v>
      </c>
      <c r="AA55" s="82">
        <v>20.471990999999999</v>
      </c>
      <c r="AB55" s="82">
        <v>20.490228999999999</v>
      </c>
      <c r="AC55" s="82">
        <v>20.504359999999998</v>
      </c>
      <c r="AD55" s="82">
        <v>20.51878</v>
      </c>
      <c r="AE55" s="72">
        <v>-2.2629999999999998E-3</v>
      </c>
    </row>
    <row r="56" spans="1:31" ht="15" customHeight="1" x14ac:dyDescent="0.25">
      <c r="A56" s="69" t="s">
        <v>331</v>
      </c>
      <c r="B56" s="84">
        <v>6223.8535160000001</v>
      </c>
      <c r="C56" s="84">
        <v>6636.2714839999999</v>
      </c>
      <c r="D56" s="84">
        <v>7088.5634769999997</v>
      </c>
      <c r="E56" s="84">
        <v>8471.2597659999992</v>
      </c>
      <c r="F56" s="84">
        <v>8386.4921880000002</v>
      </c>
      <c r="G56" s="84">
        <v>8191.3286129999997</v>
      </c>
      <c r="H56" s="84">
        <v>8223.6162110000005</v>
      </c>
      <c r="I56" s="84">
        <v>8073.091797</v>
      </c>
      <c r="J56" s="84">
        <v>8053.5366210000002</v>
      </c>
      <c r="K56" s="84">
        <v>7964.2583009999998</v>
      </c>
      <c r="L56" s="84">
        <v>7889.7250979999999</v>
      </c>
      <c r="M56" s="84">
        <v>7864.6337890000004</v>
      </c>
      <c r="N56" s="84">
        <v>7886.2734380000002</v>
      </c>
      <c r="O56" s="84">
        <v>7911.7631840000004</v>
      </c>
      <c r="P56" s="84">
        <v>7953.0268550000001</v>
      </c>
      <c r="Q56" s="84">
        <v>7911.6943359999996</v>
      </c>
      <c r="R56" s="84">
        <v>7866.8525390000004</v>
      </c>
      <c r="S56" s="84">
        <v>7800.6948240000002</v>
      </c>
      <c r="T56" s="84">
        <v>7721.5400390000004</v>
      </c>
      <c r="U56" s="84">
        <v>7628.4877930000002</v>
      </c>
      <c r="V56" s="84">
        <v>7562.7900390000004</v>
      </c>
      <c r="W56" s="84">
        <v>7518.8007809999999</v>
      </c>
      <c r="X56" s="84">
        <v>7510.5751950000003</v>
      </c>
      <c r="Y56" s="84">
        <v>7505.7412109999996</v>
      </c>
      <c r="Z56" s="84">
        <v>7506.0717770000001</v>
      </c>
      <c r="AA56" s="84">
        <v>7498.4604490000002</v>
      </c>
      <c r="AB56" s="84">
        <v>7485.5214839999999</v>
      </c>
      <c r="AC56" s="84">
        <v>7455.5932620000003</v>
      </c>
      <c r="AD56" s="84">
        <v>7433.5527339999999</v>
      </c>
      <c r="AE56" s="76">
        <v>4.2110000000000003E-3</v>
      </c>
    </row>
    <row r="57" spans="1:31" ht="15" customHeight="1" x14ac:dyDescent="0.25">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row>
    <row r="58" spans="1:31" ht="15" customHeight="1" x14ac:dyDescent="0.25">
      <c r="A58" s="69" t="s">
        <v>332</v>
      </c>
      <c r="B58" s="84">
        <v>15.221268</v>
      </c>
      <c r="C58" s="84">
        <v>15.695955</v>
      </c>
      <c r="D58" s="84">
        <v>15.633452999999999</v>
      </c>
      <c r="E58" s="84">
        <v>15.371591</v>
      </c>
      <c r="F58" s="84">
        <v>15.102872</v>
      </c>
      <c r="G58" s="84">
        <v>15.044115</v>
      </c>
      <c r="H58" s="84">
        <v>15.133278000000001</v>
      </c>
      <c r="I58" s="84">
        <v>15.118615</v>
      </c>
      <c r="J58" s="84">
        <v>15.062775</v>
      </c>
      <c r="K58" s="84">
        <v>15.114856</v>
      </c>
      <c r="L58" s="84">
        <v>15.254379999999999</v>
      </c>
      <c r="M58" s="84">
        <v>15.448119999999999</v>
      </c>
      <c r="N58" s="84">
        <v>15.579231</v>
      </c>
      <c r="O58" s="84">
        <v>15.876104</v>
      </c>
      <c r="P58" s="84">
        <v>16.091260999999999</v>
      </c>
      <c r="Q58" s="84">
        <v>16.288094000000001</v>
      </c>
      <c r="R58" s="84">
        <v>16.480999000000001</v>
      </c>
      <c r="S58" s="84">
        <v>16.642627999999998</v>
      </c>
      <c r="T58" s="84">
        <v>16.759827000000001</v>
      </c>
      <c r="U58" s="84">
        <v>16.900019</v>
      </c>
      <c r="V58" s="84">
        <v>17.008533</v>
      </c>
      <c r="W58" s="84">
        <v>17.092068000000001</v>
      </c>
      <c r="X58" s="84">
        <v>17.152398999999999</v>
      </c>
      <c r="Y58" s="84">
        <v>17.197883999999998</v>
      </c>
      <c r="Z58" s="84">
        <v>17.248676</v>
      </c>
      <c r="AA58" s="84">
        <v>17.293385000000001</v>
      </c>
      <c r="AB58" s="84">
        <v>17.338207000000001</v>
      </c>
      <c r="AC58" s="84">
        <v>17.380468</v>
      </c>
      <c r="AD58" s="84">
        <v>17.423672</v>
      </c>
      <c r="AE58" s="76">
        <v>3.875E-3</v>
      </c>
    </row>
    <row r="59" spans="1:31" ht="15" customHeight="1" x14ac:dyDescent="0.25">
      <c r="A59" s="70" t="s">
        <v>333</v>
      </c>
      <c r="B59" s="82">
        <v>105.962723</v>
      </c>
      <c r="C59" s="82">
        <v>114.677094</v>
      </c>
      <c r="D59" s="82">
        <v>120.38904599999999</v>
      </c>
      <c r="E59" s="82">
        <v>128.902435</v>
      </c>
      <c r="F59" s="82">
        <v>131.11369300000001</v>
      </c>
      <c r="G59" s="82">
        <v>130.10514800000001</v>
      </c>
      <c r="H59" s="82">
        <v>130.430969</v>
      </c>
      <c r="I59" s="82">
        <v>128.64729299999999</v>
      </c>
      <c r="J59" s="82">
        <v>128.77340699999999</v>
      </c>
      <c r="K59" s="82">
        <v>127.902641</v>
      </c>
      <c r="L59" s="82">
        <v>127.248611</v>
      </c>
      <c r="M59" s="82">
        <v>127.533585</v>
      </c>
      <c r="N59" s="82">
        <v>128.30229199999999</v>
      </c>
      <c r="O59" s="82">
        <v>129.77410900000001</v>
      </c>
      <c r="P59" s="82">
        <v>130.791428</v>
      </c>
      <c r="Q59" s="82">
        <v>131.57666</v>
      </c>
      <c r="R59" s="82">
        <v>131.889374</v>
      </c>
      <c r="S59" s="82">
        <v>131.62396200000001</v>
      </c>
      <c r="T59" s="82">
        <v>131.025925</v>
      </c>
      <c r="U59" s="82">
        <v>130.18132</v>
      </c>
      <c r="V59" s="82">
        <v>129.84556599999999</v>
      </c>
      <c r="W59" s="82">
        <v>129.876892</v>
      </c>
      <c r="X59" s="82">
        <v>130.43199200000001</v>
      </c>
      <c r="Y59" s="82">
        <v>131.093018</v>
      </c>
      <c r="Z59" s="82">
        <v>131.840912</v>
      </c>
      <c r="AA59" s="82">
        <v>132.441315</v>
      </c>
      <c r="AB59" s="82">
        <v>133.02647400000001</v>
      </c>
      <c r="AC59" s="82">
        <v>133.42533900000001</v>
      </c>
      <c r="AD59" s="82">
        <v>133.82762099999999</v>
      </c>
      <c r="AE59" s="72">
        <v>5.7359999999999998E-3</v>
      </c>
    </row>
    <row r="60" spans="1:31" ht="15" customHeight="1" x14ac:dyDescent="0.25">
      <c r="A60" s="70" t="s">
        <v>334</v>
      </c>
      <c r="B60" s="82">
        <v>0</v>
      </c>
      <c r="C60" s="82">
        <v>0</v>
      </c>
      <c r="D60" s="82">
        <v>0</v>
      </c>
      <c r="E60" s="82">
        <v>247.78961200000001</v>
      </c>
      <c r="F60" s="82">
        <v>246.70675700000001</v>
      </c>
      <c r="G60" s="82">
        <v>242.12814299999999</v>
      </c>
      <c r="H60" s="82">
        <v>367.61398300000002</v>
      </c>
      <c r="I60" s="82">
        <v>362.65744000000001</v>
      </c>
      <c r="J60" s="82">
        <v>360.81951900000001</v>
      </c>
      <c r="K60" s="82">
        <v>373.90625</v>
      </c>
      <c r="L60" s="82">
        <v>367.226471</v>
      </c>
      <c r="M60" s="82">
        <v>363.06778000000003</v>
      </c>
      <c r="N60" s="82">
        <v>404.33142099999998</v>
      </c>
      <c r="O60" s="82">
        <v>404.45254499999999</v>
      </c>
      <c r="P60" s="82">
        <v>407.877747</v>
      </c>
      <c r="Q60" s="82">
        <v>429.06033300000001</v>
      </c>
      <c r="R60" s="82">
        <v>431.49380500000001</v>
      </c>
      <c r="S60" s="82">
        <v>431.74987800000002</v>
      </c>
      <c r="T60" s="82">
        <v>432.786407</v>
      </c>
      <c r="U60" s="82">
        <v>430.91751099999999</v>
      </c>
      <c r="V60" s="82">
        <v>430.818085</v>
      </c>
      <c r="W60" s="82">
        <v>431.92636099999999</v>
      </c>
      <c r="X60" s="82">
        <v>434.652985</v>
      </c>
      <c r="Y60" s="82">
        <v>437.78549199999998</v>
      </c>
      <c r="Z60" s="82">
        <v>441.20703099999997</v>
      </c>
      <c r="AA60" s="82">
        <v>444.128784</v>
      </c>
      <c r="AB60" s="82">
        <v>447.09491000000003</v>
      </c>
      <c r="AC60" s="82">
        <v>449.57583599999998</v>
      </c>
      <c r="AD60" s="82">
        <v>451.90048200000001</v>
      </c>
      <c r="AE60" s="79" t="s">
        <v>134</v>
      </c>
    </row>
    <row r="61" spans="1:31" ht="15" customHeight="1" x14ac:dyDescent="0.25">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row>
    <row r="62" spans="1:31" ht="15" customHeight="1" x14ac:dyDescent="0.25">
      <c r="A62" s="69" t="s">
        <v>335</v>
      </c>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row>
    <row r="63" spans="1:31" ht="15" customHeight="1" x14ac:dyDescent="0.25">
      <c r="A63" s="70" t="s">
        <v>336</v>
      </c>
      <c r="B63" s="82">
        <v>11402.8125</v>
      </c>
      <c r="C63" s="82">
        <v>11893.776367</v>
      </c>
      <c r="D63" s="82">
        <v>12596.729492</v>
      </c>
      <c r="E63" s="82">
        <v>13516.591796999999</v>
      </c>
      <c r="F63" s="82">
        <v>13642.34375</v>
      </c>
      <c r="G63" s="82">
        <v>13511.154296999999</v>
      </c>
      <c r="H63" s="82">
        <v>13417.139648</v>
      </c>
      <c r="I63" s="82">
        <v>13277.601562</v>
      </c>
      <c r="J63" s="82">
        <v>13302.215819999999</v>
      </c>
      <c r="K63" s="82">
        <v>13148.694336</v>
      </c>
      <c r="L63" s="82">
        <v>13027.485352</v>
      </c>
      <c r="M63" s="82">
        <v>12991.353515999999</v>
      </c>
      <c r="N63" s="82">
        <v>13018.374023</v>
      </c>
      <c r="O63" s="82">
        <v>13107.055664</v>
      </c>
      <c r="P63" s="82">
        <v>13164.458984000001</v>
      </c>
      <c r="Q63" s="82">
        <v>13245.767578000001</v>
      </c>
      <c r="R63" s="82">
        <v>13273.151367</v>
      </c>
      <c r="S63" s="82">
        <v>13243.400390999999</v>
      </c>
      <c r="T63" s="82">
        <v>13183.444336</v>
      </c>
      <c r="U63" s="82">
        <v>13095.911133</v>
      </c>
      <c r="V63" s="82">
        <v>13062.420898</v>
      </c>
      <c r="W63" s="82">
        <v>13072.005859000001</v>
      </c>
      <c r="X63" s="82">
        <v>13136.793944999999</v>
      </c>
      <c r="Y63" s="82">
        <v>13213.291015999999</v>
      </c>
      <c r="Z63" s="82">
        <v>13299.353515999999</v>
      </c>
      <c r="AA63" s="82">
        <v>13370.834961</v>
      </c>
      <c r="AB63" s="82">
        <v>13443.621094</v>
      </c>
      <c r="AC63" s="82">
        <v>13493.836914</v>
      </c>
      <c r="AD63" s="82">
        <v>13544.783203000001</v>
      </c>
      <c r="AE63" s="72">
        <v>4.8260000000000004E-3</v>
      </c>
    </row>
    <row r="64" spans="1:31" ht="15" customHeight="1" x14ac:dyDescent="0.25">
      <c r="A64" s="70" t="s">
        <v>337</v>
      </c>
      <c r="B64" s="82">
        <v>214.27496300000001</v>
      </c>
      <c r="C64" s="82">
        <v>229.59863300000001</v>
      </c>
      <c r="D64" s="82">
        <v>258.837402</v>
      </c>
      <c r="E64" s="82">
        <v>244.646423</v>
      </c>
      <c r="F64" s="82">
        <v>279.08724999999998</v>
      </c>
      <c r="G64" s="82">
        <v>353.53094499999997</v>
      </c>
      <c r="H64" s="82">
        <v>423.770264</v>
      </c>
      <c r="I64" s="82">
        <v>445.94821200000001</v>
      </c>
      <c r="J64" s="82">
        <v>483.782104</v>
      </c>
      <c r="K64" s="82">
        <v>515.12622099999999</v>
      </c>
      <c r="L64" s="82">
        <v>557.39166299999999</v>
      </c>
      <c r="M64" s="82">
        <v>612.39434800000004</v>
      </c>
      <c r="N64" s="82">
        <v>665.981628</v>
      </c>
      <c r="O64" s="82">
        <v>713.59375</v>
      </c>
      <c r="P64" s="82">
        <v>732.47143600000004</v>
      </c>
      <c r="Q64" s="82">
        <v>740.66326900000001</v>
      </c>
      <c r="R64" s="82">
        <v>742.44653300000004</v>
      </c>
      <c r="S64" s="82">
        <v>739.39288299999998</v>
      </c>
      <c r="T64" s="82">
        <v>734.33575399999995</v>
      </c>
      <c r="U64" s="82">
        <v>726.67926</v>
      </c>
      <c r="V64" s="82">
        <v>726.36871299999996</v>
      </c>
      <c r="W64" s="82">
        <v>725.88500999999997</v>
      </c>
      <c r="X64" s="82">
        <v>727.16833499999996</v>
      </c>
      <c r="Y64" s="82">
        <v>731.35998500000005</v>
      </c>
      <c r="Z64" s="82">
        <v>734.230774</v>
      </c>
      <c r="AA64" s="82">
        <v>736.82330300000001</v>
      </c>
      <c r="AB64" s="82">
        <v>738.22546399999999</v>
      </c>
      <c r="AC64" s="82">
        <v>745.428223</v>
      </c>
      <c r="AD64" s="82">
        <v>748.77838099999997</v>
      </c>
      <c r="AE64" s="72">
        <v>4.4754000000000002E-2</v>
      </c>
    </row>
    <row r="65" spans="1:31" ht="15" customHeight="1" x14ac:dyDescent="0.25">
      <c r="A65" s="70" t="s">
        <v>338</v>
      </c>
      <c r="B65" s="82">
        <v>1560.6032709999999</v>
      </c>
      <c r="C65" s="82">
        <v>1701.783813</v>
      </c>
      <c r="D65" s="82">
        <v>1781.9858400000001</v>
      </c>
      <c r="E65" s="82">
        <v>1952.979126</v>
      </c>
      <c r="F65" s="82">
        <v>1925.083862</v>
      </c>
      <c r="G65" s="82">
        <v>1888.889038</v>
      </c>
      <c r="H65" s="82">
        <v>1884.0253909999999</v>
      </c>
      <c r="I65" s="82">
        <v>1860.0976559999999</v>
      </c>
      <c r="J65" s="82">
        <v>1855.490967</v>
      </c>
      <c r="K65" s="82">
        <v>1836.750366</v>
      </c>
      <c r="L65" s="82">
        <v>1821.9957280000001</v>
      </c>
      <c r="M65" s="82">
        <v>1819.0529790000001</v>
      </c>
      <c r="N65" s="82">
        <v>1822.295044</v>
      </c>
      <c r="O65" s="82">
        <v>1832.510376</v>
      </c>
      <c r="P65" s="82">
        <v>1841.0032960000001</v>
      </c>
      <c r="Q65" s="82">
        <v>1838.7501219999999</v>
      </c>
      <c r="R65" s="82">
        <v>1833.1533199999999</v>
      </c>
      <c r="S65" s="82">
        <v>1821.4207759999999</v>
      </c>
      <c r="T65" s="82">
        <v>1806.5660399999999</v>
      </c>
      <c r="U65" s="82">
        <v>1788.3916019999999</v>
      </c>
      <c r="V65" s="82">
        <v>1776.855957</v>
      </c>
      <c r="W65" s="82">
        <v>1770.9520259999999</v>
      </c>
      <c r="X65" s="82">
        <v>1773.0512699999999</v>
      </c>
      <c r="Y65" s="82">
        <v>1776.3630370000001</v>
      </c>
      <c r="Z65" s="82">
        <v>1780.809937</v>
      </c>
      <c r="AA65" s="82">
        <v>1783.3869629999999</v>
      </c>
      <c r="AB65" s="82">
        <v>1785.380249</v>
      </c>
      <c r="AC65" s="82">
        <v>1783.3666989999999</v>
      </c>
      <c r="AD65" s="82">
        <v>1782.654419</v>
      </c>
      <c r="AE65" s="72">
        <v>1.7210000000000001E-3</v>
      </c>
    </row>
    <row r="66" spans="1:31" ht="15" customHeight="1" x14ac:dyDescent="0.25">
      <c r="A66" s="70" t="s">
        <v>339</v>
      </c>
      <c r="B66" s="82">
        <v>19.48864</v>
      </c>
      <c r="C66" s="82">
        <v>22.884208999999998</v>
      </c>
      <c r="D66" s="82">
        <v>26.399132000000002</v>
      </c>
      <c r="E66" s="82">
        <v>22.000937</v>
      </c>
      <c r="F66" s="82">
        <v>15.356566000000001</v>
      </c>
      <c r="G66" s="82">
        <v>14.535411</v>
      </c>
      <c r="H66" s="82">
        <v>17.738838000000001</v>
      </c>
      <c r="I66" s="82">
        <v>13.06982</v>
      </c>
      <c r="J66" s="82">
        <v>12.790865</v>
      </c>
      <c r="K66" s="82">
        <v>13.850231000000001</v>
      </c>
      <c r="L66" s="82">
        <v>16.528690000000001</v>
      </c>
      <c r="M66" s="82">
        <v>19.064713000000001</v>
      </c>
      <c r="N66" s="82">
        <v>22.350569</v>
      </c>
      <c r="O66" s="82">
        <v>26.092199000000001</v>
      </c>
      <c r="P66" s="82">
        <v>31.630403999999999</v>
      </c>
      <c r="Q66" s="82">
        <v>38.632927000000002</v>
      </c>
      <c r="R66" s="82">
        <v>46.114364999999999</v>
      </c>
      <c r="S66" s="82">
        <v>53.365828999999998</v>
      </c>
      <c r="T66" s="82">
        <v>59.862876999999997</v>
      </c>
      <c r="U66" s="82">
        <v>65.356133</v>
      </c>
      <c r="V66" s="82">
        <v>70.285324000000003</v>
      </c>
      <c r="W66" s="82">
        <v>74.740455999999995</v>
      </c>
      <c r="X66" s="82">
        <v>78.860129999999998</v>
      </c>
      <c r="Y66" s="82">
        <v>82.87294</v>
      </c>
      <c r="Z66" s="82">
        <v>86.755043000000001</v>
      </c>
      <c r="AA66" s="82">
        <v>90.378365000000002</v>
      </c>
      <c r="AB66" s="82">
        <v>94.127028999999993</v>
      </c>
      <c r="AC66" s="82">
        <v>98.111510999999993</v>
      </c>
      <c r="AD66" s="82">
        <v>101.823143</v>
      </c>
      <c r="AE66" s="72">
        <v>5.6846000000000001E-2</v>
      </c>
    </row>
    <row r="67" spans="1:31" ht="15" customHeight="1" x14ac:dyDescent="0.25">
      <c r="A67" s="70" t="s">
        <v>340</v>
      </c>
      <c r="B67" s="82">
        <v>46.864852999999997</v>
      </c>
      <c r="C67" s="82">
        <v>52.435879</v>
      </c>
      <c r="D67" s="82">
        <v>71.417000000000002</v>
      </c>
      <c r="E67" s="82">
        <v>60.649459999999998</v>
      </c>
      <c r="F67" s="82">
        <v>62.976939999999999</v>
      </c>
      <c r="G67" s="82">
        <v>65.713425000000001</v>
      </c>
      <c r="H67" s="82">
        <v>68.410743999999994</v>
      </c>
      <c r="I67" s="82">
        <v>64.623947000000001</v>
      </c>
      <c r="J67" s="82">
        <v>62.712302999999999</v>
      </c>
      <c r="K67" s="82">
        <v>60.524859999999997</v>
      </c>
      <c r="L67" s="82">
        <v>65.239227</v>
      </c>
      <c r="M67" s="82">
        <v>70.251968000000005</v>
      </c>
      <c r="N67" s="82">
        <v>76.589843999999999</v>
      </c>
      <c r="O67" s="82">
        <v>97.306061</v>
      </c>
      <c r="P67" s="82">
        <v>106.160065</v>
      </c>
      <c r="Q67" s="82">
        <v>118.749695</v>
      </c>
      <c r="R67" s="82">
        <v>129.287384</v>
      </c>
      <c r="S67" s="82">
        <v>135.89155600000001</v>
      </c>
      <c r="T67" s="82">
        <v>137.70442199999999</v>
      </c>
      <c r="U67" s="82">
        <v>146.03054800000001</v>
      </c>
      <c r="V67" s="82">
        <v>153.30600000000001</v>
      </c>
      <c r="W67" s="82">
        <v>158.90885900000001</v>
      </c>
      <c r="X67" s="82">
        <v>163.06753499999999</v>
      </c>
      <c r="Y67" s="82">
        <v>166.171021</v>
      </c>
      <c r="Z67" s="82">
        <v>170.81204199999999</v>
      </c>
      <c r="AA67" s="82">
        <v>174.75868199999999</v>
      </c>
      <c r="AB67" s="82">
        <v>178.636627</v>
      </c>
      <c r="AC67" s="82">
        <v>182.53276099999999</v>
      </c>
      <c r="AD67" s="82">
        <v>186.12365700000001</v>
      </c>
      <c r="AE67" s="72">
        <v>4.8037000000000003E-2</v>
      </c>
    </row>
    <row r="68" spans="1:31" ht="15" customHeight="1" x14ac:dyDescent="0.25">
      <c r="A68" s="70" t="s">
        <v>341</v>
      </c>
      <c r="B68" s="82">
        <v>400.55001800000002</v>
      </c>
      <c r="C68" s="82">
        <v>410.24069200000002</v>
      </c>
      <c r="D68" s="82">
        <v>423.85058600000002</v>
      </c>
      <c r="E68" s="82">
        <v>379.45700099999999</v>
      </c>
      <c r="F68" s="82">
        <v>387.62081899999998</v>
      </c>
      <c r="G68" s="82">
        <v>401.013733</v>
      </c>
      <c r="H68" s="82">
        <v>408.71597300000002</v>
      </c>
      <c r="I68" s="82">
        <v>418.84585600000003</v>
      </c>
      <c r="J68" s="82">
        <v>426.703979</v>
      </c>
      <c r="K68" s="82">
        <v>434.81451399999997</v>
      </c>
      <c r="L68" s="82">
        <v>454.935181</v>
      </c>
      <c r="M68" s="82">
        <v>490.45925899999997</v>
      </c>
      <c r="N68" s="82">
        <v>516.11102300000005</v>
      </c>
      <c r="O68" s="82">
        <v>563.77636700000005</v>
      </c>
      <c r="P68" s="82">
        <v>596.705872</v>
      </c>
      <c r="Q68" s="82">
        <v>635.13385000000005</v>
      </c>
      <c r="R68" s="82">
        <v>666.93188499999997</v>
      </c>
      <c r="S68" s="82">
        <v>691.01464799999997</v>
      </c>
      <c r="T68" s="82">
        <v>708.43719499999997</v>
      </c>
      <c r="U68" s="82">
        <v>722.17907700000001</v>
      </c>
      <c r="V68" s="82">
        <v>736.50689699999998</v>
      </c>
      <c r="W68" s="82">
        <v>750.83960000000002</v>
      </c>
      <c r="X68" s="82">
        <v>765.73590100000001</v>
      </c>
      <c r="Y68" s="82">
        <v>780.55554199999995</v>
      </c>
      <c r="Z68" s="82">
        <v>795.63091999999995</v>
      </c>
      <c r="AA68" s="82">
        <v>809.34570299999996</v>
      </c>
      <c r="AB68" s="82">
        <v>823.67443800000001</v>
      </c>
      <c r="AC68" s="82">
        <v>837.89105199999995</v>
      </c>
      <c r="AD68" s="82">
        <v>850.95574999999997</v>
      </c>
      <c r="AE68" s="72">
        <v>2.7390999999999999E-2</v>
      </c>
    </row>
    <row r="69" spans="1:31" ht="15" customHeight="1" x14ac:dyDescent="0.25">
      <c r="A69" s="70" t="s">
        <v>342</v>
      </c>
      <c r="B69" s="82">
        <v>58.238616999999998</v>
      </c>
      <c r="C69" s="82">
        <v>69.818282999999994</v>
      </c>
      <c r="D69" s="82">
        <v>78.534385999999998</v>
      </c>
      <c r="E69" s="82">
        <v>81.678627000000006</v>
      </c>
      <c r="F69" s="82">
        <v>82.643753000000004</v>
      </c>
      <c r="G69" s="82">
        <v>82.169891000000007</v>
      </c>
      <c r="H69" s="82">
        <v>83.091576000000003</v>
      </c>
      <c r="I69" s="82">
        <v>81.851226999999994</v>
      </c>
      <c r="J69" s="82">
        <v>81.371421999999995</v>
      </c>
      <c r="K69" s="82">
        <v>81.085655000000003</v>
      </c>
      <c r="L69" s="82">
        <v>80.796051000000006</v>
      </c>
      <c r="M69" s="82">
        <v>80.978797999999998</v>
      </c>
      <c r="N69" s="82">
        <v>81.43074</v>
      </c>
      <c r="O69" s="82">
        <v>82.084716999999998</v>
      </c>
      <c r="P69" s="82">
        <v>82.958725000000001</v>
      </c>
      <c r="Q69" s="82">
        <v>83.192954999999998</v>
      </c>
      <c r="R69" s="82">
        <v>83.260788000000005</v>
      </c>
      <c r="S69" s="82">
        <v>83.015938000000006</v>
      </c>
      <c r="T69" s="82">
        <v>82.616225999999997</v>
      </c>
      <c r="U69" s="82">
        <v>82.063659999999999</v>
      </c>
      <c r="V69" s="82">
        <v>81.834641000000005</v>
      </c>
      <c r="W69" s="82">
        <v>81.874695000000003</v>
      </c>
      <c r="X69" s="82">
        <v>82.263717999999997</v>
      </c>
      <c r="Y69" s="82">
        <v>82.803635</v>
      </c>
      <c r="Z69" s="82">
        <v>83.439437999999996</v>
      </c>
      <c r="AA69" s="82">
        <v>84.017685</v>
      </c>
      <c r="AB69" s="82">
        <v>84.627234999999999</v>
      </c>
      <c r="AC69" s="82">
        <v>85.114142999999999</v>
      </c>
      <c r="AD69" s="82">
        <v>85.606551999999994</v>
      </c>
      <c r="AE69" s="72">
        <v>7.5789999999999998E-3</v>
      </c>
    </row>
    <row r="70" spans="1:31" ht="15" customHeight="1" x14ac:dyDescent="0.25">
      <c r="A70" s="70" t="s">
        <v>343</v>
      </c>
      <c r="B70" s="82">
        <v>0</v>
      </c>
      <c r="C70" s="82">
        <v>0</v>
      </c>
      <c r="D70" s="82">
        <v>0</v>
      </c>
      <c r="E70" s="82">
        <v>2.7752979999999998</v>
      </c>
      <c r="F70" s="82">
        <v>2.8865750000000001</v>
      </c>
      <c r="G70" s="82">
        <v>2.8576779999999999</v>
      </c>
      <c r="H70" s="82">
        <v>6.1033340000000003</v>
      </c>
      <c r="I70" s="82">
        <v>5.8767810000000003</v>
      </c>
      <c r="J70" s="82">
        <v>5.739922</v>
      </c>
      <c r="K70" s="82">
        <v>5.9871720000000002</v>
      </c>
      <c r="L70" s="82">
        <v>5.8102489999999998</v>
      </c>
      <c r="M70" s="82">
        <v>5.6766050000000003</v>
      </c>
      <c r="N70" s="82">
        <v>6.5700510000000003</v>
      </c>
      <c r="O70" s="82">
        <v>6.5035049999999996</v>
      </c>
      <c r="P70" s="82">
        <v>6.5700310000000002</v>
      </c>
      <c r="Q70" s="82">
        <v>6.9243649999999999</v>
      </c>
      <c r="R70" s="82">
        <v>6.9826930000000003</v>
      </c>
      <c r="S70" s="82">
        <v>7.0111829999999999</v>
      </c>
      <c r="T70" s="82">
        <v>7.0608940000000002</v>
      </c>
      <c r="U70" s="82">
        <v>7.0744889999999998</v>
      </c>
      <c r="V70" s="82">
        <v>7.1294409999999999</v>
      </c>
      <c r="W70" s="82">
        <v>7.2194570000000002</v>
      </c>
      <c r="X70" s="82">
        <v>7.3542630000000004</v>
      </c>
      <c r="Y70" s="82">
        <v>7.5177480000000001</v>
      </c>
      <c r="Z70" s="82">
        <v>7.7114510000000003</v>
      </c>
      <c r="AA70" s="82">
        <v>7.9268960000000002</v>
      </c>
      <c r="AB70" s="82">
        <v>8.1787410000000005</v>
      </c>
      <c r="AC70" s="82">
        <v>8.4637049999999991</v>
      </c>
      <c r="AD70" s="82">
        <v>8.7890239999999995</v>
      </c>
      <c r="AE70" s="79" t="s">
        <v>134</v>
      </c>
    </row>
    <row r="71" spans="1:31" ht="15" customHeight="1" x14ac:dyDescent="0.25">
      <c r="A71" s="69" t="s">
        <v>344</v>
      </c>
      <c r="B71" s="84">
        <v>13702.833984000001</v>
      </c>
      <c r="C71" s="84">
        <v>14380.537109000001</v>
      </c>
      <c r="D71" s="84">
        <v>15237.753906</v>
      </c>
      <c r="E71" s="84">
        <v>16260.780273</v>
      </c>
      <c r="F71" s="84">
        <v>16397.998047000001</v>
      </c>
      <c r="G71" s="84">
        <v>16319.864258</v>
      </c>
      <c r="H71" s="84">
        <v>16308.996094</v>
      </c>
      <c r="I71" s="84">
        <v>16167.915039</v>
      </c>
      <c r="J71" s="84">
        <v>16230.806640999999</v>
      </c>
      <c r="K71" s="84">
        <v>16096.833984000001</v>
      </c>
      <c r="L71" s="84">
        <v>16030.181640999999</v>
      </c>
      <c r="M71" s="84">
        <v>16089.233398</v>
      </c>
      <c r="N71" s="84">
        <v>16209.704102</v>
      </c>
      <c r="O71" s="84">
        <v>16428.921875</v>
      </c>
      <c r="P71" s="84">
        <v>16561.958984000001</v>
      </c>
      <c r="Q71" s="84">
        <v>16707.8125</v>
      </c>
      <c r="R71" s="84">
        <v>16781.328125</v>
      </c>
      <c r="S71" s="84">
        <v>16774.513672000001</v>
      </c>
      <c r="T71" s="84">
        <v>16720.027343999998</v>
      </c>
      <c r="U71" s="84">
        <v>16633.685547000001</v>
      </c>
      <c r="V71" s="84">
        <v>16614.707031000002</v>
      </c>
      <c r="W71" s="84">
        <v>16642.425781000002</v>
      </c>
      <c r="X71" s="84">
        <v>16734.294922000001</v>
      </c>
      <c r="Y71" s="84">
        <v>16840.933593999998</v>
      </c>
      <c r="Z71" s="84">
        <v>16958.742188</v>
      </c>
      <c r="AA71" s="84">
        <v>17057.472656000002</v>
      </c>
      <c r="AB71" s="84">
        <v>17156.470702999999</v>
      </c>
      <c r="AC71" s="84">
        <v>17234.744140999999</v>
      </c>
      <c r="AD71" s="84">
        <v>17309.513672000001</v>
      </c>
      <c r="AE71" s="76">
        <v>6.8900000000000003E-3</v>
      </c>
    </row>
    <row r="72" spans="1:31" ht="15" customHeight="1" x14ac:dyDescent="0.25">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row>
    <row r="73" spans="1:31" ht="15" customHeight="1" x14ac:dyDescent="0.25">
      <c r="A73" s="70" t="s">
        <v>345</v>
      </c>
      <c r="B73" s="82">
        <v>19.42201</v>
      </c>
      <c r="C73" s="82">
        <v>21.795763000000001</v>
      </c>
      <c r="D73" s="82">
        <v>46.448048</v>
      </c>
      <c r="E73" s="82">
        <v>95.776009000000002</v>
      </c>
      <c r="F73" s="82">
        <v>131.83998099999999</v>
      </c>
      <c r="G73" s="82">
        <v>200.47041300000001</v>
      </c>
      <c r="H73" s="82">
        <v>284.43173200000001</v>
      </c>
      <c r="I73" s="82">
        <v>668.95257600000002</v>
      </c>
      <c r="J73" s="82">
        <v>1050.037842</v>
      </c>
      <c r="K73" s="82">
        <v>1566.6682129999999</v>
      </c>
      <c r="L73" s="82">
        <v>2280.2368160000001</v>
      </c>
      <c r="M73" s="82">
        <v>3247.4113769999999</v>
      </c>
      <c r="N73" s="82">
        <v>3920.9799800000001</v>
      </c>
      <c r="O73" s="82">
        <v>5297.1733400000003</v>
      </c>
      <c r="P73" s="82">
        <v>5319.6538090000004</v>
      </c>
      <c r="Q73" s="82">
        <v>5373.8525390000004</v>
      </c>
      <c r="R73" s="82">
        <v>5399.4204099999997</v>
      </c>
      <c r="S73" s="82">
        <v>5398.7719729999999</v>
      </c>
      <c r="T73" s="82">
        <v>5384.6508789999998</v>
      </c>
      <c r="U73" s="82">
        <v>5358.6596680000002</v>
      </c>
      <c r="V73" s="82">
        <v>5355.9799800000001</v>
      </c>
      <c r="W73" s="82">
        <v>5371.5439450000003</v>
      </c>
      <c r="X73" s="82">
        <v>5408.7290039999998</v>
      </c>
      <c r="Y73" s="82">
        <v>5451.7470700000003</v>
      </c>
      <c r="Z73" s="82">
        <v>5498.5830079999996</v>
      </c>
      <c r="AA73" s="82">
        <v>5539.3754879999997</v>
      </c>
      <c r="AB73" s="82">
        <v>5582.1054690000001</v>
      </c>
      <c r="AC73" s="82">
        <v>5616.8564450000003</v>
      </c>
      <c r="AD73" s="82">
        <v>5649.841797</v>
      </c>
      <c r="AE73" s="72">
        <v>0.22855600000000001</v>
      </c>
    </row>
    <row r="74" spans="1:31" ht="15" customHeight="1" x14ac:dyDescent="0.25">
      <c r="A74" s="70" t="s">
        <v>346</v>
      </c>
      <c r="B74" s="82">
        <v>0.26497500000000002</v>
      </c>
      <c r="C74" s="82">
        <v>0.31891000000000003</v>
      </c>
      <c r="D74" s="82">
        <v>0.66167299999999996</v>
      </c>
      <c r="E74" s="82">
        <v>1.122179</v>
      </c>
      <c r="F74" s="82">
        <v>2.1726580000000002</v>
      </c>
      <c r="G74" s="82">
        <v>4.8346349999999996</v>
      </c>
      <c r="H74" s="82">
        <v>8.8986920000000005</v>
      </c>
      <c r="I74" s="82">
        <v>18.95974</v>
      </c>
      <c r="J74" s="82">
        <v>40.985359000000003</v>
      </c>
      <c r="K74" s="82">
        <v>71.676247000000004</v>
      </c>
      <c r="L74" s="82">
        <v>118.659615</v>
      </c>
      <c r="M74" s="82">
        <v>188.83871500000001</v>
      </c>
      <c r="N74" s="82">
        <v>241.51109299999999</v>
      </c>
      <c r="O74" s="82">
        <v>343.963593</v>
      </c>
      <c r="P74" s="82">
        <v>354.09860200000003</v>
      </c>
      <c r="Q74" s="82">
        <v>359.38168300000001</v>
      </c>
      <c r="R74" s="82">
        <v>361.06109600000002</v>
      </c>
      <c r="S74" s="82">
        <v>360.18185399999999</v>
      </c>
      <c r="T74" s="82">
        <v>358.27505500000001</v>
      </c>
      <c r="U74" s="82">
        <v>355.06964099999999</v>
      </c>
      <c r="V74" s="82">
        <v>355.35394300000002</v>
      </c>
      <c r="W74" s="82">
        <v>355.60861199999999</v>
      </c>
      <c r="X74" s="82">
        <v>356.68026700000001</v>
      </c>
      <c r="Y74" s="82">
        <v>359.13317899999998</v>
      </c>
      <c r="Z74" s="82">
        <v>360.997589</v>
      </c>
      <c r="AA74" s="82">
        <v>362.71579000000003</v>
      </c>
      <c r="AB74" s="82">
        <v>363.90093999999999</v>
      </c>
      <c r="AC74" s="82">
        <v>367.87710600000003</v>
      </c>
      <c r="AD74" s="82">
        <v>370.02499399999999</v>
      </c>
      <c r="AE74" s="72">
        <v>0.29868</v>
      </c>
    </row>
    <row r="75" spans="1:31" ht="15" customHeight="1" x14ac:dyDescent="0.25">
      <c r="A75" s="69" t="s">
        <v>347</v>
      </c>
      <c r="B75" s="84">
        <v>2319.4423830000001</v>
      </c>
      <c r="C75" s="84">
        <v>2508.5566410000001</v>
      </c>
      <c r="D75" s="84">
        <v>2687.4726559999999</v>
      </c>
      <c r="E75" s="84">
        <v>2839.9628910000001</v>
      </c>
      <c r="F75" s="84">
        <v>2887.4960940000001</v>
      </c>
      <c r="G75" s="84">
        <v>3009.1796880000002</v>
      </c>
      <c r="H75" s="84">
        <v>3176.288086</v>
      </c>
      <c r="I75" s="84">
        <v>3559.265625</v>
      </c>
      <c r="J75" s="84">
        <v>3978.6279300000001</v>
      </c>
      <c r="K75" s="84">
        <v>4514.8076170000004</v>
      </c>
      <c r="L75" s="84">
        <v>5282.9345700000003</v>
      </c>
      <c r="M75" s="84">
        <v>6345.2910160000001</v>
      </c>
      <c r="N75" s="84">
        <v>7112.3095700000003</v>
      </c>
      <c r="O75" s="84">
        <v>8619.0400389999995</v>
      </c>
      <c r="P75" s="84">
        <v>8717.1542969999991</v>
      </c>
      <c r="Q75" s="84">
        <v>8835.9003909999992</v>
      </c>
      <c r="R75" s="84">
        <v>8907.5966800000006</v>
      </c>
      <c r="S75" s="84">
        <v>8929.8828119999998</v>
      </c>
      <c r="T75" s="84">
        <v>8921.2333980000003</v>
      </c>
      <c r="U75" s="84">
        <v>8896.4365230000003</v>
      </c>
      <c r="V75" s="84">
        <v>8908.2685550000006</v>
      </c>
      <c r="W75" s="84">
        <v>8941.9628909999992</v>
      </c>
      <c r="X75" s="84">
        <v>9006.2294920000004</v>
      </c>
      <c r="Y75" s="84">
        <v>9079.3925780000009</v>
      </c>
      <c r="Z75" s="84">
        <v>9157.9746090000008</v>
      </c>
      <c r="AA75" s="84">
        <v>9226.0126949999994</v>
      </c>
      <c r="AB75" s="84">
        <v>9294.9550780000009</v>
      </c>
      <c r="AC75" s="84">
        <v>9357.7646480000003</v>
      </c>
      <c r="AD75" s="84">
        <v>9414.5722659999992</v>
      </c>
      <c r="AE75" s="76">
        <v>5.0202999999999998E-2</v>
      </c>
    </row>
    <row r="76" spans="1:31" ht="15" customHeight="1" thickBot="1" x14ac:dyDescent="0.3"/>
    <row r="77" spans="1:31" ht="15" customHeight="1" x14ac:dyDescent="0.25">
      <c r="A77" s="114" t="s">
        <v>348</v>
      </c>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114"/>
      <c r="AE77" s="114"/>
    </row>
    <row r="78" spans="1:31" ht="15" customHeight="1" x14ac:dyDescent="0.25">
      <c r="A78" s="77" t="s">
        <v>349</v>
      </c>
    </row>
    <row r="79" spans="1:31" ht="15" customHeight="1" x14ac:dyDescent="0.25">
      <c r="A79" s="77" t="s">
        <v>350</v>
      </c>
    </row>
    <row r="80" spans="1:31" ht="15" customHeight="1" x14ac:dyDescent="0.25">
      <c r="A80" s="77" t="s">
        <v>351</v>
      </c>
    </row>
    <row r="81" spans="1:1" ht="15" customHeight="1" x14ac:dyDescent="0.25">
      <c r="A81" s="77" t="s">
        <v>352</v>
      </c>
    </row>
    <row r="82" spans="1:1" ht="15" customHeight="1" x14ac:dyDescent="0.25">
      <c r="A82" s="77" t="s">
        <v>153</v>
      </c>
    </row>
    <row r="83" spans="1:1" ht="15" customHeight="1" x14ac:dyDescent="0.25">
      <c r="A83" s="77" t="s">
        <v>543</v>
      </c>
    </row>
    <row r="84" spans="1:1" ht="15" customHeight="1" x14ac:dyDescent="0.25">
      <c r="A84" s="77" t="s">
        <v>353</v>
      </c>
    </row>
    <row r="85" spans="1:1" ht="15" customHeight="1" x14ac:dyDescent="0.25">
      <c r="A85" s="77" t="s">
        <v>63</v>
      </c>
    </row>
    <row r="86" spans="1:1" ht="15" customHeight="1" x14ac:dyDescent="0.25">
      <c r="A86" s="77" t="s">
        <v>540</v>
      </c>
    </row>
    <row r="87" spans="1:1" ht="15" customHeight="1" x14ac:dyDescent="0.25">
      <c r="A87" s="77" t="s">
        <v>541</v>
      </c>
    </row>
    <row r="88" spans="1:1" ht="15" customHeight="1" x14ac:dyDescent="0.25"/>
    <row r="89" spans="1:1" ht="15" customHeight="1" x14ac:dyDescent="0.25"/>
    <row r="90" spans="1:1" ht="15" customHeight="1" x14ac:dyDescent="0.25"/>
    <row r="91" spans="1:1" ht="15" customHeight="1" x14ac:dyDescent="0.25"/>
    <row r="92" spans="1:1" ht="15" customHeight="1" x14ac:dyDescent="0.25"/>
    <row r="93" spans="1:1" ht="15" customHeight="1" x14ac:dyDescent="0.25"/>
    <row r="94" spans="1:1" ht="15" customHeight="1" x14ac:dyDescent="0.25"/>
    <row r="95" spans="1:1" ht="15" customHeight="1" x14ac:dyDescent="0.25"/>
    <row r="96" spans="1:1"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sheetData>
  <mergeCells count="1">
    <mergeCell ref="A77:AE7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4"/>
  <sheetViews>
    <sheetView workbookViewId="0">
      <selection activeCell="C56" sqref="C56"/>
    </sheetView>
  </sheetViews>
  <sheetFormatPr defaultRowHeight="15" x14ac:dyDescent="0.25"/>
  <cols>
    <col min="1" max="1" width="45.7109375" customWidth="1"/>
  </cols>
  <sheetData>
    <row r="1" spans="1:31" ht="15" customHeight="1" x14ac:dyDescent="0.25">
      <c r="A1" s="64" t="s">
        <v>544</v>
      </c>
    </row>
    <row r="2" spans="1:31" ht="15" customHeight="1" x14ac:dyDescent="0.25">
      <c r="A2" s="65" t="s">
        <v>354</v>
      </c>
    </row>
    <row r="3" spans="1:31" ht="15" customHeight="1" x14ac:dyDescent="0.25">
      <c r="A3" s="65" t="s">
        <v>4</v>
      </c>
      <c r="B3" s="66" t="s">
        <v>4</v>
      </c>
      <c r="C3" s="66" t="s">
        <v>4</v>
      </c>
      <c r="D3" s="66" t="s">
        <v>4</v>
      </c>
      <c r="E3" s="66" t="s">
        <v>4</v>
      </c>
      <c r="F3" s="66" t="s">
        <v>4</v>
      </c>
      <c r="G3" s="66" t="s">
        <v>4</v>
      </c>
      <c r="H3" s="66" t="s">
        <v>4</v>
      </c>
      <c r="I3" s="66" t="s">
        <v>4</v>
      </c>
      <c r="J3" s="66" t="s">
        <v>4</v>
      </c>
      <c r="K3" s="66" t="s">
        <v>4</v>
      </c>
      <c r="L3" s="66" t="s">
        <v>4</v>
      </c>
      <c r="M3" s="66" t="s">
        <v>4</v>
      </c>
      <c r="N3" s="66" t="s">
        <v>4</v>
      </c>
      <c r="O3" s="66" t="s">
        <v>4</v>
      </c>
      <c r="P3" s="66" t="s">
        <v>4</v>
      </c>
      <c r="Q3" s="66" t="s">
        <v>4</v>
      </c>
      <c r="R3" s="66" t="s">
        <v>4</v>
      </c>
      <c r="S3" s="66" t="s">
        <v>4</v>
      </c>
      <c r="T3" s="66" t="s">
        <v>4</v>
      </c>
      <c r="U3" s="66" t="s">
        <v>4</v>
      </c>
      <c r="V3" s="66" t="s">
        <v>4</v>
      </c>
      <c r="W3" s="66" t="s">
        <v>4</v>
      </c>
      <c r="X3" s="66" t="s">
        <v>4</v>
      </c>
      <c r="Y3" s="66" t="s">
        <v>4</v>
      </c>
      <c r="Z3" s="66" t="s">
        <v>4</v>
      </c>
      <c r="AA3" s="66" t="s">
        <v>4</v>
      </c>
      <c r="AB3" s="66" t="s">
        <v>4</v>
      </c>
      <c r="AC3" s="66" t="s">
        <v>4</v>
      </c>
      <c r="AD3" s="66" t="s">
        <v>4</v>
      </c>
      <c r="AE3" s="67" t="s">
        <v>479</v>
      </c>
    </row>
    <row r="4" spans="1:31" ht="15" customHeight="1" thickBot="1" x14ac:dyDescent="0.3">
      <c r="A4" s="68" t="s">
        <v>301</v>
      </c>
      <c r="B4" s="68">
        <v>2012</v>
      </c>
      <c r="C4" s="68">
        <v>2013</v>
      </c>
      <c r="D4" s="68">
        <v>2014</v>
      </c>
      <c r="E4" s="68">
        <v>2015</v>
      </c>
      <c r="F4" s="68">
        <v>2016</v>
      </c>
      <c r="G4" s="68">
        <v>2017</v>
      </c>
      <c r="H4" s="68">
        <v>2018</v>
      </c>
      <c r="I4" s="68">
        <v>2019</v>
      </c>
      <c r="J4" s="68">
        <v>2020</v>
      </c>
      <c r="K4" s="68">
        <v>2021</v>
      </c>
      <c r="L4" s="68">
        <v>2022</v>
      </c>
      <c r="M4" s="68">
        <v>2023</v>
      </c>
      <c r="N4" s="68">
        <v>2024</v>
      </c>
      <c r="O4" s="68">
        <v>2025</v>
      </c>
      <c r="P4" s="68">
        <v>2026</v>
      </c>
      <c r="Q4" s="68">
        <v>2027</v>
      </c>
      <c r="R4" s="68">
        <v>2028</v>
      </c>
      <c r="S4" s="68">
        <v>2029</v>
      </c>
      <c r="T4" s="68">
        <v>2030</v>
      </c>
      <c r="U4" s="68">
        <v>2031</v>
      </c>
      <c r="V4" s="68">
        <v>2032</v>
      </c>
      <c r="W4" s="68">
        <v>2033</v>
      </c>
      <c r="X4" s="68">
        <v>2034</v>
      </c>
      <c r="Y4" s="68">
        <v>2035</v>
      </c>
      <c r="Z4" s="68">
        <v>2036</v>
      </c>
      <c r="AA4" s="68">
        <v>2037</v>
      </c>
      <c r="AB4" s="68">
        <v>2038</v>
      </c>
      <c r="AC4" s="68">
        <v>2039</v>
      </c>
      <c r="AD4" s="68">
        <v>2040</v>
      </c>
      <c r="AE4" s="68">
        <v>2040</v>
      </c>
    </row>
    <row r="5" spans="1:31" ht="15" customHeight="1" thickTop="1" x14ac:dyDescent="0.25"/>
    <row r="6" spans="1:31" ht="15" customHeight="1" x14ac:dyDescent="0.25">
      <c r="A6" s="69" t="s">
        <v>355</v>
      </c>
    </row>
    <row r="7" spans="1:31" ht="15" customHeight="1" x14ac:dyDescent="0.25">
      <c r="A7" s="69" t="s">
        <v>303</v>
      </c>
    </row>
    <row r="8" spans="1:31" ht="15" customHeight="1" x14ac:dyDescent="0.25">
      <c r="A8" s="70" t="s">
        <v>304</v>
      </c>
      <c r="B8" s="74">
        <v>122.996346</v>
      </c>
      <c r="C8" s="74">
        <v>122.00981899999999</v>
      </c>
      <c r="D8" s="74">
        <v>121.410004</v>
      </c>
      <c r="E8" s="74">
        <v>120.64856</v>
      </c>
      <c r="F8" s="74">
        <v>120.19373299999999</v>
      </c>
      <c r="G8" s="74">
        <v>119.879677</v>
      </c>
      <c r="H8" s="74">
        <v>119.56424699999999</v>
      </c>
      <c r="I8" s="74">
        <v>119.314987</v>
      </c>
      <c r="J8" s="74">
        <v>119.183601</v>
      </c>
      <c r="K8" s="74">
        <v>119.043457</v>
      </c>
      <c r="L8" s="74">
        <v>118.90130600000001</v>
      </c>
      <c r="M8" s="74">
        <v>118.803917</v>
      </c>
      <c r="N8" s="74">
        <v>118.76979799999999</v>
      </c>
      <c r="O8" s="74">
        <v>118.84036999999999</v>
      </c>
      <c r="P8" s="74">
        <v>118.963036</v>
      </c>
      <c r="Q8" s="74">
        <v>119.227577</v>
      </c>
      <c r="R8" s="74">
        <v>119.574005</v>
      </c>
      <c r="S8" s="74">
        <v>119.957588</v>
      </c>
      <c r="T8" s="74">
        <v>120.34522200000001</v>
      </c>
      <c r="U8" s="74">
        <v>120.716415</v>
      </c>
      <c r="V8" s="74">
        <v>121.100334</v>
      </c>
      <c r="W8" s="74">
        <v>121.51593</v>
      </c>
      <c r="X8" s="74">
        <v>121.981842</v>
      </c>
      <c r="Y8" s="74">
        <v>122.504082</v>
      </c>
      <c r="Z8" s="74">
        <v>123.086105</v>
      </c>
      <c r="AA8" s="74">
        <v>123.72146600000001</v>
      </c>
      <c r="AB8" s="74">
        <v>124.415588</v>
      </c>
      <c r="AC8" s="74">
        <v>125.160805</v>
      </c>
      <c r="AD8" s="74">
        <v>125.949028</v>
      </c>
      <c r="AE8" s="72">
        <v>1.178E-3</v>
      </c>
    </row>
    <row r="9" spans="1:31" ht="15" customHeight="1" x14ac:dyDescent="0.25">
      <c r="A9" s="70" t="s">
        <v>305</v>
      </c>
      <c r="B9" s="74">
        <v>0.94976499999999997</v>
      </c>
      <c r="C9" s="74">
        <v>1.1197950000000001</v>
      </c>
      <c r="D9" s="74">
        <v>1.3090349999999999</v>
      </c>
      <c r="E9" s="74">
        <v>1.4725159999999999</v>
      </c>
      <c r="F9" s="74">
        <v>1.6424799999999999</v>
      </c>
      <c r="G9" s="74">
        <v>1.8576440000000001</v>
      </c>
      <c r="H9" s="74">
        <v>2.1037650000000001</v>
      </c>
      <c r="I9" s="74">
        <v>2.3618450000000002</v>
      </c>
      <c r="J9" s="74">
        <v>2.638744</v>
      </c>
      <c r="K9" s="74">
        <v>2.9392239999999998</v>
      </c>
      <c r="L9" s="74">
        <v>3.2744279999999999</v>
      </c>
      <c r="M9" s="74">
        <v>3.6498360000000001</v>
      </c>
      <c r="N9" s="74">
        <v>4.0571429999999999</v>
      </c>
      <c r="O9" s="74">
        <v>4.5086209999999998</v>
      </c>
      <c r="P9" s="74">
        <v>4.9640880000000003</v>
      </c>
      <c r="Q9" s="74">
        <v>5.414968</v>
      </c>
      <c r="R9" s="74">
        <v>5.8526699999999998</v>
      </c>
      <c r="S9" s="74">
        <v>6.2708139999999997</v>
      </c>
      <c r="T9" s="74">
        <v>6.6659360000000003</v>
      </c>
      <c r="U9" s="74">
        <v>7.0339460000000003</v>
      </c>
      <c r="V9" s="74">
        <v>7.3795500000000001</v>
      </c>
      <c r="W9" s="74">
        <v>7.7021940000000004</v>
      </c>
      <c r="X9" s="74">
        <v>8.0031789999999994</v>
      </c>
      <c r="Y9" s="74">
        <v>8.2852540000000001</v>
      </c>
      <c r="Z9" s="74">
        <v>8.5477930000000004</v>
      </c>
      <c r="AA9" s="74">
        <v>8.7913549999999994</v>
      </c>
      <c r="AB9" s="74">
        <v>9.0159199999999995</v>
      </c>
      <c r="AC9" s="74">
        <v>9.2270109999999992</v>
      </c>
      <c r="AD9" s="74">
        <v>9.4225980000000007</v>
      </c>
      <c r="AE9" s="72">
        <v>8.2083000000000003E-2</v>
      </c>
    </row>
    <row r="10" spans="1:31" ht="15" customHeight="1" x14ac:dyDescent="0.25">
      <c r="A10" s="70" t="s">
        <v>306</v>
      </c>
      <c r="B10" s="74">
        <v>123.94611399999999</v>
      </c>
      <c r="C10" s="74">
        <v>123.129616</v>
      </c>
      <c r="D10" s="74">
        <v>122.71904000000001</v>
      </c>
      <c r="E10" s="74">
        <v>122.121078</v>
      </c>
      <c r="F10" s="74">
        <v>121.836212</v>
      </c>
      <c r="G10" s="74">
        <v>121.73732</v>
      </c>
      <c r="H10" s="74">
        <v>121.668015</v>
      </c>
      <c r="I10" s="74">
        <v>121.676834</v>
      </c>
      <c r="J10" s="74">
        <v>121.82234200000001</v>
      </c>
      <c r="K10" s="74">
        <v>121.982681</v>
      </c>
      <c r="L10" s="74">
        <v>122.175735</v>
      </c>
      <c r="M10" s="74">
        <v>122.453751</v>
      </c>
      <c r="N10" s="74">
        <v>122.826942</v>
      </c>
      <c r="O10" s="74">
        <v>123.348991</v>
      </c>
      <c r="P10" s="74">
        <v>123.92712400000001</v>
      </c>
      <c r="Q10" s="74">
        <v>124.64254800000001</v>
      </c>
      <c r="R10" s="74">
        <v>125.42667400000001</v>
      </c>
      <c r="S10" s="74">
        <v>126.22840100000001</v>
      </c>
      <c r="T10" s="74">
        <v>127.011162</v>
      </c>
      <c r="U10" s="74">
        <v>127.750359</v>
      </c>
      <c r="V10" s="74">
        <v>128.47988900000001</v>
      </c>
      <c r="W10" s="74">
        <v>129.21812399999999</v>
      </c>
      <c r="X10" s="74">
        <v>129.985016</v>
      </c>
      <c r="Y10" s="74">
        <v>130.78933699999999</v>
      </c>
      <c r="Z10" s="74">
        <v>131.63389599999999</v>
      </c>
      <c r="AA10" s="74">
        <v>132.51281700000001</v>
      </c>
      <c r="AB10" s="74">
        <v>133.43150299999999</v>
      </c>
      <c r="AC10" s="74">
        <v>134.38781700000001</v>
      </c>
      <c r="AD10" s="74">
        <v>135.37162799999999</v>
      </c>
      <c r="AE10" s="72">
        <v>3.5170000000000002E-3</v>
      </c>
    </row>
    <row r="11" spans="1:31" ht="15" customHeight="1" x14ac:dyDescent="0.25"/>
    <row r="12" spans="1:31" ht="15" customHeight="1" x14ac:dyDescent="0.25">
      <c r="A12" s="69" t="s">
        <v>307</v>
      </c>
    </row>
    <row r="13" spans="1:31" ht="15" customHeight="1" x14ac:dyDescent="0.25">
      <c r="A13" s="70" t="s">
        <v>308</v>
      </c>
      <c r="B13" s="74">
        <v>2.3867820000000002</v>
      </c>
      <c r="C13" s="74">
        <v>2.6761750000000002</v>
      </c>
      <c r="D13" s="74">
        <v>2.9681069999999998</v>
      </c>
      <c r="E13" s="74">
        <v>3.2363189999999999</v>
      </c>
      <c r="F13" s="74">
        <v>3.5031590000000001</v>
      </c>
      <c r="G13" s="74">
        <v>3.760672</v>
      </c>
      <c r="H13" s="74">
        <v>3.999555</v>
      </c>
      <c r="I13" s="74">
        <v>4.2228909999999997</v>
      </c>
      <c r="J13" s="74">
        <v>4.4327300000000003</v>
      </c>
      <c r="K13" s="74">
        <v>4.6234039999999998</v>
      </c>
      <c r="L13" s="74">
        <v>4.7953349999999997</v>
      </c>
      <c r="M13" s="74">
        <v>4.9519359999999999</v>
      </c>
      <c r="N13" s="74">
        <v>5.094322</v>
      </c>
      <c r="O13" s="74">
        <v>5.2256179999999999</v>
      </c>
      <c r="P13" s="74">
        <v>5.3445689999999999</v>
      </c>
      <c r="Q13" s="74">
        <v>5.4561729999999997</v>
      </c>
      <c r="R13" s="74">
        <v>5.5586880000000001</v>
      </c>
      <c r="S13" s="74">
        <v>5.651332</v>
      </c>
      <c r="T13" s="74">
        <v>5.7336239999999998</v>
      </c>
      <c r="U13" s="74">
        <v>5.8059519999999996</v>
      </c>
      <c r="V13" s="74">
        <v>5.8708070000000001</v>
      </c>
      <c r="W13" s="74">
        <v>5.9305669999999999</v>
      </c>
      <c r="X13" s="74">
        <v>5.9873139999999996</v>
      </c>
      <c r="Y13" s="74">
        <v>6.0419539999999996</v>
      </c>
      <c r="Z13" s="74">
        <v>6.0952780000000004</v>
      </c>
      <c r="AA13" s="74">
        <v>6.147583</v>
      </c>
      <c r="AB13" s="74">
        <v>6.1997080000000002</v>
      </c>
      <c r="AC13" s="74">
        <v>6.2517110000000002</v>
      </c>
      <c r="AD13" s="74">
        <v>6.3035949999999996</v>
      </c>
      <c r="AE13" s="72">
        <v>3.2239999999999998E-2</v>
      </c>
    </row>
    <row r="14" spans="1:31" ht="15" customHeight="1" x14ac:dyDescent="0.25">
      <c r="A14" s="70" t="s">
        <v>309</v>
      </c>
      <c r="B14" s="74">
        <v>3.8188E-2</v>
      </c>
      <c r="C14" s="74">
        <v>5.9357E-2</v>
      </c>
      <c r="D14" s="74">
        <v>8.3906999999999995E-2</v>
      </c>
      <c r="E14" s="74">
        <v>0.10375</v>
      </c>
      <c r="F14" s="74">
        <v>0.117053</v>
      </c>
      <c r="G14" s="74">
        <v>0.12920499999999999</v>
      </c>
      <c r="H14" s="74">
        <v>0.14380999999999999</v>
      </c>
      <c r="I14" s="74">
        <v>0.153</v>
      </c>
      <c r="J14" s="74">
        <v>0.16096299999999999</v>
      </c>
      <c r="K14" s="74">
        <v>0.169095</v>
      </c>
      <c r="L14" s="74">
        <v>0.17907300000000001</v>
      </c>
      <c r="M14" s="74">
        <v>0.190751</v>
      </c>
      <c r="N14" s="74">
        <v>0.204763</v>
      </c>
      <c r="O14" s="74">
        <v>0.22159799999999999</v>
      </c>
      <c r="P14" s="74">
        <v>0.24312600000000001</v>
      </c>
      <c r="Q14" s="74">
        <v>0.27079199999999998</v>
      </c>
      <c r="R14" s="74">
        <v>0.30502800000000002</v>
      </c>
      <c r="S14" s="74">
        <v>0.34558</v>
      </c>
      <c r="T14" s="74">
        <v>0.39164700000000002</v>
      </c>
      <c r="U14" s="74">
        <v>0.442162</v>
      </c>
      <c r="V14" s="74">
        <v>0.49641400000000002</v>
      </c>
      <c r="W14" s="74">
        <v>0.55371400000000004</v>
      </c>
      <c r="X14" s="74">
        <v>0.61346699999999998</v>
      </c>
      <c r="Y14" s="74">
        <v>0.67530800000000002</v>
      </c>
      <c r="Z14" s="74">
        <v>0.73885299999999998</v>
      </c>
      <c r="AA14" s="74">
        <v>0.80362699999999998</v>
      </c>
      <c r="AB14" s="74">
        <v>0.869537</v>
      </c>
      <c r="AC14" s="74">
        <v>0.93662699999999999</v>
      </c>
      <c r="AD14" s="74">
        <v>1.004418</v>
      </c>
      <c r="AE14" s="72">
        <v>0.110447</v>
      </c>
    </row>
    <row r="15" spans="1:31" ht="15" customHeight="1" x14ac:dyDescent="0.25">
      <c r="A15" s="70" t="s">
        <v>310</v>
      </c>
      <c r="B15" s="74">
        <v>0</v>
      </c>
      <c r="C15" s="74">
        <v>1.8E-5</v>
      </c>
      <c r="D15" s="74">
        <v>4.1E-5</v>
      </c>
      <c r="E15" s="74">
        <v>6.6000000000000005E-5</v>
      </c>
      <c r="F15" s="74">
        <v>8.0000000000000007E-5</v>
      </c>
      <c r="G15" s="74">
        <v>9.6000000000000002E-5</v>
      </c>
      <c r="H15" s="74">
        <v>1.25E-4</v>
      </c>
      <c r="I15" s="74">
        <v>1.5200000000000001E-4</v>
      </c>
      <c r="J15" s="74">
        <v>1.83E-4</v>
      </c>
      <c r="K15" s="74">
        <v>2.22E-4</v>
      </c>
      <c r="L15" s="74">
        <v>2.7799999999999998E-4</v>
      </c>
      <c r="M15" s="74">
        <v>3.5500000000000001E-4</v>
      </c>
      <c r="N15" s="74">
        <v>4.6099999999999998E-4</v>
      </c>
      <c r="O15" s="74">
        <v>6.1200000000000002E-4</v>
      </c>
      <c r="P15" s="74">
        <v>8.2100000000000001E-4</v>
      </c>
      <c r="Q15" s="74">
        <v>1.1069999999999999E-3</v>
      </c>
      <c r="R15" s="74">
        <v>1.477E-3</v>
      </c>
      <c r="S15" s="74">
        <v>1.933E-3</v>
      </c>
      <c r="T15" s="74">
        <v>2.4650000000000002E-3</v>
      </c>
      <c r="U15" s="74">
        <v>3.0609999999999999E-3</v>
      </c>
      <c r="V15" s="74">
        <v>3.7069999999999998E-3</v>
      </c>
      <c r="W15" s="74">
        <v>4.3920000000000001E-3</v>
      </c>
      <c r="X15" s="74">
        <v>5.1079999999999997E-3</v>
      </c>
      <c r="Y15" s="74">
        <v>5.8450000000000004E-3</v>
      </c>
      <c r="Z15" s="74">
        <v>6.5950000000000002E-3</v>
      </c>
      <c r="AA15" s="74">
        <v>7.352E-3</v>
      </c>
      <c r="AB15" s="74">
        <v>8.1119999999999994E-3</v>
      </c>
      <c r="AC15" s="74">
        <v>8.8710000000000004E-3</v>
      </c>
      <c r="AD15" s="74">
        <v>9.6299999999999997E-3</v>
      </c>
      <c r="AE15" s="72">
        <v>0.26087500000000002</v>
      </c>
    </row>
    <row r="16" spans="1:31" ht="15" customHeight="1" x14ac:dyDescent="0.25">
      <c r="A16" s="70" t="s">
        <v>311</v>
      </c>
      <c r="B16" s="74">
        <v>1.7843999999999999E-2</v>
      </c>
      <c r="C16" s="74">
        <v>3.7422999999999998E-2</v>
      </c>
      <c r="D16" s="74">
        <v>6.7613999999999994E-2</v>
      </c>
      <c r="E16" s="74">
        <v>9.2090000000000005E-2</v>
      </c>
      <c r="F16" s="74">
        <v>0.119856</v>
      </c>
      <c r="G16" s="74">
        <v>0.14461499999999999</v>
      </c>
      <c r="H16" s="74">
        <v>0.17128099999999999</v>
      </c>
      <c r="I16" s="74">
        <v>0.191524</v>
      </c>
      <c r="J16" s="74">
        <v>0.21041699999999999</v>
      </c>
      <c r="K16" s="74">
        <v>0.228325</v>
      </c>
      <c r="L16" s="74">
        <v>0.24668100000000001</v>
      </c>
      <c r="M16" s="74">
        <v>0.266403</v>
      </c>
      <c r="N16" s="74">
        <v>0.28800700000000001</v>
      </c>
      <c r="O16" s="74">
        <v>0.32155499999999998</v>
      </c>
      <c r="P16" s="74">
        <v>0.35554599999999997</v>
      </c>
      <c r="Q16" s="74">
        <v>0.39008399999999999</v>
      </c>
      <c r="R16" s="74">
        <v>0.424209</v>
      </c>
      <c r="S16" s="74">
        <v>0.457061</v>
      </c>
      <c r="T16" s="74">
        <v>0.48769499999999999</v>
      </c>
      <c r="U16" s="74">
        <v>0.51894700000000005</v>
      </c>
      <c r="V16" s="74">
        <v>0.55083599999999999</v>
      </c>
      <c r="W16" s="74">
        <v>0.58335199999999998</v>
      </c>
      <c r="X16" s="74">
        <v>0.61648400000000003</v>
      </c>
      <c r="Y16" s="74">
        <v>0.65043700000000004</v>
      </c>
      <c r="Z16" s="74">
        <v>0.685056</v>
      </c>
      <c r="AA16" s="74">
        <v>0.72022200000000003</v>
      </c>
      <c r="AB16" s="74">
        <v>0.75600299999999998</v>
      </c>
      <c r="AC16" s="74">
        <v>0.79249700000000001</v>
      </c>
      <c r="AD16" s="74">
        <v>0.82956799999999997</v>
      </c>
      <c r="AE16" s="72">
        <v>0.12160899999999999</v>
      </c>
    </row>
    <row r="17" spans="1:31" ht="15" customHeight="1" x14ac:dyDescent="0.25">
      <c r="A17" s="70" t="s">
        <v>312</v>
      </c>
      <c r="B17" s="74">
        <v>3.8751000000000001E-2</v>
      </c>
      <c r="C17" s="74">
        <v>7.1609000000000006E-2</v>
      </c>
      <c r="D17" s="74">
        <v>0.112835</v>
      </c>
      <c r="E17" s="74">
        <v>0.149008</v>
      </c>
      <c r="F17" s="74">
        <v>0.18385299999999999</v>
      </c>
      <c r="G17" s="74">
        <v>0.223938</v>
      </c>
      <c r="H17" s="74">
        <v>0.26322800000000002</v>
      </c>
      <c r="I17" s="74">
        <v>0.303143</v>
      </c>
      <c r="J17" s="74">
        <v>0.33986899999999998</v>
      </c>
      <c r="K17" s="74">
        <v>0.37274400000000002</v>
      </c>
      <c r="L17" s="74">
        <v>0.40699299999999999</v>
      </c>
      <c r="M17" s="74">
        <v>0.44174999999999998</v>
      </c>
      <c r="N17" s="74">
        <v>0.47766599999999998</v>
      </c>
      <c r="O17" s="74">
        <v>0.51903500000000002</v>
      </c>
      <c r="P17" s="74">
        <v>0.56549899999999997</v>
      </c>
      <c r="Q17" s="74">
        <v>0.62075499999999995</v>
      </c>
      <c r="R17" s="74">
        <v>0.68359400000000003</v>
      </c>
      <c r="S17" s="74">
        <v>0.75090500000000004</v>
      </c>
      <c r="T17" s="74">
        <v>0.81862999999999997</v>
      </c>
      <c r="U17" s="74">
        <v>0.88997899999999996</v>
      </c>
      <c r="V17" s="74">
        <v>0.96359099999999998</v>
      </c>
      <c r="W17" s="74">
        <v>1.037471</v>
      </c>
      <c r="X17" s="74">
        <v>1.10985</v>
      </c>
      <c r="Y17" s="74">
        <v>1.1793260000000001</v>
      </c>
      <c r="Z17" s="74">
        <v>1.2474430000000001</v>
      </c>
      <c r="AA17" s="74">
        <v>1.3135019999999999</v>
      </c>
      <c r="AB17" s="74">
        <v>1.3771960000000001</v>
      </c>
      <c r="AC17" s="74">
        <v>1.438383</v>
      </c>
      <c r="AD17" s="74">
        <v>1.496837</v>
      </c>
      <c r="AE17" s="72">
        <v>0.119172</v>
      </c>
    </row>
    <row r="18" spans="1:31" ht="15" customHeight="1" x14ac:dyDescent="0.25">
      <c r="A18" s="70" t="s">
        <v>313</v>
      </c>
      <c r="B18" s="74">
        <v>0</v>
      </c>
      <c r="C18" s="74">
        <v>0</v>
      </c>
      <c r="D18" s="74">
        <v>0</v>
      </c>
      <c r="E18" s="74">
        <v>0</v>
      </c>
      <c r="F18" s="74">
        <v>0</v>
      </c>
      <c r="G18" s="74">
        <v>1.22E-4</v>
      </c>
      <c r="H18" s="74">
        <v>4.84E-4</v>
      </c>
      <c r="I18" s="74">
        <v>1.0219999999999999E-3</v>
      </c>
      <c r="J18" s="74">
        <v>1.743E-3</v>
      </c>
      <c r="K18" s="74">
        <v>3.3340000000000002E-3</v>
      </c>
      <c r="L18" s="74">
        <v>7.7770000000000001E-3</v>
      </c>
      <c r="M18" s="74">
        <v>1.5438E-2</v>
      </c>
      <c r="N18" s="74">
        <v>2.5825000000000001E-2</v>
      </c>
      <c r="O18" s="74">
        <v>4.0273000000000003E-2</v>
      </c>
      <c r="P18" s="74">
        <v>5.7999000000000002E-2</v>
      </c>
      <c r="Q18" s="74">
        <v>7.8633999999999996E-2</v>
      </c>
      <c r="R18" s="74">
        <v>0.101355</v>
      </c>
      <c r="S18" s="74">
        <v>0.125475</v>
      </c>
      <c r="T18" s="74">
        <v>0.150423</v>
      </c>
      <c r="U18" s="74">
        <v>0.17575099999999999</v>
      </c>
      <c r="V18" s="74">
        <v>0.20135600000000001</v>
      </c>
      <c r="W18" s="74">
        <v>0.22700899999999999</v>
      </c>
      <c r="X18" s="74">
        <v>0.25251600000000002</v>
      </c>
      <c r="Y18" s="74">
        <v>0.27772400000000003</v>
      </c>
      <c r="Z18" s="74">
        <v>0.30251600000000001</v>
      </c>
      <c r="AA18" s="74">
        <v>0.32674599999999998</v>
      </c>
      <c r="AB18" s="74">
        <v>0.350296</v>
      </c>
      <c r="AC18" s="74">
        <v>0.37331300000000001</v>
      </c>
      <c r="AD18" s="74">
        <v>0.39573599999999998</v>
      </c>
      <c r="AE18" s="79" t="s">
        <v>134</v>
      </c>
    </row>
    <row r="19" spans="1:31" ht="15" customHeight="1" x14ac:dyDescent="0.25">
      <c r="A19" s="70" t="s">
        <v>314</v>
      </c>
      <c r="B19" s="74">
        <v>2.088203</v>
      </c>
      <c r="C19" s="74">
        <v>2.441319</v>
      </c>
      <c r="D19" s="74">
        <v>2.7959960000000001</v>
      </c>
      <c r="E19" s="74">
        <v>3.093858</v>
      </c>
      <c r="F19" s="74">
        <v>3.3866909999999999</v>
      </c>
      <c r="G19" s="74">
        <v>3.6796359999999999</v>
      </c>
      <c r="H19" s="74">
        <v>3.9571040000000002</v>
      </c>
      <c r="I19" s="74">
        <v>4.2263169999999999</v>
      </c>
      <c r="J19" s="74">
        <v>4.4844720000000002</v>
      </c>
      <c r="K19" s="74">
        <v>4.731903</v>
      </c>
      <c r="L19" s="74">
        <v>4.9784280000000001</v>
      </c>
      <c r="M19" s="74">
        <v>5.2380789999999999</v>
      </c>
      <c r="N19" s="74">
        <v>5.5020249999999997</v>
      </c>
      <c r="O19" s="74">
        <v>5.7898529999999999</v>
      </c>
      <c r="P19" s="74">
        <v>6.0881610000000004</v>
      </c>
      <c r="Q19" s="74">
        <v>6.403829</v>
      </c>
      <c r="R19" s="74">
        <v>6.73142</v>
      </c>
      <c r="S19" s="74">
        <v>7.0641759999999998</v>
      </c>
      <c r="T19" s="74">
        <v>7.396503</v>
      </c>
      <c r="U19" s="74">
        <v>7.7248650000000003</v>
      </c>
      <c r="V19" s="74">
        <v>8.0496440000000007</v>
      </c>
      <c r="W19" s="74">
        <v>8.3705960000000008</v>
      </c>
      <c r="X19" s="74">
        <v>8.6876660000000001</v>
      </c>
      <c r="Y19" s="74">
        <v>9.0006350000000008</v>
      </c>
      <c r="Z19" s="74">
        <v>9.3093559999999993</v>
      </c>
      <c r="AA19" s="74">
        <v>9.6128330000000002</v>
      </c>
      <c r="AB19" s="74">
        <v>9.9117569999999997</v>
      </c>
      <c r="AC19" s="74">
        <v>10.205982000000001</v>
      </c>
      <c r="AD19" s="74">
        <v>10.494334</v>
      </c>
      <c r="AE19" s="72">
        <v>5.5495999999999997E-2</v>
      </c>
    </row>
    <row r="20" spans="1:31" ht="15" customHeight="1" x14ac:dyDescent="0.25">
      <c r="A20" s="70" t="s">
        <v>315</v>
      </c>
      <c r="B20" s="74">
        <v>3.4180000000000002E-2</v>
      </c>
      <c r="C20" s="74">
        <v>3.6567000000000002E-2</v>
      </c>
      <c r="D20" s="74">
        <v>3.8767999999999997E-2</v>
      </c>
      <c r="E20" s="74">
        <v>4.0751000000000002E-2</v>
      </c>
      <c r="F20" s="74">
        <v>4.2726E-2</v>
      </c>
      <c r="G20" s="74">
        <v>4.4639999999999999E-2</v>
      </c>
      <c r="H20" s="74">
        <v>4.6386999999999998E-2</v>
      </c>
      <c r="I20" s="74">
        <v>4.7981000000000003E-2</v>
      </c>
      <c r="J20" s="74">
        <v>4.9493000000000002E-2</v>
      </c>
      <c r="K20" s="74">
        <v>5.0861000000000003E-2</v>
      </c>
      <c r="L20" s="74">
        <v>5.2108000000000002E-2</v>
      </c>
      <c r="M20" s="74">
        <v>5.3274000000000002E-2</v>
      </c>
      <c r="N20" s="74">
        <v>5.4370000000000002E-2</v>
      </c>
      <c r="O20" s="74">
        <v>5.5452000000000001E-2</v>
      </c>
      <c r="P20" s="74">
        <v>5.6480000000000002E-2</v>
      </c>
      <c r="Q20" s="74">
        <v>5.7507000000000003E-2</v>
      </c>
      <c r="R20" s="74">
        <v>5.8507000000000003E-2</v>
      </c>
      <c r="S20" s="74">
        <v>5.9459999999999999E-2</v>
      </c>
      <c r="T20" s="74">
        <v>6.0356E-2</v>
      </c>
      <c r="U20" s="74">
        <v>6.1191000000000002E-2</v>
      </c>
      <c r="V20" s="74">
        <v>6.1984999999999998E-2</v>
      </c>
      <c r="W20" s="74">
        <v>6.2755000000000005E-2</v>
      </c>
      <c r="X20" s="74">
        <v>6.3513E-2</v>
      </c>
      <c r="Y20" s="74">
        <v>6.4266000000000004E-2</v>
      </c>
      <c r="Z20" s="74">
        <v>6.5018000000000006E-2</v>
      </c>
      <c r="AA20" s="74">
        <v>6.5768999999999994E-2</v>
      </c>
      <c r="AB20" s="74">
        <v>6.6524E-2</v>
      </c>
      <c r="AC20" s="74">
        <v>6.7283999999999997E-2</v>
      </c>
      <c r="AD20" s="74">
        <v>6.8043999999999993E-2</v>
      </c>
      <c r="AE20" s="72">
        <v>2.3266999999999999E-2</v>
      </c>
    </row>
    <row r="21" spans="1:31" ht="15" customHeight="1" x14ac:dyDescent="0.25">
      <c r="A21" s="70" t="s">
        <v>316</v>
      </c>
      <c r="B21" s="74">
        <v>5.5555E-2</v>
      </c>
      <c r="C21" s="74">
        <v>5.9105999999999999E-2</v>
      </c>
      <c r="D21" s="74">
        <v>6.2317999999999998E-2</v>
      </c>
      <c r="E21" s="74">
        <v>6.4958000000000002E-2</v>
      </c>
      <c r="F21" s="74">
        <v>6.7566000000000001E-2</v>
      </c>
      <c r="G21" s="74">
        <v>7.0075999999999999E-2</v>
      </c>
      <c r="H21" s="74">
        <v>7.2373000000000007E-2</v>
      </c>
      <c r="I21" s="74">
        <v>7.4409000000000003E-2</v>
      </c>
      <c r="J21" s="74">
        <v>7.6307E-2</v>
      </c>
      <c r="K21" s="74">
        <v>7.8006000000000006E-2</v>
      </c>
      <c r="L21" s="74">
        <v>7.9536999999999997E-2</v>
      </c>
      <c r="M21" s="74">
        <v>8.0962000000000006E-2</v>
      </c>
      <c r="N21" s="74">
        <v>8.2300999999999999E-2</v>
      </c>
      <c r="O21" s="74">
        <v>8.3627999999999994E-2</v>
      </c>
      <c r="P21" s="74">
        <v>8.4903999999999993E-2</v>
      </c>
      <c r="Q21" s="74">
        <v>8.6191000000000004E-2</v>
      </c>
      <c r="R21" s="74">
        <v>8.7471999999999994E-2</v>
      </c>
      <c r="S21" s="74">
        <v>8.8711999999999999E-2</v>
      </c>
      <c r="T21" s="74">
        <v>8.9887999999999996E-2</v>
      </c>
      <c r="U21" s="74">
        <v>9.0997999999999996E-2</v>
      </c>
      <c r="V21" s="74">
        <v>9.2064999999999994E-2</v>
      </c>
      <c r="W21" s="74">
        <v>9.3117000000000005E-2</v>
      </c>
      <c r="X21" s="74">
        <v>9.4168000000000002E-2</v>
      </c>
      <c r="Y21" s="74">
        <v>9.5229999999999995E-2</v>
      </c>
      <c r="Z21" s="74">
        <v>9.6310000000000007E-2</v>
      </c>
      <c r="AA21" s="74">
        <v>9.7403000000000003E-2</v>
      </c>
      <c r="AB21" s="74">
        <v>9.8520999999999997E-2</v>
      </c>
      <c r="AC21" s="74">
        <v>9.9663000000000002E-2</v>
      </c>
      <c r="AD21" s="74">
        <v>0.10081900000000001</v>
      </c>
      <c r="AE21" s="72">
        <v>1.9975E-2</v>
      </c>
    </row>
    <row r="22" spans="1:31" ht="15" customHeight="1" x14ac:dyDescent="0.25">
      <c r="A22" s="70" t="s">
        <v>317</v>
      </c>
      <c r="B22" s="74">
        <v>2.5107000000000001E-2</v>
      </c>
      <c r="C22" s="74">
        <v>2.7719000000000001E-2</v>
      </c>
      <c r="D22" s="74">
        <v>3.0922999999999999E-2</v>
      </c>
      <c r="E22" s="74">
        <v>3.3915000000000001E-2</v>
      </c>
      <c r="F22" s="74">
        <v>3.6132999999999998E-2</v>
      </c>
      <c r="G22" s="74">
        <v>3.8657999999999998E-2</v>
      </c>
      <c r="H22" s="74">
        <v>4.1224999999999998E-2</v>
      </c>
      <c r="I22" s="74">
        <v>4.3654999999999999E-2</v>
      </c>
      <c r="J22" s="74">
        <v>4.6081999999999998E-2</v>
      </c>
      <c r="K22" s="74">
        <v>4.8420999999999999E-2</v>
      </c>
      <c r="L22" s="74">
        <v>5.0735000000000002E-2</v>
      </c>
      <c r="M22" s="74">
        <v>5.3018000000000003E-2</v>
      </c>
      <c r="N22" s="74">
        <v>5.5294000000000003E-2</v>
      </c>
      <c r="O22" s="74">
        <v>5.7558999999999999E-2</v>
      </c>
      <c r="P22" s="74">
        <v>5.9798999999999998E-2</v>
      </c>
      <c r="Q22" s="74">
        <v>6.2052000000000003E-2</v>
      </c>
      <c r="R22" s="74">
        <v>6.4277000000000001E-2</v>
      </c>
      <c r="S22" s="74">
        <v>6.6441E-2</v>
      </c>
      <c r="T22" s="74">
        <v>6.8532999999999997E-2</v>
      </c>
      <c r="U22" s="74">
        <v>7.0538000000000003E-2</v>
      </c>
      <c r="V22" s="74">
        <v>7.2484999999999994E-2</v>
      </c>
      <c r="W22" s="74">
        <v>7.4403999999999998E-2</v>
      </c>
      <c r="X22" s="74">
        <v>7.6318999999999998E-2</v>
      </c>
      <c r="Y22" s="74">
        <v>7.8233999999999998E-2</v>
      </c>
      <c r="Z22" s="74">
        <v>8.0161999999999997E-2</v>
      </c>
      <c r="AA22" s="74">
        <v>8.2104999999999997E-2</v>
      </c>
      <c r="AB22" s="74">
        <v>8.4079000000000001E-2</v>
      </c>
      <c r="AC22" s="74">
        <v>8.6094000000000004E-2</v>
      </c>
      <c r="AD22" s="74">
        <v>8.8163000000000005E-2</v>
      </c>
      <c r="AE22" s="72">
        <v>4.3785999999999999E-2</v>
      </c>
    </row>
    <row r="23" spans="1:31" ht="15" customHeight="1" x14ac:dyDescent="0.25">
      <c r="A23" s="70" t="s">
        <v>318</v>
      </c>
      <c r="B23" s="74">
        <v>3.4202000000000003E-2</v>
      </c>
      <c r="C23" s="74">
        <v>3.4695999999999998E-2</v>
      </c>
      <c r="D23" s="74">
        <v>3.5284000000000003E-2</v>
      </c>
      <c r="E23" s="74">
        <v>3.5623000000000002E-2</v>
      </c>
      <c r="F23" s="74">
        <v>3.6005000000000002E-2</v>
      </c>
      <c r="G23" s="74">
        <v>3.6408000000000003E-2</v>
      </c>
      <c r="H23" s="74">
        <v>3.6784999999999998E-2</v>
      </c>
      <c r="I23" s="74">
        <v>3.7138999999999998E-2</v>
      </c>
      <c r="J23" s="74">
        <v>3.7486999999999999E-2</v>
      </c>
      <c r="K23" s="74">
        <v>3.7815000000000001E-2</v>
      </c>
      <c r="L23" s="74">
        <v>3.8134000000000001E-2</v>
      </c>
      <c r="M23" s="74">
        <v>3.8464999999999999E-2</v>
      </c>
      <c r="N23" s="74">
        <v>3.8810999999999998E-2</v>
      </c>
      <c r="O23" s="74">
        <v>3.9197000000000003E-2</v>
      </c>
      <c r="P23" s="74">
        <v>3.9593000000000003E-2</v>
      </c>
      <c r="Q23" s="74">
        <v>4.0027E-2</v>
      </c>
      <c r="R23" s="74">
        <v>4.0479000000000001E-2</v>
      </c>
      <c r="S23" s="74">
        <v>4.0931000000000002E-2</v>
      </c>
      <c r="T23" s="74">
        <v>4.1369999999999997E-2</v>
      </c>
      <c r="U23" s="74">
        <v>4.1789E-2</v>
      </c>
      <c r="V23" s="74">
        <v>4.2200000000000001E-2</v>
      </c>
      <c r="W23" s="74">
        <v>4.2609000000000001E-2</v>
      </c>
      <c r="X23" s="74">
        <v>4.3020999999999997E-2</v>
      </c>
      <c r="Y23" s="74">
        <v>4.3442000000000001E-2</v>
      </c>
      <c r="Z23" s="74">
        <v>4.3871E-2</v>
      </c>
      <c r="AA23" s="74">
        <v>4.4306999999999999E-2</v>
      </c>
      <c r="AB23" s="74">
        <v>4.4753000000000001E-2</v>
      </c>
      <c r="AC23" s="74">
        <v>4.5208999999999999E-2</v>
      </c>
      <c r="AD23" s="74">
        <v>4.5671000000000003E-2</v>
      </c>
      <c r="AE23" s="72">
        <v>1.0231000000000001E-2</v>
      </c>
    </row>
    <row r="24" spans="1:31" ht="15" customHeight="1" x14ac:dyDescent="0.25">
      <c r="A24" s="70" t="s">
        <v>319</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W24" s="74">
        <v>0</v>
      </c>
      <c r="X24" s="74">
        <v>0</v>
      </c>
      <c r="Y24" s="74">
        <v>0</v>
      </c>
      <c r="Z24" s="74">
        <v>0</v>
      </c>
      <c r="AA24" s="74">
        <v>0</v>
      </c>
      <c r="AB24" s="74">
        <v>0</v>
      </c>
      <c r="AC24" s="74">
        <v>0</v>
      </c>
      <c r="AD24" s="74">
        <v>0</v>
      </c>
      <c r="AE24" s="79" t="s">
        <v>134</v>
      </c>
    </row>
    <row r="25" spans="1:31" ht="15" customHeight="1" x14ac:dyDescent="0.25">
      <c r="A25" s="70" t="s">
        <v>320</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c r="S25" s="74">
        <v>0</v>
      </c>
      <c r="T25" s="74">
        <v>0</v>
      </c>
      <c r="U25" s="74">
        <v>0</v>
      </c>
      <c r="V25" s="74">
        <v>0</v>
      </c>
      <c r="W25" s="74">
        <v>0</v>
      </c>
      <c r="X25" s="74">
        <v>0</v>
      </c>
      <c r="Y25" s="74">
        <v>0</v>
      </c>
      <c r="Z25" s="74">
        <v>0</v>
      </c>
      <c r="AA25" s="74">
        <v>0</v>
      </c>
      <c r="AB25" s="74">
        <v>0</v>
      </c>
      <c r="AC25" s="74">
        <v>0</v>
      </c>
      <c r="AD25" s="74">
        <v>0</v>
      </c>
      <c r="AE25" s="79" t="s">
        <v>134</v>
      </c>
    </row>
    <row r="26" spans="1:31" ht="15" customHeight="1" x14ac:dyDescent="0.25">
      <c r="A26" s="70" t="s">
        <v>321</v>
      </c>
      <c r="B26" s="74">
        <v>0</v>
      </c>
      <c r="C26" s="74">
        <v>0</v>
      </c>
      <c r="D26" s="74">
        <v>0</v>
      </c>
      <c r="E26" s="74">
        <v>6.5600000000000001E-4</v>
      </c>
      <c r="F26" s="74">
        <v>1.137E-3</v>
      </c>
      <c r="G26" s="74">
        <v>3.248E-3</v>
      </c>
      <c r="H26" s="74">
        <v>7.6740000000000003E-3</v>
      </c>
      <c r="I26" s="74">
        <v>1.1526E-2</v>
      </c>
      <c r="J26" s="74">
        <v>1.5269E-2</v>
      </c>
      <c r="K26" s="74">
        <v>1.9088000000000001E-2</v>
      </c>
      <c r="L26" s="74">
        <v>2.2613000000000001E-2</v>
      </c>
      <c r="M26" s="74">
        <v>2.5853000000000001E-2</v>
      </c>
      <c r="N26" s="74">
        <v>2.9217E-2</v>
      </c>
      <c r="O26" s="74">
        <v>3.2225999999999998E-2</v>
      </c>
      <c r="P26" s="74">
        <v>3.5088000000000001E-2</v>
      </c>
      <c r="Q26" s="74">
        <v>3.7966E-2</v>
      </c>
      <c r="R26" s="74">
        <v>4.0691999999999999E-2</v>
      </c>
      <c r="S26" s="74">
        <v>4.3203999999999999E-2</v>
      </c>
      <c r="T26" s="74">
        <v>4.5524000000000002E-2</v>
      </c>
      <c r="U26" s="74">
        <v>4.7653000000000001E-2</v>
      </c>
      <c r="V26" s="74">
        <v>4.9618000000000002E-2</v>
      </c>
      <c r="W26" s="74">
        <v>5.144E-2</v>
      </c>
      <c r="X26" s="74">
        <v>5.3145999999999999E-2</v>
      </c>
      <c r="Y26" s="74">
        <v>5.4759000000000002E-2</v>
      </c>
      <c r="Z26" s="74">
        <v>5.6301999999999998E-2</v>
      </c>
      <c r="AA26" s="74">
        <v>5.7790000000000001E-2</v>
      </c>
      <c r="AB26" s="74">
        <v>5.9249999999999997E-2</v>
      </c>
      <c r="AC26" s="74">
        <v>6.0708999999999999E-2</v>
      </c>
      <c r="AD26" s="74">
        <v>6.2198999999999997E-2</v>
      </c>
      <c r="AE26" s="79" t="s">
        <v>134</v>
      </c>
    </row>
    <row r="27" spans="1:31" ht="15" customHeight="1" x14ac:dyDescent="0.25">
      <c r="A27" s="70" t="s">
        <v>322</v>
      </c>
      <c r="B27" s="74">
        <v>4.7188129999999999</v>
      </c>
      <c r="C27" s="74">
        <v>5.443988</v>
      </c>
      <c r="D27" s="74">
        <v>6.195792</v>
      </c>
      <c r="E27" s="74">
        <v>6.8509929999999999</v>
      </c>
      <c r="F27" s="74">
        <v>7.4942580000000003</v>
      </c>
      <c r="G27" s="74">
        <v>8.1313150000000007</v>
      </c>
      <c r="H27" s="74">
        <v>8.7400300000000009</v>
      </c>
      <c r="I27" s="74">
        <v>9.3127589999999998</v>
      </c>
      <c r="J27" s="74">
        <v>9.8550149999999999</v>
      </c>
      <c r="K27" s="74">
        <v>10.363218</v>
      </c>
      <c r="L27" s="74">
        <v>10.857692999999999</v>
      </c>
      <c r="M27" s="74">
        <v>11.356284</v>
      </c>
      <c r="N27" s="74">
        <v>11.853062</v>
      </c>
      <c r="O27" s="74">
        <v>12.386606</v>
      </c>
      <c r="P27" s="74">
        <v>12.931585</v>
      </c>
      <c r="Q27" s="74">
        <v>13.505118</v>
      </c>
      <c r="R27" s="74">
        <v>14.097198000000001</v>
      </c>
      <c r="S27" s="74">
        <v>14.695206000000001</v>
      </c>
      <c r="T27" s="74">
        <v>15.286657999999999</v>
      </c>
      <c r="U27" s="74">
        <v>15.87289</v>
      </c>
      <c r="V27" s="74">
        <v>16.454709999999999</v>
      </c>
      <c r="W27" s="74">
        <v>17.031424000000001</v>
      </c>
      <c r="X27" s="74">
        <v>17.602573</v>
      </c>
      <c r="Y27" s="74">
        <v>18.167158000000001</v>
      </c>
      <c r="Z27" s="74">
        <v>18.726761</v>
      </c>
      <c r="AA27" s="74">
        <v>19.279240000000001</v>
      </c>
      <c r="AB27" s="74">
        <v>19.825738999999999</v>
      </c>
      <c r="AC27" s="74">
        <v>20.366343000000001</v>
      </c>
      <c r="AD27" s="74">
        <v>20.899014000000001</v>
      </c>
      <c r="AE27" s="72">
        <v>5.1083999999999997E-2</v>
      </c>
    </row>
    <row r="28" spans="1:31" ht="15" customHeight="1" x14ac:dyDescent="0.25"/>
    <row r="29" spans="1:31" ht="15" customHeight="1" x14ac:dyDescent="0.25">
      <c r="A29" s="69" t="s">
        <v>356</v>
      </c>
      <c r="B29" s="75">
        <v>128.66493199999999</v>
      </c>
      <c r="C29" s="75">
        <v>128.57360800000001</v>
      </c>
      <c r="D29" s="75">
        <v>128.91482500000001</v>
      </c>
      <c r="E29" s="75">
        <v>128.97207599999999</v>
      </c>
      <c r="F29" s="75">
        <v>129.33047500000001</v>
      </c>
      <c r="G29" s="75">
        <v>129.86863700000001</v>
      </c>
      <c r="H29" s="75">
        <v>130.408051</v>
      </c>
      <c r="I29" s="75">
        <v>130.98959400000001</v>
      </c>
      <c r="J29" s="75">
        <v>131.67735300000001</v>
      </c>
      <c r="K29" s="75">
        <v>132.345901</v>
      </c>
      <c r="L29" s="75">
        <v>133.033432</v>
      </c>
      <c r="M29" s="75">
        <v>133.81002799999999</v>
      </c>
      <c r="N29" s="75">
        <v>134.68000799999999</v>
      </c>
      <c r="O29" s="75">
        <v>135.73559599999999</v>
      </c>
      <c r="P29" s="75">
        <v>136.85870399999999</v>
      </c>
      <c r="Q29" s="75">
        <v>138.147659</v>
      </c>
      <c r="R29" s="75">
        <v>139.523865</v>
      </c>
      <c r="S29" s="75">
        <v>140.92361500000001</v>
      </c>
      <c r="T29" s="75">
        <v>142.297821</v>
      </c>
      <c r="U29" s="75">
        <v>143.623245</v>
      </c>
      <c r="V29" s="75">
        <v>144.93460099999999</v>
      </c>
      <c r="W29" s="75">
        <v>146.24954199999999</v>
      </c>
      <c r="X29" s="75">
        <v>147.58758499999999</v>
      </c>
      <c r="Y29" s="75">
        <v>148.95649700000001</v>
      </c>
      <c r="Z29" s="75">
        <v>150.360657</v>
      </c>
      <c r="AA29" s="75">
        <v>151.79205300000001</v>
      </c>
      <c r="AB29" s="75">
        <v>153.257248</v>
      </c>
      <c r="AC29" s="75">
        <v>154.754166</v>
      </c>
      <c r="AD29" s="75">
        <v>156.270645</v>
      </c>
      <c r="AE29" s="76">
        <v>7.2519999999999998E-3</v>
      </c>
    </row>
    <row r="30" spans="1:31" ht="15" customHeight="1" x14ac:dyDescent="0.25"/>
    <row r="31" spans="1:31" ht="15" customHeight="1" x14ac:dyDescent="0.25">
      <c r="A31" s="69" t="s">
        <v>357</v>
      </c>
    </row>
    <row r="32" spans="1:31" ht="15" customHeight="1" x14ac:dyDescent="0.25">
      <c r="A32" s="69" t="s">
        <v>326</v>
      </c>
    </row>
    <row r="33" spans="1:31" ht="15" customHeight="1" x14ac:dyDescent="0.25">
      <c r="A33" s="70" t="s">
        <v>304</v>
      </c>
      <c r="B33" s="74">
        <v>86.073348999999993</v>
      </c>
      <c r="C33" s="74">
        <v>85.844093000000001</v>
      </c>
      <c r="D33" s="74">
        <v>85.946990999999997</v>
      </c>
      <c r="E33" s="74">
        <v>87.208374000000006</v>
      </c>
      <c r="F33" s="74">
        <v>88.374679999999998</v>
      </c>
      <c r="G33" s="74">
        <v>89.342055999999999</v>
      </c>
      <c r="H33" s="74">
        <v>90.280868999999996</v>
      </c>
      <c r="I33" s="74">
        <v>91.054473999999999</v>
      </c>
      <c r="J33" s="74">
        <v>91.773628000000002</v>
      </c>
      <c r="K33" s="74">
        <v>92.389587000000006</v>
      </c>
      <c r="L33" s="74">
        <v>92.914078000000003</v>
      </c>
      <c r="M33" s="74">
        <v>93.381927000000005</v>
      </c>
      <c r="N33" s="74">
        <v>93.827254999999994</v>
      </c>
      <c r="O33" s="74">
        <v>94.269783000000004</v>
      </c>
      <c r="P33" s="74">
        <v>94.713561999999996</v>
      </c>
      <c r="Q33" s="74">
        <v>95.098999000000006</v>
      </c>
      <c r="R33" s="74">
        <v>95.418296999999995</v>
      </c>
      <c r="S33" s="74">
        <v>95.656218999999993</v>
      </c>
      <c r="T33" s="74">
        <v>95.802047999999999</v>
      </c>
      <c r="U33" s="74">
        <v>95.842751000000007</v>
      </c>
      <c r="V33" s="74">
        <v>95.802170000000004</v>
      </c>
      <c r="W33" s="74">
        <v>95.700339999999997</v>
      </c>
      <c r="X33" s="74">
        <v>95.567993000000001</v>
      </c>
      <c r="Y33" s="74">
        <v>95.409081</v>
      </c>
      <c r="Z33" s="74">
        <v>95.232367999999994</v>
      </c>
      <c r="AA33" s="74">
        <v>95.035645000000002</v>
      </c>
      <c r="AB33" s="74">
        <v>94.819823999999997</v>
      </c>
      <c r="AC33" s="74">
        <v>94.574669</v>
      </c>
      <c r="AD33" s="74">
        <v>94.311592000000005</v>
      </c>
      <c r="AE33" s="72">
        <v>3.49E-3</v>
      </c>
    </row>
    <row r="34" spans="1:31" ht="15" customHeight="1" x14ac:dyDescent="0.25">
      <c r="A34" s="70" t="s">
        <v>305</v>
      </c>
      <c r="B34" s="74">
        <v>0.15817600000000001</v>
      </c>
      <c r="C34" s="74">
        <v>0.186725</v>
      </c>
      <c r="D34" s="74">
        <v>0.22497600000000001</v>
      </c>
      <c r="E34" s="74">
        <v>0.27008199999999999</v>
      </c>
      <c r="F34" s="74">
        <v>0.33807300000000001</v>
      </c>
      <c r="G34" s="74">
        <v>0.43015799999999998</v>
      </c>
      <c r="H34" s="74">
        <v>0.553589</v>
      </c>
      <c r="I34" s="74">
        <v>0.67782200000000004</v>
      </c>
      <c r="J34" s="74">
        <v>0.810029</v>
      </c>
      <c r="K34" s="74">
        <v>0.93806299999999998</v>
      </c>
      <c r="L34" s="74">
        <v>1.0598890000000001</v>
      </c>
      <c r="M34" s="74">
        <v>1.180579</v>
      </c>
      <c r="N34" s="74">
        <v>1.305018</v>
      </c>
      <c r="O34" s="74">
        <v>1.4135740000000001</v>
      </c>
      <c r="P34" s="74">
        <v>1.516195</v>
      </c>
      <c r="Q34" s="74">
        <v>1.6093249999999999</v>
      </c>
      <c r="R34" s="74">
        <v>1.693038</v>
      </c>
      <c r="S34" s="74">
        <v>1.7671319999999999</v>
      </c>
      <c r="T34" s="74">
        <v>1.8313950000000001</v>
      </c>
      <c r="U34" s="74">
        <v>1.8855930000000001</v>
      </c>
      <c r="V34" s="74">
        <v>1.9316930000000001</v>
      </c>
      <c r="W34" s="74">
        <v>1.969797</v>
      </c>
      <c r="X34" s="74">
        <v>2.0008159999999999</v>
      </c>
      <c r="Y34" s="74">
        <v>2.0258590000000001</v>
      </c>
      <c r="Z34" s="74">
        <v>2.0449769999999998</v>
      </c>
      <c r="AA34" s="74">
        <v>2.0587149999999999</v>
      </c>
      <c r="AB34" s="74">
        <v>2.0672269999999999</v>
      </c>
      <c r="AC34" s="74">
        <v>2.0722589999999999</v>
      </c>
      <c r="AD34" s="74">
        <v>2.0734469999999998</v>
      </c>
      <c r="AE34" s="72">
        <v>9.3256000000000006E-2</v>
      </c>
    </row>
    <row r="35" spans="1:31" ht="15" customHeight="1" x14ac:dyDescent="0.25">
      <c r="A35" s="70" t="s">
        <v>327</v>
      </c>
      <c r="B35" s="74">
        <v>86.231521999999998</v>
      </c>
      <c r="C35" s="74">
        <v>86.030815000000004</v>
      </c>
      <c r="D35" s="74">
        <v>86.171966999999995</v>
      </c>
      <c r="E35" s="74">
        <v>87.478454999999997</v>
      </c>
      <c r="F35" s="74">
        <v>88.712753000000006</v>
      </c>
      <c r="G35" s="74">
        <v>89.772216999999998</v>
      </c>
      <c r="H35" s="74">
        <v>90.834457</v>
      </c>
      <c r="I35" s="74">
        <v>91.732292000000001</v>
      </c>
      <c r="J35" s="74">
        <v>92.583656000000005</v>
      </c>
      <c r="K35" s="74">
        <v>93.327652</v>
      </c>
      <c r="L35" s="74">
        <v>93.973968999999997</v>
      </c>
      <c r="M35" s="74">
        <v>94.562507999999994</v>
      </c>
      <c r="N35" s="74">
        <v>95.132271000000003</v>
      </c>
      <c r="O35" s="74">
        <v>95.683357000000001</v>
      </c>
      <c r="P35" s="74">
        <v>96.229759000000001</v>
      </c>
      <c r="Q35" s="74">
        <v>96.708320999999998</v>
      </c>
      <c r="R35" s="74">
        <v>97.111335999999994</v>
      </c>
      <c r="S35" s="74">
        <v>97.423355000000001</v>
      </c>
      <c r="T35" s="74">
        <v>97.633446000000006</v>
      </c>
      <c r="U35" s="74">
        <v>97.728340000000003</v>
      </c>
      <c r="V35" s="74">
        <v>97.733863999999997</v>
      </c>
      <c r="W35" s="74">
        <v>97.670135000000002</v>
      </c>
      <c r="X35" s="74">
        <v>97.568809999999999</v>
      </c>
      <c r="Y35" s="74">
        <v>97.434937000000005</v>
      </c>
      <c r="Z35" s="74">
        <v>97.277343999999999</v>
      </c>
      <c r="AA35" s="74">
        <v>97.094359999999995</v>
      </c>
      <c r="AB35" s="74">
        <v>96.887054000000006</v>
      </c>
      <c r="AC35" s="74">
        <v>96.646927000000005</v>
      </c>
      <c r="AD35" s="74">
        <v>96.385040000000004</v>
      </c>
      <c r="AE35" s="72">
        <v>4.2180000000000004E-3</v>
      </c>
    </row>
    <row r="36" spans="1:31" ht="15" customHeight="1" x14ac:dyDescent="0.25"/>
    <row r="37" spans="1:31" ht="15" customHeight="1" x14ac:dyDescent="0.25">
      <c r="A37" s="69" t="s">
        <v>328</v>
      </c>
    </row>
    <row r="38" spans="1:31" ht="15" customHeight="1" x14ac:dyDescent="0.25">
      <c r="A38" s="70" t="s">
        <v>308</v>
      </c>
      <c r="B38" s="74">
        <v>8.1821660000000005</v>
      </c>
      <c r="C38" s="74">
        <v>9.2723220000000008</v>
      </c>
      <c r="D38" s="74">
        <v>10.388972000000001</v>
      </c>
      <c r="E38" s="74">
        <v>11.648683</v>
      </c>
      <c r="F38" s="74">
        <v>12.822177999999999</v>
      </c>
      <c r="G38" s="74">
        <v>13.90446</v>
      </c>
      <c r="H38" s="74">
        <v>14.929546</v>
      </c>
      <c r="I38" s="74">
        <v>15.870369</v>
      </c>
      <c r="J38" s="74">
        <v>16.741631999999999</v>
      </c>
      <c r="K38" s="74">
        <v>17.535378999999999</v>
      </c>
      <c r="L38" s="74">
        <v>18.254999000000002</v>
      </c>
      <c r="M38" s="74">
        <v>18.909571</v>
      </c>
      <c r="N38" s="74">
        <v>19.506039000000001</v>
      </c>
      <c r="O38" s="74">
        <v>20.050369</v>
      </c>
      <c r="P38" s="74">
        <v>20.545994</v>
      </c>
      <c r="Q38" s="74">
        <v>20.980255</v>
      </c>
      <c r="R38" s="74">
        <v>21.355173000000001</v>
      </c>
      <c r="S38" s="74">
        <v>21.670202</v>
      </c>
      <c r="T38" s="74">
        <v>21.926452999999999</v>
      </c>
      <c r="U38" s="74">
        <v>22.124870000000001</v>
      </c>
      <c r="V38" s="74">
        <v>22.273598</v>
      </c>
      <c r="W38" s="74">
        <v>22.381920000000001</v>
      </c>
      <c r="X38" s="74">
        <v>22.460547999999999</v>
      </c>
      <c r="Y38" s="74">
        <v>22.514130000000002</v>
      </c>
      <c r="Z38" s="74">
        <v>22.547432000000001</v>
      </c>
      <c r="AA38" s="74">
        <v>22.562387000000001</v>
      </c>
      <c r="AB38" s="74">
        <v>22.561924000000001</v>
      </c>
      <c r="AC38" s="74">
        <v>22.545680999999998</v>
      </c>
      <c r="AD38" s="74">
        <v>22.518045000000001</v>
      </c>
      <c r="AE38" s="72">
        <v>3.3408E-2</v>
      </c>
    </row>
    <row r="39" spans="1:31" ht="15" customHeight="1" x14ac:dyDescent="0.25">
      <c r="A39" s="70" t="s">
        <v>309</v>
      </c>
      <c r="B39" s="74">
        <v>1.2697999999999999E-2</v>
      </c>
      <c r="C39" s="74">
        <v>1.3406E-2</v>
      </c>
      <c r="D39" s="74">
        <v>1.4171E-2</v>
      </c>
      <c r="E39" s="74">
        <v>1.5181E-2</v>
      </c>
      <c r="F39" s="74">
        <v>1.5958E-2</v>
      </c>
      <c r="G39" s="74">
        <v>1.6622000000000001E-2</v>
      </c>
      <c r="H39" s="74">
        <v>1.7332E-2</v>
      </c>
      <c r="I39" s="74">
        <v>1.7919999999999998E-2</v>
      </c>
      <c r="J39" s="74">
        <v>1.8456E-2</v>
      </c>
      <c r="K39" s="74">
        <v>1.8952E-2</v>
      </c>
      <c r="L39" s="74">
        <v>1.9469E-2</v>
      </c>
      <c r="M39" s="74">
        <v>2.0007E-2</v>
      </c>
      <c r="N39" s="74">
        <v>2.0629000000000002E-2</v>
      </c>
      <c r="O39" s="74">
        <v>2.1395999999999998E-2</v>
      </c>
      <c r="P39" s="74">
        <v>2.2263999999999999E-2</v>
      </c>
      <c r="Q39" s="74">
        <v>2.3227000000000001E-2</v>
      </c>
      <c r="R39" s="74">
        <v>2.4279999999999999E-2</v>
      </c>
      <c r="S39" s="74">
        <v>2.5406999999999999E-2</v>
      </c>
      <c r="T39" s="74">
        <v>2.6577E-2</v>
      </c>
      <c r="U39" s="74">
        <v>2.7761999999999998E-2</v>
      </c>
      <c r="V39" s="74">
        <v>2.8951000000000001E-2</v>
      </c>
      <c r="W39" s="74">
        <v>3.0134999999999999E-2</v>
      </c>
      <c r="X39" s="74">
        <v>3.1309999999999998E-2</v>
      </c>
      <c r="Y39" s="74">
        <v>3.2472000000000001E-2</v>
      </c>
      <c r="Z39" s="74">
        <v>3.3614999999999999E-2</v>
      </c>
      <c r="AA39" s="74">
        <v>3.4730999999999998E-2</v>
      </c>
      <c r="AB39" s="74">
        <v>3.5818000000000003E-2</v>
      </c>
      <c r="AC39" s="74">
        <v>3.6872000000000002E-2</v>
      </c>
      <c r="AD39" s="74">
        <v>3.7887999999999998E-2</v>
      </c>
      <c r="AE39" s="72">
        <v>3.9229E-2</v>
      </c>
    </row>
    <row r="40" spans="1:31" ht="15" customHeight="1" x14ac:dyDescent="0.25">
      <c r="A40" s="70" t="s">
        <v>310</v>
      </c>
      <c r="B40" s="74">
        <v>0</v>
      </c>
      <c r="C40" s="74">
        <v>0</v>
      </c>
      <c r="D40" s="74">
        <v>0</v>
      </c>
      <c r="E40" s="74">
        <v>0</v>
      </c>
      <c r="F40" s="74">
        <v>0</v>
      </c>
      <c r="G40" s="74">
        <v>0</v>
      </c>
      <c r="H40" s="74">
        <v>0</v>
      </c>
      <c r="I40" s="74">
        <v>0</v>
      </c>
      <c r="J40" s="74">
        <v>0</v>
      </c>
      <c r="K40" s="74">
        <v>9.9999999999999995E-7</v>
      </c>
      <c r="L40" s="74">
        <v>9.9999999999999995E-7</v>
      </c>
      <c r="M40" s="74">
        <v>1.9999999999999999E-6</v>
      </c>
      <c r="N40" s="74">
        <v>3.0000000000000001E-6</v>
      </c>
      <c r="O40" s="74">
        <v>5.0000000000000004E-6</v>
      </c>
      <c r="P40" s="74">
        <v>7.9999999999999996E-6</v>
      </c>
      <c r="Q40" s="74">
        <v>1.2999999999999999E-5</v>
      </c>
      <c r="R40" s="74">
        <v>1.9000000000000001E-5</v>
      </c>
      <c r="S40" s="74">
        <v>2.5999999999999998E-5</v>
      </c>
      <c r="T40" s="74">
        <v>3.6000000000000001E-5</v>
      </c>
      <c r="U40" s="74">
        <v>4.8000000000000001E-5</v>
      </c>
      <c r="V40" s="74">
        <v>6.2000000000000003E-5</v>
      </c>
      <c r="W40" s="74">
        <v>7.7999999999999999E-5</v>
      </c>
      <c r="X40" s="74">
        <v>9.5000000000000005E-5</v>
      </c>
      <c r="Y40" s="74">
        <v>1.13E-4</v>
      </c>
      <c r="Z40" s="74">
        <v>1.3100000000000001E-4</v>
      </c>
      <c r="AA40" s="74">
        <v>1.4999999999999999E-4</v>
      </c>
      <c r="AB40" s="74">
        <v>1.7000000000000001E-4</v>
      </c>
      <c r="AC40" s="74">
        <v>1.8900000000000001E-4</v>
      </c>
      <c r="AD40" s="74">
        <v>2.0900000000000001E-4</v>
      </c>
      <c r="AE40" s="79" t="s">
        <v>134</v>
      </c>
    </row>
    <row r="41" spans="1:31" ht="15" customHeight="1" x14ac:dyDescent="0.25">
      <c r="A41" s="70" t="s">
        <v>311</v>
      </c>
      <c r="B41" s="74">
        <v>0</v>
      </c>
      <c r="C41" s="74">
        <v>0</v>
      </c>
      <c r="D41" s="74">
        <v>0</v>
      </c>
      <c r="E41" s="74">
        <v>0</v>
      </c>
      <c r="F41" s="74">
        <v>3.0699999999999998E-4</v>
      </c>
      <c r="G41" s="74">
        <v>5.9400000000000002E-4</v>
      </c>
      <c r="H41" s="74">
        <v>9.3099999999999997E-4</v>
      </c>
      <c r="I41" s="74">
        <v>1.2639999999999999E-3</v>
      </c>
      <c r="J41" s="74">
        <v>1.5889999999999999E-3</v>
      </c>
      <c r="K41" s="74">
        <v>1.9250000000000001E-3</v>
      </c>
      <c r="L41" s="74">
        <v>2.2790000000000002E-3</v>
      </c>
      <c r="M41" s="74">
        <v>2.6710000000000002E-3</v>
      </c>
      <c r="N41" s="74">
        <v>3.078E-3</v>
      </c>
      <c r="O41" s="74">
        <v>3.5309999999999999E-3</v>
      </c>
      <c r="P41" s="74">
        <v>4.0299999999999997E-3</v>
      </c>
      <c r="Q41" s="74">
        <v>4.5729999999999998E-3</v>
      </c>
      <c r="R41" s="74">
        <v>5.1580000000000003E-3</v>
      </c>
      <c r="S41" s="74">
        <v>5.7720000000000002E-3</v>
      </c>
      <c r="T41" s="74">
        <v>6.4019999999999997E-3</v>
      </c>
      <c r="U41" s="74">
        <v>7.0359999999999997E-3</v>
      </c>
      <c r="V41" s="74">
        <v>7.6649999999999999E-3</v>
      </c>
      <c r="W41" s="74">
        <v>8.2839999999999997E-3</v>
      </c>
      <c r="X41" s="74">
        <v>8.8900000000000003E-3</v>
      </c>
      <c r="Y41" s="74">
        <v>9.4809999999999998E-3</v>
      </c>
      <c r="Z41" s="74">
        <v>1.0052999999999999E-2</v>
      </c>
      <c r="AA41" s="74">
        <v>1.0605E-2</v>
      </c>
      <c r="AB41" s="74">
        <v>1.1136E-2</v>
      </c>
      <c r="AC41" s="74">
        <v>1.1644E-2</v>
      </c>
      <c r="AD41" s="74">
        <v>1.2128E-2</v>
      </c>
      <c r="AE41" s="79" t="s">
        <v>134</v>
      </c>
    </row>
    <row r="42" spans="1:31" ht="15" customHeight="1" x14ac:dyDescent="0.25">
      <c r="A42" s="70" t="s">
        <v>312</v>
      </c>
      <c r="B42" s="74">
        <v>0</v>
      </c>
      <c r="C42" s="74">
        <v>0</v>
      </c>
      <c r="D42" s="74">
        <v>0</v>
      </c>
      <c r="E42" s="74">
        <v>0</v>
      </c>
      <c r="F42" s="74">
        <v>0</v>
      </c>
      <c r="G42" s="74">
        <v>0</v>
      </c>
      <c r="H42" s="74">
        <v>0</v>
      </c>
      <c r="I42" s="74">
        <v>0</v>
      </c>
      <c r="J42" s="74">
        <v>0</v>
      </c>
      <c r="K42" s="74">
        <v>0</v>
      </c>
      <c r="L42" s="74">
        <v>9.9999999999999995E-7</v>
      </c>
      <c r="M42" s="74">
        <v>9.9999999999999995E-7</v>
      </c>
      <c r="N42" s="74">
        <v>9.9999999999999995E-7</v>
      </c>
      <c r="O42" s="74">
        <v>1.9999999999999999E-6</v>
      </c>
      <c r="P42" s="74">
        <v>1.9999999999999999E-6</v>
      </c>
      <c r="Q42" s="74">
        <v>3.0000000000000001E-6</v>
      </c>
      <c r="R42" s="74">
        <v>3.9999999999999998E-6</v>
      </c>
      <c r="S42" s="74">
        <v>5.0000000000000004E-6</v>
      </c>
      <c r="T42" s="74">
        <v>6.0000000000000002E-6</v>
      </c>
      <c r="U42" s="74">
        <v>6.9999999999999999E-6</v>
      </c>
      <c r="V42" s="74">
        <v>7.9999999999999996E-6</v>
      </c>
      <c r="W42" s="74">
        <v>1.0000000000000001E-5</v>
      </c>
      <c r="X42" s="74">
        <v>1.1E-5</v>
      </c>
      <c r="Y42" s="74">
        <v>1.2E-5</v>
      </c>
      <c r="Z42" s="74">
        <v>1.4E-5</v>
      </c>
      <c r="AA42" s="74">
        <v>1.5E-5</v>
      </c>
      <c r="AB42" s="74">
        <v>1.7E-5</v>
      </c>
      <c r="AC42" s="74">
        <v>1.8E-5</v>
      </c>
      <c r="AD42" s="74">
        <v>1.9000000000000001E-5</v>
      </c>
      <c r="AE42" s="79" t="s">
        <v>134</v>
      </c>
    </row>
    <row r="43" spans="1:31" ht="15" customHeight="1" x14ac:dyDescent="0.25">
      <c r="A43" s="70" t="s">
        <v>313</v>
      </c>
      <c r="B43" s="74">
        <v>0</v>
      </c>
      <c r="C43" s="74">
        <v>0</v>
      </c>
      <c r="D43" s="74">
        <v>0</v>
      </c>
      <c r="E43" s="74">
        <v>0</v>
      </c>
      <c r="F43" s="74">
        <v>0</v>
      </c>
      <c r="G43" s="74">
        <v>7.9999999999999996E-6</v>
      </c>
      <c r="H43" s="74">
        <v>2.1999999999999999E-5</v>
      </c>
      <c r="I43" s="74">
        <v>3.8000000000000002E-5</v>
      </c>
      <c r="J43" s="74">
        <v>7.8999999999999996E-5</v>
      </c>
      <c r="K43" s="74">
        <v>1.3300000000000001E-4</v>
      </c>
      <c r="L43" s="74">
        <v>1.95E-4</v>
      </c>
      <c r="M43" s="74">
        <v>2.6499999999999999E-4</v>
      </c>
      <c r="N43" s="74">
        <v>3.4400000000000001E-4</v>
      </c>
      <c r="O43" s="74">
        <v>4.3100000000000001E-4</v>
      </c>
      <c r="P43" s="74">
        <v>5.2400000000000005E-4</v>
      </c>
      <c r="Q43" s="74">
        <v>6.1899999999999998E-4</v>
      </c>
      <c r="R43" s="74">
        <v>7.1599999999999995E-4</v>
      </c>
      <c r="S43" s="74">
        <v>8.1300000000000003E-4</v>
      </c>
      <c r="T43" s="74">
        <v>9.0700000000000004E-4</v>
      </c>
      <c r="U43" s="74">
        <v>9.990000000000001E-4</v>
      </c>
      <c r="V43" s="74">
        <v>1.088E-3</v>
      </c>
      <c r="W43" s="74">
        <v>1.1720000000000001E-3</v>
      </c>
      <c r="X43" s="74">
        <v>1.2520000000000001E-3</v>
      </c>
      <c r="Y43" s="74">
        <v>1.3270000000000001E-3</v>
      </c>
      <c r="Z43" s="74">
        <v>1.397E-3</v>
      </c>
      <c r="AA43" s="74">
        <v>1.4630000000000001E-3</v>
      </c>
      <c r="AB43" s="74">
        <v>1.523E-3</v>
      </c>
      <c r="AC43" s="74">
        <v>1.578E-3</v>
      </c>
      <c r="AD43" s="74">
        <v>1.6280000000000001E-3</v>
      </c>
      <c r="AE43" s="79" t="s">
        <v>134</v>
      </c>
    </row>
    <row r="44" spans="1:31" ht="15" customHeight="1" x14ac:dyDescent="0.25">
      <c r="A44" s="70" t="s">
        <v>314</v>
      </c>
      <c r="B44" s="74">
        <v>0.39632699999999998</v>
      </c>
      <c r="C44" s="74">
        <v>0.41020600000000002</v>
      </c>
      <c r="D44" s="74">
        <v>0.423128</v>
      </c>
      <c r="E44" s="74">
        <v>0.43538700000000002</v>
      </c>
      <c r="F44" s="74">
        <v>0.44772000000000001</v>
      </c>
      <c r="G44" s="74">
        <v>0.45889999999999997</v>
      </c>
      <c r="H44" s="74">
        <v>0.474852</v>
      </c>
      <c r="I44" s="74">
        <v>0.48985200000000001</v>
      </c>
      <c r="J44" s="74">
        <v>0.50407400000000002</v>
      </c>
      <c r="K44" s="74">
        <v>0.51758899999999997</v>
      </c>
      <c r="L44" s="74">
        <v>0.53064100000000003</v>
      </c>
      <c r="M44" s="74">
        <v>0.54423299999999997</v>
      </c>
      <c r="N44" s="74">
        <v>0.55814200000000003</v>
      </c>
      <c r="O44" s="74">
        <v>0.57378799999999996</v>
      </c>
      <c r="P44" s="74">
        <v>0.59102399999999999</v>
      </c>
      <c r="Q44" s="74">
        <v>0.60936500000000005</v>
      </c>
      <c r="R44" s="74">
        <v>0.62862600000000002</v>
      </c>
      <c r="S44" s="74">
        <v>0.64830500000000002</v>
      </c>
      <c r="T44" s="74">
        <v>0.66788800000000004</v>
      </c>
      <c r="U44" s="74">
        <v>0.68703599999999998</v>
      </c>
      <c r="V44" s="74">
        <v>0.70576300000000003</v>
      </c>
      <c r="W44" s="74">
        <v>0.72403499999999998</v>
      </c>
      <c r="X44" s="74">
        <v>0.74193699999999996</v>
      </c>
      <c r="Y44" s="74">
        <v>0.75939699999999999</v>
      </c>
      <c r="Z44" s="74">
        <v>0.77634700000000001</v>
      </c>
      <c r="AA44" s="74">
        <v>0.79263799999999995</v>
      </c>
      <c r="AB44" s="74">
        <v>0.80820199999999998</v>
      </c>
      <c r="AC44" s="74">
        <v>0.82289699999999999</v>
      </c>
      <c r="AD44" s="74">
        <v>0.83669400000000005</v>
      </c>
      <c r="AE44" s="72">
        <v>2.6752000000000001E-2</v>
      </c>
    </row>
    <row r="45" spans="1:31" ht="15" customHeight="1" x14ac:dyDescent="0.25">
      <c r="A45" s="70" t="s">
        <v>315</v>
      </c>
      <c r="B45" s="74">
        <v>6.1976999999999997E-2</v>
      </c>
      <c r="C45" s="74">
        <v>6.5547999999999995E-2</v>
      </c>
      <c r="D45" s="74">
        <v>6.9724999999999995E-2</v>
      </c>
      <c r="E45" s="74">
        <v>7.4150999999999995E-2</v>
      </c>
      <c r="F45" s="74">
        <v>7.8431000000000001E-2</v>
      </c>
      <c r="G45" s="74">
        <v>8.2365999999999995E-2</v>
      </c>
      <c r="H45" s="74">
        <v>8.6198999999999998E-2</v>
      </c>
      <c r="I45" s="74">
        <v>8.9631000000000002E-2</v>
      </c>
      <c r="J45" s="74">
        <v>9.2697000000000002E-2</v>
      </c>
      <c r="K45" s="74">
        <v>9.5483999999999999E-2</v>
      </c>
      <c r="L45" s="74">
        <v>9.7980999999999999E-2</v>
      </c>
      <c r="M45" s="74">
        <v>0.10023799999999999</v>
      </c>
      <c r="N45" s="74">
        <v>0.102287</v>
      </c>
      <c r="O45" s="74">
        <v>0.104144</v>
      </c>
      <c r="P45" s="74">
        <v>0.105855</v>
      </c>
      <c r="Q45" s="74">
        <v>0.107349</v>
      </c>
      <c r="R45" s="74">
        <v>0.10863100000000001</v>
      </c>
      <c r="S45" s="74">
        <v>0.109693</v>
      </c>
      <c r="T45" s="74">
        <v>0.110536</v>
      </c>
      <c r="U45" s="74">
        <v>0.11115700000000001</v>
      </c>
      <c r="V45" s="74">
        <v>0.1116</v>
      </c>
      <c r="W45" s="74">
        <v>0.11189499999999999</v>
      </c>
      <c r="X45" s="74">
        <v>0.11208600000000001</v>
      </c>
      <c r="Y45" s="74">
        <v>0.112195</v>
      </c>
      <c r="Z45" s="74">
        <v>0.112234</v>
      </c>
      <c r="AA45" s="74">
        <v>0.112209</v>
      </c>
      <c r="AB45" s="74">
        <v>0.112125</v>
      </c>
      <c r="AC45" s="74">
        <v>0.111979</v>
      </c>
      <c r="AD45" s="74">
        <v>0.111786</v>
      </c>
      <c r="AE45" s="72">
        <v>1.9966999999999999E-2</v>
      </c>
    </row>
    <row r="46" spans="1:31" ht="15" customHeight="1" x14ac:dyDescent="0.25">
      <c r="A46" s="70" t="s">
        <v>316</v>
      </c>
      <c r="B46" s="74">
        <v>0.12069100000000001</v>
      </c>
      <c r="C46" s="74">
        <v>0.12581800000000001</v>
      </c>
      <c r="D46" s="74">
        <v>0.13152800000000001</v>
      </c>
      <c r="E46" s="74">
        <v>0.13858799999999999</v>
      </c>
      <c r="F46" s="74">
        <v>0.14527699999999999</v>
      </c>
      <c r="G46" s="74">
        <v>0.15132000000000001</v>
      </c>
      <c r="H46" s="74">
        <v>0.15709000000000001</v>
      </c>
      <c r="I46" s="74">
        <v>0.16225000000000001</v>
      </c>
      <c r="J46" s="74">
        <v>0.16694999999999999</v>
      </c>
      <c r="K46" s="74">
        <v>0.17117299999999999</v>
      </c>
      <c r="L46" s="74">
        <v>0.174931</v>
      </c>
      <c r="M46" s="74">
        <v>0.17830599999999999</v>
      </c>
      <c r="N46" s="74">
        <v>0.181396</v>
      </c>
      <c r="O46" s="74">
        <v>0.18421999999999999</v>
      </c>
      <c r="P46" s="74">
        <v>0.18683</v>
      </c>
      <c r="Q46" s="74">
        <v>0.189112</v>
      </c>
      <c r="R46" s="74">
        <v>0.19106799999999999</v>
      </c>
      <c r="S46" s="74">
        <v>0.19268199999999999</v>
      </c>
      <c r="T46" s="74">
        <v>0.19395200000000001</v>
      </c>
      <c r="U46" s="74">
        <v>0.19486600000000001</v>
      </c>
      <c r="V46" s="74">
        <v>0.195493</v>
      </c>
      <c r="W46" s="74">
        <v>0.19588700000000001</v>
      </c>
      <c r="X46" s="74">
        <v>0.19612199999999999</v>
      </c>
      <c r="Y46" s="74">
        <v>0.19622600000000001</v>
      </c>
      <c r="Z46" s="74">
        <v>0.19622800000000001</v>
      </c>
      <c r="AA46" s="74">
        <v>0.196132</v>
      </c>
      <c r="AB46" s="74">
        <v>0.19595199999999999</v>
      </c>
      <c r="AC46" s="74">
        <v>0.19567599999999999</v>
      </c>
      <c r="AD46" s="74">
        <v>0.19533400000000001</v>
      </c>
      <c r="AE46" s="72">
        <v>1.6424999999999999E-2</v>
      </c>
    </row>
    <row r="47" spans="1:31" ht="15" customHeight="1" x14ac:dyDescent="0.25">
      <c r="A47" s="70" t="s">
        <v>317</v>
      </c>
      <c r="B47" s="74">
        <v>9.6496999999999999E-2</v>
      </c>
      <c r="C47" s="74">
        <v>9.8982000000000001E-2</v>
      </c>
      <c r="D47" s="74">
        <v>0.10291</v>
      </c>
      <c r="E47" s="74">
        <v>0.106864</v>
      </c>
      <c r="F47" s="74">
        <v>0.11157499999999999</v>
      </c>
      <c r="G47" s="74">
        <v>0.11620900000000001</v>
      </c>
      <c r="H47" s="74">
        <v>0.120906</v>
      </c>
      <c r="I47" s="74">
        <v>0.125392</v>
      </c>
      <c r="J47" s="74">
        <v>0.12995899999999999</v>
      </c>
      <c r="K47" s="74">
        <v>0.13451299999999999</v>
      </c>
      <c r="L47" s="74">
        <v>0.13894699999999999</v>
      </c>
      <c r="M47" s="74">
        <v>0.14332</v>
      </c>
      <c r="N47" s="74">
        <v>0.14759800000000001</v>
      </c>
      <c r="O47" s="74">
        <v>0.151834</v>
      </c>
      <c r="P47" s="74">
        <v>0.156113</v>
      </c>
      <c r="Q47" s="74">
        <v>0.16020899999999999</v>
      </c>
      <c r="R47" s="74">
        <v>0.16411899999999999</v>
      </c>
      <c r="S47" s="74">
        <v>0.16777400000000001</v>
      </c>
      <c r="T47" s="74">
        <v>0.171157</v>
      </c>
      <c r="U47" s="74">
        <v>0.17424200000000001</v>
      </c>
      <c r="V47" s="74">
        <v>0.177093</v>
      </c>
      <c r="W47" s="74">
        <v>0.17977599999999999</v>
      </c>
      <c r="X47" s="74">
        <v>0.18234800000000001</v>
      </c>
      <c r="Y47" s="74">
        <v>0.18492900000000001</v>
      </c>
      <c r="Z47" s="74">
        <v>0.18757599999999999</v>
      </c>
      <c r="AA47" s="74">
        <v>0.19032299999999999</v>
      </c>
      <c r="AB47" s="74">
        <v>0.19322400000000001</v>
      </c>
      <c r="AC47" s="74">
        <v>0.19629199999999999</v>
      </c>
      <c r="AD47" s="74">
        <v>0.19950200000000001</v>
      </c>
      <c r="AE47" s="72">
        <v>2.6298999999999999E-2</v>
      </c>
    </row>
    <row r="48" spans="1:31" ht="15" customHeight="1" x14ac:dyDescent="0.25">
      <c r="A48" s="70" t="s">
        <v>318</v>
      </c>
      <c r="B48" s="74">
        <v>0.376828</v>
      </c>
      <c r="C48" s="74">
        <v>0.38022499999999998</v>
      </c>
      <c r="D48" s="74">
        <v>0.38823999999999997</v>
      </c>
      <c r="E48" s="74">
        <v>0.39782600000000001</v>
      </c>
      <c r="F48" s="74">
        <v>0.40777999999999998</v>
      </c>
      <c r="G48" s="74">
        <v>0.41697499999999998</v>
      </c>
      <c r="H48" s="74">
        <v>0.42666500000000002</v>
      </c>
      <c r="I48" s="74">
        <v>0.43560300000000002</v>
      </c>
      <c r="J48" s="74">
        <v>0.44372499999999998</v>
      </c>
      <c r="K48" s="74">
        <v>0.45149800000000001</v>
      </c>
      <c r="L48" s="74">
        <v>0.45867799999999997</v>
      </c>
      <c r="M48" s="74">
        <v>0.46545700000000001</v>
      </c>
      <c r="N48" s="74">
        <v>0.471889</v>
      </c>
      <c r="O48" s="74">
        <v>0.47794900000000001</v>
      </c>
      <c r="P48" s="74">
        <v>0.48377399999999998</v>
      </c>
      <c r="Q48" s="74">
        <v>0.48894900000000002</v>
      </c>
      <c r="R48" s="74">
        <v>0.49343199999999998</v>
      </c>
      <c r="S48" s="74">
        <v>0.497145</v>
      </c>
      <c r="T48" s="74">
        <v>0.50005699999999997</v>
      </c>
      <c r="U48" s="74">
        <v>0.50210399999999999</v>
      </c>
      <c r="V48" s="74">
        <v>0.50347699999999995</v>
      </c>
      <c r="W48" s="74">
        <v>0.50428200000000001</v>
      </c>
      <c r="X48" s="74">
        <v>0.50470099999999996</v>
      </c>
      <c r="Y48" s="74">
        <v>0.50481699999999996</v>
      </c>
      <c r="Z48" s="74">
        <v>0.50468599999999997</v>
      </c>
      <c r="AA48" s="74">
        <v>0.50431999999999999</v>
      </c>
      <c r="AB48" s="74">
        <v>0.50373699999999999</v>
      </c>
      <c r="AC48" s="74">
        <v>0.50290999999999997</v>
      </c>
      <c r="AD48" s="74">
        <v>0.50191399999999997</v>
      </c>
      <c r="AE48" s="72">
        <v>1.0337000000000001E-2</v>
      </c>
    </row>
    <row r="49" spans="1:31" ht="15" customHeight="1" x14ac:dyDescent="0.25">
      <c r="A49" s="70" t="s">
        <v>319</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c r="S49" s="74">
        <v>0</v>
      </c>
      <c r="T49" s="74">
        <v>0</v>
      </c>
      <c r="U49" s="74">
        <v>0</v>
      </c>
      <c r="V49" s="74">
        <v>0</v>
      </c>
      <c r="W49" s="74">
        <v>0</v>
      </c>
      <c r="X49" s="74">
        <v>0</v>
      </c>
      <c r="Y49" s="74">
        <v>0</v>
      </c>
      <c r="Z49" s="74">
        <v>0</v>
      </c>
      <c r="AA49" s="74">
        <v>0</v>
      </c>
      <c r="AB49" s="74">
        <v>0</v>
      </c>
      <c r="AC49" s="74">
        <v>0</v>
      </c>
      <c r="AD49" s="74">
        <v>0</v>
      </c>
      <c r="AE49" s="79" t="s">
        <v>134</v>
      </c>
    </row>
    <row r="50" spans="1:31" ht="15" customHeight="1" x14ac:dyDescent="0.25">
      <c r="A50" s="70" t="s">
        <v>320</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W50" s="74">
        <v>0</v>
      </c>
      <c r="X50" s="74">
        <v>0</v>
      </c>
      <c r="Y50" s="74">
        <v>0</v>
      </c>
      <c r="Z50" s="74">
        <v>0</v>
      </c>
      <c r="AA50" s="74">
        <v>0</v>
      </c>
      <c r="AB50" s="74">
        <v>0</v>
      </c>
      <c r="AC50" s="74">
        <v>0</v>
      </c>
      <c r="AD50" s="74">
        <v>0</v>
      </c>
      <c r="AE50" s="79" t="s">
        <v>134</v>
      </c>
    </row>
    <row r="51" spans="1:31" ht="15" customHeight="1" x14ac:dyDescent="0.25">
      <c r="A51" s="70" t="s">
        <v>321</v>
      </c>
      <c r="B51" s="74">
        <v>0</v>
      </c>
      <c r="C51" s="74">
        <v>0</v>
      </c>
      <c r="D51" s="74">
        <v>0</v>
      </c>
      <c r="E51" s="74">
        <v>2.1199999999999999E-3</v>
      </c>
      <c r="F51" s="74">
        <v>4.5250000000000004E-3</v>
      </c>
      <c r="G51" s="74">
        <v>5.2719999999999998E-3</v>
      </c>
      <c r="H51" s="74">
        <v>6.9340000000000001E-3</v>
      </c>
      <c r="I51" s="74">
        <v>8.8909999999999996E-3</v>
      </c>
      <c r="J51" s="74">
        <v>1.0762000000000001E-2</v>
      </c>
      <c r="K51" s="74">
        <v>1.2737999999999999E-2</v>
      </c>
      <c r="L51" s="74">
        <v>1.4734000000000001E-2</v>
      </c>
      <c r="M51" s="74">
        <v>1.6719999999999999E-2</v>
      </c>
      <c r="N51" s="74">
        <v>1.9241000000000001E-2</v>
      </c>
      <c r="O51" s="74">
        <v>2.1801999999999998E-2</v>
      </c>
      <c r="P51" s="74">
        <v>2.4309999999999998E-2</v>
      </c>
      <c r="Q51" s="74">
        <v>2.6873000000000001E-2</v>
      </c>
      <c r="R51" s="74">
        <v>2.9340999999999999E-2</v>
      </c>
      <c r="S51" s="74">
        <v>3.1739999999999997E-2</v>
      </c>
      <c r="T51" s="74">
        <v>3.4056999999999997E-2</v>
      </c>
      <c r="U51" s="74">
        <v>3.6248000000000002E-2</v>
      </c>
      <c r="V51" s="74">
        <v>3.8328000000000001E-2</v>
      </c>
      <c r="W51" s="74">
        <v>4.0307000000000003E-2</v>
      </c>
      <c r="X51" s="74">
        <v>4.2207000000000001E-2</v>
      </c>
      <c r="Y51" s="74">
        <v>4.4045000000000001E-2</v>
      </c>
      <c r="Z51" s="74">
        <v>4.5838999999999998E-2</v>
      </c>
      <c r="AA51" s="74">
        <v>4.7607999999999998E-2</v>
      </c>
      <c r="AB51" s="74">
        <v>4.9375000000000002E-2</v>
      </c>
      <c r="AC51" s="74">
        <v>5.1159999999999997E-2</v>
      </c>
      <c r="AD51" s="74">
        <v>5.2982000000000001E-2</v>
      </c>
      <c r="AE51" s="79" t="s">
        <v>134</v>
      </c>
    </row>
    <row r="52" spans="1:31" ht="15" customHeight="1" x14ac:dyDescent="0.25">
      <c r="A52" s="70" t="s">
        <v>329</v>
      </c>
      <c r="B52" s="74">
        <v>9.2471859999999992</v>
      </c>
      <c r="C52" s="74">
        <v>10.366507</v>
      </c>
      <c r="D52" s="74">
        <v>11.518674000000001</v>
      </c>
      <c r="E52" s="74">
        <v>12.8188</v>
      </c>
      <c r="F52" s="74">
        <v>14.033751000000001</v>
      </c>
      <c r="G52" s="74">
        <v>15.152725999999999</v>
      </c>
      <c r="H52" s="74">
        <v>16.220476000000001</v>
      </c>
      <c r="I52" s="74">
        <v>17.201212000000002</v>
      </c>
      <c r="J52" s="74">
        <v>18.109922000000001</v>
      </c>
      <c r="K52" s="74">
        <v>18.939384</v>
      </c>
      <c r="L52" s="74">
        <v>19.692854000000001</v>
      </c>
      <c r="M52" s="74">
        <v>20.380789</v>
      </c>
      <c r="N52" s="74">
        <v>21.010650999999999</v>
      </c>
      <c r="O52" s="74">
        <v>21.589472000000001</v>
      </c>
      <c r="P52" s="74">
        <v>22.120729000000001</v>
      </c>
      <c r="Q52" s="74">
        <v>22.590547999999998</v>
      </c>
      <c r="R52" s="74">
        <v>23.000565999999999</v>
      </c>
      <c r="S52" s="74">
        <v>23.349565999999999</v>
      </c>
      <c r="T52" s="74">
        <v>23.638029</v>
      </c>
      <c r="U52" s="74">
        <v>23.866377</v>
      </c>
      <c r="V52" s="74">
        <v>24.043125</v>
      </c>
      <c r="W52" s="74">
        <v>24.177776000000001</v>
      </c>
      <c r="X52" s="74">
        <v>24.281509</v>
      </c>
      <c r="Y52" s="74">
        <v>24.359144000000001</v>
      </c>
      <c r="Z52" s="74">
        <v>24.415555999999999</v>
      </c>
      <c r="AA52" s="74">
        <v>24.452583000000001</v>
      </c>
      <c r="AB52" s="74">
        <v>24.473202000000001</v>
      </c>
      <c r="AC52" s="74">
        <v>24.476894000000001</v>
      </c>
      <c r="AD52" s="74">
        <v>24.468132000000001</v>
      </c>
      <c r="AE52" s="72">
        <v>3.2318E-2</v>
      </c>
    </row>
    <row r="53" spans="1:31" ht="15" customHeight="1" x14ac:dyDescent="0.25"/>
    <row r="54" spans="1:31" ht="15" customHeight="1" x14ac:dyDescent="0.25">
      <c r="A54" s="69" t="s">
        <v>358</v>
      </c>
      <c r="B54" s="75">
        <v>95.478706000000003</v>
      </c>
      <c r="C54" s="75">
        <v>96.397323999999998</v>
      </c>
      <c r="D54" s="75">
        <v>97.690642999999994</v>
      </c>
      <c r="E54" s="75">
        <v>100.297256</v>
      </c>
      <c r="F54" s="75">
        <v>102.746506</v>
      </c>
      <c r="G54" s="75">
        <v>104.924942</v>
      </c>
      <c r="H54" s="75">
        <v>107.05493199999999</v>
      </c>
      <c r="I54" s="75">
        <v>108.933502</v>
      </c>
      <c r="J54" s="75">
        <v>110.69358099999999</v>
      </c>
      <c r="K54" s="75">
        <v>112.267036</v>
      </c>
      <c r="L54" s="75">
        <v>113.66682400000001</v>
      </c>
      <c r="M54" s="75">
        <v>114.943298</v>
      </c>
      <c r="N54" s="75">
        <v>116.142921</v>
      </c>
      <c r="O54" s="75">
        <v>117.27282700000001</v>
      </c>
      <c r="P54" s="75">
        <v>118.350487</v>
      </c>
      <c r="Q54" s="75">
        <v>119.298866</v>
      </c>
      <c r="R54" s="75">
        <v>120.11190000000001</v>
      </c>
      <c r="S54" s="75">
        <v>120.772919</v>
      </c>
      <c r="T54" s="75">
        <v>121.271477</v>
      </c>
      <c r="U54" s="75">
        <v>121.594719</v>
      </c>
      <c r="V54" s="75">
        <v>121.776993</v>
      </c>
      <c r="W54" s="75">
        <v>121.847916</v>
      </c>
      <c r="X54" s="75">
        <v>121.850319</v>
      </c>
      <c r="Y54" s="75">
        <v>121.794083</v>
      </c>
      <c r="Z54" s="75">
        <v>121.692902</v>
      </c>
      <c r="AA54" s="75">
        <v>121.546944</v>
      </c>
      <c r="AB54" s="75">
        <v>121.36026</v>
      </c>
      <c r="AC54" s="75">
        <v>121.123825</v>
      </c>
      <c r="AD54" s="75">
        <v>120.853172</v>
      </c>
      <c r="AE54" s="76">
        <v>8.4089999999999998E-3</v>
      </c>
    </row>
    <row r="55" spans="1:31" ht="15" customHeight="1" x14ac:dyDescent="0.25"/>
    <row r="56" spans="1:31" ht="15" customHeight="1" x14ac:dyDescent="0.25">
      <c r="A56" s="69" t="s">
        <v>359</v>
      </c>
      <c r="B56" s="75">
        <v>224.14364599999999</v>
      </c>
      <c r="C56" s="75">
        <v>224.970932</v>
      </c>
      <c r="D56" s="75">
        <v>226.605469</v>
      </c>
      <c r="E56" s="75">
        <v>229.26933299999999</v>
      </c>
      <c r="F56" s="75">
        <v>232.07698099999999</v>
      </c>
      <c r="G56" s="75">
        <v>234.79357899999999</v>
      </c>
      <c r="H56" s="75">
        <v>237.46298200000001</v>
      </c>
      <c r="I56" s="75">
        <v>239.92309599999999</v>
      </c>
      <c r="J56" s="75">
        <v>242.37094099999999</v>
      </c>
      <c r="K56" s="75">
        <v>244.61294599999999</v>
      </c>
      <c r="L56" s="75">
        <v>246.700256</v>
      </c>
      <c r="M56" s="75">
        <v>248.75332599999999</v>
      </c>
      <c r="N56" s="75">
        <v>250.822937</v>
      </c>
      <c r="O56" s="75">
        <v>253.00842299999999</v>
      </c>
      <c r="P56" s="75">
        <v>255.20919799999999</v>
      </c>
      <c r="Q56" s="75">
        <v>257.44653299999999</v>
      </c>
      <c r="R56" s="75">
        <v>259.63577299999997</v>
      </c>
      <c r="S56" s="75">
        <v>261.69653299999999</v>
      </c>
      <c r="T56" s="75">
        <v>263.56930499999999</v>
      </c>
      <c r="U56" s="75">
        <v>265.21795700000001</v>
      </c>
      <c r="V56" s="75">
        <v>266.71160900000001</v>
      </c>
      <c r="W56" s="75">
        <v>268.09747299999998</v>
      </c>
      <c r="X56" s="75">
        <v>269.43789700000002</v>
      </c>
      <c r="Y56" s="75">
        <v>270.75058000000001</v>
      </c>
      <c r="Z56" s="75">
        <v>272.05355800000001</v>
      </c>
      <c r="AA56" s="75">
        <v>273.33898900000003</v>
      </c>
      <c r="AB56" s="75">
        <v>274.61749300000002</v>
      </c>
      <c r="AC56" s="75">
        <v>275.87799100000001</v>
      </c>
      <c r="AD56" s="75">
        <v>277.12380999999999</v>
      </c>
      <c r="AE56" s="76">
        <v>7.7520000000000002E-3</v>
      </c>
    </row>
    <row r="57" spans="1:31" ht="15" customHeight="1" thickBot="1" x14ac:dyDescent="0.3"/>
    <row r="58" spans="1:31" ht="15" customHeight="1" x14ac:dyDescent="0.25">
      <c r="A58" s="114" t="s">
        <v>360</v>
      </c>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row>
    <row r="59" spans="1:31" ht="15" customHeight="1" x14ac:dyDescent="0.25">
      <c r="A59" s="77" t="s">
        <v>350</v>
      </c>
    </row>
    <row r="60" spans="1:31" ht="15" customHeight="1" x14ac:dyDescent="0.25">
      <c r="A60" s="77" t="s">
        <v>153</v>
      </c>
    </row>
    <row r="61" spans="1:31" ht="15" customHeight="1" x14ac:dyDescent="0.25">
      <c r="A61" s="77" t="s">
        <v>545</v>
      </c>
    </row>
    <row r="62" spans="1:31" ht="15" customHeight="1" x14ac:dyDescent="0.25">
      <c r="A62" s="77" t="s">
        <v>361</v>
      </c>
    </row>
    <row r="63" spans="1:31" ht="15" customHeight="1" x14ac:dyDescent="0.25">
      <c r="A63" s="77" t="s">
        <v>362</v>
      </c>
    </row>
    <row r="64" spans="1:31" ht="15" customHeight="1" x14ac:dyDescent="0.25">
      <c r="A64" s="77" t="s">
        <v>363</v>
      </c>
    </row>
    <row r="65" spans="1:1" ht="15" customHeight="1" x14ac:dyDescent="0.25">
      <c r="A65" s="77" t="s">
        <v>364</v>
      </c>
    </row>
    <row r="66" spans="1:1" ht="15" customHeight="1" x14ac:dyDescent="0.25">
      <c r="A66" s="77" t="s">
        <v>546</v>
      </c>
    </row>
    <row r="67" spans="1:1" ht="15" customHeight="1" x14ac:dyDescent="0.25">
      <c r="A67" s="77" t="s">
        <v>547</v>
      </c>
    </row>
    <row r="68" spans="1:1" ht="15" customHeight="1" x14ac:dyDescent="0.25">
      <c r="A68" s="77" t="s">
        <v>548</v>
      </c>
    </row>
    <row r="69" spans="1:1" ht="15" customHeight="1" x14ac:dyDescent="0.25">
      <c r="A69" s="77" t="s">
        <v>549</v>
      </c>
    </row>
    <row r="70" spans="1:1" ht="15" customHeight="1" x14ac:dyDescent="0.25"/>
    <row r="71" spans="1:1" ht="15" customHeight="1" x14ac:dyDescent="0.25"/>
    <row r="72" spans="1:1" ht="15" customHeight="1" x14ac:dyDescent="0.25"/>
    <row r="73" spans="1:1" ht="15" customHeight="1" x14ac:dyDescent="0.25"/>
    <row r="74" spans="1:1" ht="15" customHeight="1" x14ac:dyDescent="0.25"/>
    <row r="75" spans="1:1" ht="15" customHeight="1" x14ac:dyDescent="0.25"/>
    <row r="76" spans="1:1" ht="15" customHeight="1" x14ac:dyDescent="0.25"/>
    <row r="77" spans="1:1" ht="15" customHeight="1" x14ac:dyDescent="0.25"/>
    <row r="78" spans="1:1" ht="15" customHeight="1" x14ac:dyDescent="0.25"/>
    <row r="79" spans="1:1" ht="15" customHeight="1" x14ac:dyDescent="0.25"/>
    <row r="80" spans="1:1"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sheetData>
  <mergeCells count="1">
    <mergeCell ref="A58:AE5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27"/>
  <sheetViews>
    <sheetView topLeftCell="A46" workbookViewId="0"/>
  </sheetViews>
  <sheetFormatPr defaultRowHeight="15" x14ac:dyDescent="0.25"/>
  <cols>
    <col min="1" max="1" width="45.7109375" customWidth="1"/>
  </cols>
  <sheetData>
    <row r="1" spans="1:31" ht="15" customHeight="1" x14ac:dyDescent="0.25">
      <c r="A1" s="64" t="s">
        <v>550</v>
      </c>
    </row>
    <row r="2" spans="1:31" ht="15" customHeight="1" x14ac:dyDescent="0.25">
      <c r="A2" s="65" t="s">
        <v>4</v>
      </c>
    </row>
    <row r="3" spans="1:31" ht="15" customHeight="1" x14ac:dyDescent="0.25">
      <c r="A3" s="65" t="s">
        <v>4</v>
      </c>
      <c r="B3" s="66" t="s">
        <v>4</v>
      </c>
      <c r="C3" s="66" t="s">
        <v>4</v>
      </c>
      <c r="D3" s="66" t="s">
        <v>4</v>
      </c>
      <c r="E3" s="66" t="s">
        <v>4</v>
      </c>
      <c r="F3" s="66" t="s">
        <v>4</v>
      </c>
      <c r="G3" s="66" t="s">
        <v>4</v>
      </c>
      <c r="H3" s="66" t="s">
        <v>4</v>
      </c>
      <c r="I3" s="66" t="s">
        <v>4</v>
      </c>
      <c r="J3" s="66" t="s">
        <v>4</v>
      </c>
      <c r="K3" s="66" t="s">
        <v>4</v>
      </c>
      <c r="L3" s="66" t="s">
        <v>4</v>
      </c>
      <c r="M3" s="66" t="s">
        <v>4</v>
      </c>
      <c r="N3" s="66" t="s">
        <v>4</v>
      </c>
      <c r="O3" s="66" t="s">
        <v>4</v>
      </c>
      <c r="P3" s="66" t="s">
        <v>4</v>
      </c>
      <c r="Q3" s="66" t="s">
        <v>4</v>
      </c>
      <c r="R3" s="66" t="s">
        <v>4</v>
      </c>
      <c r="S3" s="66" t="s">
        <v>4</v>
      </c>
      <c r="T3" s="66" t="s">
        <v>4</v>
      </c>
      <c r="U3" s="66" t="s">
        <v>4</v>
      </c>
      <c r="V3" s="66" t="s">
        <v>4</v>
      </c>
      <c r="W3" s="66" t="s">
        <v>4</v>
      </c>
      <c r="X3" s="66" t="s">
        <v>4</v>
      </c>
      <c r="Y3" s="66" t="s">
        <v>4</v>
      </c>
      <c r="Z3" s="66" t="s">
        <v>4</v>
      </c>
      <c r="AA3" s="66" t="s">
        <v>4</v>
      </c>
      <c r="AB3" s="66" t="s">
        <v>4</v>
      </c>
      <c r="AC3" s="66" t="s">
        <v>4</v>
      </c>
      <c r="AD3" s="66" t="s">
        <v>4</v>
      </c>
      <c r="AE3" s="67" t="s">
        <v>479</v>
      </c>
    </row>
    <row r="4" spans="1:31" ht="15" customHeight="1" thickBot="1" x14ac:dyDescent="0.3">
      <c r="A4" s="68" t="s">
        <v>68</v>
      </c>
      <c r="B4" s="68">
        <v>2012</v>
      </c>
      <c r="C4" s="68">
        <v>2013</v>
      </c>
      <c r="D4" s="68">
        <v>2014</v>
      </c>
      <c r="E4" s="68">
        <v>2015</v>
      </c>
      <c r="F4" s="68">
        <v>2016</v>
      </c>
      <c r="G4" s="68">
        <v>2017</v>
      </c>
      <c r="H4" s="68">
        <v>2018</v>
      </c>
      <c r="I4" s="68">
        <v>2019</v>
      </c>
      <c r="J4" s="68">
        <v>2020</v>
      </c>
      <c r="K4" s="68">
        <v>2021</v>
      </c>
      <c r="L4" s="68">
        <v>2022</v>
      </c>
      <c r="M4" s="68">
        <v>2023</v>
      </c>
      <c r="N4" s="68">
        <v>2024</v>
      </c>
      <c r="O4" s="68">
        <v>2025</v>
      </c>
      <c r="P4" s="68">
        <v>2026</v>
      </c>
      <c r="Q4" s="68">
        <v>2027</v>
      </c>
      <c r="R4" s="68">
        <v>2028</v>
      </c>
      <c r="S4" s="68">
        <v>2029</v>
      </c>
      <c r="T4" s="68">
        <v>2030</v>
      </c>
      <c r="U4" s="68">
        <v>2031</v>
      </c>
      <c r="V4" s="68">
        <v>2032</v>
      </c>
      <c r="W4" s="68">
        <v>2033</v>
      </c>
      <c r="X4" s="68">
        <v>2034</v>
      </c>
      <c r="Y4" s="68">
        <v>2035</v>
      </c>
      <c r="Z4" s="68">
        <v>2036</v>
      </c>
      <c r="AA4" s="68">
        <v>2037</v>
      </c>
      <c r="AB4" s="68">
        <v>2038</v>
      </c>
      <c r="AC4" s="68">
        <v>2039</v>
      </c>
      <c r="AD4" s="68">
        <v>2040</v>
      </c>
      <c r="AE4" s="68">
        <v>2040</v>
      </c>
    </row>
    <row r="5" spans="1:31" ht="15" customHeight="1" thickTop="1" x14ac:dyDescent="0.25"/>
    <row r="6" spans="1:31" ht="15" customHeight="1" x14ac:dyDescent="0.25">
      <c r="A6" s="69" t="s">
        <v>69</v>
      </c>
      <c r="B6" s="85">
        <v>12.904638</v>
      </c>
      <c r="C6" s="85">
        <v>12.236606</v>
      </c>
      <c r="D6" s="85">
        <v>11.112971</v>
      </c>
      <c r="E6" s="85">
        <v>7.1177169999999998</v>
      </c>
      <c r="F6" s="85">
        <v>8.6510160000000003</v>
      </c>
      <c r="G6" s="85">
        <v>8.6941880000000005</v>
      </c>
      <c r="H6" s="85">
        <v>8.7097169999999995</v>
      </c>
      <c r="I6" s="85">
        <v>8.8834099999999996</v>
      </c>
      <c r="J6" s="85">
        <v>9.0420680000000004</v>
      </c>
      <c r="K6" s="85">
        <v>9.2712909999999997</v>
      </c>
      <c r="L6" s="85">
        <v>9.5015450000000001</v>
      </c>
      <c r="M6" s="85">
        <v>9.7628710000000005</v>
      </c>
      <c r="N6" s="85">
        <v>10.016926</v>
      </c>
      <c r="O6" s="85">
        <v>10.289717</v>
      </c>
      <c r="P6" s="85">
        <v>10.596857999999999</v>
      </c>
      <c r="Q6" s="85">
        <v>10.937132</v>
      </c>
      <c r="R6" s="85">
        <v>11.277369999999999</v>
      </c>
      <c r="S6" s="85">
        <v>11.619400000000001</v>
      </c>
      <c r="T6" s="85">
        <v>11.970898</v>
      </c>
      <c r="U6" s="85">
        <v>12.315251</v>
      </c>
      <c r="V6" s="85">
        <v>12.672279</v>
      </c>
      <c r="W6" s="85">
        <v>13.042684</v>
      </c>
      <c r="X6" s="85">
        <v>13.413258000000001</v>
      </c>
      <c r="Y6" s="85">
        <v>13.772762</v>
      </c>
      <c r="Z6" s="85">
        <v>14.156071000000001</v>
      </c>
      <c r="AA6" s="85">
        <v>14.575761999999999</v>
      </c>
      <c r="AB6" s="85">
        <v>15.041482999999999</v>
      </c>
      <c r="AC6" s="85">
        <v>15.45255</v>
      </c>
      <c r="AD6" s="85">
        <v>15.871081999999999</v>
      </c>
      <c r="AE6" s="76">
        <v>9.6790000000000001E-3</v>
      </c>
    </row>
    <row r="7" spans="1:31" ht="15" customHeight="1" x14ac:dyDescent="0.25"/>
    <row r="8" spans="1:31" ht="15" customHeight="1" x14ac:dyDescent="0.25">
      <c r="A8" s="69" t="s">
        <v>70</v>
      </c>
    </row>
    <row r="9" spans="1:31" ht="15" customHeight="1" x14ac:dyDescent="0.25">
      <c r="A9" s="70" t="s">
        <v>71</v>
      </c>
      <c r="B9" s="73">
        <v>10.61706</v>
      </c>
      <c r="C9" s="73">
        <v>14.214179</v>
      </c>
      <c r="D9" s="73">
        <v>14.099106000000001</v>
      </c>
      <c r="E9" s="73">
        <v>13.406727</v>
      </c>
      <c r="F9" s="73">
        <v>13.813053999999999</v>
      </c>
      <c r="G9" s="73">
        <v>13.918034</v>
      </c>
      <c r="H9" s="73">
        <v>14.013574</v>
      </c>
      <c r="I9" s="73">
        <v>14.137191</v>
      </c>
      <c r="J9" s="73">
        <v>14.253943</v>
      </c>
      <c r="K9" s="73">
        <v>14.381347</v>
      </c>
      <c r="L9" s="73">
        <v>14.505635</v>
      </c>
      <c r="M9" s="73">
        <v>14.632973</v>
      </c>
      <c r="N9" s="73">
        <v>14.755791</v>
      </c>
      <c r="O9" s="73">
        <v>14.879436999999999</v>
      </c>
      <c r="P9" s="73">
        <v>15.006843999999999</v>
      </c>
      <c r="Q9" s="73">
        <v>15.138427999999999</v>
      </c>
      <c r="R9" s="73">
        <v>15.267652999999999</v>
      </c>
      <c r="S9" s="73">
        <v>15.394658</v>
      </c>
      <c r="T9" s="73">
        <v>15.520967000000001</v>
      </c>
      <c r="U9" s="73">
        <v>15.643922999999999</v>
      </c>
      <c r="V9" s="73">
        <v>15.766672</v>
      </c>
      <c r="W9" s="73">
        <v>15.890281999999999</v>
      </c>
      <c r="X9" s="73">
        <v>16.012969999999999</v>
      </c>
      <c r="Y9" s="73">
        <v>16.130925999999999</v>
      </c>
      <c r="Z9" s="73">
        <v>16.251298999999999</v>
      </c>
      <c r="AA9" s="73">
        <v>16.377094</v>
      </c>
      <c r="AB9" s="73">
        <v>16.510382</v>
      </c>
      <c r="AC9" s="73">
        <v>16.631111000000001</v>
      </c>
      <c r="AD9" s="73">
        <v>16.751963</v>
      </c>
      <c r="AE9" s="72">
        <v>6.1029999999999999E-3</v>
      </c>
    </row>
    <row r="10" spans="1:31" ht="15" customHeight="1" x14ac:dyDescent="0.25">
      <c r="A10" s="70" t="s">
        <v>72</v>
      </c>
      <c r="B10" s="73">
        <v>11.010327</v>
      </c>
      <c r="C10" s="73">
        <v>10.568913</v>
      </c>
      <c r="D10" s="73">
        <v>11.616899</v>
      </c>
      <c r="E10" s="73">
        <v>12.170826</v>
      </c>
      <c r="F10" s="73">
        <v>12.783358</v>
      </c>
      <c r="G10" s="73">
        <v>13.186007</v>
      </c>
      <c r="H10" s="73">
        <v>13.503133</v>
      </c>
      <c r="I10" s="73">
        <v>13.775922</v>
      </c>
      <c r="J10" s="73">
        <v>14.015401000000001</v>
      </c>
      <c r="K10" s="73">
        <v>14.23822</v>
      </c>
      <c r="L10" s="73">
        <v>14.448539999999999</v>
      </c>
      <c r="M10" s="73">
        <v>14.652616</v>
      </c>
      <c r="N10" s="73">
        <v>14.851476</v>
      </c>
      <c r="O10" s="73">
        <v>15.048263</v>
      </c>
      <c r="P10" s="73">
        <v>15.244847999999999</v>
      </c>
      <c r="Q10" s="73">
        <v>15.441981999999999</v>
      </c>
      <c r="R10" s="73">
        <v>15.638426000000001</v>
      </c>
      <c r="S10" s="73">
        <v>15.834479</v>
      </c>
      <c r="T10" s="73">
        <v>16.030687</v>
      </c>
      <c r="U10" s="73">
        <v>16.226429</v>
      </c>
      <c r="V10" s="73">
        <v>16.422598000000001</v>
      </c>
      <c r="W10" s="73">
        <v>16.619433999999998</v>
      </c>
      <c r="X10" s="73">
        <v>16.816406000000001</v>
      </c>
      <c r="Y10" s="73">
        <v>17.012646</v>
      </c>
      <c r="Z10" s="73">
        <v>17.209973999999999</v>
      </c>
      <c r="AA10" s="73">
        <v>17.409127999999999</v>
      </c>
      <c r="AB10" s="73">
        <v>17.610596000000001</v>
      </c>
      <c r="AC10" s="73">
        <v>17.809334</v>
      </c>
      <c r="AD10" s="73">
        <v>18.008483999999999</v>
      </c>
      <c r="AE10" s="72">
        <v>1.9934E-2</v>
      </c>
    </row>
    <row r="11" spans="1:31" ht="15" customHeight="1" x14ac:dyDescent="0.25">
      <c r="A11" s="70" t="s">
        <v>73</v>
      </c>
      <c r="B11" s="73">
        <v>11.010327</v>
      </c>
      <c r="C11" s="73">
        <v>10.568913</v>
      </c>
      <c r="D11" s="73">
        <v>11.616899</v>
      </c>
      <c r="E11" s="73">
        <v>12.170826</v>
      </c>
      <c r="F11" s="73">
        <v>12.783358</v>
      </c>
      <c r="G11" s="73">
        <v>13.186007</v>
      </c>
      <c r="H11" s="73">
        <v>13.503133</v>
      </c>
      <c r="I11" s="73">
        <v>13.775922</v>
      </c>
      <c r="J11" s="73">
        <v>14.015401000000001</v>
      </c>
      <c r="K11" s="73">
        <v>14.23822</v>
      </c>
      <c r="L11" s="73">
        <v>14.448539999999999</v>
      </c>
      <c r="M11" s="73">
        <v>14.652616</v>
      </c>
      <c r="N11" s="73">
        <v>14.851476</v>
      </c>
      <c r="O11" s="73">
        <v>15.048263</v>
      </c>
      <c r="P11" s="73">
        <v>15.244847999999999</v>
      </c>
      <c r="Q11" s="73">
        <v>15.441981999999999</v>
      </c>
      <c r="R11" s="73">
        <v>15.638426000000001</v>
      </c>
      <c r="S11" s="73">
        <v>15.834479</v>
      </c>
      <c r="T11" s="73">
        <v>16.030687</v>
      </c>
      <c r="U11" s="73">
        <v>16.226429</v>
      </c>
      <c r="V11" s="73">
        <v>16.422598000000001</v>
      </c>
      <c r="W11" s="73">
        <v>16.619433999999998</v>
      </c>
      <c r="X11" s="73">
        <v>16.816406000000001</v>
      </c>
      <c r="Y11" s="73">
        <v>17.012646</v>
      </c>
      <c r="Z11" s="73">
        <v>17.209973999999999</v>
      </c>
      <c r="AA11" s="73">
        <v>17.409127999999999</v>
      </c>
      <c r="AB11" s="73">
        <v>17.610596000000001</v>
      </c>
      <c r="AC11" s="73">
        <v>17.809334</v>
      </c>
      <c r="AD11" s="73">
        <v>18.008483999999999</v>
      </c>
      <c r="AE11" s="72">
        <v>1.9934E-2</v>
      </c>
    </row>
    <row r="12" spans="1:31" ht="15" customHeight="1" x14ac:dyDescent="0.25"/>
    <row r="13" spans="1:31" ht="15" customHeight="1" x14ac:dyDescent="0.25">
      <c r="A13" s="69" t="s">
        <v>74</v>
      </c>
    </row>
    <row r="14" spans="1:31" ht="15" customHeight="1" x14ac:dyDescent="0.25">
      <c r="A14" s="70" t="s">
        <v>75</v>
      </c>
      <c r="B14" s="74">
        <v>0.835843</v>
      </c>
      <c r="C14" s="74">
        <v>0.83838199999999996</v>
      </c>
      <c r="D14" s="74">
        <v>0.84048500000000004</v>
      </c>
      <c r="E14" s="74">
        <v>0.84259399999999995</v>
      </c>
      <c r="F14" s="74">
        <v>0.84470800000000001</v>
      </c>
      <c r="G14" s="74">
        <v>0.84682800000000003</v>
      </c>
      <c r="H14" s="74">
        <v>0.84895200000000004</v>
      </c>
      <c r="I14" s="74">
        <v>0.85108200000000001</v>
      </c>
      <c r="J14" s="74">
        <v>0.85321800000000003</v>
      </c>
      <c r="K14" s="74">
        <v>0.85535799999999995</v>
      </c>
      <c r="L14" s="74">
        <v>0.85750499999999996</v>
      </c>
      <c r="M14" s="74">
        <v>0.85965599999999998</v>
      </c>
      <c r="N14" s="74">
        <v>0.86181300000000005</v>
      </c>
      <c r="O14" s="74">
        <v>0.86397500000000005</v>
      </c>
      <c r="P14" s="74">
        <v>0.866143</v>
      </c>
      <c r="Q14" s="74">
        <v>0.86831599999999998</v>
      </c>
      <c r="R14" s="74">
        <v>0.87049500000000002</v>
      </c>
      <c r="S14" s="74">
        <v>0.87267899999999998</v>
      </c>
      <c r="T14" s="74">
        <v>0.87486799999999998</v>
      </c>
      <c r="U14" s="74">
        <v>0.87706300000000004</v>
      </c>
      <c r="V14" s="74">
        <v>0.87926400000000005</v>
      </c>
      <c r="W14" s="74">
        <v>0.88146999999999998</v>
      </c>
      <c r="X14" s="74">
        <v>0.88368199999999997</v>
      </c>
      <c r="Y14" s="74">
        <v>0.88589899999999999</v>
      </c>
      <c r="Z14" s="74">
        <v>0.88812199999999997</v>
      </c>
      <c r="AA14" s="74">
        <v>0.89034999999999997</v>
      </c>
      <c r="AB14" s="74">
        <v>0.89258400000000004</v>
      </c>
      <c r="AC14" s="74">
        <v>0.89482300000000004</v>
      </c>
      <c r="AD14" s="74">
        <v>0.89706900000000001</v>
      </c>
      <c r="AE14" s="72">
        <v>2.5089999999999999E-3</v>
      </c>
    </row>
    <row r="15" spans="1:31" ht="15" customHeight="1" x14ac:dyDescent="0.25">
      <c r="A15" s="70" t="s">
        <v>76</v>
      </c>
      <c r="B15" s="74">
        <v>0.79815400000000003</v>
      </c>
      <c r="C15" s="74">
        <v>0.81164499999999995</v>
      </c>
      <c r="D15" s="74">
        <v>0.81368099999999999</v>
      </c>
      <c r="E15" s="74">
        <v>0.81572299999999998</v>
      </c>
      <c r="F15" s="74">
        <v>0.81777</v>
      </c>
      <c r="G15" s="74">
        <v>0.81982100000000002</v>
      </c>
      <c r="H15" s="74">
        <v>0.821878</v>
      </c>
      <c r="I15" s="74">
        <v>0.82394100000000003</v>
      </c>
      <c r="J15" s="74">
        <v>0.82600799999999996</v>
      </c>
      <c r="K15" s="74">
        <v>0.82808000000000004</v>
      </c>
      <c r="L15" s="74">
        <v>0.83015799999999995</v>
      </c>
      <c r="M15" s="74">
        <v>0.83224100000000001</v>
      </c>
      <c r="N15" s="74">
        <v>0.83432899999999999</v>
      </c>
      <c r="O15" s="74">
        <v>0.836422</v>
      </c>
      <c r="P15" s="74">
        <v>0.83852099999999996</v>
      </c>
      <c r="Q15" s="74">
        <v>0.84062499999999996</v>
      </c>
      <c r="R15" s="74">
        <v>0.84273399999999998</v>
      </c>
      <c r="S15" s="74">
        <v>0.84484800000000004</v>
      </c>
      <c r="T15" s="74">
        <v>0.84696800000000005</v>
      </c>
      <c r="U15" s="74">
        <v>0.84909299999999999</v>
      </c>
      <c r="V15" s="74">
        <v>0.85122299999999995</v>
      </c>
      <c r="W15" s="74">
        <v>0.85335899999999998</v>
      </c>
      <c r="X15" s="74">
        <v>0.85550000000000004</v>
      </c>
      <c r="Y15" s="74">
        <v>0.85764700000000005</v>
      </c>
      <c r="Z15" s="74">
        <v>0.85979899999999998</v>
      </c>
      <c r="AA15" s="74">
        <v>0.86195600000000006</v>
      </c>
      <c r="AB15" s="74">
        <v>0.86411899999999997</v>
      </c>
      <c r="AC15" s="74">
        <v>0.86628700000000003</v>
      </c>
      <c r="AD15" s="74">
        <v>0.86846000000000001</v>
      </c>
      <c r="AE15" s="72">
        <v>2.5089999999999999E-3</v>
      </c>
    </row>
    <row r="16" spans="1:31" ht="15" customHeight="1" x14ac:dyDescent="0.25"/>
    <row r="17" spans="1:31" ht="15" customHeight="1" x14ac:dyDescent="0.25">
      <c r="A17" s="69" t="s">
        <v>77</v>
      </c>
    </row>
    <row r="18" spans="1:31" ht="15" customHeight="1" x14ac:dyDescent="0.25">
      <c r="A18" s="69" t="s">
        <v>78</v>
      </c>
    </row>
    <row r="19" spans="1:31" ht="15" customHeight="1" x14ac:dyDescent="0.25">
      <c r="A19" s="69" t="s">
        <v>551</v>
      </c>
    </row>
    <row r="20" spans="1:31" ht="15" customHeight="1" x14ac:dyDescent="0.25">
      <c r="A20" s="70" t="s">
        <v>79</v>
      </c>
      <c r="B20" s="78">
        <v>15369.174805000001</v>
      </c>
      <c r="C20" s="78">
        <v>15710.275390999999</v>
      </c>
      <c r="D20" s="78">
        <v>16055.495117</v>
      </c>
      <c r="E20" s="78">
        <v>16553.144531000002</v>
      </c>
      <c r="F20" s="78">
        <v>16970.447265999999</v>
      </c>
      <c r="G20" s="78">
        <v>17369.324218999998</v>
      </c>
      <c r="H20" s="78">
        <v>17834.765625</v>
      </c>
      <c r="I20" s="78">
        <v>18296.275390999999</v>
      </c>
      <c r="J20" s="78">
        <v>18800.777343999998</v>
      </c>
      <c r="K20" s="78">
        <v>19259.289062</v>
      </c>
      <c r="L20" s="78">
        <v>19721.373047000001</v>
      </c>
      <c r="M20" s="78">
        <v>20221.101562</v>
      </c>
      <c r="N20" s="78">
        <v>20753.011718999998</v>
      </c>
      <c r="O20" s="78">
        <v>21295.417968999998</v>
      </c>
      <c r="P20" s="78">
        <v>21818.296875</v>
      </c>
      <c r="Q20" s="78">
        <v>22343.533202999999</v>
      </c>
      <c r="R20" s="78">
        <v>22863.607422000001</v>
      </c>
      <c r="S20" s="78">
        <v>23373.625</v>
      </c>
      <c r="T20" s="78">
        <v>23894.089843999998</v>
      </c>
      <c r="U20" s="78">
        <v>24405.107422000001</v>
      </c>
      <c r="V20" s="78">
        <v>24921.498047000001</v>
      </c>
      <c r="W20" s="78">
        <v>25479.667968999998</v>
      </c>
      <c r="X20" s="78">
        <v>26061.689452999999</v>
      </c>
      <c r="Y20" s="78">
        <v>26658.654297000001</v>
      </c>
      <c r="Z20" s="78">
        <v>27278.242188</v>
      </c>
      <c r="AA20" s="78">
        <v>27907.748047000001</v>
      </c>
      <c r="AB20" s="78">
        <v>28554.402343999998</v>
      </c>
      <c r="AC20" s="78">
        <v>29212.318359000001</v>
      </c>
      <c r="AD20" s="78">
        <v>29897.882812</v>
      </c>
      <c r="AE20" s="72">
        <v>2.4119000000000002E-2</v>
      </c>
    </row>
    <row r="21" spans="1:31" ht="15" customHeight="1" x14ac:dyDescent="0.25">
      <c r="A21" s="70" t="s">
        <v>80</v>
      </c>
      <c r="B21" s="78">
        <v>1253.630005</v>
      </c>
      <c r="C21" s="78">
        <v>1273.790039</v>
      </c>
      <c r="D21" s="78">
        <v>1299.280029</v>
      </c>
      <c r="E21" s="78">
        <v>1335.6899410000001</v>
      </c>
      <c r="F21" s="78">
        <v>1374.6400149999999</v>
      </c>
      <c r="G21" s="78">
        <v>1410.540039</v>
      </c>
      <c r="H21" s="78">
        <v>1450.880005</v>
      </c>
      <c r="I21" s="78">
        <v>1493.849976</v>
      </c>
      <c r="J21" s="78">
        <v>1533.420044</v>
      </c>
      <c r="K21" s="78">
        <v>1570.339966</v>
      </c>
      <c r="L21" s="78">
        <v>1606.910034</v>
      </c>
      <c r="M21" s="78">
        <v>1643.0500489999999</v>
      </c>
      <c r="N21" s="78">
        <v>1679.130005</v>
      </c>
      <c r="O21" s="78">
        <v>1716.4399410000001</v>
      </c>
      <c r="P21" s="78">
        <v>1752.790039</v>
      </c>
      <c r="Q21" s="78">
        <v>1789.3100589999999</v>
      </c>
      <c r="R21" s="78">
        <v>1826.3100589999999</v>
      </c>
      <c r="S21" s="78">
        <v>1863.4399410000001</v>
      </c>
      <c r="T21" s="78">
        <v>1901.75</v>
      </c>
      <c r="U21" s="78">
        <v>1940.6099850000001</v>
      </c>
      <c r="V21" s="78">
        <v>1979.219971</v>
      </c>
      <c r="W21" s="78">
        <v>2017.6800539999999</v>
      </c>
      <c r="X21" s="78">
        <v>2057.280029</v>
      </c>
      <c r="Y21" s="78">
        <v>2097.719971</v>
      </c>
      <c r="Z21" s="78">
        <v>2137.3798830000001</v>
      </c>
      <c r="AA21" s="78">
        <v>2177.5200199999999</v>
      </c>
      <c r="AB21" s="78">
        <v>2216.780029</v>
      </c>
      <c r="AC21" s="78">
        <v>2258.4099120000001</v>
      </c>
      <c r="AD21" s="78">
        <v>2302.860107</v>
      </c>
      <c r="AE21" s="72">
        <v>2.2173999999999999E-2</v>
      </c>
    </row>
    <row r="22" spans="1:31" ht="15" customHeight="1" x14ac:dyDescent="0.25">
      <c r="A22" s="70" t="s">
        <v>81</v>
      </c>
      <c r="B22" s="78">
        <v>2135.5102539999998</v>
      </c>
      <c r="C22" s="78">
        <v>2180.9406739999999</v>
      </c>
      <c r="D22" s="78">
        <v>2264.3508299999999</v>
      </c>
      <c r="E22" s="78">
        <v>2353.0351559999999</v>
      </c>
      <c r="F22" s="78">
        <v>2455.2312010000001</v>
      </c>
      <c r="G22" s="78">
        <v>2556.4562989999999</v>
      </c>
      <c r="H22" s="78">
        <v>2665.4204100000002</v>
      </c>
      <c r="I22" s="78">
        <v>2759.2827149999998</v>
      </c>
      <c r="J22" s="78">
        <v>2855.03125</v>
      </c>
      <c r="K22" s="78">
        <v>2949.9514159999999</v>
      </c>
      <c r="L22" s="78">
        <v>3048.5986330000001</v>
      </c>
      <c r="M22" s="78">
        <v>3141.2607419999999</v>
      </c>
      <c r="N22" s="78">
        <v>3230.8283689999998</v>
      </c>
      <c r="O22" s="78">
        <v>3313.6484380000002</v>
      </c>
      <c r="P22" s="78">
        <v>3399.57251</v>
      </c>
      <c r="Q22" s="78">
        <v>3477.779297</v>
      </c>
      <c r="R22" s="78">
        <v>3564.0607909999999</v>
      </c>
      <c r="S22" s="78">
        <v>3646.8015140000002</v>
      </c>
      <c r="T22" s="78">
        <v>3739.1198730000001</v>
      </c>
      <c r="U22" s="78">
        <v>3826.6813959999999</v>
      </c>
      <c r="V22" s="78">
        <v>3918.618164</v>
      </c>
      <c r="W22" s="78">
        <v>4013.2995609999998</v>
      </c>
      <c r="X22" s="78">
        <v>4106.8154299999997</v>
      </c>
      <c r="Y22" s="78">
        <v>4204.9575199999999</v>
      </c>
      <c r="Z22" s="78">
        <v>4308.3994140000004</v>
      </c>
      <c r="AA22" s="78">
        <v>4402.7875979999999</v>
      </c>
      <c r="AB22" s="78">
        <v>4512.3779299999997</v>
      </c>
      <c r="AC22" s="78">
        <v>4628.2314450000003</v>
      </c>
      <c r="AD22" s="78">
        <v>4743.9536129999997</v>
      </c>
      <c r="AE22" s="72">
        <v>2.92E-2</v>
      </c>
    </row>
    <row r="23" spans="1:31" ht="15" customHeight="1" x14ac:dyDescent="0.25">
      <c r="A23" s="70" t="s">
        <v>82</v>
      </c>
      <c r="B23" s="78">
        <v>4891.6997069999998</v>
      </c>
      <c r="C23" s="78">
        <v>5032.7695309999999</v>
      </c>
      <c r="D23" s="78">
        <v>5155.6191410000001</v>
      </c>
      <c r="E23" s="78">
        <v>5329.0249020000001</v>
      </c>
      <c r="F23" s="78">
        <v>5525.138672</v>
      </c>
      <c r="G23" s="78">
        <v>5731.673828</v>
      </c>
      <c r="H23" s="78">
        <v>5941.2197269999997</v>
      </c>
      <c r="I23" s="78">
        <v>6150.5771480000003</v>
      </c>
      <c r="J23" s="78">
        <v>6361.2587890000004</v>
      </c>
      <c r="K23" s="78">
        <v>6579.0283200000003</v>
      </c>
      <c r="L23" s="78">
        <v>6802.2216799999997</v>
      </c>
      <c r="M23" s="78">
        <v>7030.9194340000004</v>
      </c>
      <c r="N23" s="78">
        <v>7264.341797</v>
      </c>
      <c r="O23" s="78">
        <v>7503.6713870000003</v>
      </c>
      <c r="P23" s="78">
        <v>7745.0473629999997</v>
      </c>
      <c r="Q23" s="78">
        <v>7989.6708980000003</v>
      </c>
      <c r="R23" s="78">
        <v>8241.2988280000009</v>
      </c>
      <c r="S23" s="78">
        <v>8498.8486329999996</v>
      </c>
      <c r="T23" s="78">
        <v>8767.4296880000002</v>
      </c>
      <c r="U23" s="78">
        <v>9045.6484380000002</v>
      </c>
      <c r="V23" s="78">
        <v>9332.4824219999991</v>
      </c>
      <c r="W23" s="78">
        <v>9623.4804690000001</v>
      </c>
      <c r="X23" s="78">
        <v>9919.7646480000003</v>
      </c>
      <c r="Y23" s="78">
        <v>10223.632812</v>
      </c>
      <c r="Z23" s="78">
        <v>10533.780273</v>
      </c>
      <c r="AA23" s="78">
        <v>10857.222656</v>
      </c>
      <c r="AB23" s="78">
        <v>11183.761719</v>
      </c>
      <c r="AC23" s="78">
        <v>11522.909180000001</v>
      </c>
      <c r="AD23" s="78">
        <v>11877.316406</v>
      </c>
      <c r="AE23" s="72">
        <v>3.2313000000000001E-2</v>
      </c>
    </row>
    <row r="24" spans="1:31" ht="15" customHeight="1" x14ac:dyDescent="0.25">
      <c r="A24" s="70" t="s">
        <v>83</v>
      </c>
      <c r="B24" s="78">
        <v>16017.068359000001</v>
      </c>
      <c r="C24" s="78">
        <v>16041.006836</v>
      </c>
      <c r="D24" s="78">
        <v>16310.767578000001</v>
      </c>
      <c r="E24" s="78">
        <v>16748.095702999999</v>
      </c>
      <c r="F24" s="78">
        <v>17241.902343999998</v>
      </c>
      <c r="G24" s="78">
        <v>17734.498047000001</v>
      </c>
      <c r="H24" s="78">
        <v>18250.527343999998</v>
      </c>
      <c r="I24" s="78">
        <v>18749.339843999998</v>
      </c>
      <c r="J24" s="78">
        <v>19219.916015999999</v>
      </c>
      <c r="K24" s="78">
        <v>19696.068359000001</v>
      </c>
      <c r="L24" s="78">
        <v>20143.042968999998</v>
      </c>
      <c r="M24" s="78">
        <v>20627.277343999998</v>
      </c>
      <c r="N24" s="78">
        <v>21099.478515999999</v>
      </c>
      <c r="O24" s="78">
        <v>21588.318359000001</v>
      </c>
      <c r="P24" s="78">
        <v>22037.923827999999</v>
      </c>
      <c r="Q24" s="78">
        <v>22490.246093999998</v>
      </c>
      <c r="R24" s="78">
        <v>22967.154297000001</v>
      </c>
      <c r="S24" s="78">
        <v>23417.439452999999</v>
      </c>
      <c r="T24" s="78">
        <v>23921.640625</v>
      </c>
      <c r="U24" s="78">
        <v>24439.552734000001</v>
      </c>
      <c r="V24" s="78">
        <v>24949.916015999999</v>
      </c>
      <c r="W24" s="78">
        <v>25459.408202999999</v>
      </c>
      <c r="X24" s="78">
        <v>25967.033202999999</v>
      </c>
      <c r="Y24" s="78">
        <v>26471.554688</v>
      </c>
      <c r="Z24" s="78">
        <v>26997.625</v>
      </c>
      <c r="AA24" s="78">
        <v>27547</v>
      </c>
      <c r="AB24" s="78">
        <v>28029.394531000002</v>
      </c>
      <c r="AC24" s="78">
        <v>28578.326172000001</v>
      </c>
      <c r="AD24" s="78">
        <v>29147.359375</v>
      </c>
      <c r="AE24" s="72">
        <v>2.2366E-2</v>
      </c>
    </row>
    <row r="25" spans="1:31" ht="15" customHeight="1" x14ac:dyDescent="0.25">
      <c r="A25" s="70" t="s">
        <v>84</v>
      </c>
      <c r="B25" s="78">
        <v>4215.5297849999997</v>
      </c>
      <c r="C25" s="78">
        <v>4373.5498049999997</v>
      </c>
      <c r="D25" s="78">
        <v>4608.1801759999998</v>
      </c>
      <c r="E25" s="78">
        <v>4836.0297849999997</v>
      </c>
      <c r="F25" s="78">
        <v>5092.4101559999999</v>
      </c>
      <c r="G25" s="78">
        <v>5356.7597660000001</v>
      </c>
      <c r="H25" s="78">
        <v>5626.669922</v>
      </c>
      <c r="I25" s="78">
        <v>5903.7900390000004</v>
      </c>
      <c r="J25" s="78">
        <v>6188.4702150000003</v>
      </c>
      <c r="K25" s="78">
        <v>6492.6499020000001</v>
      </c>
      <c r="L25" s="78">
        <v>6805.1000979999999</v>
      </c>
      <c r="M25" s="78">
        <v>7129.8999020000001</v>
      </c>
      <c r="N25" s="78">
        <v>7469.580078</v>
      </c>
      <c r="O25" s="78">
        <v>7829.7001950000003</v>
      </c>
      <c r="P25" s="78">
        <v>8223.4003909999992</v>
      </c>
      <c r="Q25" s="78">
        <v>8629.4296880000002</v>
      </c>
      <c r="R25" s="78">
        <v>9058</v>
      </c>
      <c r="S25" s="78">
        <v>9506.2597659999992</v>
      </c>
      <c r="T25" s="78">
        <v>9977.1396480000003</v>
      </c>
      <c r="U25" s="78">
        <v>10477.290039</v>
      </c>
      <c r="V25" s="78">
        <v>10999.629883</v>
      </c>
      <c r="W25" s="78">
        <v>11547.309569999999</v>
      </c>
      <c r="X25" s="78">
        <v>12120.339844</v>
      </c>
      <c r="Y25" s="78">
        <v>12720.410156</v>
      </c>
      <c r="Z25" s="78">
        <v>13348.309569999999</v>
      </c>
      <c r="AA25" s="78">
        <v>14002.049805000001</v>
      </c>
      <c r="AB25" s="78">
        <v>14679.75</v>
      </c>
      <c r="AC25" s="78">
        <v>15390.940430000001</v>
      </c>
      <c r="AD25" s="78">
        <v>16147.519531</v>
      </c>
      <c r="AE25" s="72">
        <v>4.9567E-2</v>
      </c>
    </row>
    <row r="26" spans="1:31" ht="15" customHeight="1" x14ac:dyDescent="0.25">
      <c r="A26" s="70" t="s">
        <v>85</v>
      </c>
      <c r="B26" s="78">
        <v>2483.1999510000001</v>
      </c>
      <c r="C26" s="78">
        <v>2561.8999020000001</v>
      </c>
      <c r="D26" s="78">
        <v>2683.6899410000001</v>
      </c>
      <c r="E26" s="78">
        <v>2810.679932</v>
      </c>
      <c r="F26" s="78">
        <v>2947.169922</v>
      </c>
      <c r="G26" s="78">
        <v>3083.580078</v>
      </c>
      <c r="H26" s="78">
        <v>3216.469971</v>
      </c>
      <c r="I26" s="78">
        <v>3352.6599120000001</v>
      </c>
      <c r="J26" s="78">
        <v>3497.540039</v>
      </c>
      <c r="K26" s="78">
        <v>3649.780029</v>
      </c>
      <c r="L26" s="78">
        <v>3803.1999510000001</v>
      </c>
      <c r="M26" s="78">
        <v>3962.75</v>
      </c>
      <c r="N26" s="78">
        <v>4125.7900390000004</v>
      </c>
      <c r="O26" s="78">
        <v>4292.0600590000004</v>
      </c>
      <c r="P26" s="78">
        <v>4462.4702150000003</v>
      </c>
      <c r="Q26" s="78">
        <v>4632.8398440000001</v>
      </c>
      <c r="R26" s="78">
        <v>4802.6000979999999</v>
      </c>
      <c r="S26" s="78">
        <v>4976.2700199999999</v>
      </c>
      <c r="T26" s="78">
        <v>5161.5</v>
      </c>
      <c r="U26" s="78">
        <v>5354.8100590000004</v>
      </c>
      <c r="V26" s="78">
        <v>5547.8100590000004</v>
      </c>
      <c r="W26" s="78">
        <v>5741.5200199999999</v>
      </c>
      <c r="X26" s="78">
        <v>5940.5698240000002</v>
      </c>
      <c r="Y26" s="78">
        <v>6144.1801759999998</v>
      </c>
      <c r="Z26" s="78">
        <v>6351.8100590000004</v>
      </c>
      <c r="AA26" s="78">
        <v>6558.169922</v>
      </c>
      <c r="AB26" s="78">
        <v>6759.3999020000001</v>
      </c>
      <c r="AC26" s="78">
        <v>6981.7700199999999</v>
      </c>
      <c r="AD26" s="78">
        <v>7213.4799800000001</v>
      </c>
      <c r="AE26" s="72">
        <v>3.9085000000000002E-2</v>
      </c>
    </row>
    <row r="27" spans="1:31" ht="15" customHeight="1" x14ac:dyDescent="0.25">
      <c r="A27" s="70" t="s">
        <v>86</v>
      </c>
      <c r="B27" s="78">
        <v>3692.498047</v>
      </c>
      <c r="C27" s="78">
        <v>3751.860107</v>
      </c>
      <c r="D27" s="78">
        <v>3867.7124020000001</v>
      </c>
      <c r="E27" s="78">
        <v>4009.0512699999999</v>
      </c>
      <c r="F27" s="78">
        <v>4156.7182620000003</v>
      </c>
      <c r="G27" s="78">
        <v>4285.7900390000004</v>
      </c>
      <c r="H27" s="78">
        <v>4427.8681640000004</v>
      </c>
      <c r="I27" s="78">
        <v>4579.9189450000003</v>
      </c>
      <c r="J27" s="78">
        <v>4740.2646480000003</v>
      </c>
      <c r="K27" s="78">
        <v>4910.3740230000003</v>
      </c>
      <c r="L27" s="78">
        <v>5077.0410160000001</v>
      </c>
      <c r="M27" s="78">
        <v>5245.0737300000001</v>
      </c>
      <c r="N27" s="78">
        <v>5403.3222660000001</v>
      </c>
      <c r="O27" s="78">
        <v>5555.7885740000002</v>
      </c>
      <c r="P27" s="78">
        <v>5710.3583980000003</v>
      </c>
      <c r="Q27" s="78">
        <v>5867.4091799999997</v>
      </c>
      <c r="R27" s="78">
        <v>6028.2368159999996</v>
      </c>
      <c r="S27" s="78">
        <v>6178.9599609999996</v>
      </c>
      <c r="T27" s="78">
        <v>6340.6845700000003</v>
      </c>
      <c r="U27" s="78">
        <v>6513.7646480000003</v>
      </c>
      <c r="V27" s="78">
        <v>6690.3940430000002</v>
      </c>
      <c r="W27" s="78">
        <v>6871.6157229999999</v>
      </c>
      <c r="X27" s="78">
        <v>7046.6171880000002</v>
      </c>
      <c r="Y27" s="78">
        <v>7211.2495120000003</v>
      </c>
      <c r="Z27" s="78">
        <v>7368.2275390000004</v>
      </c>
      <c r="AA27" s="78">
        <v>7506.5346680000002</v>
      </c>
      <c r="AB27" s="78">
        <v>7621.0043949999999</v>
      </c>
      <c r="AC27" s="78">
        <v>7751.548828</v>
      </c>
      <c r="AD27" s="78">
        <v>7901.4648440000001</v>
      </c>
      <c r="AE27" s="72">
        <v>2.7969000000000001E-2</v>
      </c>
    </row>
    <row r="28" spans="1:31" ht="15" customHeight="1" x14ac:dyDescent="0.25">
      <c r="A28" s="70" t="s">
        <v>87</v>
      </c>
      <c r="B28" s="78">
        <v>11310.071289</v>
      </c>
      <c r="C28" s="78">
        <v>12124.412109000001</v>
      </c>
      <c r="D28" s="78">
        <v>12956.358398</v>
      </c>
      <c r="E28" s="78">
        <v>13863.891602</v>
      </c>
      <c r="F28" s="78">
        <v>14864.490234000001</v>
      </c>
      <c r="G28" s="78">
        <v>15915.475586</v>
      </c>
      <c r="H28" s="78">
        <v>16929.269531000002</v>
      </c>
      <c r="I28" s="78">
        <v>17948.136718999998</v>
      </c>
      <c r="J28" s="78">
        <v>18971.080077999999</v>
      </c>
      <c r="K28" s="78">
        <v>20038.732422000001</v>
      </c>
      <c r="L28" s="78">
        <v>21178.929688</v>
      </c>
      <c r="M28" s="78">
        <v>22396.083984000001</v>
      </c>
      <c r="N28" s="78">
        <v>23719.130859000001</v>
      </c>
      <c r="O28" s="78">
        <v>25091.083984000001</v>
      </c>
      <c r="P28" s="78">
        <v>26526.494140999999</v>
      </c>
      <c r="Q28" s="78">
        <v>28037.849609000001</v>
      </c>
      <c r="R28" s="78">
        <v>29568.371093999998</v>
      </c>
      <c r="S28" s="78">
        <v>31157.314452999999</v>
      </c>
      <c r="T28" s="78">
        <v>32738.34375</v>
      </c>
      <c r="U28" s="78">
        <v>34401.71875</v>
      </c>
      <c r="V28" s="78">
        <v>36025.75</v>
      </c>
      <c r="W28" s="78">
        <v>37533.085937999997</v>
      </c>
      <c r="X28" s="78">
        <v>39038.917969000002</v>
      </c>
      <c r="Y28" s="78">
        <v>40496.84375</v>
      </c>
      <c r="Z28" s="78">
        <v>41880.753905999998</v>
      </c>
      <c r="AA28" s="78">
        <v>43222.886719000002</v>
      </c>
      <c r="AB28" s="78">
        <v>44232.492187999997</v>
      </c>
      <c r="AC28" s="78">
        <v>45436.898437999997</v>
      </c>
      <c r="AD28" s="78">
        <v>46900.121094000002</v>
      </c>
      <c r="AE28" s="72">
        <v>5.1380000000000002E-2</v>
      </c>
    </row>
    <row r="29" spans="1:31" ht="15" customHeight="1" x14ac:dyDescent="0.25">
      <c r="A29" s="70" t="s">
        <v>88</v>
      </c>
      <c r="B29" s="78">
        <v>5402.7700199999999</v>
      </c>
      <c r="C29" s="78">
        <v>5508.3198240000002</v>
      </c>
      <c r="D29" s="78">
        <v>5612.1098629999997</v>
      </c>
      <c r="E29" s="78">
        <v>5727.3798829999996</v>
      </c>
      <c r="F29" s="78">
        <v>5834.3598629999997</v>
      </c>
      <c r="G29" s="78">
        <v>5954.4902339999999</v>
      </c>
      <c r="H29" s="78">
        <v>6073.6401370000003</v>
      </c>
      <c r="I29" s="78">
        <v>6187.5200199999999</v>
      </c>
      <c r="J29" s="78">
        <v>6285.2797849999997</v>
      </c>
      <c r="K29" s="78">
        <v>6379.5297849999997</v>
      </c>
      <c r="L29" s="78">
        <v>6470.3701170000004</v>
      </c>
      <c r="M29" s="78">
        <v>6574.2001950000003</v>
      </c>
      <c r="N29" s="78">
        <v>6675.169922</v>
      </c>
      <c r="O29" s="78">
        <v>6771.1801759999998</v>
      </c>
      <c r="P29" s="78">
        <v>6856.7202150000003</v>
      </c>
      <c r="Q29" s="78">
        <v>6930.5898440000001</v>
      </c>
      <c r="R29" s="78">
        <v>7006.6000979999999</v>
      </c>
      <c r="S29" s="78">
        <v>7067.1298829999996</v>
      </c>
      <c r="T29" s="78">
        <v>7132.2700199999999</v>
      </c>
      <c r="U29" s="78">
        <v>7195.1201170000004</v>
      </c>
      <c r="V29" s="78">
        <v>7254.669922</v>
      </c>
      <c r="W29" s="78">
        <v>7317.3398440000001</v>
      </c>
      <c r="X29" s="78">
        <v>7369.5400390000004</v>
      </c>
      <c r="Y29" s="78">
        <v>7417.5</v>
      </c>
      <c r="Z29" s="78">
        <v>7459.3398440000001</v>
      </c>
      <c r="AA29" s="78">
        <v>7490.6899409999996</v>
      </c>
      <c r="AB29" s="78">
        <v>7511.9599609999996</v>
      </c>
      <c r="AC29" s="78">
        <v>7552.1499020000001</v>
      </c>
      <c r="AD29" s="78">
        <v>7607.8500979999999</v>
      </c>
      <c r="AE29" s="72">
        <v>1.2031999999999999E-2</v>
      </c>
    </row>
    <row r="30" spans="1:31" ht="15" customHeight="1" x14ac:dyDescent="0.25">
      <c r="A30" s="70" t="s">
        <v>89</v>
      </c>
      <c r="B30" s="78">
        <v>4178.3720700000003</v>
      </c>
      <c r="C30" s="78">
        <v>4350.408203</v>
      </c>
      <c r="D30" s="78">
        <v>4537.8569340000004</v>
      </c>
      <c r="E30" s="78">
        <v>4780.5898440000001</v>
      </c>
      <c r="F30" s="78">
        <v>5059.4560549999997</v>
      </c>
      <c r="G30" s="78">
        <v>5348.6508789999998</v>
      </c>
      <c r="H30" s="78">
        <v>5654.2475590000004</v>
      </c>
      <c r="I30" s="78">
        <v>5979.4853519999997</v>
      </c>
      <c r="J30" s="78">
        <v>6314.9604490000002</v>
      </c>
      <c r="K30" s="78">
        <v>6670.9814450000003</v>
      </c>
      <c r="L30" s="78">
        <v>7041.3842770000001</v>
      </c>
      <c r="M30" s="78">
        <v>7444.7583009999998</v>
      </c>
      <c r="N30" s="78">
        <v>7857.4584960000002</v>
      </c>
      <c r="O30" s="78">
        <v>8254.7734380000002</v>
      </c>
      <c r="P30" s="78">
        <v>8654.6699219999991</v>
      </c>
      <c r="Q30" s="78">
        <v>9068.3378909999992</v>
      </c>
      <c r="R30" s="78">
        <v>9508.5742190000001</v>
      </c>
      <c r="S30" s="78">
        <v>9944.1201170000004</v>
      </c>
      <c r="T30" s="78">
        <v>10418.772461</v>
      </c>
      <c r="U30" s="78">
        <v>10909.455078000001</v>
      </c>
      <c r="V30" s="78">
        <v>11400.059569999999</v>
      </c>
      <c r="W30" s="78">
        <v>11914.667969</v>
      </c>
      <c r="X30" s="78">
        <v>12443.994140999999</v>
      </c>
      <c r="Y30" s="78">
        <v>12983.802734000001</v>
      </c>
      <c r="Z30" s="78">
        <v>13547.825194999999</v>
      </c>
      <c r="AA30" s="78">
        <v>14116.202148</v>
      </c>
      <c r="AB30" s="78">
        <v>14679.271484000001</v>
      </c>
      <c r="AC30" s="78">
        <v>15340.502930000001</v>
      </c>
      <c r="AD30" s="78">
        <v>16019.306640999999</v>
      </c>
      <c r="AE30" s="72">
        <v>4.9463E-2</v>
      </c>
    </row>
    <row r="31" spans="1:31" ht="15" customHeight="1" x14ac:dyDescent="0.25">
      <c r="A31" s="70" t="s">
        <v>90</v>
      </c>
      <c r="B31" s="78">
        <v>5361.4619140000004</v>
      </c>
      <c r="C31" s="78">
        <v>5580.373047</v>
      </c>
      <c r="D31" s="78">
        <v>5810.03125</v>
      </c>
      <c r="E31" s="78">
        <v>6129.4331050000001</v>
      </c>
      <c r="F31" s="78">
        <v>6513.0810549999997</v>
      </c>
      <c r="G31" s="78">
        <v>6919.7895509999998</v>
      </c>
      <c r="H31" s="78">
        <v>7366.0063479999999</v>
      </c>
      <c r="I31" s="78">
        <v>7854.0043949999999</v>
      </c>
      <c r="J31" s="78">
        <v>8369.9160159999992</v>
      </c>
      <c r="K31" s="78">
        <v>8921.7060550000006</v>
      </c>
      <c r="L31" s="78">
        <v>9491.7988280000009</v>
      </c>
      <c r="M31" s="78">
        <v>10124.368164</v>
      </c>
      <c r="N31" s="78">
        <v>10782.881836</v>
      </c>
      <c r="O31" s="78">
        <v>11348.497069999999</v>
      </c>
      <c r="P31" s="78">
        <v>11944.472656</v>
      </c>
      <c r="Q31" s="78">
        <v>12533.380859000001</v>
      </c>
      <c r="R31" s="78">
        <v>13176.210938</v>
      </c>
      <c r="S31" s="78">
        <v>13796.459961</v>
      </c>
      <c r="T31" s="78">
        <v>14465.830078000001</v>
      </c>
      <c r="U31" s="78">
        <v>15174.829102</v>
      </c>
      <c r="V31" s="78">
        <v>15870.055664</v>
      </c>
      <c r="W31" s="78">
        <v>16597.908202999999</v>
      </c>
      <c r="X31" s="78">
        <v>17345.222656000002</v>
      </c>
      <c r="Y31" s="78">
        <v>18093.962890999999</v>
      </c>
      <c r="Z31" s="78">
        <v>18887.580077999999</v>
      </c>
      <c r="AA31" s="78">
        <v>19691.970702999999</v>
      </c>
      <c r="AB31" s="78">
        <v>20461.408202999999</v>
      </c>
      <c r="AC31" s="78">
        <v>21356.369140999999</v>
      </c>
      <c r="AD31" s="78">
        <v>22295.214843999998</v>
      </c>
      <c r="AE31" s="72">
        <v>5.2638999999999998E-2</v>
      </c>
    </row>
    <row r="32" spans="1:31" ht="15" customHeight="1" x14ac:dyDescent="0.25">
      <c r="A32" s="70" t="s">
        <v>91</v>
      </c>
      <c r="B32" s="78">
        <v>845.86828600000001</v>
      </c>
      <c r="C32" s="78">
        <v>866.21966599999996</v>
      </c>
      <c r="D32" s="78">
        <v>891.06323199999997</v>
      </c>
      <c r="E32" s="78">
        <v>917.95831299999998</v>
      </c>
      <c r="F32" s="78">
        <v>944.73236099999997</v>
      </c>
      <c r="G32" s="78">
        <v>973.22473100000002</v>
      </c>
      <c r="H32" s="78">
        <v>1001.172058</v>
      </c>
      <c r="I32" s="78">
        <v>1027.203125</v>
      </c>
      <c r="J32" s="78">
        <v>1051.7723390000001</v>
      </c>
      <c r="K32" s="78">
        <v>1077.8477780000001</v>
      </c>
      <c r="L32" s="78">
        <v>1102.7626949999999</v>
      </c>
      <c r="M32" s="78">
        <v>1129.267822</v>
      </c>
      <c r="N32" s="78">
        <v>1157.0485839999999</v>
      </c>
      <c r="O32" s="78">
        <v>1185.707275</v>
      </c>
      <c r="P32" s="78">
        <v>1214.5428469999999</v>
      </c>
      <c r="Q32" s="78">
        <v>1242.16626</v>
      </c>
      <c r="R32" s="78">
        <v>1270.6125489999999</v>
      </c>
      <c r="S32" s="78">
        <v>1297.8558350000001</v>
      </c>
      <c r="T32" s="78">
        <v>1326.8164059999999</v>
      </c>
      <c r="U32" s="78">
        <v>1357.000732</v>
      </c>
      <c r="V32" s="78">
        <v>1387.5749510000001</v>
      </c>
      <c r="W32" s="78">
        <v>1419.5249020000001</v>
      </c>
      <c r="X32" s="78">
        <v>1451.275269</v>
      </c>
      <c r="Y32" s="78">
        <v>1483.3342290000001</v>
      </c>
      <c r="Z32" s="78">
        <v>1515.539673</v>
      </c>
      <c r="AA32" s="78">
        <v>1547.826904</v>
      </c>
      <c r="AB32" s="78">
        <v>1580.5996090000001</v>
      </c>
      <c r="AC32" s="78">
        <v>1614.9414059999999</v>
      </c>
      <c r="AD32" s="78">
        <v>1652.331177</v>
      </c>
      <c r="AE32" s="72">
        <v>2.4206999999999999E-2</v>
      </c>
    </row>
    <row r="33" spans="1:31" ht="15" customHeight="1" x14ac:dyDescent="0.25">
      <c r="A33" s="69" t="s">
        <v>92</v>
      </c>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row>
    <row r="34" spans="1:31" ht="15" customHeight="1" x14ac:dyDescent="0.25">
      <c r="A34" s="70" t="s">
        <v>79</v>
      </c>
      <c r="B34" s="78">
        <v>314.52404799999999</v>
      </c>
      <c r="C34" s="78">
        <v>316.74581899999998</v>
      </c>
      <c r="D34" s="78">
        <v>319.015717</v>
      </c>
      <c r="E34" s="78">
        <v>321.48834199999999</v>
      </c>
      <c r="F34" s="78">
        <v>323.97592200000003</v>
      </c>
      <c r="G34" s="78">
        <v>326.47640999999999</v>
      </c>
      <c r="H34" s="78">
        <v>328.98703</v>
      </c>
      <c r="I34" s="78">
        <v>331.50473</v>
      </c>
      <c r="J34" s="78">
        <v>334.02563500000002</v>
      </c>
      <c r="K34" s="78">
        <v>336.54510499999998</v>
      </c>
      <c r="L34" s="78">
        <v>339.05877700000002</v>
      </c>
      <c r="M34" s="78">
        <v>341.563019</v>
      </c>
      <c r="N34" s="78">
        <v>344.05447400000003</v>
      </c>
      <c r="O34" s="78">
        <v>346.527985</v>
      </c>
      <c r="P34" s="78">
        <v>348.98144500000001</v>
      </c>
      <c r="Q34" s="78">
        <v>351.41305499999999</v>
      </c>
      <c r="R34" s="78">
        <v>353.820312</v>
      </c>
      <c r="S34" s="78">
        <v>356.20336900000001</v>
      </c>
      <c r="T34" s="78">
        <v>358.559235</v>
      </c>
      <c r="U34" s="78">
        <v>360.87179600000002</v>
      </c>
      <c r="V34" s="78">
        <v>363.14169299999998</v>
      </c>
      <c r="W34" s="78">
        <v>365.37039199999998</v>
      </c>
      <c r="X34" s="78">
        <v>367.55947900000001</v>
      </c>
      <c r="Y34" s="78">
        <v>369.71115099999997</v>
      </c>
      <c r="Z34" s="78">
        <v>371.83017000000001</v>
      </c>
      <c r="AA34" s="78">
        <v>373.91900600000002</v>
      </c>
      <c r="AB34" s="78">
        <v>375.98071299999998</v>
      </c>
      <c r="AC34" s="78">
        <v>378.01861600000001</v>
      </c>
      <c r="AD34" s="78">
        <v>380.03601099999997</v>
      </c>
      <c r="AE34" s="72">
        <v>6.77E-3</v>
      </c>
    </row>
    <row r="35" spans="1:31" ht="15" customHeight="1" x14ac:dyDescent="0.25">
      <c r="A35" s="70" t="s">
        <v>80</v>
      </c>
      <c r="B35" s="78">
        <v>34.869999</v>
      </c>
      <c r="C35" s="78">
        <v>35.270000000000003</v>
      </c>
      <c r="D35" s="78">
        <v>35.659999999999997</v>
      </c>
      <c r="E35" s="78">
        <v>36.060001</v>
      </c>
      <c r="F35" s="78">
        <v>36.459999000000003</v>
      </c>
      <c r="G35" s="78">
        <v>36.860000999999997</v>
      </c>
      <c r="H35" s="78">
        <v>37.259998000000003</v>
      </c>
      <c r="I35" s="78">
        <v>37.659999999999997</v>
      </c>
      <c r="J35" s="78">
        <v>38.049999</v>
      </c>
      <c r="K35" s="78">
        <v>38.419998</v>
      </c>
      <c r="L35" s="78">
        <v>38.790000999999997</v>
      </c>
      <c r="M35" s="78">
        <v>39.159999999999997</v>
      </c>
      <c r="N35" s="78">
        <v>39.520000000000003</v>
      </c>
      <c r="O35" s="78">
        <v>39.869999</v>
      </c>
      <c r="P35" s="78">
        <v>40.220001000000003</v>
      </c>
      <c r="Q35" s="78">
        <v>40.57</v>
      </c>
      <c r="R35" s="78">
        <v>40.909999999999997</v>
      </c>
      <c r="S35" s="78">
        <v>41.240001999999997</v>
      </c>
      <c r="T35" s="78">
        <v>41.560001</v>
      </c>
      <c r="U35" s="78">
        <v>41.880001</v>
      </c>
      <c r="V35" s="78">
        <v>42.189999</v>
      </c>
      <c r="W35" s="78">
        <v>42.5</v>
      </c>
      <c r="X35" s="78">
        <v>42.799999</v>
      </c>
      <c r="Y35" s="78">
        <v>43.099997999999999</v>
      </c>
      <c r="Z35" s="78">
        <v>43.389999000000003</v>
      </c>
      <c r="AA35" s="78">
        <v>43.68</v>
      </c>
      <c r="AB35" s="78">
        <v>43.959999000000003</v>
      </c>
      <c r="AC35" s="78">
        <v>44.25</v>
      </c>
      <c r="AD35" s="78">
        <v>44.529998999999997</v>
      </c>
      <c r="AE35" s="72">
        <v>8.6719999999999992E-3</v>
      </c>
    </row>
    <row r="36" spans="1:31" ht="15" customHeight="1" x14ac:dyDescent="0.25">
      <c r="A36" s="70" t="s">
        <v>81</v>
      </c>
      <c r="B36" s="78">
        <v>164.28118900000001</v>
      </c>
      <c r="C36" s="78">
        <v>166.01594499999999</v>
      </c>
      <c r="D36" s="78">
        <v>167.72112999999999</v>
      </c>
      <c r="E36" s="78">
        <v>169.38310200000001</v>
      </c>
      <c r="F36" s="78">
        <v>171.011887</v>
      </c>
      <c r="G36" s="78">
        <v>172.60611</v>
      </c>
      <c r="H36" s="78">
        <v>174.189865</v>
      </c>
      <c r="I36" s="78">
        <v>175.73907500000001</v>
      </c>
      <c r="J36" s="78">
        <v>177.27780200000001</v>
      </c>
      <c r="K36" s="78">
        <v>178.79743999999999</v>
      </c>
      <c r="L36" s="78">
        <v>180.28164699999999</v>
      </c>
      <c r="M36" s="78">
        <v>181.73809800000001</v>
      </c>
      <c r="N36" s="78">
        <v>183.15817300000001</v>
      </c>
      <c r="O36" s="78">
        <v>184.54186999999999</v>
      </c>
      <c r="P36" s="78">
        <v>185.86012299999999</v>
      </c>
      <c r="Q36" s="78">
        <v>187.15065000000001</v>
      </c>
      <c r="R36" s="78">
        <v>188.413422</v>
      </c>
      <c r="S36" s="78">
        <v>189.63118</v>
      </c>
      <c r="T36" s="78">
        <v>190.81436199999999</v>
      </c>
      <c r="U36" s="78">
        <v>191.93168600000001</v>
      </c>
      <c r="V36" s="78">
        <v>193.005798</v>
      </c>
      <c r="W36" s="78">
        <v>194.04351800000001</v>
      </c>
      <c r="X36" s="78">
        <v>195.04667699999999</v>
      </c>
      <c r="Y36" s="78">
        <v>196.01164199999999</v>
      </c>
      <c r="Z36" s="78">
        <v>196.90209999999999</v>
      </c>
      <c r="AA36" s="78">
        <v>197.75616500000001</v>
      </c>
      <c r="AB36" s="78">
        <v>198.56703200000001</v>
      </c>
      <c r="AC36" s="78">
        <v>199.34832800000001</v>
      </c>
      <c r="AD36" s="78">
        <v>200.08642599999999</v>
      </c>
      <c r="AE36" s="72">
        <v>6.9379999999999997E-3</v>
      </c>
    </row>
    <row r="37" spans="1:31" ht="15" customHeight="1" x14ac:dyDescent="0.25">
      <c r="A37" s="70" t="s">
        <v>82</v>
      </c>
      <c r="B37" s="78">
        <v>438.49880999999999</v>
      </c>
      <c r="C37" s="78">
        <v>443.18405200000001</v>
      </c>
      <c r="D37" s="78">
        <v>447.80886800000002</v>
      </c>
      <c r="E37" s="78">
        <v>452.38690200000002</v>
      </c>
      <c r="F37" s="78">
        <v>456.87811299999998</v>
      </c>
      <c r="G37" s="78">
        <v>461.32388300000002</v>
      </c>
      <c r="H37" s="78">
        <v>465.720123</v>
      </c>
      <c r="I37" s="78">
        <v>470.07092299999999</v>
      </c>
      <c r="J37" s="78">
        <v>474.37219199999998</v>
      </c>
      <c r="K37" s="78">
        <v>478.62255900000002</v>
      </c>
      <c r="L37" s="78">
        <v>482.74835200000001</v>
      </c>
      <c r="M37" s="78">
        <v>486.82189899999997</v>
      </c>
      <c r="N37" s="78">
        <v>490.831818</v>
      </c>
      <c r="O37" s="78">
        <v>494.77813700000002</v>
      </c>
      <c r="P37" s="78">
        <v>498.529877</v>
      </c>
      <c r="Q37" s="78">
        <v>502.21935999999999</v>
      </c>
      <c r="R37" s="78">
        <v>505.85656699999998</v>
      </c>
      <c r="S37" s="78">
        <v>509.42880200000002</v>
      </c>
      <c r="T37" s="78">
        <v>512.935608</v>
      </c>
      <c r="U37" s="78">
        <v>516.20831299999998</v>
      </c>
      <c r="V37" s="78">
        <v>519.42419400000006</v>
      </c>
      <c r="W37" s="78">
        <v>522.58648700000003</v>
      </c>
      <c r="X37" s="78">
        <v>525.68328899999995</v>
      </c>
      <c r="Y37" s="78">
        <v>528.70837400000005</v>
      </c>
      <c r="Z37" s="78">
        <v>531.49792500000001</v>
      </c>
      <c r="AA37" s="78">
        <v>534.22381600000006</v>
      </c>
      <c r="AB37" s="78">
        <v>536.89294400000006</v>
      </c>
      <c r="AC37" s="78">
        <v>539.49169900000004</v>
      </c>
      <c r="AD37" s="78">
        <v>542.03356900000006</v>
      </c>
      <c r="AE37" s="72">
        <v>7.4850000000000003E-3</v>
      </c>
    </row>
    <row r="38" spans="1:31" ht="15" customHeight="1" x14ac:dyDescent="0.25">
      <c r="A38" s="70" t="s">
        <v>83</v>
      </c>
      <c r="B38" s="78">
        <v>647.70471199999997</v>
      </c>
      <c r="C38" s="78">
        <v>649.70098900000005</v>
      </c>
      <c r="D38" s="78">
        <v>651.58727999999996</v>
      </c>
      <c r="E38" s="78">
        <v>652.96606399999996</v>
      </c>
      <c r="F38" s="78">
        <v>654.25170900000001</v>
      </c>
      <c r="G38" s="78">
        <v>655.49298099999999</v>
      </c>
      <c r="H38" s="78">
        <v>656.708618</v>
      </c>
      <c r="I38" s="78">
        <v>657.95428500000003</v>
      </c>
      <c r="J38" s="78">
        <v>658.84240699999998</v>
      </c>
      <c r="K38" s="78">
        <v>659.69928000000004</v>
      </c>
      <c r="L38" s="78">
        <v>660.556152</v>
      </c>
      <c r="M38" s="78">
        <v>661.37298599999997</v>
      </c>
      <c r="N38" s="78">
        <v>662.17987100000005</v>
      </c>
      <c r="O38" s="78">
        <v>662.68359399999997</v>
      </c>
      <c r="P38" s="78">
        <v>663.11358600000005</v>
      </c>
      <c r="Q38" s="78">
        <v>663.52917500000001</v>
      </c>
      <c r="R38" s="78">
        <v>663.92919900000004</v>
      </c>
      <c r="S38" s="78">
        <v>664.31475799999998</v>
      </c>
      <c r="T38" s="78">
        <v>664.450378</v>
      </c>
      <c r="U38" s="78">
        <v>664.56719999999996</v>
      </c>
      <c r="V38" s="78">
        <v>664.65405299999998</v>
      </c>
      <c r="W38" s="78">
        <v>664.73089600000003</v>
      </c>
      <c r="X38" s="78">
        <v>664.787781</v>
      </c>
      <c r="Y38" s="78">
        <v>664.61462400000005</v>
      </c>
      <c r="Z38" s="78">
        <v>664.43023700000003</v>
      </c>
      <c r="AA38" s="78">
        <v>664.23584000000005</v>
      </c>
      <c r="AB38" s="78">
        <v>664.03582800000004</v>
      </c>
      <c r="AC38" s="78">
        <v>663.82141100000001</v>
      </c>
      <c r="AD38" s="78">
        <v>663.34265100000005</v>
      </c>
      <c r="AE38" s="72">
        <v>7.6999999999999996E-4</v>
      </c>
    </row>
    <row r="39" spans="1:31" ht="15" customHeight="1" x14ac:dyDescent="0.25">
      <c r="A39" s="70" t="s">
        <v>84</v>
      </c>
      <c r="B39" s="78">
        <v>1053.910034</v>
      </c>
      <c r="C39" s="78">
        <v>1076.290039</v>
      </c>
      <c r="D39" s="78">
        <v>1098.630005</v>
      </c>
      <c r="E39" s="78">
        <v>1120.920044</v>
      </c>
      <c r="F39" s="78">
        <v>1144.880005</v>
      </c>
      <c r="G39" s="78">
        <v>1168.7700199999999</v>
      </c>
      <c r="H39" s="78">
        <v>1192.6099850000001</v>
      </c>
      <c r="I39" s="78">
        <v>1216.420044</v>
      </c>
      <c r="J39" s="78">
        <v>1240.1899410000001</v>
      </c>
      <c r="K39" s="78">
        <v>1265.530029</v>
      </c>
      <c r="L39" s="78">
        <v>1290.1999510000001</v>
      </c>
      <c r="M39" s="78">
        <v>1314.849976</v>
      </c>
      <c r="N39" s="78">
        <v>1339.469971</v>
      </c>
      <c r="O39" s="78">
        <v>1364.0699460000001</v>
      </c>
      <c r="P39" s="78">
        <v>1389.6800539999999</v>
      </c>
      <c r="Q39" s="78">
        <v>1415.26001</v>
      </c>
      <c r="R39" s="78">
        <v>1440.8199460000001</v>
      </c>
      <c r="S39" s="78">
        <v>1466.369995</v>
      </c>
      <c r="T39" s="78">
        <v>1491.8900149999999</v>
      </c>
      <c r="U39" s="78">
        <v>1518.5</v>
      </c>
      <c r="V39" s="78">
        <v>1545.079956</v>
      </c>
      <c r="W39" s="78">
        <v>1571.650024</v>
      </c>
      <c r="X39" s="78">
        <v>1598.1999510000001</v>
      </c>
      <c r="Y39" s="78">
        <v>1624.73999</v>
      </c>
      <c r="Z39" s="78">
        <v>1652.25</v>
      </c>
      <c r="AA39" s="78">
        <v>1679.76001</v>
      </c>
      <c r="AB39" s="78">
        <v>1707.23999</v>
      </c>
      <c r="AC39" s="78">
        <v>1734.709961</v>
      </c>
      <c r="AD39" s="78">
        <v>1762.160034</v>
      </c>
      <c r="AE39" s="72">
        <v>1.8428E-2</v>
      </c>
    </row>
    <row r="40" spans="1:31" ht="15" customHeight="1" x14ac:dyDescent="0.25">
      <c r="A40" s="70" t="s">
        <v>85</v>
      </c>
      <c r="B40" s="78">
        <v>216.61999499999999</v>
      </c>
      <c r="C40" s="78">
        <v>220.91000399999999</v>
      </c>
      <c r="D40" s="78">
        <v>225.199997</v>
      </c>
      <c r="E40" s="78">
        <v>229.479996</v>
      </c>
      <c r="F40" s="78">
        <v>233.89999399999999</v>
      </c>
      <c r="G40" s="78">
        <v>238.300003</v>
      </c>
      <c r="H40" s="78">
        <v>242.699997</v>
      </c>
      <c r="I40" s="78">
        <v>247.08999600000001</v>
      </c>
      <c r="J40" s="78">
        <v>251.470001</v>
      </c>
      <c r="K40" s="78">
        <v>256.39001500000001</v>
      </c>
      <c r="L40" s="78">
        <v>260.77999899999998</v>
      </c>
      <c r="M40" s="78">
        <v>265.17999300000002</v>
      </c>
      <c r="N40" s="78">
        <v>269.57998700000002</v>
      </c>
      <c r="O40" s="78">
        <v>273.98998999999998</v>
      </c>
      <c r="P40" s="78">
        <v>278.42001299999998</v>
      </c>
      <c r="Q40" s="78">
        <v>282.85000600000001</v>
      </c>
      <c r="R40" s="78">
        <v>287.27999899999998</v>
      </c>
      <c r="S40" s="78">
        <v>291.73001099999999</v>
      </c>
      <c r="T40" s="78">
        <v>296.17001299999998</v>
      </c>
      <c r="U40" s="78">
        <v>300.709991</v>
      </c>
      <c r="V40" s="78">
        <v>305.25</v>
      </c>
      <c r="W40" s="78">
        <v>309.79998799999998</v>
      </c>
      <c r="X40" s="78">
        <v>314.35998499999999</v>
      </c>
      <c r="Y40" s="78">
        <v>318.92001299999998</v>
      </c>
      <c r="Z40" s="78">
        <v>323.58999599999999</v>
      </c>
      <c r="AA40" s="78">
        <v>328.26998900000001</v>
      </c>
      <c r="AB40" s="78">
        <v>332.95001200000002</v>
      </c>
      <c r="AC40" s="78">
        <v>337.64001500000001</v>
      </c>
      <c r="AD40" s="78">
        <v>342.33999599999999</v>
      </c>
      <c r="AE40" s="72">
        <v>1.6355999999999999E-2</v>
      </c>
    </row>
    <row r="41" spans="1:31" ht="15" customHeight="1" x14ac:dyDescent="0.25">
      <c r="A41" s="70" t="s">
        <v>86</v>
      </c>
      <c r="B41" s="78">
        <v>253.06568899999999</v>
      </c>
      <c r="C41" s="78">
        <v>252.53507999999999</v>
      </c>
      <c r="D41" s="78">
        <v>251.984039</v>
      </c>
      <c r="E41" s="78">
        <v>251.40005500000001</v>
      </c>
      <c r="F41" s="78">
        <v>250.79863</v>
      </c>
      <c r="G41" s="78">
        <v>250.16113300000001</v>
      </c>
      <c r="H41" s="78">
        <v>249.508804</v>
      </c>
      <c r="I41" s="78">
        <v>248.81603999999999</v>
      </c>
      <c r="J41" s="78">
        <v>248.05038500000001</v>
      </c>
      <c r="K41" s="78">
        <v>247.165222</v>
      </c>
      <c r="L41" s="78">
        <v>246.22962999999999</v>
      </c>
      <c r="M41" s="78">
        <v>245.28346300000001</v>
      </c>
      <c r="N41" s="78">
        <v>244.31680299999999</v>
      </c>
      <c r="O41" s="78">
        <v>243.332764</v>
      </c>
      <c r="P41" s="78">
        <v>242.28164699999999</v>
      </c>
      <c r="Q41" s="78">
        <v>241.20442199999999</v>
      </c>
      <c r="R41" s="78">
        <v>240.13214099999999</v>
      </c>
      <c r="S41" s="78">
        <v>239.053665</v>
      </c>
      <c r="T41" s="78">
        <v>237.98455799999999</v>
      </c>
      <c r="U41" s="78">
        <v>236.913071</v>
      </c>
      <c r="V41" s="78">
        <v>235.84103400000001</v>
      </c>
      <c r="W41" s="78">
        <v>234.778198</v>
      </c>
      <c r="X41" s="78">
        <v>233.71481299999999</v>
      </c>
      <c r="Y41" s="78">
        <v>232.670807</v>
      </c>
      <c r="Z41" s="78">
        <v>231.63713100000001</v>
      </c>
      <c r="AA41" s="78">
        <v>230.61283900000001</v>
      </c>
      <c r="AB41" s="78">
        <v>229.60337799999999</v>
      </c>
      <c r="AC41" s="78">
        <v>228.59764100000001</v>
      </c>
      <c r="AD41" s="78">
        <v>227.58560199999999</v>
      </c>
      <c r="AE41" s="72">
        <v>-3.8449999999999999E-3</v>
      </c>
    </row>
    <row r="42" spans="1:31" ht="15" customHeight="1" x14ac:dyDescent="0.25">
      <c r="A42" s="70" t="s">
        <v>87</v>
      </c>
      <c r="B42" s="78">
        <v>1454.290649</v>
      </c>
      <c r="C42" s="78">
        <v>1463.9338379999999</v>
      </c>
      <c r="D42" s="78">
        <v>1473.251953</v>
      </c>
      <c r="E42" s="78">
        <v>1482.223389</v>
      </c>
      <c r="F42" s="78">
        <v>1490.9746090000001</v>
      </c>
      <c r="G42" s="78">
        <v>1499.4799800000001</v>
      </c>
      <c r="H42" s="78">
        <v>1507.5886230000001</v>
      </c>
      <c r="I42" s="78">
        <v>1515.1213379999999</v>
      </c>
      <c r="J42" s="78">
        <v>1521.990112</v>
      </c>
      <c r="K42" s="78">
        <v>1528.26062</v>
      </c>
      <c r="L42" s="78">
        <v>1533.996216</v>
      </c>
      <c r="M42" s="78">
        <v>1539.2006839999999</v>
      </c>
      <c r="N42" s="78">
        <v>1543.887573</v>
      </c>
      <c r="O42" s="78">
        <v>1548.0458980000001</v>
      </c>
      <c r="P42" s="78">
        <v>1551.6243899999999</v>
      </c>
      <c r="Q42" s="78">
        <v>1554.6552730000001</v>
      </c>
      <c r="R42" s="78">
        <v>1557.2414550000001</v>
      </c>
      <c r="S42" s="78">
        <v>1559.4373780000001</v>
      </c>
      <c r="T42" s="78">
        <v>1561.2905270000001</v>
      </c>
      <c r="U42" s="78">
        <v>1562.713135</v>
      </c>
      <c r="V42" s="78">
        <v>1563.7154539999999</v>
      </c>
      <c r="W42" s="78">
        <v>1564.369751</v>
      </c>
      <c r="X42" s="78">
        <v>1564.733643</v>
      </c>
      <c r="Y42" s="78">
        <v>1564.835693</v>
      </c>
      <c r="Z42" s="78">
        <v>1564.6441649999999</v>
      </c>
      <c r="AA42" s="78">
        <v>1564.1407469999999</v>
      </c>
      <c r="AB42" s="78">
        <v>1563.319092</v>
      </c>
      <c r="AC42" s="78">
        <v>1562.183716</v>
      </c>
      <c r="AD42" s="78">
        <v>1560.733643</v>
      </c>
      <c r="AE42" s="72">
        <v>2.3739999999999998E-3</v>
      </c>
    </row>
    <row r="43" spans="1:31" ht="15" customHeight="1" x14ac:dyDescent="0.25">
      <c r="A43" s="70" t="s">
        <v>88</v>
      </c>
      <c r="B43" s="78">
        <v>176.199997</v>
      </c>
      <c r="C43" s="78">
        <v>176.11000100000001</v>
      </c>
      <c r="D43" s="78">
        <v>175.970001</v>
      </c>
      <c r="E43" s="78">
        <v>175.759995</v>
      </c>
      <c r="F43" s="78">
        <v>175.5</v>
      </c>
      <c r="G43" s="78">
        <v>175.19000199999999</v>
      </c>
      <c r="H43" s="78">
        <v>174.83999600000001</v>
      </c>
      <c r="I43" s="78">
        <v>174.44000199999999</v>
      </c>
      <c r="J43" s="78">
        <v>173.990005</v>
      </c>
      <c r="K43" s="78">
        <v>173.509995</v>
      </c>
      <c r="L43" s="78">
        <v>172.990005</v>
      </c>
      <c r="M43" s="78">
        <v>172.429993</v>
      </c>
      <c r="N43" s="78">
        <v>171.83000200000001</v>
      </c>
      <c r="O43" s="78">
        <v>171.19000199999999</v>
      </c>
      <c r="P43" s="78">
        <v>170.529999</v>
      </c>
      <c r="Q43" s="78">
        <v>169.820007</v>
      </c>
      <c r="R43" s="78">
        <v>169.08999600000001</v>
      </c>
      <c r="S43" s="78">
        <v>168.33999600000001</v>
      </c>
      <c r="T43" s="78">
        <v>167.550003</v>
      </c>
      <c r="U43" s="78">
        <v>166.729996</v>
      </c>
      <c r="V43" s="78">
        <v>165.88999899999999</v>
      </c>
      <c r="W43" s="78">
        <v>165.020004</v>
      </c>
      <c r="X43" s="78">
        <v>164.11999499999999</v>
      </c>
      <c r="Y43" s="78">
        <v>163.199997</v>
      </c>
      <c r="Z43" s="78">
        <v>162.25</v>
      </c>
      <c r="AA43" s="78">
        <v>161.270004</v>
      </c>
      <c r="AB43" s="78">
        <v>160.270004</v>
      </c>
      <c r="AC43" s="78">
        <v>159.25</v>
      </c>
      <c r="AD43" s="78">
        <v>158.220001</v>
      </c>
      <c r="AE43" s="72">
        <v>-3.96E-3</v>
      </c>
    </row>
    <row r="44" spans="1:31" ht="15" customHeight="1" x14ac:dyDescent="0.25">
      <c r="A44" s="70" t="s">
        <v>89</v>
      </c>
      <c r="B44" s="78">
        <v>768.34936500000003</v>
      </c>
      <c r="C44" s="78">
        <v>778.57312000000002</v>
      </c>
      <c r="D44" s="78">
        <v>788.67761199999995</v>
      </c>
      <c r="E44" s="78">
        <v>798.648865</v>
      </c>
      <c r="F44" s="78">
        <v>808.45886199999995</v>
      </c>
      <c r="G44" s="78">
        <v>818.14263900000003</v>
      </c>
      <c r="H44" s="78">
        <v>827.69323699999995</v>
      </c>
      <c r="I44" s="78">
        <v>837.11755400000004</v>
      </c>
      <c r="J44" s="78">
        <v>846.42968800000006</v>
      </c>
      <c r="K44" s="78">
        <v>855.51745600000004</v>
      </c>
      <c r="L44" s="78">
        <v>864.48596199999997</v>
      </c>
      <c r="M44" s="78">
        <v>873.28619400000002</v>
      </c>
      <c r="N44" s="78">
        <v>881.94622800000002</v>
      </c>
      <c r="O44" s="78">
        <v>890.45898399999999</v>
      </c>
      <c r="P44" s="78">
        <v>898.73333700000001</v>
      </c>
      <c r="Q44" s="78">
        <v>906.86743200000001</v>
      </c>
      <c r="R44" s="78">
        <v>914.80517599999996</v>
      </c>
      <c r="S44" s="78">
        <v>922.58166500000004</v>
      </c>
      <c r="T44" s="78">
        <v>930.17578100000003</v>
      </c>
      <c r="U44" s="78">
        <v>937.44738800000005</v>
      </c>
      <c r="V44" s="78">
        <v>944.55773899999997</v>
      </c>
      <c r="W44" s="78">
        <v>951.44366500000001</v>
      </c>
      <c r="X44" s="78">
        <v>958.168274</v>
      </c>
      <c r="Y44" s="78">
        <v>964.71765100000005</v>
      </c>
      <c r="Z44" s="78">
        <v>971.00054899999998</v>
      </c>
      <c r="AA44" s="78">
        <v>977.10809300000005</v>
      </c>
      <c r="AB44" s="78">
        <v>982.99133300000005</v>
      </c>
      <c r="AC44" s="78">
        <v>988.68518100000006</v>
      </c>
      <c r="AD44" s="78">
        <v>994.18273899999997</v>
      </c>
      <c r="AE44" s="72">
        <v>9.0950000000000007E-3</v>
      </c>
    </row>
    <row r="45" spans="1:31" ht="15" customHeight="1" x14ac:dyDescent="0.25">
      <c r="A45" s="70" t="s">
        <v>90</v>
      </c>
      <c r="B45" s="78">
        <v>1483.60437</v>
      </c>
      <c r="C45" s="78">
        <v>1502.7337649999999</v>
      </c>
      <c r="D45" s="78">
        <v>1521.5482179999999</v>
      </c>
      <c r="E45" s="78">
        <v>1540.0234379999999</v>
      </c>
      <c r="F45" s="78">
        <v>1558.2110600000001</v>
      </c>
      <c r="G45" s="78">
        <v>1576.1116939999999</v>
      </c>
      <c r="H45" s="78">
        <v>1593.6529539999999</v>
      </c>
      <c r="I45" s="78">
        <v>1610.7971190000001</v>
      </c>
      <c r="J45" s="78">
        <v>1627.5083010000001</v>
      </c>
      <c r="K45" s="78">
        <v>1643.8134769999999</v>
      </c>
      <c r="L45" s="78">
        <v>1659.7333980000001</v>
      </c>
      <c r="M45" s="78">
        <v>1675.2138669999999</v>
      </c>
      <c r="N45" s="78">
        <v>1690.2231449999999</v>
      </c>
      <c r="O45" s="78">
        <v>1704.7089840000001</v>
      </c>
      <c r="P45" s="78">
        <v>1718.674683</v>
      </c>
      <c r="Q45" s="78">
        <v>1732.169067</v>
      </c>
      <c r="R45" s="78">
        <v>1745.195557</v>
      </c>
      <c r="S45" s="78">
        <v>1757.774658</v>
      </c>
      <c r="T45" s="78">
        <v>1769.8801269999999</v>
      </c>
      <c r="U45" s="78">
        <v>1781.420654</v>
      </c>
      <c r="V45" s="78">
        <v>1792.5036620000001</v>
      </c>
      <c r="W45" s="78">
        <v>1803.180664</v>
      </c>
      <c r="X45" s="78">
        <v>1813.5802000000001</v>
      </c>
      <c r="Y45" s="78">
        <v>1823.7380370000001</v>
      </c>
      <c r="Z45" s="78">
        <v>1833.6274410000001</v>
      </c>
      <c r="AA45" s="78">
        <v>1843.215332</v>
      </c>
      <c r="AB45" s="78">
        <v>1852.447144</v>
      </c>
      <c r="AC45" s="78">
        <v>1861.3032229999999</v>
      </c>
      <c r="AD45" s="78">
        <v>1869.7714840000001</v>
      </c>
      <c r="AE45" s="72">
        <v>8.1270000000000005E-3</v>
      </c>
    </row>
    <row r="46" spans="1:31" ht="15" customHeight="1" x14ac:dyDescent="0.25">
      <c r="A46" s="70" t="s">
        <v>91</v>
      </c>
      <c r="B46" s="78">
        <v>29.275196000000001</v>
      </c>
      <c r="C46" s="78">
        <v>29.563210000000002</v>
      </c>
      <c r="D46" s="78">
        <v>29.850895000000001</v>
      </c>
      <c r="E46" s="78">
        <v>30.128214</v>
      </c>
      <c r="F46" s="78">
        <v>30.415092000000001</v>
      </c>
      <c r="G46" s="78">
        <v>30.691625999999999</v>
      </c>
      <c r="H46" s="78">
        <v>30.977792999999998</v>
      </c>
      <c r="I46" s="78">
        <v>31.253613999999999</v>
      </c>
      <c r="J46" s="78">
        <v>31.519129</v>
      </c>
      <c r="K46" s="78">
        <v>31.794028999999998</v>
      </c>
      <c r="L46" s="78">
        <v>32.058601000000003</v>
      </c>
      <c r="M46" s="78">
        <v>32.322712000000003</v>
      </c>
      <c r="N46" s="78">
        <v>32.586441000000001</v>
      </c>
      <c r="O46" s="78">
        <v>32.839764000000002</v>
      </c>
      <c r="P46" s="78">
        <v>33.092433999999997</v>
      </c>
      <c r="Q46" s="78">
        <v>33.334721000000002</v>
      </c>
      <c r="R46" s="78">
        <v>33.576469000000003</v>
      </c>
      <c r="S46" s="78">
        <v>33.807777000000002</v>
      </c>
      <c r="T46" s="78">
        <v>34.038586000000002</v>
      </c>
      <c r="U46" s="78">
        <v>34.258507000000002</v>
      </c>
      <c r="V46" s="78">
        <v>34.477989000000001</v>
      </c>
      <c r="W46" s="78">
        <v>34.686855000000001</v>
      </c>
      <c r="X46" s="78">
        <v>34.895282999999999</v>
      </c>
      <c r="Y46" s="78">
        <v>35.103225999999999</v>
      </c>
      <c r="Z46" s="78">
        <v>35.300441999999997</v>
      </c>
      <c r="AA46" s="78">
        <v>35.487175000000001</v>
      </c>
      <c r="AB46" s="78">
        <v>35.683292000000002</v>
      </c>
      <c r="AC46" s="78">
        <v>35.868893</v>
      </c>
      <c r="AD46" s="78">
        <v>36.043956999999999</v>
      </c>
      <c r="AE46" s="72">
        <v>7.3680000000000004E-3</v>
      </c>
    </row>
    <row r="47" spans="1:31" ht="15" customHeight="1" x14ac:dyDescent="0.25"/>
    <row r="48" spans="1:31" ht="15" customHeight="1" x14ac:dyDescent="0.25">
      <c r="A48" s="69" t="s">
        <v>93</v>
      </c>
    </row>
    <row r="49" spans="1:31" ht="15" customHeight="1" x14ac:dyDescent="0.25">
      <c r="A49" s="69" t="s">
        <v>94</v>
      </c>
    </row>
    <row r="50" spans="1:31" ht="15" customHeight="1" x14ac:dyDescent="0.25">
      <c r="A50" s="69" t="s">
        <v>95</v>
      </c>
    </row>
    <row r="51" spans="1:31" ht="15" customHeight="1" x14ac:dyDescent="0.25">
      <c r="A51" s="70" t="s">
        <v>96</v>
      </c>
      <c r="B51" s="78">
        <v>592.67834500000004</v>
      </c>
      <c r="C51" s="78">
        <v>602.54913299999998</v>
      </c>
      <c r="D51" s="78">
        <v>606.86718800000006</v>
      </c>
      <c r="E51" s="78">
        <v>616.07165499999996</v>
      </c>
      <c r="F51" s="78">
        <v>624.90618900000004</v>
      </c>
      <c r="G51" s="78">
        <v>636.62323000000004</v>
      </c>
      <c r="H51" s="78">
        <v>647.292419</v>
      </c>
      <c r="I51" s="78">
        <v>658.360229</v>
      </c>
      <c r="J51" s="78">
        <v>669.70288100000005</v>
      </c>
      <c r="K51" s="78">
        <v>679.73608400000001</v>
      </c>
      <c r="L51" s="78">
        <v>690.41503899999998</v>
      </c>
      <c r="M51" s="78">
        <v>702.28192100000001</v>
      </c>
      <c r="N51" s="78">
        <v>714.49682600000006</v>
      </c>
      <c r="O51" s="78">
        <v>727.61608899999999</v>
      </c>
      <c r="P51" s="78">
        <v>740.93017599999996</v>
      </c>
      <c r="Q51" s="78">
        <v>754.95825200000002</v>
      </c>
      <c r="R51" s="78">
        <v>768.81732199999999</v>
      </c>
      <c r="S51" s="78">
        <v>782.01190199999996</v>
      </c>
      <c r="T51" s="78">
        <v>794.69390899999996</v>
      </c>
      <c r="U51" s="78">
        <v>806.84210199999995</v>
      </c>
      <c r="V51" s="78">
        <v>819.19146699999999</v>
      </c>
      <c r="W51" s="78">
        <v>831.86505099999999</v>
      </c>
      <c r="X51" s="78">
        <v>844.44482400000004</v>
      </c>
      <c r="Y51" s="78">
        <v>856.86407499999996</v>
      </c>
      <c r="Z51" s="78">
        <v>868.94970699999999</v>
      </c>
      <c r="AA51" s="78">
        <v>880.68682899999999</v>
      </c>
      <c r="AB51" s="78">
        <v>892.263733</v>
      </c>
      <c r="AC51" s="78">
        <v>903.48638900000003</v>
      </c>
      <c r="AD51" s="78">
        <v>914.50714100000005</v>
      </c>
      <c r="AE51" s="72">
        <v>1.5572000000000001E-2</v>
      </c>
    </row>
    <row r="52" spans="1:31" ht="15" customHeight="1" x14ac:dyDescent="0.25">
      <c r="A52" s="70" t="s">
        <v>97</v>
      </c>
      <c r="B52" s="78">
        <v>32.193202999999997</v>
      </c>
      <c r="C52" s="78">
        <v>31.410513000000002</v>
      </c>
      <c r="D52" s="78">
        <v>32.164005000000003</v>
      </c>
      <c r="E52" s="78">
        <v>33.279494999999997</v>
      </c>
      <c r="F52" s="78">
        <v>34.447223999999999</v>
      </c>
      <c r="G52" s="78">
        <v>35.483761000000001</v>
      </c>
      <c r="H52" s="78">
        <v>36.623688000000001</v>
      </c>
      <c r="I52" s="78">
        <v>37.796920999999998</v>
      </c>
      <c r="J52" s="78">
        <v>38.835514000000003</v>
      </c>
      <c r="K52" s="78">
        <v>39.772933999999999</v>
      </c>
      <c r="L52" s="78">
        <v>40.673565000000004</v>
      </c>
      <c r="M52" s="78">
        <v>41.53828</v>
      </c>
      <c r="N52" s="78">
        <v>42.376052999999999</v>
      </c>
      <c r="O52" s="78">
        <v>43.212749000000002</v>
      </c>
      <c r="P52" s="78">
        <v>44.005561999999998</v>
      </c>
      <c r="Q52" s="78">
        <v>44.779193999999997</v>
      </c>
      <c r="R52" s="78">
        <v>45.536110000000001</v>
      </c>
      <c r="S52" s="78">
        <v>46.269398000000002</v>
      </c>
      <c r="T52" s="78">
        <v>46.994430999999999</v>
      </c>
      <c r="U52" s="78">
        <v>47.704227000000003</v>
      </c>
      <c r="V52" s="78">
        <v>48.383141000000002</v>
      </c>
      <c r="W52" s="78">
        <v>49.039226999999997</v>
      </c>
      <c r="X52" s="78">
        <v>49.682831</v>
      </c>
      <c r="Y52" s="78">
        <v>50.315005999999997</v>
      </c>
      <c r="Z52" s="78">
        <v>50.912708000000002</v>
      </c>
      <c r="AA52" s="78">
        <v>51.496814999999998</v>
      </c>
      <c r="AB52" s="78">
        <v>52.048763000000001</v>
      </c>
      <c r="AC52" s="78">
        <v>52.611870000000003</v>
      </c>
      <c r="AD52" s="78">
        <v>53.170921</v>
      </c>
      <c r="AE52" s="72">
        <v>1.9685999999999999E-2</v>
      </c>
    </row>
    <row r="53" spans="1:31" ht="15" customHeight="1" x14ac:dyDescent="0.25">
      <c r="A53" s="70" t="s">
        <v>98</v>
      </c>
      <c r="B53" s="78">
        <v>21.448826</v>
      </c>
      <c r="C53" s="78">
        <v>23.176611000000001</v>
      </c>
      <c r="D53" s="78">
        <v>24.718053999999999</v>
      </c>
      <c r="E53" s="78">
        <v>26.575026999999999</v>
      </c>
      <c r="F53" s="78">
        <v>29.033919999999998</v>
      </c>
      <c r="G53" s="78">
        <v>31.736291999999999</v>
      </c>
      <c r="H53" s="78">
        <v>34.924965</v>
      </c>
      <c r="I53" s="78">
        <v>37.743304999999999</v>
      </c>
      <c r="J53" s="78">
        <v>40.688552999999999</v>
      </c>
      <c r="K53" s="78">
        <v>43.601044000000002</v>
      </c>
      <c r="L53" s="78">
        <v>46.584277999999998</v>
      </c>
      <c r="M53" s="78">
        <v>49.243347</v>
      </c>
      <c r="N53" s="78">
        <v>51.665398000000003</v>
      </c>
      <c r="O53" s="78">
        <v>53.746803</v>
      </c>
      <c r="P53" s="78">
        <v>55.777405000000002</v>
      </c>
      <c r="Q53" s="78">
        <v>57.473705000000002</v>
      </c>
      <c r="R53" s="78">
        <v>59.212940000000003</v>
      </c>
      <c r="S53" s="78">
        <v>60.732768999999998</v>
      </c>
      <c r="T53" s="78">
        <v>62.267074999999998</v>
      </c>
      <c r="U53" s="78">
        <v>63.569107000000002</v>
      </c>
      <c r="V53" s="78">
        <v>64.783446999999995</v>
      </c>
      <c r="W53" s="78">
        <v>65.884338</v>
      </c>
      <c r="X53" s="78">
        <v>66.844550999999996</v>
      </c>
      <c r="Y53" s="78">
        <v>67.721962000000005</v>
      </c>
      <c r="Z53" s="78">
        <v>68.509338</v>
      </c>
      <c r="AA53" s="78">
        <v>69.154739000000006</v>
      </c>
      <c r="AB53" s="78">
        <v>69.775192000000004</v>
      </c>
      <c r="AC53" s="78">
        <v>70.329254000000006</v>
      </c>
      <c r="AD53" s="78">
        <v>70.804587999999995</v>
      </c>
      <c r="AE53" s="72">
        <v>4.2229999999999997E-2</v>
      </c>
    </row>
    <row r="54" spans="1:31" ht="15" customHeight="1" x14ac:dyDescent="0.25">
      <c r="A54" s="70" t="s">
        <v>99</v>
      </c>
      <c r="B54" s="78">
        <v>90.046997000000005</v>
      </c>
      <c r="C54" s="78">
        <v>93.595405999999997</v>
      </c>
      <c r="D54" s="78">
        <v>97.253119999999996</v>
      </c>
      <c r="E54" s="78">
        <v>103.204643</v>
      </c>
      <c r="F54" s="78">
        <v>110.718307</v>
      </c>
      <c r="G54" s="78">
        <v>119.47380800000001</v>
      </c>
      <c r="H54" s="78">
        <v>129.21788000000001</v>
      </c>
      <c r="I54" s="78">
        <v>139.79501300000001</v>
      </c>
      <c r="J54" s="78">
        <v>151.29257200000001</v>
      </c>
      <c r="K54" s="78">
        <v>164.12191799999999</v>
      </c>
      <c r="L54" s="78">
        <v>178.25027499999999</v>
      </c>
      <c r="M54" s="78">
        <v>193.619202</v>
      </c>
      <c r="N54" s="78">
        <v>210.10230999999999</v>
      </c>
      <c r="O54" s="78">
        <v>227.67742899999999</v>
      </c>
      <c r="P54" s="78">
        <v>245.941757</v>
      </c>
      <c r="Q54" s="78">
        <v>264.65454099999999</v>
      </c>
      <c r="R54" s="78">
        <v>283.88265999999999</v>
      </c>
      <c r="S54" s="78">
        <v>303.24588</v>
      </c>
      <c r="T54" s="78">
        <v>322.85073899999998</v>
      </c>
      <c r="U54" s="78">
        <v>342.31668100000002</v>
      </c>
      <c r="V54" s="78">
        <v>361.05718999999999</v>
      </c>
      <c r="W54" s="78">
        <v>378.493042</v>
      </c>
      <c r="X54" s="78">
        <v>394.55187999999998</v>
      </c>
      <c r="Y54" s="78">
        <v>409.25332600000002</v>
      </c>
      <c r="Z54" s="78">
        <v>422.47421300000002</v>
      </c>
      <c r="AA54" s="78">
        <v>434.42746</v>
      </c>
      <c r="AB54" s="78">
        <v>444.790436</v>
      </c>
      <c r="AC54" s="78">
        <v>453.94656400000002</v>
      </c>
      <c r="AD54" s="78">
        <v>462.00250199999999</v>
      </c>
      <c r="AE54" s="72">
        <v>6.0915999999999998E-2</v>
      </c>
    </row>
    <row r="55" spans="1:31" ht="15" customHeight="1" x14ac:dyDescent="0.25">
      <c r="A55" s="70" t="s">
        <v>100</v>
      </c>
      <c r="B55" s="78">
        <v>429.35726899999997</v>
      </c>
      <c r="C55" s="78">
        <v>453.372589</v>
      </c>
      <c r="D55" s="78">
        <v>465.25015300000001</v>
      </c>
      <c r="E55" s="78">
        <v>485.21414199999998</v>
      </c>
      <c r="F55" s="78">
        <v>507.60888699999998</v>
      </c>
      <c r="G55" s="78">
        <v>529.49792500000001</v>
      </c>
      <c r="H55" s="78">
        <v>551.77459699999997</v>
      </c>
      <c r="I55" s="78">
        <v>572.46112100000005</v>
      </c>
      <c r="J55" s="78">
        <v>591.20196499999997</v>
      </c>
      <c r="K55" s="78">
        <v>609.21911599999999</v>
      </c>
      <c r="L55" s="78">
        <v>625.19482400000004</v>
      </c>
      <c r="M55" s="78">
        <v>641.46289100000001</v>
      </c>
      <c r="N55" s="78">
        <v>656.25091599999996</v>
      </c>
      <c r="O55" s="78">
        <v>670.41180399999996</v>
      </c>
      <c r="P55" s="78">
        <v>682.40557899999999</v>
      </c>
      <c r="Q55" s="78">
        <v>693.50414999999998</v>
      </c>
      <c r="R55" s="78">
        <v>704.19012499999997</v>
      </c>
      <c r="S55" s="78">
        <v>713.38275099999998</v>
      </c>
      <c r="T55" s="78">
        <v>722.56622300000004</v>
      </c>
      <c r="U55" s="78">
        <v>730.95739700000001</v>
      </c>
      <c r="V55" s="78">
        <v>738.27227800000003</v>
      </c>
      <c r="W55" s="78">
        <v>744.72308299999997</v>
      </c>
      <c r="X55" s="78">
        <v>750.37792999999999</v>
      </c>
      <c r="Y55" s="78">
        <v>755.14581299999998</v>
      </c>
      <c r="Z55" s="78">
        <v>759.45379600000001</v>
      </c>
      <c r="AA55" s="78">
        <v>763.31530799999996</v>
      </c>
      <c r="AB55" s="78">
        <v>766.20788600000003</v>
      </c>
      <c r="AC55" s="78">
        <v>769.03936799999997</v>
      </c>
      <c r="AD55" s="78">
        <v>771.26361099999997</v>
      </c>
      <c r="AE55" s="72">
        <v>1.9872999999999998E-2</v>
      </c>
    </row>
    <row r="56" spans="1:31" ht="15" customHeight="1" x14ac:dyDescent="0.25">
      <c r="A56" s="70" t="s">
        <v>101</v>
      </c>
      <c r="B56" s="78">
        <v>34.584643999999997</v>
      </c>
      <c r="C56" s="78">
        <v>34.098190000000002</v>
      </c>
      <c r="D56" s="78">
        <v>37.191516999999997</v>
      </c>
      <c r="E56" s="78">
        <v>40.411361999999997</v>
      </c>
      <c r="F56" s="78">
        <v>44.331448000000002</v>
      </c>
      <c r="G56" s="78">
        <v>48.641502000000003</v>
      </c>
      <c r="H56" s="78">
        <v>53.238892</v>
      </c>
      <c r="I56" s="78">
        <v>58.086081999999998</v>
      </c>
      <c r="J56" s="78">
        <v>63.103188000000003</v>
      </c>
      <c r="K56" s="78">
        <v>68.358345</v>
      </c>
      <c r="L56" s="78">
        <v>73.620590000000007</v>
      </c>
      <c r="M56" s="78">
        <v>78.822722999999996</v>
      </c>
      <c r="N56" s="78">
        <v>83.898323000000005</v>
      </c>
      <c r="O56" s="78">
        <v>88.821410999999998</v>
      </c>
      <c r="P56" s="78">
        <v>93.628715999999997</v>
      </c>
      <c r="Q56" s="78">
        <v>97.985862999999995</v>
      </c>
      <c r="R56" s="78">
        <v>101.986198</v>
      </c>
      <c r="S56" s="78">
        <v>105.60436199999999</v>
      </c>
      <c r="T56" s="78">
        <v>108.883797</v>
      </c>
      <c r="U56" s="78">
        <v>111.940224</v>
      </c>
      <c r="V56" s="78">
        <v>114.74144699999999</v>
      </c>
      <c r="W56" s="78">
        <v>117.341736</v>
      </c>
      <c r="X56" s="78">
        <v>119.780891</v>
      </c>
      <c r="Y56" s="78">
        <v>122.097267</v>
      </c>
      <c r="Z56" s="78">
        <v>124.391273</v>
      </c>
      <c r="AA56" s="78">
        <v>126.61937</v>
      </c>
      <c r="AB56" s="78">
        <v>128.79754600000001</v>
      </c>
      <c r="AC56" s="78">
        <v>130.94279499999999</v>
      </c>
      <c r="AD56" s="78">
        <v>133.064392</v>
      </c>
      <c r="AE56" s="72">
        <v>5.1721999999999997E-2</v>
      </c>
    </row>
    <row r="57" spans="1:31" ht="15" customHeight="1" x14ac:dyDescent="0.25">
      <c r="A57" s="70" t="s">
        <v>102</v>
      </c>
      <c r="B57" s="78">
        <v>48.545422000000002</v>
      </c>
      <c r="C57" s="78">
        <v>54.798397000000001</v>
      </c>
      <c r="D57" s="78">
        <v>57.257331999999998</v>
      </c>
      <c r="E57" s="78">
        <v>60.174194</v>
      </c>
      <c r="F57" s="78">
        <v>63.767941</v>
      </c>
      <c r="G57" s="78">
        <v>67.832260000000005</v>
      </c>
      <c r="H57" s="78">
        <v>72.170235000000005</v>
      </c>
      <c r="I57" s="78">
        <v>76.977553999999998</v>
      </c>
      <c r="J57" s="78">
        <v>82.438248000000002</v>
      </c>
      <c r="K57" s="78">
        <v>88.168082999999996</v>
      </c>
      <c r="L57" s="78">
        <v>94.053307000000004</v>
      </c>
      <c r="M57" s="78">
        <v>99.924141000000006</v>
      </c>
      <c r="N57" s="78">
        <v>105.470161</v>
      </c>
      <c r="O57" s="78">
        <v>110.562805</v>
      </c>
      <c r="P57" s="78">
        <v>115.182213</v>
      </c>
      <c r="Q57" s="78">
        <v>119.244705</v>
      </c>
      <c r="R57" s="78">
        <v>122.832779</v>
      </c>
      <c r="S57" s="78">
        <v>126.103691</v>
      </c>
      <c r="T57" s="78">
        <v>129.168869</v>
      </c>
      <c r="U57" s="78">
        <v>132.032059</v>
      </c>
      <c r="V57" s="78">
        <v>134.66108700000001</v>
      </c>
      <c r="W57" s="78">
        <v>137.13063</v>
      </c>
      <c r="X57" s="78">
        <v>139.49852000000001</v>
      </c>
      <c r="Y57" s="78">
        <v>141.782532</v>
      </c>
      <c r="Z57" s="78">
        <v>144.047989</v>
      </c>
      <c r="AA57" s="78">
        <v>146.26580799999999</v>
      </c>
      <c r="AB57" s="78">
        <v>148.445007</v>
      </c>
      <c r="AC57" s="78">
        <v>150.617355</v>
      </c>
      <c r="AD57" s="78">
        <v>152.775116</v>
      </c>
      <c r="AE57" s="72">
        <v>3.8705000000000003E-2</v>
      </c>
    </row>
    <row r="58" spans="1:31" ht="15" customHeight="1" x14ac:dyDescent="0.25">
      <c r="A58" s="70" t="s">
        <v>103</v>
      </c>
      <c r="B58" s="78">
        <v>67.963593000000003</v>
      </c>
      <c r="C58" s="78">
        <v>75.117615000000001</v>
      </c>
      <c r="D58" s="78">
        <v>82.069869999999995</v>
      </c>
      <c r="E58" s="78">
        <v>90.937850999999995</v>
      </c>
      <c r="F58" s="78">
        <v>100.474457</v>
      </c>
      <c r="G58" s="78">
        <v>108.884911</v>
      </c>
      <c r="H58" s="78">
        <v>117.86075599999999</v>
      </c>
      <c r="I58" s="78">
        <v>126.89975699999999</v>
      </c>
      <c r="J58" s="78">
        <v>135.55493200000001</v>
      </c>
      <c r="K58" s="78">
        <v>143.55014</v>
      </c>
      <c r="L58" s="78">
        <v>150.08840900000001</v>
      </c>
      <c r="M58" s="78">
        <v>155.38711499999999</v>
      </c>
      <c r="N58" s="78">
        <v>159.278458</v>
      </c>
      <c r="O58" s="78">
        <v>162.125992</v>
      </c>
      <c r="P58" s="78">
        <v>164.23127700000001</v>
      </c>
      <c r="Q58" s="78">
        <v>165.71070900000001</v>
      </c>
      <c r="R58" s="78">
        <v>166.691315</v>
      </c>
      <c r="S58" s="78">
        <v>167.17567399999999</v>
      </c>
      <c r="T58" s="78">
        <v>167.411652</v>
      </c>
      <c r="U58" s="78">
        <v>167.42356899999999</v>
      </c>
      <c r="V58" s="78">
        <v>167.22749300000001</v>
      </c>
      <c r="W58" s="78">
        <v>166.88208</v>
      </c>
      <c r="X58" s="78">
        <v>166.407242</v>
      </c>
      <c r="Y58" s="78">
        <v>165.85450700000001</v>
      </c>
      <c r="Z58" s="78">
        <v>165.250214</v>
      </c>
      <c r="AA58" s="78">
        <v>164.60758999999999</v>
      </c>
      <c r="AB58" s="78">
        <v>163.944885</v>
      </c>
      <c r="AC58" s="78">
        <v>163.27598599999999</v>
      </c>
      <c r="AD58" s="78">
        <v>162.594086</v>
      </c>
      <c r="AE58" s="72">
        <v>2.9013000000000001E-2</v>
      </c>
    </row>
    <row r="59" spans="1:31" ht="15" customHeight="1" x14ac:dyDescent="0.25">
      <c r="A59" s="70" t="s">
        <v>104</v>
      </c>
      <c r="B59" s="78">
        <v>261.00302099999999</v>
      </c>
      <c r="C59" s="78">
        <v>292.59677099999999</v>
      </c>
      <c r="D59" s="78">
        <v>317.16583300000002</v>
      </c>
      <c r="E59" s="78">
        <v>345.94988999999998</v>
      </c>
      <c r="F59" s="78">
        <v>380.031769</v>
      </c>
      <c r="G59" s="78">
        <v>418.28295900000001</v>
      </c>
      <c r="H59" s="78">
        <v>457.23364299999997</v>
      </c>
      <c r="I59" s="78">
        <v>498.14562999999998</v>
      </c>
      <c r="J59" s="78">
        <v>540.62377900000001</v>
      </c>
      <c r="K59" s="78">
        <v>585.99505599999998</v>
      </c>
      <c r="L59" s="78">
        <v>634.96893299999999</v>
      </c>
      <c r="M59" s="78">
        <v>686.98095699999999</v>
      </c>
      <c r="N59" s="78">
        <v>742.14617899999996</v>
      </c>
      <c r="O59" s="78">
        <v>796.66870100000006</v>
      </c>
      <c r="P59" s="78">
        <v>849.73852499999998</v>
      </c>
      <c r="Q59" s="78">
        <v>900.33813499999997</v>
      </c>
      <c r="R59" s="78">
        <v>945.54376200000002</v>
      </c>
      <c r="S59" s="78">
        <v>985.94366500000001</v>
      </c>
      <c r="T59" s="78">
        <v>1019.8213500000001</v>
      </c>
      <c r="U59" s="78">
        <v>1049.1757809999999</v>
      </c>
      <c r="V59" s="78">
        <v>1072.346436</v>
      </c>
      <c r="W59" s="78">
        <v>1089.6832280000001</v>
      </c>
      <c r="X59" s="78">
        <v>1103.58374</v>
      </c>
      <c r="Y59" s="78">
        <v>1114.30249</v>
      </c>
      <c r="Z59" s="78">
        <v>1122.3461910000001</v>
      </c>
      <c r="AA59" s="78">
        <v>1128.4399410000001</v>
      </c>
      <c r="AB59" s="78">
        <v>1131.919922</v>
      </c>
      <c r="AC59" s="78">
        <v>1135.175293</v>
      </c>
      <c r="AD59" s="78">
        <v>1138.1114500000001</v>
      </c>
      <c r="AE59" s="72">
        <v>5.1595000000000002E-2</v>
      </c>
    </row>
    <row r="60" spans="1:31" ht="15" customHeight="1" x14ac:dyDescent="0.25">
      <c r="A60" s="70" t="s">
        <v>105</v>
      </c>
      <c r="B60" s="78">
        <v>58.762169</v>
      </c>
      <c r="C60" s="78">
        <v>65.973968999999997</v>
      </c>
      <c r="D60" s="78">
        <v>67.975121000000001</v>
      </c>
      <c r="E60" s="78">
        <v>70.229393000000002</v>
      </c>
      <c r="F60" s="78">
        <v>72.350364999999996</v>
      </c>
      <c r="G60" s="78">
        <v>74.746207999999996</v>
      </c>
      <c r="H60" s="78">
        <v>77.135650999999996</v>
      </c>
      <c r="I60" s="78">
        <v>79.430312999999998</v>
      </c>
      <c r="J60" s="78">
        <v>81.415329</v>
      </c>
      <c r="K60" s="78">
        <v>83.325798000000006</v>
      </c>
      <c r="L60" s="78">
        <v>85.162041000000002</v>
      </c>
      <c r="M60" s="78">
        <v>87.226264999999998</v>
      </c>
      <c r="N60" s="78">
        <v>89.210830999999999</v>
      </c>
      <c r="O60" s="78">
        <v>91.073166000000001</v>
      </c>
      <c r="P60" s="78">
        <v>92.710937999999999</v>
      </c>
      <c r="Q60" s="78">
        <v>94.113899000000004</v>
      </c>
      <c r="R60" s="78">
        <v>95.518828999999997</v>
      </c>
      <c r="S60" s="78">
        <v>96.628097999999994</v>
      </c>
      <c r="T60" s="78">
        <v>97.782875000000004</v>
      </c>
      <c r="U60" s="78">
        <v>98.864058999999997</v>
      </c>
      <c r="V60" s="78">
        <v>99.854743999999997</v>
      </c>
      <c r="W60" s="78">
        <v>100.85237100000001</v>
      </c>
      <c r="X60" s="78">
        <v>101.653114</v>
      </c>
      <c r="Y60" s="78">
        <v>102.354759</v>
      </c>
      <c r="Z60" s="78">
        <v>102.934708</v>
      </c>
      <c r="AA60" s="78">
        <v>103.340012</v>
      </c>
      <c r="AB60" s="78">
        <v>103.585823</v>
      </c>
      <c r="AC60" s="78">
        <v>104.04516599999999</v>
      </c>
      <c r="AD60" s="78">
        <v>104.651741</v>
      </c>
      <c r="AE60" s="72">
        <v>1.7235E-2</v>
      </c>
    </row>
    <row r="61" spans="1:31" ht="15" customHeight="1" x14ac:dyDescent="0.25">
      <c r="A61" s="70" t="s">
        <v>106</v>
      </c>
      <c r="B61" s="78">
        <v>92.077652</v>
      </c>
      <c r="C61" s="78">
        <v>105.786942</v>
      </c>
      <c r="D61" s="78">
        <v>113.947632</v>
      </c>
      <c r="E61" s="78">
        <v>125.512306</v>
      </c>
      <c r="F61" s="78">
        <v>139.79707300000001</v>
      </c>
      <c r="G61" s="78">
        <v>155.41119399999999</v>
      </c>
      <c r="H61" s="78">
        <v>172.668655</v>
      </c>
      <c r="I61" s="78">
        <v>191.66381799999999</v>
      </c>
      <c r="J61" s="78">
        <v>211.55419900000001</v>
      </c>
      <c r="K61" s="78">
        <v>232.72001599999999</v>
      </c>
      <c r="L61" s="78">
        <v>254.31599399999999</v>
      </c>
      <c r="M61" s="78">
        <v>276.98144500000001</v>
      </c>
      <c r="N61" s="78">
        <v>298.70281999999997</v>
      </c>
      <c r="O61" s="78">
        <v>317.91668700000002</v>
      </c>
      <c r="P61" s="78">
        <v>335.54162600000001</v>
      </c>
      <c r="Q61" s="78">
        <v>351.94164999999998</v>
      </c>
      <c r="R61" s="78">
        <v>367.37582400000002</v>
      </c>
      <c r="S61" s="78">
        <v>380.75408900000002</v>
      </c>
      <c r="T61" s="78">
        <v>393.303833</v>
      </c>
      <c r="U61" s="78">
        <v>404.31997699999999</v>
      </c>
      <c r="V61" s="78">
        <v>413.71469100000002</v>
      </c>
      <c r="W61" s="78">
        <v>422.017517</v>
      </c>
      <c r="X61" s="78">
        <v>429.239441</v>
      </c>
      <c r="Y61" s="78">
        <v>435.50436400000001</v>
      </c>
      <c r="Z61" s="78">
        <v>441.00784299999998</v>
      </c>
      <c r="AA61" s="78">
        <v>445.80157500000001</v>
      </c>
      <c r="AB61" s="78">
        <v>449.98648100000003</v>
      </c>
      <c r="AC61" s="78">
        <v>453.91558800000001</v>
      </c>
      <c r="AD61" s="78">
        <v>457.40063500000002</v>
      </c>
      <c r="AE61" s="72">
        <v>5.5724000000000003E-2</v>
      </c>
    </row>
    <row r="62" spans="1:31" ht="15" customHeight="1" x14ac:dyDescent="0.25">
      <c r="A62" s="70" t="s">
        <v>107</v>
      </c>
      <c r="B62" s="78">
        <v>40.486243999999999</v>
      </c>
      <c r="C62" s="78">
        <v>43.241840000000003</v>
      </c>
      <c r="D62" s="78">
        <v>44.930607000000002</v>
      </c>
      <c r="E62" s="78">
        <v>47.429645999999998</v>
      </c>
      <c r="F62" s="78">
        <v>50.736179</v>
      </c>
      <c r="G62" s="78">
        <v>54.643093</v>
      </c>
      <c r="H62" s="78">
        <v>59.456851999999998</v>
      </c>
      <c r="I62" s="78">
        <v>65.401336999999998</v>
      </c>
      <c r="J62" s="78">
        <v>72.472403999999997</v>
      </c>
      <c r="K62" s="78">
        <v>80.921722000000003</v>
      </c>
      <c r="L62" s="78">
        <v>90.506461999999999</v>
      </c>
      <c r="M62" s="78">
        <v>102.034004</v>
      </c>
      <c r="N62" s="78">
        <v>114.63960299999999</v>
      </c>
      <c r="O62" s="78">
        <v>125.476105</v>
      </c>
      <c r="P62" s="78">
        <v>136.778549</v>
      </c>
      <c r="Q62" s="78">
        <v>147.49612400000001</v>
      </c>
      <c r="R62" s="78">
        <v>158.48675499999999</v>
      </c>
      <c r="S62" s="78">
        <v>168.126892</v>
      </c>
      <c r="T62" s="78">
        <v>177.40095500000001</v>
      </c>
      <c r="U62" s="78">
        <v>185.881516</v>
      </c>
      <c r="V62" s="78">
        <v>192.92146299999999</v>
      </c>
      <c r="W62" s="78">
        <v>199.06253100000001</v>
      </c>
      <c r="X62" s="78">
        <v>204.246567</v>
      </c>
      <c r="Y62" s="78">
        <v>208.513443</v>
      </c>
      <c r="Z62" s="78">
        <v>212.17845199999999</v>
      </c>
      <c r="AA62" s="78">
        <v>215.20697000000001</v>
      </c>
      <c r="AB62" s="78">
        <v>217.64598100000001</v>
      </c>
      <c r="AC62" s="78">
        <v>219.867874</v>
      </c>
      <c r="AD62" s="78">
        <v>221.743134</v>
      </c>
      <c r="AE62" s="72">
        <v>6.2414999999999998E-2</v>
      </c>
    </row>
    <row r="63" spans="1:31" ht="15" customHeight="1" x14ac:dyDescent="0.25">
      <c r="A63" s="70" t="s">
        <v>108</v>
      </c>
      <c r="B63" s="78">
        <v>58.381419999999999</v>
      </c>
      <c r="C63" s="78">
        <v>62.862586999999998</v>
      </c>
      <c r="D63" s="78">
        <v>66.675483999999997</v>
      </c>
      <c r="E63" s="78">
        <v>71.015167000000005</v>
      </c>
      <c r="F63" s="78">
        <v>75.367332000000005</v>
      </c>
      <c r="G63" s="78">
        <v>80.168616999999998</v>
      </c>
      <c r="H63" s="78">
        <v>84.852715000000003</v>
      </c>
      <c r="I63" s="78">
        <v>89.186988999999997</v>
      </c>
      <c r="J63" s="78">
        <v>93.249022999999994</v>
      </c>
      <c r="K63" s="78">
        <v>97.564087000000001</v>
      </c>
      <c r="L63" s="78">
        <v>101.64413500000001</v>
      </c>
      <c r="M63" s="78">
        <v>105.998459</v>
      </c>
      <c r="N63" s="78">
        <v>110.535179</v>
      </c>
      <c r="O63" s="78">
        <v>115.18068700000001</v>
      </c>
      <c r="P63" s="78">
        <v>119.74134100000001</v>
      </c>
      <c r="Q63" s="78">
        <v>123.98526</v>
      </c>
      <c r="R63" s="78">
        <v>128.241028</v>
      </c>
      <c r="S63" s="78">
        <v>132.180542</v>
      </c>
      <c r="T63" s="78">
        <v>136.24835200000001</v>
      </c>
      <c r="U63" s="78">
        <v>140.34629799999999</v>
      </c>
      <c r="V63" s="78">
        <v>144.305374</v>
      </c>
      <c r="W63" s="78">
        <v>148.25114400000001</v>
      </c>
      <c r="X63" s="78">
        <v>151.951065</v>
      </c>
      <c r="Y63" s="78">
        <v>155.47373999999999</v>
      </c>
      <c r="Z63" s="78">
        <v>158.80249000000001</v>
      </c>
      <c r="AA63" s="78">
        <v>161.92846700000001</v>
      </c>
      <c r="AB63" s="78">
        <v>164.90507500000001</v>
      </c>
      <c r="AC63" s="78">
        <v>167.79924</v>
      </c>
      <c r="AD63" s="78">
        <v>170.677841</v>
      </c>
      <c r="AE63" s="72">
        <v>3.7685999999999997E-2</v>
      </c>
    </row>
    <row r="64" spans="1:31" ht="15" customHeight="1" x14ac:dyDescent="0.25">
      <c r="A64" s="69" t="s">
        <v>109</v>
      </c>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row>
    <row r="65" spans="1:31" ht="15" customHeight="1" x14ac:dyDescent="0.25">
      <c r="A65" s="70" t="s">
        <v>96</v>
      </c>
      <c r="B65" s="78">
        <v>257.37478599999997</v>
      </c>
      <c r="C65" s="78">
        <v>263.76858499999997</v>
      </c>
      <c r="D65" s="78">
        <v>265.65884399999999</v>
      </c>
      <c r="E65" s="78">
        <v>273.02191199999999</v>
      </c>
      <c r="F65" s="78">
        <v>279.89443999999997</v>
      </c>
      <c r="G65" s="78">
        <v>290.002655</v>
      </c>
      <c r="H65" s="78">
        <v>298.73477200000002</v>
      </c>
      <c r="I65" s="78">
        <v>307.72119099999998</v>
      </c>
      <c r="J65" s="78">
        <v>316.779358</v>
      </c>
      <c r="K65" s="78">
        <v>324.27819799999997</v>
      </c>
      <c r="L65" s="78">
        <v>332.25671399999999</v>
      </c>
      <c r="M65" s="78">
        <v>341.14999399999999</v>
      </c>
      <c r="N65" s="78">
        <v>350.0625</v>
      </c>
      <c r="O65" s="78">
        <v>359.41378800000001</v>
      </c>
      <c r="P65" s="78">
        <v>368.52032500000001</v>
      </c>
      <c r="Q65" s="78">
        <v>377.739777</v>
      </c>
      <c r="R65" s="78">
        <v>386.38317899999998</v>
      </c>
      <c r="S65" s="78">
        <v>394.185272</v>
      </c>
      <c r="T65" s="78">
        <v>401.34121699999997</v>
      </c>
      <c r="U65" s="78">
        <v>407.91436800000002</v>
      </c>
      <c r="V65" s="78">
        <v>414.34619099999998</v>
      </c>
      <c r="W65" s="78">
        <v>420.67980999999997</v>
      </c>
      <c r="X65" s="78">
        <v>426.70272799999998</v>
      </c>
      <c r="Y65" s="78">
        <v>432.40441900000002</v>
      </c>
      <c r="Z65" s="78">
        <v>437.74115</v>
      </c>
      <c r="AA65" s="78">
        <v>442.74276700000001</v>
      </c>
      <c r="AB65" s="78">
        <v>447.50491299999999</v>
      </c>
      <c r="AC65" s="78">
        <v>451.984375</v>
      </c>
      <c r="AD65" s="78">
        <v>456.25384500000001</v>
      </c>
      <c r="AE65" s="72">
        <v>2.0503E-2</v>
      </c>
    </row>
    <row r="66" spans="1:31" ht="15" customHeight="1" x14ac:dyDescent="0.25">
      <c r="A66" s="70" t="s">
        <v>97</v>
      </c>
      <c r="B66" s="78">
        <v>57.916629999999998</v>
      </c>
      <c r="C66" s="78">
        <v>62.450130000000001</v>
      </c>
      <c r="D66" s="78">
        <v>65.192916999999994</v>
      </c>
      <c r="E66" s="78">
        <v>69.870109999999997</v>
      </c>
      <c r="F66" s="78">
        <v>74.994545000000002</v>
      </c>
      <c r="G66" s="78">
        <v>79.523940999999994</v>
      </c>
      <c r="H66" s="78">
        <v>84.746634999999998</v>
      </c>
      <c r="I66" s="78">
        <v>90.257689999999997</v>
      </c>
      <c r="J66" s="78">
        <v>95.057755</v>
      </c>
      <c r="K66" s="78">
        <v>99.340728999999996</v>
      </c>
      <c r="L66" s="78">
        <v>103.39967300000001</v>
      </c>
      <c r="M66" s="78">
        <v>107.227592</v>
      </c>
      <c r="N66" s="78">
        <v>110.904976</v>
      </c>
      <c r="O66" s="78">
        <v>114.574112</v>
      </c>
      <c r="P66" s="78">
        <v>117.946167</v>
      </c>
      <c r="Q66" s="78">
        <v>121.164124</v>
      </c>
      <c r="R66" s="78">
        <v>124.271362</v>
      </c>
      <c r="S66" s="78">
        <v>127.227524</v>
      </c>
      <c r="T66" s="78">
        <v>130.11113</v>
      </c>
      <c r="U66" s="78">
        <v>132.856537</v>
      </c>
      <c r="V66" s="78">
        <v>135.41523699999999</v>
      </c>
      <c r="W66" s="78">
        <v>137.81024199999999</v>
      </c>
      <c r="X66" s="78">
        <v>140.11451700000001</v>
      </c>
      <c r="Y66" s="78">
        <v>142.31436199999999</v>
      </c>
      <c r="Z66" s="78">
        <v>144.33528100000001</v>
      </c>
      <c r="AA66" s="78">
        <v>146.256348</v>
      </c>
      <c r="AB66" s="78">
        <v>148.025192</v>
      </c>
      <c r="AC66" s="78">
        <v>149.78713999999999</v>
      </c>
      <c r="AD66" s="78">
        <v>151.502106</v>
      </c>
      <c r="AE66" s="72">
        <v>3.3368000000000002E-2</v>
      </c>
    </row>
    <row r="67" spans="1:31" ht="15" customHeight="1" x14ac:dyDescent="0.25">
      <c r="A67" s="70" t="s">
        <v>98</v>
      </c>
      <c r="B67" s="78">
        <v>74.087295999999995</v>
      </c>
      <c r="C67" s="78">
        <v>79.022720000000007</v>
      </c>
      <c r="D67" s="78">
        <v>84.002571000000003</v>
      </c>
      <c r="E67" s="78">
        <v>89.500771</v>
      </c>
      <c r="F67" s="78">
        <v>96.142380000000003</v>
      </c>
      <c r="G67" s="78">
        <v>102.899117</v>
      </c>
      <c r="H67" s="78">
        <v>110.40521200000001</v>
      </c>
      <c r="I67" s="78">
        <v>116.878227</v>
      </c>
      <c r="J67" s="78">
        <v>123.583923</v>
      </c>
      <c r="K67" s="78">
        <v>130.293488</v>
      </c>
      <c r="L67" s="78">
        <v>137.36415099999999</v>
      </c>
      <c r="M67" s="78">
        <v>143.98597699999999</v>
      </c>
      <c r="N67" s="78">
        <v>150.37857099999999</v>
      </c>
      <c r="O67" s="78">
        <v>156.23367300000001</v>
      </c>
      <c r="P67" s="78">
        <v>162.353241</v>
      </c>
      <c r="Q67" s="78">
        <v>167.83781400000001</v>
      </c>
      <c r="R67" s="78">
        <v>173.93641700000001</v>
      </c>
      <c r="S67" s="78">
        <v>179.72483800000001</v>
      </c>
      <c r="T67" s="78">
        <v>186.19963100000001</v>
      </c>
      <c r="U67" s="78">
        <v>192.25233499999999</v>
      </c>
      <c r="V67" s="78">
        <v>198.547394</v>
      </c>
      <c r="W67" s="78">
        <v>204.92961099999999</v>
      </c>
      <c r="X67" s="78">
        <v>211.09858700000001</v>
      </c>
      <c r="Y67" s="78">
        <v>217.438782</v>
      </c>
      <c r="Z67" s="78">
        <v>223.95877100000001</v>
      </c>
      <c r="AA67" s="78">
        <v>229.705276</v>
      </c>
      <c r="AB67" s="78">
        <v>236.17379800000001</v>
      </c>
      <c r="AC67" s="78">
        <v>242.71992499999999</v>
      </c>
      <c r="AD67" s="78">
        <v>248.94212300000001</v>
      </c>
      <c r="AE67" s="72">
        <v>4.3415000000000002E-2</v>
      </c>
    </row>
    <row r="68" spans="1:31" ht="15" customHeight="1" x14ac:dyDescent="0.25">
      <c r="A68" s="70" t="s">
        <v>99</v>
      </c>
      <c r="B68" s="78">
        <v>61.808154999999999</v>
      </c>
      <c r="C68" s="78">
        <v>66.704193000000004</v>
      </c>
      <c r="D68" s="78">
        <v>69.630020000000002</v>
      </c>
      <c r="E68" s="78">
        <v>74.311027999999993</v>
      </c>
      <c r="F68" s="78">
        <v>79.976890999999995</v>
      </c>
      <c r="G68" s="78">
        <v>86.247978000000003</v>
      </c>
      <c r="H68" s="78">
        <v>92.853340000000003</v>
      </c>
      <c r="I68" s="78">
        <v>99.635704000000004</v>
      </c>
      <c r="J68" s="78">
        <v>106.609818</v>
      </c>
      <c r="K68" s="78">
        <v>113.96030399999999</v>
      </c>
      <c r="L68" s="78">
        <v>121.59517700000001</v>
      </c>
      <c r="M68" s="78">
        <v>129.43440200000001</v>
      </c>
      <c r="N68" s="78">
        <v>137.381348</v>
      </c>
      <c r="O68" s="78">
        <v>145.40683000000001</v>
      </c>
      <c r="P68" s="78">
        <v>153.32376099999999</v>
      </c>
      <c r="Q68" s="78">
        <v>161.07150300000001</v>
      </c>
      <c r="R68" s="78">
        <v>168.708359</v>
      </c>
      <c r="S68" s="78">
        <v>176.12707499999999</v>
      </c>
      <c r="T68" s="78">
        <v>183.40597500000001</v>
      </c>
      <c r="U68" s="78">
        <v>190.43029799999999</v>
      </c>
      <c r="V68" s="78">
        <v>197.07934599999999</v>
      </c>
      <c r="W68" s="78">
        <v>203.21859699999999</v>
      </c>
      <c r="X68" s="78">
        <v>208.869812</v>
      </c>
      <c r="Y68" s="78">
        <v>214.072678</v>
      </c>
      <c r="Z68" s="78">
        <v>218.785629</v>
      </c>
      <c r="AA68" s="78">
        <v>223.11889600000001</v>
      </c>
      <c r="AB68" s="78">
        <v>226.97172499999999</v>
      </c>
      <c r="AC68" s="78">
        <v>230.46627799999999</v>
      </c>
      <c r="AD68" s="78">
        <v>233.634567</v>
      </c>
      <c r="AE68" s="72">
        <v>4.752E-2</v>
      </c>
    </row>
    <row r="69" spans="1:31" ht="15" customHeight="1" x14ac:dyDescent="0.25">
      <c r="A69" s="70" t="s">
        <v>100</v>
      </c>
      <c r="B69" s="78">
        <v>400.51559400000002</v>
      </c>
      <c r="C69" s="78">
        <v>411.59121699999997</v>
      </c>
      <c r="D69" s="78">
        <v>423.20022599999999</v>
      </c>
      <c r="E69" s="78">
        <v>443.128601</v>
      </c>
      <c r="F69" s="78">
        <v>466.08783</v>
      </c>
      <c r="G69" s="78">
        <v>489.26248199999998</v>
      </c>
      <c r="H69" s="78">
        <v>513.75512700000002</v>
      </c>
      <c r="I69" s="78">
        <v>537.45349099999999</v>
      </c>
      <c r="J69" s="78">
        <v>559.94421399999999</v>
      </c>
      <c r="K69" s="78">
        <v>582.60626200000002</v>
      </c>
      <c r="L69" s="78">
        <v>603.66583300000002</v>
      </c>
      <c r="M69" s="78">
        <v>626.26092500000004</v>
      </c>
      <c r="N69" s="78">
        <v>647.93102999999996</v>
      </c>
      <c r="O69" s="78">
        <v>670.07195999999999</v>
      </c>
      <c r="P69" s="78">
        <v>689.96758999999997</v>
      </c>
      <c r="Q69" s="78">
        <v>709.46698000000004</v>
      </c>
      <c r="R69" s="78">
        <v>729.41900599999997</v>
      </c>
      <c r="S69" s="78">
        <v>747.626892</v>
      </c>
      <c r="T69" s="78">
        <v>767.31860400000005</v>
      </c>
      <c r="U69" s="78">
        <v>786.63745100000006</v>
      </c>
      <c r="V69" s="78">
        <v>804.74371299999996</v>
      </c>
      <c r="W69" s="78">
        <v>821.87561000000005</v>
      </c>
      <c r="X69" s="78">
        <v>837.99975600000005</v>
      </c>
      <c r="Y69" s="78">
        <v>853.063354</v>
      </c>
      <c r="Z69" s="78">
        <v>867.75799600000005</v>
      </c>
      <c r="AA69" s="78">
        <v>882.02337599999998</v>
      </c>
      <c r="AB69" s="78">
        <v>893.65606700000001</v>
      </c>
      <c r="AC69" s="78">
        <v>905.92620799999997</v>
      </c>
      <c r="AD69" s="78">
        <v>917.47027600000001</v>
      </c>
      <c r="AE69" s="72">
        <v>3.0134000000000001E-2</v>
      </c>
    </row>
    <row r="70" spans="1:31" ht="15" customHeight="1" x14ac:dyDescent="0.25">
      <c r="A70" s="70" t="s">
        <v>101</v>
      </c>
      <c r="B70" s="78">
        <v>65.425262000000004</v>
      </c>
      <c r="C70" s="78">
        <v>65.910469000000006</v>
      </c>
      <c r="D70" s="78">
        <v>68.980438000000007</v>
      </c>
      <c r="E70" s="78">
        <v>72.143433000000002</v>
      </c>
      <c r="F70" s="78">
        <v>75.900847999999996</v>
      </c>
      <c r="G70" s="78">
        <v>80.003463999999994</v>
      </c>
      <c r="H70" s="78">
        <v>84.426506000000003</v>
      </c>
      <c r="I70" s="78">
        <v>89.202286000000001</v>
      </c>
      <c r="J70" s="78">
        <v>94.335693000000006</v>
      </c>
      <c r="K70" s="78">
        <v>100.02076700000001</v>
      </c>
      <c r="L70" s="78">
        <v>106.068985</v>
      </c>
      <c r="M70" s="78">
        <v>112.512062</v>
      </c>
      <c r="N70" s="78">
        <v>119.351585</v>
      </c>
      <c r="O70" s="78">
        <v>126.63311</v>
      </c>
      <c r="P70" s="78">
        <v>134.49383499999999</v>
      </c>
      <c r="Q70" s="78">
        <v>142.350739</v>
      </c>
      <c r="R70" s="78">
        <v>150.26654099999999</v>
      </c>
      <c r="S70" s="78">
        <v>158.02302599999999</v>
      </c>
      <c r="T70" s="78">
        <v>165.528076</v>
      </c>
      <c r="U70" s="78">
        <v>172.77510100000001</v>
      </c>
      <c r="V70" s="78">
        <v>179.57089199999999</v>
      </c>
      <c r="W70" s="78">
        <v>185.908646</v>
      </c>
      <c r="X70" s="78">
        <v>191.77514600000001</v>
      </c>
      <c r="Y70" s="78">
        <v>197.198578</v>
      </c>
      <c r="Z70" s="78">
        <v>202.30783099999999</v>
      </c>
      <c r="AA70" s="78">
        <v>207.070572</v>
      </c>
      <c r="AB70" s="78">
        <v>211.53413399999999</v>
      </c>
      <c r="AC70" s="78">
        <v>215.77053799999999</v>
      </c>
      <c r="AD70" s="78">
        <v>219.82884200000001</v>
      </c>
      <c r="AE70" s="72">
        <v>4.5622999999999997E-2</v>
      </c>
    </row>
    <row r="71" spans="1:31" ht="15" customHeight="1" x14ac:dyDescent="0.25">
      <c r="A71" s="70" t="s">
        <v>102</v>
      </c>
      <c r="B71" s="78">
        <v>138.782791</v>
      </c>
      <c r="C71" s="78">
        <v>153.94984400000001</v>
      </c>
      <c r="D71" s="78">
        <v>170.45962499999999</v>
      </c>
      <c r="E71" s="78">
        <v>188.385254</v>
      </c>
      <c r="F71" s="78">
        <v>208.20002700000001</v>
      </c>
      <c r="G71" s="78">
        <v>228.06724500000001</v>
      </c>
      <c r="H71" s="78">
        <v>247.06985499999999</v>
      </c>
      <c r="I71" s="78">
        <v>266.37570199999999</v>
      </c>
      <c r="J71" s="78">
        <v>286.75253300000003</v>
      </c>
      <c r="K71" s="78">
        <v>306.95770299999998</v>
      </c>
      <c r="L71" s="78">
        <v>327.06521600000002</v>
      </c>
      <c r="M71" s="78">
        <v>346.96755999999999</v>
      </c>
      <c r="N71" s="78">
        <v>366.08639499999998</v>
      </c>
      <c r="O71" s="78">
        <v>384.28942899999998</v>
      </c>
      <c r="P71" s="78">
        <v>401.63076799999999</v>
      </c>
      <c r="Q71" s="78">
        <v>417.69992100000002</v>
      </c>
      <c r="R71" s="78">
        <v>432.58523600000001</v>
      </c>
      <c r="S71" s="78">
        <v>446.76348899999999</v>
      </c>
      <c r="T71" s="78">
        <v>460.71404999999999</v>
      </c>
      <c r="U71" s="78">
        <v>474.15548699999999</v>
      </c>
      <c r="V71" s="78">
        <v>486.64883400000002</v>
      </c>
      <c r="W71" s="78">
        <v>498.40115400000002</v>
      </c>
      <c r="X71" s="78">
        <v>509.68069500000001</v>
      </c>
      <c r="Y71" s="78">
        <v>520.49169900000004</v>
      </c>
      <c r="Z71" s="78">
        <v>531.00079300000004</v>
      </c>
      <c r="AA71" s="78">
        <v>541.05584699999997</v>
      </c>
      <c r="AB71" s="78">
        <v>550.67364499999996</v>
      </c>
      <c r="AC71" s="78">
        <v>560.33105499999999</v>
      </c>
      <c r="AD71" s="78">
        <v>569.800476</v>
      </c>
      <c r="AE71" s="72">
        <v>4.9662999999999999E-2</v>
      </c>
    </row>
    <row r="72" spans="1:31" ht="15" customHeight="1" x14ac:dyDescent="0.25">
      <c r="A72" s="70" t="s">
        <v>103</v>
      </c>
      <c r="B72" s="78">
        <v>88.460541000000006</v>
      </c>
      <c r="C72" s="78">
        <v>100.26264999999999</v>
      </c>
      <c r="D72" s="78">
        <v>112.660759</v>
      </c>
      <c r="E72" s="78">
        <v>128.36544799999999</v>
      </c>
      <c r="F72" s="78">
        <v>145.133667</v>
      </c>
      <c r="G72" s="78">
        <v>159.83372499999999</v>
      </c>
      <c r="H72" s="78">
        <v>175.414185</v>
      </c>
      <c r="I72" s="78">
        <v>190.99941999999999</v>
      </c>
      <c r="J72" s="78">
        <v>205.83050499999999</v>
      </c>
      <c r="K72" s="78">
        <v>219.45721399999999</v>
      </c>
      <c r="L72" s="78">
        <v>230.55355800000001</v>
      </c>
      <c r="M72" s="78">
        <v>239.51664700000001</v>
      </c>
      <c r="N72" s="78">
        <v>246.09382600000001</v>
      </c>
      <c r="O72" s="78">
        <v>250.91236900000001</v>
      </c>
      <c r="P72" s="78">
        <v>254.489487</v>
      </c>
      <c r="Q72" s="78">
        <v>257.022064</v>
      </c>
      <c r="R72" s="78">
        <v>258.722961</v>
      </c>
      <c r="S72" s="78">
        <v>259.60040300000003</v>
      </c>
      <c r="T72" s="78">
        <v>260.06506300000001</v>
      </c>
      <c r="U72" s="78">
        <v>260.15869099999998</v>
      </c>
      <c r="V72" s="78">
        <v>259.90841699999999</v>
      </c>
      <c r="W72" s="78">
        <v>259.41073599999999</v>
      </c>
      <c r="X72" s="78">
        <v>258.69940200000002</v>
      </c>
      <c r="Y72" s="78">
        <v>257.85815400000001</v>
      </c>
      <c r="Z72" s="78">
        <v>256.93121300000001</v>
      </c>
      <c r="AA72" s="78">
        <v>255.940414</v>
      </c>
      <c r="AB72" s="78">
        <v>254.91540499999999</v>
      </c>
      <c r="AC72" s="78">
        <v>253.87995900000001</v>
      </c>
      <c r="AD72" s="78">
        <v>252.82351700000001</v>
      </c>
      <c r="AE72" s="72">
        <v>3.4848999999999998E-2</v>
      </c>
    </row>
    <row r="73" spans="1:31" ht="15" customHeight="1" x14ac:dyDescent="0.25">
      <c r="A73" s="70" t="s">
        <v>104</v>
      </c>
      <c r="B73" s="78">
        <v>111.876572</v>
      </c>
      <c r="C73" s="78">
        <v>115.756058</v>
      </c>
      <c r="D73" s="78">
        <v>121.156921</v>
      </c>
      <c r="E73" s="78">
        <v>127.41021000000001</v>
      </c>
      <c r="F73" s="78">
        <v>134.77948000000001</v>
      </c>
      <c r="G73" s="78">
        <v>143.095932</v>
      </c>
      <c r="H73" s="78">
        <v>151.70039399999999</v>
      </c>
      <c r="I73" s="78">
        <v>160.931793</v>
      </c>
      <c r="J73" s="78">
        <v>170.800949</v>
      </c>
      <c r="K73" s="78">
        <v>181.75404399999999</v>
      </c>
      <c r="L73" s="78">
        <v>194.18937700000001</v>
      </c>
      <c r="M73" s="78">
        <v>208.28692599999999</v>
      </c>
      <c r="N73" s="78">
        <v>224.526276</v>
      </c>
      <c r="O73" s="78">
        <v>242.26504499999999</v>
      </c>
      <c r="P73" s="78">
        <v>261.65475500000002</v>
      </c>
      <c r="Q73" s="78">
        <v>282.76071200000001</v>
      </c>
      <c r="R73" s="78">
        <v>304.54940800000003</v>
      </c>
      <c r="S73" s="78">
        <v>327.26110799999998</v>
      </c>
      <c r="T73" s="78">
        <v>349.57064800000001</v>
      </c>
      <c r="U73" s="78">
        <v>372.34899899999999</v>
      </c>
      <c r="V73" s="78">
        <v>393.53912400000002</v>
      </c>
      <c r="W73" s="78">
        <v>412.01980600000002</v>
      </c>
      <c r="X73" s="78">
        <v>429.16241500000001</v>
      </c>
      <c r="Y73" s="78">
        <v>444.39117399999998</v>
      </c>
      <c r="Z73" s="78">
        <v>457.54449499999998</v>
      </c>
      <c r="AA73" s="78">
        <v>469.068085</v>
      </c>
      <c r="AB73" s="78">
        <v>476.91851800000001</v>
      </c>
      <c r="AC73" s="78">
        <v>485.404358</v>
      </c>
      <c r="AD73" s="78">
        <v>494.49917599999998</v>
      </c>
      <c r="AE73" s="72">
        <v>5.5252000000000002E-2</v>
      </c>
    </row>
    <row r="74" spans="1:31" ht="15" customHeight="1" x14ac:dyDescent="0.25">
      <c r="A74" s="70" t="s">
        <v>105</v>
      </c>
      <c r="B74" s="78">
        <v>129.39099100000001</v>
      </c>
      <c r="C74" s="78">
        <v>131.630447</v>
      </c>
      <c r="D74" s="78">
        <v>137.57865899999999</v>
      </c>
      <c r="E74" s="78">
        <v>144.89039600000001</v>
      </c>
      <c r="F74" s="78">
        <v>152.35600299999999</v>
      </c>
      <c r="G74" s="78">
        <v>161.39639299999999</v>
      </c>
      <c r="H74" s="78">
        <v>170.98417699999999</v>
      </c>
      <c r="I74" s="78">
        <v>180.638519</v>
      </c>
      <c r="J74" s="78">
        <v>189.28538499999999</v>
      </c>
      <c r="K74" s="78">
        <v>197.72483800000001</v>
      </c>
      <c r="L74" s="78">
        <v>205.85252399999999</v>
      </c>
      <c r="M74" s="78">
        <v>214.79492200000001</v>
      </c>
      <c r="N74" s="78">
        <v>223.13398699999999</v>
      </c>
      <c r="O74" s="78">
        <v>230.61685199999999</v>
      </c>
      <c r="P74" s="78">
        <v>236.84425400000001</v>
      </c>
      <c r="Q74" s="78">
        <v>241.87171900000001</v>
      </c>
      <c r="R74" s="78">
        <v>246.50794999999999</v>
      </c>
      <c r="S74" s="78">
        <v>249.88626099999999</v>
      </c>
      <c r="T74" s="78">
        <v>253.062759</v>
      </c>
      <c r="U74" s="78">
        <v>255.70373499999999</v>
      </c>
      <c r="V74" s="78">
        <v>257.808044</v>
      </c>
      <c r="W74" s="78">
        <v>259.61404399999998</v>
      </c>
      <c r="X74" s="78">
        <v>260.74679600000002</v>
      </c>
      <c r="Y74" s="78">
        <v>261.47131300000001</v>
      </c>
      <c r="Z74" s="78">
        <v>261.79354899999998</v>
      </c>
      <c r="AA74" s="78">
        <v>261.688873</v>
      </c>
      <c r="AB74" s="78">
        <v>261.24371300000001</v>
      </c>
      <c r="AC74" s="78">
        <v>260.94314600000001</v>
      </c>
      <c r="AD74" s="78">
        <v>260.65234400000003</v>
      </c>
      <c r="AE74" s="72">
        <v>2.5625999999999999E-2</v>
      </c>
    </row>
    <row r="75" spans="1:31" ht="15" customHeight="1" x14ac:dyDescent="0.25">
      <c r="A75" s="70" t="s">
        <v>106</v>
      </c>
      <c r="B75" s="78">
        <v>139.829849</v>
      </c>
      <c r="C75" s="78">
        <v>150.901962</v>
      </c>
      <c r="D75" s="78">
        <v>161.751328</v>
      </c>
      <c r="E75" s="78">
        <v>176.70434599999999</v>
      </c>
      <c r="F75" s="78">
        <v>194.58616599999999</v>
      </c>
      <c r="G75" s="78">
        <v>213.50341800000001</v>
      </c>
      <c r="H75" s="78">
        <v>233.73614499999999</v>
      </c>
      <c r="I75" s="78">
        <v>255.291977</v>
      </c>
      <c r="J75" s="78">
        <v>277.19833399999999</v>
      </c>
      <c r="K75" s="78">
        <v>299.858093</v>
      </c>
      <c r="L75" s="78">
        <v>322.43185399999999</v>
      </c>
      <c r="M75" s="78">
        <v>345.621399</v>
      </c>
      <c r="N75" s="78">
        <v>367.53738399999997</v>
      </c>
      <c r="O75" s="78">
        <v>386.82318099999998</v>
      </c>
      <c r="P75" s="78">
        <v>404.48226899999997</v>
      </c>
      <c r="Q75" s="78">
        <v>420.948486</v>
      </c>
      <c r="R75" s="78">
        <v>436.52001999999999</v>
      </c>
      <c r="S75" s="78">
        <v>450.18133499999999</v>
      </c>
      <c r="T75" s="78">
        <v>463.13543700000002</v>
      </c>
      <c r="U75" s="78">
        <v>474.684753</v>
      </c>
      <c r="V75" s="78">
        <v>484.725525</v>
      </c>
      <c r="W75" s="78">
        <v>493.75744600000002</v>
      </c>
      <c r="X75" s="78">
        <v>501.76348899999999</v>
      </c>
      <c r="Y75" s="78">
        <v>508.83468599999998</v>
      </c>
      <c r="Z75" s="78">
        <v>515.14569100000006</v>
      </c>
      <c r="AA75" s="78">
        <v>520.72216800000001</v>
      </c>
      <c r="AB75" s="78">
        <v>525.64459199999999</v>
      </c>
      <c r="AC75" s="78">
        <v>530.31500200000005</v>
      </c>
      <c r="AD75" s="78">
        <v>534.48791500000004</v>
      </c>
      <c r="AE75" s="72">
        <v>4.7953999999999997E-2</v>
      </c>
    </row>
    <row r="76" spans="1:31" ht="15" customHeight="1" x14ac:dyDescent="0.25">
      <c r="A76" s="70" t="s">
        <v>107</v>
      </c>
      <c r="B76" s="78">
        <v>65.679100000000005</v>
      </c>
      <c r="C76" s="78">
        <v>70.006065000000007</v>
      </c>
      <c r="D76" s="78">
        <v>73.467133000000004</v>
      </c>
      <c r="E76" s="78">
        <v>78.522712999999996</v>
      </c>
      <c r="F76" s="78">
        <v>84.878928999999999</v>
      </c>
      <c r="G76" s="78">
        <v>91.885986000000003</v>
      </c>
      <c r="H76" s="78">
        <v>99.8703</v>
      </c>
      <c r="I76" s="78">
        <v>108.894814</v>
      </c>
      <c r="J76" s="78">
        <v>118.662209</v>
      </c>
      <c r="K76" s="78">
        <v>129.25178500000001</v>
      </c>
      <c r="L76" s="78">
        <v>140.18679800000001</v>
      </c>
      <c r="M76" s="78">
        <v>152.169678</v>
      </c>
      <c r="N76" s="78">
        <v>164.242355</v>
      </c>
      <c r="O76" s="78">
        <v>174.116165</v>
      </c>
      <c r="P76" s="78">
        <v>183.99586500000001</v>
      </c>
      <c r="Q76" s="78">
        <v>193.15415999999999</v>
      </c>
      <c r="R76" s="78">
        <v>202.41142300000001</v>
      </c>
      <c r="S76" s="78">
        <v>210.60289</v>
      </c>
      <c r="T76" s="78">
        <v>218.602127</v>
      </c>
      <c r="U76" s="78">
        <v>226.14193700000001</v>
      </c>
      <c r="V76" s="78">
        <v>232.69906599999999</v>
      </c>
      <c r="W76" s="78">
        <v>238.716095</v>
      </c>
      <c r="X76" s="78">
        <v>244.102203</v>
      </c>
      <c r="Y76" s="78">
        <v>248.814728</v>
      </c>
      <c r="Z76" s="78">
        <v>253.11087000000001</v>
      </c>
      <c r="AA76" s="78">
        <v>256.87200899999999</v>
      </c>
      <c r="AB76" s="78">
        <v>260.04812600000002</v>
      </c>
      <c r="AC76" s="78">
        <v>263.09420799999998</v>
      </c>
      <c r="AD76" s="78">
        <v>265.77667200000002</v>
      </c>
      <c r="AE76" s="72">
        <v>5.0651000000000002E-2</v>
      </c>
    </row>
    <row r="77" spans="1:31" ht="15" customHeight="1" x14ac:dyDescent="0.25">
      <c r="A77" s="70" t="s">
        <v>108</v>
      </c>
      <c r="B77" s="78">
        <v>51.718322999999998</v>
      </c>
      <c r="C77" s="78">
        <v>54.544407</v>
      </c>
      <c r="D77" s="78">
        <v>57.598129</v>
      </c>
      <c r="E77" s="78">
        <v>61.140877000000003</v>
      </c>
      <c r="F77" s="78">
        <v>64.780151000000004</v>
      </c>
      <c r="G77" s="78">
        <v>68.900161999999995</v>
      </c>
      <c r="H77" s="78">
        <v>73.034317000000001</v>
      </c>
      <c r="I77" s="78">
        <v>76.963333000000006</v>
      </c>
      <c r="J77" s="78">
        <v>80.738631999999996</v>
      </c>
      <c r="K77" s="78">
        <v>84.855827000000005</v>
      </c>
      <c r="L77" s="78">
        <v>88.851035999999993</v>
      </c>
      <c r="M77" s="78">
        <v>93.241759999999999</v>
      </c>
      <c r="N77" s="78">
        <v>97.963286999999994</v>
      </c>
      <c r="O77" s="78">
        <v>102.971085</v>
      </c>
      <c r="P77" s="78">
        <v>108.05392500000001</v>
      </c>
      <c r="Q77" s="78">
        <v>112.935219</v>
      </c>
      <c r="R77" s="78">
        <v>117.994011</v>
      </c>
      <c r="S77" s="78">
        <v>122.818855</v>
      </c>
      <c r="T77" s="78">
        <v>127.977318</v>
      </c>
      <c r="U77" s="78">
        <v>133.38059999999999</v>
      </c>
      <c r="V77" s="78">
        <v>138.77508499999999</v>
      </c>
      <c r="W77" s="78">
        <v>144.37364199999999</v>
      </c>
      <c r="X77" s="78">
        <v>149.784088</v>
      </c>
      <c r="Y77" s="78">
        <v>155.088989</v>
      </c>
      <c r="Z77" s="78">
        <v>160.27136200000001</v>
      </c>
      <c r="AA77" s="78">
        <v>165.29586800000001</v>
      </c>
      <c r="AB77" s="78">
        <v>170.16171299999999</v>
      </c>
      <c r="AC77" s="78">
        <v>175.06300400000001</v>
      </c>
      <c r="AD77" s="78">
        <v>180.14454699999999</v>
      </c>
      <c r="AE77" s="72">
        <v>4.5242999999999998E-2</v>
      </c>
    </row>
    <row r="78" spans="1:31" ht="15" customHeight="1" x14ac:dyDescent="0.25"/>
    <row r="79" spans="1:31" ht="15" customHeight="1" x14ac:dyDescent="0.25">
      <c r="A79" s="69" t="s">
        <v>110</v>
      </c>
    </row>
    <row r="80" spans="1:31" ht="15" customHeight="1" x14ac:dyDescent="0.25">
      <c r="A80" s="70" t="s">
        <v>79</v>
      </c>
      <c r="B80" s="73">
        <v>34.8172</v>
      </c>
      <c r="C80" s="73">
        <v>33.295403</v>
      </c>
      <c r="D80" s="73">
        <v>36.288601</v>
      </c>
      <c r="E80" s="73">
        <v>37.068398000000002</v>
      </c>
      <c r="F80" s="73">
        <v>36.171565999999999</v>
      </c>
      <c r="G80" s="73">
        <v>35.898338000000003</v>
      </c>
      <c r="H80" s="73">
        <v>36.534367000000003</v>
      </c>
      <c r="I80" s="73">
        <v>37.312023000000003</v>
      </c>
      <c r="J80" s="73">
        <v>38.056992000000001</v>
      </c>
      <c r="K80" s="73">
        <v>38.928508999999998</v>
      </c>
      <c r="L80" s="73">
        <v>40.114792000000001</v>
      </c>
      <c r="M80" s="73">
        <v>41.438643999999996</v>
      </c>
      <c r="N80" s="73">
        <v>42.969329999999999</v>
      </c>
      <c r="O80" s="73">
        <v>44.292319999999997</v>
      </c>
      <c r="P80" s="73">
        <v>45.349857</v>
      </c>
      <c r="Q80" s="73">
        <v>46.296393999999999</v>
      </c>
      <c r="R80" s="73">
        <v>47.193237000000003</v>
      </c>
      <c r="S80" s="73">
        <v>48.013241000000001</v>
      </c>
      <c r="T80" s="73">
        <v>48.839500000000001</v>
      </c>
      <c r="U80" s="73">
        <v>49.771725000000004</v>
      </c>
      <c r="V80" s="73">
        <v>50.746001999999997</v>
      </c>
      <c r="W80" s="73">
        <v>51.752209000000001</v>
      </c>
      <c r="X80" s="73">
        <v>52.651809999999998</v>
      </c>
      <c r="Y80" s="73">
        <v>53.385638999999998</v>
      </c>
      <c r="Z80" s="73">
        <v>54.095108000000003</v>
      </c>
      <c r="AA80" s="73">
        <v>54.764457999999998</v>
      </c>
      <c r="AB80" s="73">
        <v>55.421714999999999</v>
      </c>
      <c r="AC80" s="73">
        <v>56.052681</v>
      </c>
      <c r="AD80" s="73">
        <v>56.691181</v>
      </c>
      <c r="AE80" s="72">
        <v>1.9907000000000001E-2</v>
      </c>
    </row>
    <row r="81" spans="1:31" ht="15" customHeight="1" x14ac:dyDescent="0.25">
      <c r="A81" s="70" t="s">
        <v>80</v>
      </c>
      <c r="B81" s="73">
        <v>0.68140699999999998</v>
      </c>
      <c r="C81" s="73">
        <v>0.69069899999999995</v>
      </c>
      <c r="D81" s="73">
        <v>0.70452099999999995</v>
      </c>
      <c r="E81" s="73">
        <v>0.72426299999999999</v>
      </c>
      <c r="F81" s="73">
        <v>0.74538400000000005</v>
      </c>
      <c r="G81" s="73">
        <v>0.76485000000000003</v>
      </c>
      <c r="H81" s="73">
        <v>0.78672399999999998</v>
      </c>
      <c r="I81" s="73">
        <v>0.81002399999999997</v>
      </c>
      <c r="J81" s="73">
        <v>0.83148100000000003</v>
      </c>
      <c r="K81" s="73">
        <v>0.85150000000000003</v>
      </c>
      <c r="L81" s="73">
        <v>0.87133000000000005</v>
      </c>
      <c r="M81" s="73">
        <v>0.890926</v>
      </c>
      <c r="N81" s="73">
        <v>0.91049000000000002</v>
      </c>
      <c r="O81" s="73">
        <v>0.93072100000000002</v>
      </c>
      <c r="P81" s="73">
        <v>0.95043200000000005</v>
      </c>
      <c r="Q81" s="73">
        <v>0.97023400000000004</v>
      </c>
      <c r="R81" s="73">
        <v>0.99029699999999998</v>
      </c>
      <c r="S81" s="73">
        <v>1.0104299999999999</v>
      </c>
      <c r="T81" s="73">
        <v>1.031204</v>
      </c>
      <c r="U81" s="73">
        <v>1.0522750000000001</v>
      </c>
      <c r="V81" s="73">
        <v>1.0732109999999999</v>
      </c>
      <c r="W81" s="73">
        <v>1.0940650000000001</v>
      </c>
      <c r="X81" s="73">
        <v>1.1155379999999999</v>
      </c>
      <c r="Y81" s="73">
        <v>1.1374660000000001</v>
      </c>
      <c r="Z81" s="73">
        <v>1.158971</v>
      </c>
      <c r="AA81" s="73">
        <v>1.1807369999999999</v>
      </c>
      <c r="AB81" s="73">
        <v>1.2020249999999999</v>
      </c>
      <c r="AC81" s="73">
        <v>1.2245980000000001</v>
      </c>
      <c r="AD81" s="73">
        <v>1.2487010000000001</v>
      </c>
      <c r="AE81" s="72">
        <v>2.2173999999999999E-2</v>
      </c>
    </row>
    <row r="82" spans="1:31" ht="15" customHeight="1" x14ac:dyDescent="0.25">
      <c r="A82" s="70" t="s">
        <v>81</v>
      </c>
      <c r="B82" s="73">
        <v>1.1444179999999999</v>
      </c>
      <c r="C82" s="73">
        <v>1.1648019999999999</v>
      </c>
      <c r="D82" s="73">
        <v>1.2093499999999999</v>
      </c>
      <c r="E82" s="73">
        <v>1.2567140000000001</v>
      </c>
      <c r="F82" s="73">
        <v>1.3112950000000001</v>
      </c>
      <c r="G82" s="73">
        <v>1.3653580000000001</v>
      </c>
      <c r="H82" s="73">
        <v>1.4235530000000001</v>
      </c>
      <c r="I82" s="73">
        <v>1.473684</v>
      </c>
      <c r="J82" s="73">
        <v>1.524821</v>
      </c>
      <c r="K82" s="73">
        <v>1.5755159999999999</v>
      </c>
      <c r="L82" s="73">
        <v>1.6282019999999999</v>
      </c>
      <c r="M82" s="73">
        <v>1.677691</v>
      </c>
      <c r="N82" s="73">
        <v>1.725528</v>
      </c>
      <c r="O82" s="73">
        <v>1.76976</v>
      </c>
      <c r="P82" s="73">
        <v>1.8156509999999999</v>
      </c>
      <c r="Q82" s="73">
        <v>1.8574200000000001</v>
      </c>
      <c r="R82" s="73">
        <v>1.9035010000000001</v>
      </c>
      <c r="S82" s="73">
        <v>1.9476910000000001</v>
      </c>
      <c r="T82" s="73">
        <v>1.9969969999999999</v>
      </c>
      <c r="U82" s="73">
        <v>2.0437620000000001</v>
      </c>
      <c r="V82" s="73">
        <v>2.0928640000000001</v>
      </c>
      <c r="W82" s="73">
        <v>2.1434310000000001</v>
      </c>
      <c r="X82" s="73">
        <v>2.1933769999999999</v>
      </c>
      <c r="Y82" s="73">
        <v>2.2457919999999998</v>
      </c>
      <c r="Z82" s="73">
        <v>2.3010389999999998</v>
      </c>
      <c r="AA82" s="73">
        <v>2.3514499999999998</v>
      </c>
      <c r="AB82" s="73">
        <v>2.40998</v>
      </c>
      <c r="AC82" s="73">
        <v>2.4718550000000001</v>
      </c>
      <c r="AD82" s="73">
        <v>2.5336609999999999</v>
      </c>
      <c r="AE82" s="72">
        <v>2.92E-2</v>
      </c>
    </row>
    <row r="83" spans="1:31" ht="15" customHeight="1" x14ac:dyDescent="0.25">
      <c r="A83" s="70" t="s">
        <v>82</v>
      </c>
      <c r="B83" s="73">
        <v>2.6682779999999999</v>
      </c>
      <c r="C83" s="73">
        <v>2.7222200000000001</v>
      </c>
      <c r="D83" s="73">
        <v>2.7886690000000001</v>
      </c>
      <c r="E83" s="73">
        <v>2.8824640000000001</v>
      </c>
      <c r="F83" s="73">
        <v>2.9885419999999998</v>
      </c>
      <c r="G83" s="73">
        <v>3.100257</v>
      </c>
      <c r="H83" s="73">
        <v>3.2136</v>
      </c>
      <c r="I83" s="73">
        <v>3.3268409999999999</v>
      </c>
      <c r="J83" s="73">
        <v>3.440798</v>
      </c>
      <c r="K83" s="73">
        <v>3.5585900000000001</v>
      </c>
      <c r="L83" s="73">
        <v>3.6793149999999999</v>
      </c>
      <c r="M83" s="73">
        <v>3.8030170000000001</v>
      </c>
      <c r="N83" s="73">
        <v>3.9292750000000001</v>
      </c>
      <c r="O83" s="73">
        <v>4.0587280000000003</v>
      </c>
      <c r="P83" s="73">
        <v>4.1892880000000003</v>
      </c>
      <c r="Q83" s="73">
        <v>4.3216049999999999</v>
      </c>
      <c r="R83" s="73">
        <v>4.4577099999999996</v>
      </c>
      <c r="S83" s="73">
        <v>4.5970190000000004</v>
      </c>
      <c r="T83" s="73">
        <v>4.7422940000000002</v>
      </c>
      <c r="U83" s="73">
        <v>4.8927820000000004</v>
      </c>
      <c r="V83" s="73">
        <v>5.0479310000000002</v>
      </c>
      <c r="W83" s="73">
        <v>5.2053310000000002</v>
      </c>
      <c r="X83" s="73">
        <v>5.3655920000000004</v>
      </c>
      <c r="Y83" s="73">
        <v>5.5299529999999999</v>
      </c>
      <c r="Z83" s="73">
        <v>5.6977120000000001</v>
      </c>
      <c r="AA83" s="73">
        <v>5.872662</v>
      </c>
      <c r="AB83" s="73">
        <v>6.0492860000000004</v>
      </c>
      <c r="AC83" s="73">
        <v>6.2327310000000002</v>
      </c>
      <c r="AD83" s="73">
        <v>6.4244300000000001</v>
      </c>
      <c r="AE83" s="72">
        <v>3.2313000000000001E-2</v>
      </c>
    </row>
    <row r="84" spans="1:31" ht="15" customHeight="1" x14ac:dyDescent="0.25">
      <c r="A84" s="70" t="s">
        <v>83</v>
      </c>
      <c r="B84" s="73">
        <v>23.247581</v>
      </c>
      <c r="C84" s="73">
        <v>23.587610000000002</v>
      </c>
      <c r="D84" s="73">
        <v>23.984279999999998</v>
      </c>
      <c r="E84" s="73">
        <v>24.627351999999998</v>
      </c>
      <c r="F84" s="73">
        <v>25.353472</v>
      </c>
      <c r="G84" s="73">
        <v>26.077812000000002</v>
      </c>
      <c r="H84" s="73">
        <v>26.836611000000001</v>
      </c>
      <c r="I84" s="73">
        <v>27.570093</v>
      </c>
      <c r="J84" s="73">
        <v>28.262053999999999</v>
      </c>
      <c r="K84" s="73">
        <v>28.962216999999999</v>
      </c>
      <c r="L84" s="73">
        <v>29.619474</v>
      </c>
      <c r="M84" s="73">
        <v>30.331520000000001</v>
      </c>
      <c r="N84" s="73">
        <v>31.025870999999999</v>
      </c>
      <c r="O84" s="73">
        <v>31.744688</v>
      </c>
      <c r="P84" s="73">
        <v>32.405811</v>
      </c>
      <c r="Q84" s="73">
        <v>33.070934000000001</v>
      </c>
      <c r="R84" s="73">
        <v>33.772205</v>
      </c>
      <c r="S84" s="73">
        <v>34.434334</v>
      </c>
      <c r="T84" s="73">
        <v>35.175739</v>
      </c>
      <c r="U84" s="73">
        <v>35.937305000000002</v>
      </c>
      <c r="V84" s="73">
        <v>36.687770999999998</v>
      </c>
      <c r="W84" s="73">
        <v>37.436957999999997</v>
      </c>
      <c r="X84" s="73">
        <v>38.183399000000001</v>
      </c>
      <c r="Y84" s="73">
        <v>38.925274000000002</v>
      </c>
      <c r="Z84" s="73">
        <v>39.698836999999997</v>
      </c>
      <c r="AA84" s="73">
        <v>40.506667999999998</v>
      </c>
      <c r="AB84" s="73">
        <v>41.216006999999998</v>
      </c>
      <c r="AC84" s="73">
        <v>42.023186000000003</v>
      </c>
      <c r="AD84" s="73">
        <v>42.859923999999999</v>
      </c>
      <c r="AE84" s="72">
        <v>2.2366E-2</v>
      </c>
    </row>
    <row r="85" spans="1:31" ht="15" customHeight="1" x14ac:dyDescent="0.25">
      <c r="A85" s="70" t="s">
        <v>84</v>
      </c>
      <c r="B85" s="73">
        <v>1.5801529999999999</v>
      </c>
      <c r="C85" s="73">
        <v>1.6205050000000001</v>
      </c>
      <c r="D85" s="73">
        <v>1.7074419999999999</v>
      </c>
      <c r="E85" s="73">
        <v>1.791865</v>
      </c>
      <c r="F85" s="73">
        <v>1.88686</v>
      </c>
      <c r="G85" s="73">
        <v>1.9848079999999999</v>
      </c>
      <c r="H85" s="73">
        <v>2.084816</v>
      </c>
      <c r="I85" s="73">
        <v>2.1874959999999999</v>
      </c>
      <c r="J85" s="73">
        <v>2.292977</v>
      </c>
      <c r="K85" s="73">
        <v>2.4056829999999998</v>
      </c>
      <c r="L85" s="73">
        <v>2.5214530000000002</v>
      </c>
      <c r="M85" s="73">
        <v>2.6417989999999998</v>
      </c>
      <c r="N85" s="73">
        <v>2.7676590000000001</v>
      </c>
      <c r="O85" s="73">
        <v>2.9010919999999998</v>
      </c>
      <c r="P85" s="73">
        <v>3.0469680000000001</v>
      </c>
      <c r="Q85" s="73">
        <v>3.1974109999999998</v>
      </c>
      <c r="R85" s="73">
        <v>3.3562069999999999</v>
      </c>
      <c r="S85" s="73">
        <v>3.5222980000000002</v>
      </c>
      <c r="T85" s="73">
        <v>3.6967699999999999</v>
      </c>
      <c r="U85" s="73">
        <v>3.882088</v>
      </c>
      <c r="V85" s="73">
        <v>4.0756269999999999</v>
      </c>
      <c r="W85" s="73">
        <v>4.278556</v>
      </c>
      <c r="X85" s="73">
        <v>4.4908770000000002</v>
      </c>
      <c r="Y85" s="73">
        <v>4.7132170000000002</v>
      </c>
      <c r="Z85" s="73">
        <v>4.9458690000000001</v>
      </c>
      <c r="AA85" s="73">
        <v>5.1880949999999997</v>
      </c>
      <c r="AB85" s="73">
        <v>5.4391999999999996</v>
      </c>
      <c r="AC85" s="73">
        <v>5.7027130000000001</v>
      </c>
      <c r="AD85" s="73">
        <v>5.9830439999999996</v>
      </c>
      <c r="AE85" s="72">
        <v>4.9567E-2</v>
      </c>
    </row>
    <row r="86" spans="1:31" ht="15" customHeight="1" x14ac:dyDescent="0.25">
      <c r="A86" s="70" t="s">
        <v>85</v>
      </c>
      <c r="B86" s="73">
        <v>10.023809999999999</v>
      </c>
      <c r="C86" s="73">
        <v>10.956973</v>
      </c>
      <c r="D86" s="73">
        <v>11.477855999999999</v>
      </c>
      <c r="E86" s="73">
        <v>12.020979000000001</v>
      </c>
      <c r="F86" s="73">
        <v>12.604733</v>
      </c>
      <c r="G86" s="73">
        <v>13.188143999999999</v>
      </c>
      <c r="H86" s="73">
        <v>13.756500000000001</v>
      </c>
      <c r="I86" s="73">
        <v>14.338971000000001</v>
      </c>
      <c r="J86" s="73">
        <v>14.958608</v>
      </c>
      <c r="K86" s="73">
        <v>15.609722</v>
      </c>
      <c r="L86" s="73">
        <v>16.265882000000001</v>
      </c>
      <c r="M86" s="73">
        <v>16.948259</v>
      </c>
      <c r="N86" s="73">
        <v>17.645565000000001</v>
      </c>
      <c r="O86" s="73">
        <v>18.356684000000001</v>
      </c>
      <c r="P86" s="73">
        <v>19.085509999999999</v>
      </c>
      <c r="Q86" s="73">
        <v>19.814160999999999</v>
      </c>
      <c r="R86" s="73">
        <v>20.540209000000001</v>
      </c>
      <c r="S86" s="73">
        <v>21.282976000000001</v>
      </c>
      <c r="T86" s="73">
        <v>22.075185999999999</v>
      </c>
      <c r="U86" s="73">
        <v>22.901951</v>
      </c>
      <c r="V86" s="73">
        <v>23.72739</v>
      </c>
      <c r="W86" s="73">
        <v>24.555869999999999</v>
      </c>
      <c r="X86" s="73">
        <v>25.407183</v>
      </c>
      <c r="Y86" s="73">
        <v>26.278003999999999</v>
      </c>
      <c r="Z86" s="73">
        <v>27.166015999999999</v>
      </c>
      <c r="AA86" s="73">
        <v>28.048594000000001</v>
      </c>
      <c r="AB86" s="73">
        <v>28.909233</v>
      </c>
      <c r="AC86" s="73">
        <v>29.860287</v>
      </c>
      <c r="AD86" s="73">
        <v>30.851286000000002</v>
      </c>
      <c r="AE86" s="72">
        <v>3.9085000000000002E-2</v>
      </c>
    </row>
    <row r="87" spans="1:31" ht="15" customHeight="1" x14ac:dyDescent="0.25">
      <c r="A87" s="70" t="s">
        <v>86</v>
      </c>
      <c r="B87" s="73">
        <v>2.8173560000000002</v>
      </c>
      <c r="C87" s="73">
        <v>3.1366610000000001</v>
      </c>
      <c r="D87" s="73">
        <v>3.233517</v>
      </c>
      <c r="E87" s="73">
        <v>3.3516810000000001</v>
      </c>
      <c r="F87" s="73">
        <v>3.4751340000000002</v>
      </c>
      <c r="G87" s="73">
        <v>3.5830419999999998</v>
      </c>
      <c r="H87" s="73">
        <v>3.7018230000000001</v>
      </c>
      <c r="I87" s="73">
        <v>3.8289420000000001</v>
      </c>
      <c r="J87" s="73">
        <v>3.962996</v>
      </c>
      <c r="K87" s="73">
        <v>4.1052119999999999</v>
      </c>
      <c r="L87" s="73">
        <v>4.2445500000000003</v>
      </c>
      <c r="M87" s="73">
        <v>4.3850309999999997</v>
      </c>
      <c r="N87" s="73">
        <v>4.5173310000000004</v>
      </c>
      <c r="O87" s="73">
        <v>4.6447969999999996</v>
      </c>
      <c r="P87" s="73">
        <v>4.7740220000000004</v>
      </c>
      <c r="Q87" s="73">
        <v>4.9053209999999998</v>
      </c>
      <c r="R87" s="73">
        <v>5.039777</v>
      </c>
      <c r="S87" s="73">
        <v>5.1657859999999998</v>
      </c>
      <c r="T87" s="73">
        <v>5.3009919999999999</v>
      </c>
      <c r="U87" s="73">
        <v>5.4456930000000003</v>
      </c>
      <c r="V87" s="73">
        <v>5.5933599999999997</v>
      </c>
      <c r="W87" s="73">
        <v>5.7448670000000002</v>
      </c>
      <c r="X87" s="73">
        <v>5.8911730000000002</v>
      </c>
      <c r="Y87" s="73">
        <v>6.0288110000000001</v>
      </c>
      <c r="Z87" s="73">
        <v>6.1600489999999999</v>
      </c>
      <c r="AA87" s="73">
        <v>6.2756780000000001</v>
      </c>
      <c r="AB87" s="73">
        <v>6.371378</v>
      </c>
      <c r="AC87" s="73">
        <v>6.4805169999999999</v>
      </c>
      <c r="AD87" s="73">
        <v>6.6058510000000004</v>
      </c>
      <c r="AE87" s="72">
        <v>2.7969000000000001E-2</v>
      </c>
    </row>
    <row r="88" spans="1:31" ht="15" customHeight="1" x14ac:dyDescent="0.25">
      <c r="A88" s="70" t="s">
        <v>87</v>
      </c>
      <c r="B88" s="73">
        <v>19.931187000000001</v>
      </c>
      <c r="C88" s="73">
        <v>21.511687999999999</v>
      </c>
      <c r="D88" s="73">
        <v>22.987763999999999</v>
      </c>
      <c r="E88" s="73">
        <v>24.597951999999999</v>
      </c>
      <c r="F88" s="73">
        <v>26.373259000000001</v>
      </c>
      <c r="G88" s="73">
        <v>28.237964999999999</v>
      </c>
      <c r="H88" s="73">
        <v>30.036686</v>
      </c>
      <c r="I88" s="73">
        <v>31.844405999999999</v>
      </c>
      <c r="J88" s="73">
        <v>33.659359000000002</v>
      </c>
      <c r="K88" s="73">
        <v>35.553637999999999</v>
      </c>
      <c r="L88" s="73">
        <v>37.576625999999997</v>
      </c>
      <c r="M88" s="73">
        <v>39.736156000000001</v>
      </c>
      <c r="N88" s="73">
        <v>42.083565</v>
      </c>
      <c r="O88" s="73">
        <v>44.517749999999999</v>
      </c>
      <c r="P88" s="73">
        <v>47.064518</v>
      </c>
      <c r="Q88" s="73">
        <v>49.746040000000001</v>
      </c>
      <c r="R88" s="73">
        <v>52.461559000000001</v>
      </c>
      <c r="S88" s="73">
        <v>55.280735</v>
      </c>
      <c r="T88" s="73">
        <v>58.085869000000002</v>
      </c>
      <c r="U88" s="73">
        <v>61.037106000000001</v>
      </c>
      <c r="V88" s="73">
        <v>63.918529999999997</v>
      </c>
      <c r="W88" s="73">
        <v>66.592911000000001</v>
      </c>
      <c r="X88" s="73">
        <v>69.264633000000003</v>
      </c>
      <c r="Y88" s="73">
        <v>71.851348999999999</v>
      </c>
      <c r="Z88" s="73">
        <v>74.306747000000001</v>
      </c>
      <c r="AA88" s="73">
        <v>76.688025999999994</v>
      </c>
      <c r="AB88" s="73">
        <v>78.479309000000001</v>
      </c>
      <c r="AC88" s="73">
        <v>80.616225999999997</v>
      </c>
      <c r="AD88" s="73">
        <v>83.212340999999995</v>
      </c>
      <c r="AE88" s="72">
        <v>5.1380000000000002E-2</v>
      </c>
    </row>
    <row r="89" spans="1:31" ht="15" customHeight="1" x14ac:dyDescent="0.25">
      <c r="A89" s="70" t="s">
        <v>88</v>
      </c>
      <c r="B89" s="73">
        <v>9.2911009999999994</v>
      </c>
      <c r="C89" s="73">
        <v>9.2805079999999993</v>
      </c>
      <c r="D89" s="73">
        <v>9.4553750000000001</v>
      </c>
      <c r="E89" s="73">
        <v>9.6495840000000008</v>
      </c>
      <c r="F89" s="73">
        <v>9.8298249999999996</v>
      </c>
      <c r="G89" s="73">
        <v>10.032223</v>
      </c>
      <c r="H89" s="73">
        <v>10.232968</v>
      </c>
      <c r="I89" s="73">
        <v>10.424836000000001</v>
      </c>
      <c r="J89" s="73">
        <v>10.589543000000001</v>
      </c>
      <c r="K89" s="73">
        <v>10.748336999999999</v>
      </c>
      <c r="L89" s="73">
        <v>10.901386</v>
      </c>
      <c r="M89" s="73">
        <v>11.076321999999999</v>
      </c>
      <c r="N89" s="73">
        <v>11.246435999999999</v>
      </c>
      <c r="O89" s="73">
        <v>11.408196</v>
      </c>
      <c r="P89" s="73">
        <v>11.552315999999999</v>
      </c>
      <c r="Q89" s="73">
        <v>11.676772</v>
      </c>
      <c r="R89" s="73">
        <v>11.804835000000001</v>
      </c>
      <c r="S89" s="73">
        <v>11.906815999999999</v>
      </c>
      <c r="T89" s="73">
        <v>12.016565</v>
      </c>
      <c r="U89" s="73">
        <v>12.122456</v>
      </c>
      <c r="V89" s="73">
        <v>12.222785999999999</v>
      </c>
      <c r="W89" s="73">
        <v>12.328372999999999</v>
      </c>
      <c r="X89" s="73">
        <v>12.416321999999999</v>
      </c>
      <c r="Y89" s="73">
        <v>12.497125</v>
      </c>
      <c r="Z89" s="73">
        <v>12.567617</v>
      </c>
      <c r="AA89" s="73">
        <v>12.620436</v>
      </c>
      <c r="AB89" s="73">
        <v>12.656272</v>
      </c>
      <c r="AC89" s="73">
        <v>12.723984</v>
      </c>
      <c r="AD89" s="73">
        <v>12.817828</v>
      </c>
      <c r="AE89" s="72">
        <v>1.2031999999999999E-2</v>
      </c>
    </row>
    <row r="90" spans="1:31" ht="15" customHeight="1" x14ac:dyDescent="0.25">
      <c r="A90" s="70" t="s">
        <v>89</v>
      </c>
      <c r="B90" s="73">
        <v>7.1862769999999996</v>
      </c>
      <c r="C90" s="73">
        <v>7.3911829999999998</v>
      </c>
      <c r="D90" s="73">
        <v>7.7096520000000002</v>
      </c>
      <c r="E90" s="73">
        <v>8.1220459999999992</v>
      </c>
      <c r="F90" s="73">
        <v>8.5958299999999994</v>
      </c>
      <c r="G90" s="73">
        <v>9.0871619999999993</v>
      </c>
      <c r="H90" s="73">
        <v>9.6063589999999994</v>
      </c>
      <c r="I90" s="73">
        <v>10.158925999999999</v>
      </c>
      <c r="J90" s="73">
        <v>10.728885999999999</v>
      </c>
      <c r="K90" s="73">
        <v>11.333753</v>
      </c>
      <c r="L90" s="73">
        <v>11.963054</v>
      </c>
      <c r="M90" s="73">
        <v>12.648370999999999</v>
      </c>
      <c r="N90" s="73">
        <v>13.349532999999999</v>
      </c>
      <c r="O90" s="73">
        <v>14.024558000000001</v>
      </c>
      <c r="P90" s="73">
        <v>14.703968</v>
      </c>
      <c r="Q90" s="73">
        <v>15.406775</v>
      </c>
      <c r="R90" s="73">
        <v>16.154720000000001</v>
      </c>
      <c r="S90" s="73">
        <v>16.894697000000001</v>
      </c>
      <c r="T90" s="73">
        <v>17.701112999999999</v>
      </c>
      <c r="U90" s="73">
        <v>18.534765</v>
      </c>
      <c r="V90" s="73">
        <v>19.368283999999999</v>
      </c>
      <c r="W90" s="73">
        <v>20.242585999999999</v>
      </c>
      <c r="X90" s="73">
        <v>21.141893</v>
      </c>
      <c r="Y90" s="73">
        <v>22.059007999999999</v>
      </c>
      <c r="Z90" s="73">
        <v>23.017261999999999</v>
      </c>
      <c r="AA90" s="73">
        <v>23.982914000000001</v>
      </c>
      <c r="AB90" s="73">
        <v>24.939547999999998</v>
      </c>
      <c r="AC90" s="73">
        <v>26.062957999999998</v>
      </c>
      <c r="AD90" s="73">
        <v>27.216218999999999</v>
      </c>
      <c r="AE90" s="72">
        <v>4.9463E-2</v>
      </c>
    </row>
    <row r="91" spans="1:31" ht="15" customHeight="1" x14ac:dyDescent="0.25">
      <c r="A91" s="70" t="s">
        <v>90</v>
      </c>
      <c r="B91" s="73">
        <v>9.4095289999999991</v>
      </c>
      <c r="C91" s="73">
        <v>9.881183</v>
      </c>
      <c r="D91" s="73">
        <v>10.287839</v>
      </c>
      <c r="E91" s="73">
        <v>10.853403999999999</v>
      </c>
      <c r="F91" s="73">
        <v>11.532731</v>
      </c>
      <c r="G91" s="73">
        <v>12.252891</v>
      </c>
      <c r="H91" s="73">
        <v>13.043008</v>
      </c>
      <c r="I91" s="73">
        <v>13.907107</v>
      </c>
      <c r="J91" s="73">
        <v>14.820634</v>
      </c>
      <c r="K91" s="73">
        <v>15.797689</v>
      </c>
      <c r="L91" s="73">
        <v>16.807154000000001</v>
      </c>
      <c r="M91" s="73">
        <v>17.927247999999999</v>
      </c>
      <c r="N91" s="73">
        <v>19.093278999999999</v>
      </c>
      <c r="O91" s="73">
        <v>20.094816000000002</v>
      </c>
      <c r="P91" s="73">
        <v>21.150112</v>
      </c>
      <c r="Q91" s="73">
        <v>22.192892000000001</v>
      </c>
      <c r="R91" s="73">
        <v>23.331154000000002</v>
      </c>
      <c r="S91" s="73">
        <v>24.42943</v>
      </c>
      <c r="T91" s="73">
        <v>25.614682999999999</v>
      </c>
      <c r="U91" s="73">
        <v>26.87011</v>
      </c>
      <c r="V91" s="73">
        <v>28.101151000000002</v>
      </c>
      <c r="W91" s="73">
        <v>29.389961</v>
      </c>
      <c r="X91" s="73">
        <v>30.713232000000001</v>
      </c>
      <c r="Y91" s="73">
        <v>32.039028000000002</v>
      </c>
      <c r="Z91" s="73">
        <v>33.444290000000002</v>
      </c>
      <c r="AA91" s="73">
        <v>34.868625999999999</v>
      </c>
      <c r="AB91" s="73">
        <v>36.231071</v>
      </c>
      <c r="AC91" s="73">
        <v>37.815776999999997</v>
      </c>
      <c r="AD91" s="73">
        <v>39.478194999999999</v>
      </c>
      <c r="AE91" s="72">
        <v>5.2638999999999998E-2</v>
      </c>
    </row>
    <row r="92" spans="1:31" ht="15" customHeight="1" x14ac:dyDescent="0.25">
      <c r="A92" s="70" t="s">
        <v>91</v>
      </c>
      <c r="B92" s="73">
        <v>1.4601729999999999</v>
      </c>
      <c r="C92" s="73">
        <v>1.4860100000000001</v>
      </c>
      <c r="D92" s="73">
        <v>1.5286299999999999</v>
      </c>
      <c r="E92" s="73">
        <v>1.5747690000000001</v>
      </c>
      <c r="F92" s="73">
        <v>1.6207</v>
      </c>
      <c r="G92" s="73">
        <v>1.6695789999999999</v>
      </c>
      <c r="H92" s="73">
        <v>1.7175229999999999</v>
      </c>
      <c r="I92" s="73">
        <v>1.7621789999999999</v>
      </c>
      <c r="J92" s="73">
        <v>1.8043279999999999</v>
      </c>
      <c r="K92" s="73">
        <v>1.8490610000000001</v>
      </c>
      <c r="L92" s="73">
        <v>1.8918029999999999</v>
      </c>
      <c r="M92" s="73">
        <v>1.937273</v>
      </c>
      <c r="N92" s="73">
        <v>1.984931</v>
      </c>
      <c r="O92" s="73">
        <v>2.0340950000000002</v>
      </c>
      <c r="P92" s="73">
        <v>2.0835629999999998</v>
      </c>
      <c r="Q92" s="73">
        <v>2.130951</v>
      </c>
      <c r="R92" s="73">
        <v>2.179751</v>
      </c>
      <c r="S92" s="73">
        <v>2.2264870000000001</v>
      </c>
      <c r="T92" s="73">
        <v>2.2761689999999999</v>
      </c>
      <c r="U92" s="73">
        <v>2.3279510000000001</v>
      </c>
      <c r="V92" s="73">
        <v>2.380401</v>
      </c>
      <c r="W92" s="73">
        <v>2.4352119999999999</v>
      </c>
      <c r="X92" s="73">
        <v>2.4896799999999999</v>
      </c>
      <c r="Y92" s="73">
        <v>2.5446770000000001</v>
      </c>
      <c r="Z92" s="73">
        <v>2.599926</v>
      </c>
      <c r="AA92" s="73">
        <v>2.6553149999999999</v>
      </c>
      <c r="AB92" s="73">
        <v>2.7115369999999999</v>
      </c>
      <c r="AC92" s="73">
        <v>2.770451</v>
      </c>
      <c r="AD92" s="73">
        <v>2.8345940000000001</v>
      </c>
      <c r="AE92" s="72">
        <v>2.4206999999999999E-2</v>
      </c>
    </row>
    <row r="93" spans="1:31" ht="15" customHeight="1" x14ac:dyDescent="0.25">
      <c r="A93" s="70" t="s">
        <v>111</v>
      </c>
      <c r="B93" s="73">
        <v>124.258476</v>
      </c>
      <c r="C93" s="73">
        <v>126.725441</v>
      </c>
      <c r="D93" s="73">
        <v>133.363495</v>
      </c>
      <c r="E93" s="73">
        <v>138.521469</v>
      </c>
      <c r="F93" s="73">
        <v>142.48933400000001</v>
      </c>
      <c r="G93" s="73">
        <v>147.24243200000001</v>
      </c>
      <c r="H93" s="73">
        <v>152.974548</v>
      </c>
      <c r="I93" s="73">
        <v>158.945526</v>
      </c>
      <c r="J93" s="73">
        <v>164.93347199999999</v>
      </c>
      <c r="K93" s="73">
        <v>171.27941899999999</v>
      </c>
      <c r="L93" s="73">
        <v>178.08502200000001</v>
      </c>
      <c r="M93" s="73">
        <v>185.442261</v>
      </c>
      <c r="N93" s="73">
        <v>193.24877900000001</v>
      </c>
      <c r="O93" s="73">
        <v>200.778198</v>
      </c>
      <c r="P93" s="73">
        <v>208.17202800000001</v>
      </c>
      <c r="Q93" s="73">
        <v>215.58689899999999</v>
      </c>
      <c r="R93" s="73">
        <v>223.185181</v>
      </c>
      <c r="S93" s="73">
        <v>230.71194499999999</v>
      </c>
      <c r="T93" s="73">
        <v>238.55308500000001</v>
      </c>
      <c r="U93" s="73">
        <v>246.819962</v>
      </c>
      <c r="V93" s="73">
        <v>255.035324</v>
      </c>
      <c r="W93" s="73">
        <v>263.20031699999998</v>
      </c>
      <c r="X93" s="73">
        <v>271.32470699999999</v>
      </c>
      <c r="Y93" s="73">
        <v>279.23535199999998</v>
      </c>
      <c r="Z93" s="73">
        <v>287.159424</v>
      </c>
      <c r="AA93" s="73">
        <v>295.00366200000002</v>
      </c>
      <c r="AB93" s="73">
        <v>302.03659099999999</v>
      </c>
      <c r="AC93" s="73">
        <v>310.03793300000001</v>
      </c>
      <c r="AD93" s="73">
        <v>318.75726300000002</v>
      </c>
      <c r="AE93" s="72">
        <v>3.4752999999999999E-2</v>
      </c>
    </row>
    <row r="94" spans="1:31" ht="15" customHeight="1" x14ac:dyDescent="0.25"/>
    <row r="95" spans="1:31" ht="15" customHeight="1" x14ac:dyDescent="0.25">
      <c r="A95" s="69" t="s">
        <v>112</v>
      </c>
    </row>
    <row r="96" spans="1:31" ht="15" customHeight="1" x14ac:dyDescent="0.25">
      <c r="A96" s="70" t="s">
        <v>113</v>
      </c>
      <c r="B96" s="78">
        <v>1032.5124510000001</v>
      </c>
      <c r="C96" s="78">
        <v>1046.727539</v>
      </c>
      <c r="D96" s="78">
        <v>1052.4760739999999</v>
      </c>
      <c r="E96" s="78">
        <v>1070.0069579999999</v>
      </c>
      <c r="F96" s="78">
        <v>1086.4110109999999</v>
      </c>
      <c r="G96" s="78">
        <v>1110.0974120000001</v>
      </c>
      <c r="H96" s="78">
        <v>1130.7531739999999</v>
      </c>
      <c r="I96" s="78">
        <v>1152.0860600000001</v>
      </c>
      <c r="J96" s="78">
        <v>1173.724121</v>
      </c>
      <c r="K96" s="78">
        <v>1191.8330080000001</v>
      </c>
      <c r="L96" s="78">
        <v>1211.1866460000001</v>
      </c>
      <c r="M96" s="78">
        <v>1232.9338379999999</v>
      </c>
      <c r="N96" s="78">
        <v>1255.0031739999999</v>
      </c>
      <c r="O96" s="78">
        <v>1278.5423579999999</v>
      </c>
      <c r="P96" s="78">
        <v>1301.900635</v>
      </c>
      <c r="Q96" s="78">
        <v>1326.106567</v>
      </c>
      <c r="R96" s="78">
        <v>1349.314331</v>
      </c>
      <c r="S96" s="78">
        <v>1370.643677</v>
      </c>
      <c r="T96" s="78">
        <v>1390.5126949999999</v>
      </c>
      <c r="U96" s="78">
        <v>1408.9819339999999</v>
      </c>
      <c r="V96" s="78">
        <v>1427.4227289999999</v>
      </c>
      <c r="W96" s="78">
        <v>1446.027466</v>
      </c>
      <c r="X96" s="78">
        <v>1464.067871</v>
      </c>
      <c r="Y96" s="78">
        <v>1481.459717</v>
      </c>
      <c r="Z96" s="78">
        <v>1497.9589840000001</v>
      </c>
      <c r="AA96" s="78">
        <v>1513.5896</v>
      </c>
      <c r="AB96" s="78">
        <v>1528.681885</v>
      </c>
      <c r="AC96" s="78">
        <v>1542.9693600000001</v>
      </c>
      <c r="AD96" s="78">
        <v>1556.713379</v>
      </c>
      <c r="AE96" s="72">
        <v>1.4808999999999999E-2</v>
      </c>
    </row>
    <row r="97" spans="1:31" ht="15" customHeight="1" x14ac:dyDescent="0.25">
      <c r="A97" s="70" t="s">
        <v>114</v>
      </c>
      <c r="B97" s="78">
        <v>643.30480999999997</v>
      </c>
      <c r="C97" s="78">
        <v>657.97229000000004</v>
      </c>
      <c r="D97" s="78">
        <v>660.96337900000003</v>
      </c>
      <c r="E97" s="78">
        <v>670.28735400000005</v>
      </c>
      <c r="F97" s="78">
        <v>679.05328399999996</v>
      </c>
      <c r="G97" s="78">
        <v>691.49700900000005</v>
      </c>
      <c r="H97" s="78">
        <v>702.45489499999996</v>
      </c>
      <c r="I97" s="78">
        <v>713.80224599999997</v>
      </c>
      <c r="J97" s="78">
        <v>725.36358600000005</v>
      </c>
      <c r="K97" s="78">
        <v>735.15472399999999</v>
      </c>
      <c r="L97" s="78">
        <v>745.63763400000005</v>
      </c>
      <c r="M97" s="78">
        <v>757.44360400000005</v>
      </c>
      <c r="N97" s="78">
        <v>769.51007100000004</v>
      </c>
      <c r="O97" s="78">
        <v>782.47705099999996</v>
      </c>
      <c r="P97" s="78">
        <v>795.47576900000001</v>
      </c>
      <c r="Q97" s="78">
        <v>809.09161400000005</v>
      </c>
      <c r="R97" s="78">
        <v>822.30169699999999</v>
      </c>
      <c r="S97" s="78">
        <v>834.57574499999998</v>
      </c>
      <c r="T97" s="78">
        <v>846.11852999999996</v>
      </c>
      <c r="U97" s="78">
        <v>856.93481399999996</v>
      </c>
      <c r="V97" s="78">
        <v>867.82965100000001</v>
      </c>
      <c r="W97" s="78">
        <v>878.92681900000002</v>
      </c>
      <c r="X97" s="78">
        <v>889.78369099999998</v>
      </c>
      <c r="Y97" s="78">
        <v>900.33905000000004</v>
      </c>
      <c r="Z97" s="78">
        <v>910.42627000000005</v>
      </c>
      <c r="AA97" s="78">
        <v>920.04425000000003</v>
      </c>
      <c r="AB97" s="78">
        <v>929.39306599999998</v>
      </c>
      <c r="AC97" s="78">
        <v>938.28887899999995</v>
      </c>
      <c r="AD97" s="78">
        <v>946.891479</v>
      </c>
      <c r="AE97" s="72">
        <v>1.3573999999999999E-2</v>
      </c>
    </row>
    <row r="98" spans="1:31" ht="15" customHeight="1" x14ac:dyDescent="0.25">
      <c r="A98" s="70" t="s">
        <v>115</v>
      </c>
      <c r="B98" s="78">
        <v>275.976562</v>
      </c>
      <c r="C98" s="78">
        <v>276.44421399999999</v>
      </c>
      <c r="D98" s="78">
        <v>278.21374500000002</v>
      </c>
      <c r="E98" s="78">
        <v>284.47747800000002</v>
      </c>
      <c r="F98" s="78">
        <v>290.24035600000002</v>
      </c>
      <c r="G98" s="78">
        <v>299.04028299999999</v>
      </c>
      <c r="H98" s="78">
        <v>306.49652099999997</v>
      </c>
      <c r="I98" s="78">
        <v>314.15887500000002</v>
      </c>
      <c r="J98" s="78">
        <v>321.85537699999998</v>
      </c>
      <c r="K98" s="78">
        <v>328.043701</v>
      </c>
      <c r="L98" s="78">
        <v>334.65524299999998</v>
      </c>
      <c r="M98" s="78">
        <v>342.10214200000001</v>
      </c>
      <c r="N98" s="78">
        <v>349.53894000000003</v>
      </c>
      <c r="O98" s="78">
        <v>357.36563100000001</v>
      </c>
      <c r="P98" s="78">
        <v>364.93768299999999</v>
      </c>
      <c r="Q98" s="78">
        <v>372.59808299999997</v>
      </c>
      <c r="R98" s="78">
        <v>379.69366500000001</v>
      </c>
      <c r="S98" s="78">
        <v>385.96951300000001</v>
      </c>
      <c r="T98" s="78">
        <v>391.60977200000002</v>
      </c>
      <c r="U98" s="78">
        <v>396.67285199999998</v>
      </c>
      <c r="V98" s="78">
        <v>401.58392300000003</v>
      </c>
      <c r="W98" s="78">
        <v>406.38681000000003</v>
      </c>
      <c r="X98" s="78">
        <v>410.87658699999997</v>
      </c>
      <c r="Y98" s="78">
        <v>415.04290800000001</v>
      </c>
      <c r="Z98" s="78">
        <v>418.84170499999999</v>
      </c>
      <c r="AA98" s="78">
        <v>422.30075099999999</v>
      </c>
      <c r="AB98" s="78">
        <v>425.51327500000002</v>
      </c>
      <c r="AC98" s="78">
        <v>428.435089</v>
      </c>
      <c r="AD98" s="78">
        <v>431.13748199999998</v>
      </c>
      <c r="AE98" s="72">
        <v>1.6596E-2</v>
      </c>
    </row>
    <row r="99" spans="1:31" ht="15" customHeight="1" x14ac:dyDescent="0.25">
      <c r="A99" s="70" t="s">
        <v>116</v>
      </c>
      <c r="B99" s="78">
        <v>113.231056</v>
      </c>
      <c r="C99" s="78">
        <v>112.31102</v>
      </c>
      <c r="D99" s="78">
        <v>113.298935</v>
      </c>
      <c r="E99" s="78">
        <v>115.24221799999999</v>
      </c>
      <c r="F99" s="78">
        <v>117.117447</v>
      </c>
      <c r="G99" s="78">
        <v>119.56006600000001</v>
      </c>
      <c r="H99" s="78">
        <v>121.801704</v>
      </c>
      <c r="I99" s="78">
        <v>124.12487</v>
      </c>
      <c r="J99" s="78">
        <v>126.50524900000001</v>
      </c>
      <c r="K99" s="78">
        <v>128.63455200000001</v>
      </c>
      <c r="L99" s="78">
        <v>130.893799</v>
      </c>
      <c r="M99" s="78">
        <v>133.38815299999999</v>
      </c>
      <c r="N99" s="78">
        <v>135.95414700000001</v>
      </c>
      <c r="O99" s="78">
        <v>138.69961499999999</v>
      </c>
      <c r="P99" s="78">
        <v>141.48701500000001</v>
      </c>
      <c r="Q99" s="78">
        <v>144.41696200000001</v>
      </c>
      <c r="R99" s="78">
        <v>147.31904599999999</v>
      </c>
      <c r="S99" s="78">
        <v>150.098251</v>
      </c>
      <c r="T99" s="78">
        <v>152.78453099999999</v>
      </c>
      <c r="U99" s="78">
        <v>155.374191</v>
      </c>
      <c r="V99" s="78">
        <v>158.009277</v>
      </c>
      <c r="W99" s="78">
        <v>160.713852</v>
      </c>
      <c r="X99" s="78">
        <v>163.407532</v>
      </c>
      <c r="Y99" s="78">
        <v>166.07766699999999</v>
      </c>
      <c r="Z99" s="78">
        <v>168.69099399999999</v>
      </c>
      <c r="AA99" s="78">
        <v>171.24475100000001</v>
      </c>
      <c r="AB99" s="78">
        <v>173.77542099999999</v>
      </c>
      <c r="AC99" s="78">
        <v>176.24543800000001</v>
      </c>
      <c r="AD99" s="78">
        <v>178.68435700000001</v>
      </c>
      <c r="AE99" s="72">
        <v>1.7347000000000001E-2</v>
      </c>
    </row>
    <row r="100" spans="1:31" ht="15" customHeight="1" x14ac:dyDescent="0.25">
      <c r="A100" s="70" t="s">
        <v>117</v>
      </c>
      <c r="B100" s="78">
        <v>112.126724</v>
      </c>
      <c r="C100" s="78">
        <v>116.662811</v>
      </c>
      <c r="D100" s="78">
        <v>120.92263800000001</v>
      </c>
      <c r="E100" s="78">
        <v>127.984512</v>
      </c>
      <c r="F100" s="78">
        <v>135.65173300000001</v>
      </c>
      <c r="G100" s="78">
        <v>142.40382399999999</v>
      </c>
      <c r="H100" s="78">
        <v>150.12857099999999</v>
      </c>
      <c r="I100" s="78">
        <v>158.23564099999999</v>
      </c>
      <c r="J100" s="78">
        <v>165.28190599999999</v>
      </c>
      <c r="K100" s="78">
        <v>171.55102500000001</v>
      </c>
      <c r="L100" s="78">
        <v>177.48594700000001</v>
      </c>
      <c r="M100" s="78">
        <v>183.08004800000001</v>
      </c>
      <c r="N100" s="78">
        <v>188.444458</v>
      </c>
      <c r="O100" s="78">
        <v>193.78649899999999</v>
      </c>
      <c r="P100" s="78">
        <v>198.698959</v>
      </c>
      <c r="Q100" s="78">
        <v>203.38871800000001</v>
      </c>
      <c r="R100" s="78">
        <v>207.91267400000001</v>
      </c>
      <c r="S100" s="78">
        <v>212.213425</v>
      </c>
      <c r="T100" s="78">
        <v>216.406418</v>
      </c>
      <c r="U100" s="78">
        <v>220.40322900000001</v>
      </c>
      <c r="V100" s="78">
        <v>224.12609900000001</v>
      </c>
      <c r="W100" s="78">
        <v>227.61367799999999</v>
      </c>
      <c r="X100" s="78">
        <v>230.968231</v>
      </c>
      <c r="Y100" s="78">
        <v>234.17460600000001</v>
      </c>
      <c r="Z100" s="78">
        <v>237.35926799999999</v>
      </c>
      <c r="AA100" s="78">
        <v>240.40576200000001</v>
      </c>
      <c r="AB100" s="78">
        <v>243.22787500000001</v>
      </c>
      <c r="AC100" s="78">
        <v>246.055038</v>
      </c>
      <c r="AD100" s="78">
        <v>248.82002299999999</v>
      </c>
      <c r="AE100" s="72">
        <v>2.8451000000000001E-2</v>
      </c>
    </row>
    <row r="101" spans="1:31" ht="15" customHeight="1" x14ac:dyDescent="0.25">
      <c r="A101" s="70" t="s">
        <v>118</v>
      </c>
      <c r="B101" s="78">
        <v>135.124008</v>
      </c>
      <c r="C101" s="78">
        <v>144.23088100000001</v>
      </c>
      <c r="D101" s="78">
        <v>153.13267500000001</v>
      </c>
      <c r="E101" s="78">
        <v>163.14004499999999</v>
      </c>
      <c r="F101" s="78">
        <v>175.56353799999999</v>
      </c>
      <c r="G101" s="78">
        <v>188.44279499999999</v>
      </c>
      <c r="H101" s="78">
        <v>203.001282</v>
      </c>
      <c r="I101" s="78">
        <v>215.53360000000001</v>
      </c>
      <c r="J101" s="78">
        <v>228.50975</v>
      </c>
      <c r="K101" s="78">
        <v>241.38310200000001</v>
      </c>
      <c r="L101" s="78">
        <v>254.79165599999999</v>
      </c>
      <c r="M101" s="78">
        <v>267.06097399999999</v>
      </c>
      <c r="N101" s="78">
        <v>278.62261999999998</v>
      </c>
      <c r="O101" s="78">
        <v>288.915009</v>
      </c>
      <c r="P101" s="78">
        <v>299.44650300000001</v>
      </c>
      <c r="Q101" s="78">
        <v>308.59655800000002</v>
      </c>
      <c r="R101" s="78">
        <v>318.59491000000003</v>
      </c>
      <c r="S101" s="78">
        <v>327.82052599999997</v>
      </c>
      <c r="T101" s="78">
        <v>337.94842499999999</v>
      </c>
      <c r="U101" s="78">
        <v>347.13861100000003</v>
      </c>
      <c r="V101" s="78">
        <v>356.49014299999999</v>
      </c>
      <c r="W101" s="78">
        <v>365.75860599999999</v>
      </c>
      <c r="X101" s="78">
        <v>374.50592</v>
      </c>
      <c r="Y101" s="78">
        <v>383.32800300000002</v>
      </c>
      <c r="Z101" s="78">
        <v>393.10732999999999</v>
      </c>
      <c r="AA101" s="78">
        <v>401.65957600000002</v>
      </c>
      <c r="AB101" s="78">
        <v>411.14007600000002</v>
      </c>
      <c r="AC101" s="78">
        <v>420.63244600000002</v>
      </c>
      <c r="AD101" s="78">
        <v>429.58435100000003</v>
      </c>
      <c r="AE101" s="72">
        <v>4.1250000000000002E-2</v>
      </c>
    </row>
    <row r="102" spans="1:31" ht="15" customHeight="1" x14ac:dyDescent="0.25">
      <c r="A102" s="70" t="s">
        <v>119</v>
      </c>
      <c r="B102" s="78">
        <v>219.09582499999999</v>
      </c>
      <c r="C102" s="78">
        <v>230.52784700000001</v>
      </c>
      <c r="D102" s="78">
        <v>239.514465</v>
      </c>
      <c r="E102" s="78">
        <v>254.104828</v>
      </c>
      <c r="F102" s="78">
        <v>272.26211499999999</v>
      </c>
      <c r="G102" s="78">
        <v>292.96768200000002</v>
      </c>
      <c r="H102" s="78">
        <v>315.459991</v>
      </c>
      <c r="I102" s="78">
        <v>339.282715</v>
      </c>
      <c r="J102" s="78">
        <v>364.57046500000001</v>
      </c>
      <c r="K102" s="78">
        <v>392.154877</v>
      </c>
      <c r="L102" s="78">
        <v>421.84362800000002</v>
      </c>
      <c r="M102" s="78">
        <v>453.42605600000002</v>
      </c>
      <c r="N102" s="78">
        <v>486.57351699999998</v>
      </c>
      <c r="O102" s="78">
        <v>521.20092799999998</v>
      </c>
      <c r="P102" s="78">
        <v>556.47027600000001</v>
      </c>
      <c r="Q102" s="78">
        <v>591.95257600000002</v>
      </c>
      <c r="R102" s="78">
        <v>627.81744400000002</v>
      </c>
      <c r="S102" s="78">
        <v>663.38177499999995</v>
      </c>
      <c r="T102" s="78">
        <v>698.90112299999998</v>
      </c>
      <c r="U102" s="78">
        <v>733.68902600000001</v>
      </c>
      <c r="V102" s="78">
        <v>766.77221699999996</v>
      </c>
      <c r="W102" s="78">
        <v>797.17956500000003</v>
      </c>
      <c r="X102" s="78">
        <v>824.86102300000005</v>
      </c>
      <c r="Y102" s="78">
        <v>849.91754200000003</v>
      </c>
      <c r="Z102" s="78">
        <v>874.43725600000005</v>
      </c>
      <c r="AA102" s="78">
        <v>896.70214799999997</v>
      </c>
      <c r="AB102" s="78">
        <v>916.13299600000005</v>
      </c>
      <c r="AC102" s="78">
        <v>933.42156999999997</v>
      </c>
      <c r="AD102" s="78">
        <v>948.75756799999999</v>
      </c>
      <c r="AE102" s="72">
        <v>5.3795999999999997E-2</v>
      </c>
    </row>
    <row r="103" spans="1:31" ht="15" customHeight="1" x14ac:dyDescent="0.25">
      <c r="A103" s="70" t="s">
        <v>120</v>
      </c>
      <c r="B103" s="78">
        <v>1085.984009</v>
      </c>
      <c r="C103" s="78">
        <v>1130.2692870000001</v>
      </c>
      <c r="D103" s="78">
        <v>1159.9125979999999</v>
      </c>
      <c r="E103" s="78">
        <v>1210.224365</v>
      </c>
      <c r="F103" s="78">
        <v>1267.484741</v>
      </c>
      <c r="G103" s="78">
        <v>1324.189331</v>
      </c>
      <c r="H103" s="78">
        <v>1382.9257809999999</v>
      </c>
      <c r="I103" s="78">
        <v>1438.389038</v>
      </c>
      <c r="J103" s="78">
        <v>1489.5992429999999</v>
      </c>
      <c r="K103" s="78">
        <v>1539.9313959999999</v>
      </c>
      <c r="L103" s="78">
        <v>1585.409058</v>
      </c>
      <c r="M103" s="78">
        <v>1633.08728</v>
      </c>
      <c r="N103" s="78">
        <v>1677.523193</v>
      </c>
      <c r="O103" s="78">
        <v>1721.6098629999999</v>
      </c>
      <c r="P103" s="78">
        <v>1759.909668</v>
      </c>
      <c r="Q103" s="78">
        <v>1796.434448</v>
      </c>
      <c r="R103" s="78">
        <v>1832.8883060000001</v>
      </c>
      <c r="S103" s="78">
        <v>1865.10437</v>
      </c>
      <c r="T103" s="78">
        <v>1899.0810550000001</v>
      </c>
      <c r="U103" s="78">
        <v>1931.4663089999999</v>
      </c>
      <c r="V103" s="78">
        <v>1960.847168</v>
      </c>
      <c r="W103" s="78">
        <v>1987.8082280000001</v>
      </c>
      <c r="X103" s="78">
        <v>2012.4051509999999</v>
      </c>
      <c r="Y103" s="78">
        <v>2034.4648440000001</v>
      </c>
      <c r="Z103" s="78">
        <v>2058.3562010000001</v>
      </c>
      <c r="AA103" s="78">
        <v>2081.138672</v>
      </c>
      <c r="AB103" s="78">
        <v>2099.3876949999999</v>
      </c>
      <c r="AC103" s="78">
        <v>2118.3554690000001</v>
      </c>
      <c r="AD103" s="78">
        <v>2135.6374510000001</v>
      </c>
      <c r="AE103" s="72">
        <v>2.3847E-2</v>
      </c>
    </row>
    <row r="104" spans="1:31" ht="15" customHeight="1" x14ac:dyDescent="0.25">
      <c r="A104" s="70" t="s">
        <v>121</v>
      </c>
      <c r="B104" s="78">
        <v>147.95159899999999</v>
      </c>
      <c r="C104" s="78">
        <v>147.456818</v>
      </c>
      <c r="D104" s="78">
        <v>156.03207399999999</v>
      </c>
      <c r="E104" s="78">
        <v>164.81826799999999</v>
      </c>
      <c r="F104" s="78">
        <v>175.42498800000001</v>
      </c>
      <c r="G104" s="78">
        <v>187.02436800000001</v>
      </c>
      <c r="H104" s="78">
        <v>199.42379800000001</v>
      </c>
      <c r="I104" s="78">
        <v>212.608643</v>
      </c>
      <c r="J104" s="78">
        <v>226.46466100000001</v>
      </c>
      <c r="K104" s="78">
        <v>241.361816</v>
      </c>
      <c r="L104" s="78">
        <v>256.691956</v>
      </c>
      <c r="M104" s="78">
        <v>272.40133700000001</v>
      </c>
      <c r="N104" s="78">
        <v>288.394745</v>
      </c>
      <c r="O104" s="78">
        <v>304.69729599999999</v>
      </c>
      <c r="P104" s="78">
        <v>321.55126999999999</v>
      </c>
      <c r="Q104" s="78">
        <v>337.659943</v>
      </c>
      <c r="R104" s="78">
        <v>353.24746699999997</v>
      </c>
      <c r="S104" s="78">
        <v>367.97579999999999</v>
      </c>
      <c r="T104" s="78">
        <v>381.78326399999997</v>
      </c>
      <c r="U104" s="78">
        <v>394.82742300000001</v>
      </c>
      <c r="V104" s="78">
        <v>406.80221599999999</v>
      </c>
      <c r="W104" s="78">
        <v>417.78237899999999</v>
      </c>
      <c r="X104" s="78">
        <v>427.81304899999998</v>
      </c>
      <c r="Y104" s="78">
        <v>436.99435399999999</v>
      </c>
      <c r="Z104" s="78">
        <v>447.14163200000002</v>
      </c>
      <c r="AA104" s="78">
        <v>456.72183200000001</v>
      </c>
      <c r="AB104" s="78">
        <v>465.82195999999999</v>
      </c>
      <c r="AC104" s="78">
        <v>474.56427000000002</v>
      </c>
      <c r="AD104" s="78">
        <v>483.028931</v>
      </c>
      <c r="AE104" s="72">
        <v>4.4926000000000001E-2</v>
      </c>
    </row>
    <row r="105" spans="1:31" ht="15" customHeight="1" x14ac:dyDescent="0.25">
      <c r="A105" s="70" t="s">
        <v>122</v>
      </c>
      <c r="B105" s="78">
        <v>251.31251499999999</v>
      </c>
      <c r="C105" s="78">
        <v>279.52560399999999</v>
      </c>
      <c r="D105" s="78">
        <v>304.47222900000003</v>
      </c>
      <c r="E105" s="78">
        <v>331.756958</v>
      </c>
      <c r="F105" s="78">
        <v>362.36437999999998</v>
      </c>
      <c r="G105" s="78">
        <v>393.55850199999998</v>
      </c>
      <c r="H105" s="78">
        <v>423.85641500000003</v>
      </c>
      <c r="I105" s="78">
        <v>455.06970200000001</v>
      </c>
      <c r="J105" s="78">
        <v>488.45239299999997</v>
      </c>
      <c r="K105" s="78">
        <v>521.84387200000003</v>
      </c>
      <c r="L105" s="78">
        <v>555.19164999999998</v>
      </c>
      <c r="M105" s="78">
        <v>588.13104199999998</v>
      </c>
      <c r="N105" s="78">
        <v>619.49688700000002</v>
      </c>
      <c r="O105" s="78">
        <v>648.95550500000002</v>
      </c>
      <c r="P105" s="78">
        <v>676.56176800000003</v>
      </c>
      <c r="Q105" s="78">
        <v>701.67938200000003</v>
      </c>
      <c r="R105" s="78">
        <v>724.54431199999999</v>
      </c>
      <c r="S105" s="78">
        <v>745.99334699999997</v>
      </c>
      <c r="T105" s="78">
        <v>766.80242899999996</v>
      </c>
      <c r="U105" s="78">
        <v>786.613831</v>
      </c>
      <c r="V105" s="78">
        <v>804.82183799999996</v>
      </c>
      <c r="W105" s="78">
        <v>821.79894999999999</v>
      </c>
      <c r="X105" s="78">
        <v>837.972351</v>
      </c>
      <c r="Y105" s="78">
        <v>853.37475600000005</v>
      </c>
      <c r="Z105" s="78">
        <v>869.83923300000004</v>
      </c>
      <c r="AA105" s="78">
        <v>885.65692100000001</v>
      </c>
      <c r="AB105" s="78">
        <v>900.86077899999998</v>
      </c>
      <c r="AC105" s="78">
        <v>916.10705600000006</v>
      </c>
      <c r="AD105" s="78">
        <v>931.09204099999999</v>
      </c>
      <c r="AE105" s="72">
        <v>4.5573000000000002E-2</v>
      </c>
    </row>
    <row r="106" spans="1:31" ht="15" customHeight="1" x14ac:dyDescent="0.25">
      <c r="A106" s="70" t="s">
        <v>123</v>
      </c>
      <c r="B106" s="78">
        <v>212.238235</v>
      </c>
      <c r="C106" s="78">
        <v>237.374664</v>
      </c>
      <c r="D106" s="78">
        <v>263.07333399999999</v>
      </c>
      <c r="E106" s="78">
        <v>295.58810399999999</v>
      </c>
      <c r="F106" s="78">
        <v>330.28137199999998</v>
      </c>
      <c r="G106" s="78">
        <v>360.52740499999999</v>
      </c>
      <c r="H106" s="78">
        <v>392.567993</v>
      </c>
      <c r="I106" s="78">
        <v>424.54986600000001</v>
      </c>
      <c r="J106" s="78">
        <v>454.86602800000003</v>
      </c>
      <c r="K106" s="78">
        <v>482.56182899999999</v>
      </c>
      <c r="L106" s="78">
        <v>504.83898900000003</v>
      </c>
      <c r="M106" s="78">
        <v>522.54760699999997</v>
      </c>
      <c r="N106" s="78">
        <v>535.16387899999995</v>
      </c>
      <c r="O106" s="78">
        <v>544.02783199999999</v>
      </c>
      <c r="P106" s="78">
        <v>550.24121100000002</v>
      </c>
      <c r="Q106" s="78">
        <v>554.23284899999999</v>
      </c>
      <c r="R106" s="78">
        <v>556.46289100000001</v>
      </c>
      <c r="S106" s="78">
        <v>556.95721400000002</v>
      </c>
      <c r="T106" s="78">
        <v>556.58551</v>
      </c>
      <c r="U106" s="78">
        <v>555.439392</v>
      </c>
      <c r="V106" s="78">
        <v>553.58032200000002</v>
      </c>
      <c r="W106" s="78">
        <v>551.21386700000005</v>
      </c>
      <c r="X106" s="78">
        <v>548.41284199999996</v>
      </c>
      <c r="Y106" s="78">
        <v>545.35412599999995</v>
      </c>
      <c r="Z106" s="78">
        <v>543.38342299999999</v>
      </c>
      <c r="AA106" s="78">
        <v>541.28112799999997</v>
      </c>
      <c r="AB106" s="78">
        <v>539.10888699999998</v>
      </c>
      <c r="AC106" s="78">
        <v>536.91522199999997</v>
      </c>
      <c r="AD106" s="78">
        <v>534.67785600000002</v>
      </c>
      <c r="AE106" s="72">
        <v>3.0532E-2</v>
      </c>
    </row>
    <row r="107" spans="1:31" ht="15" customHeight="1" x14ac:dyDescent="0.25">
      <c r="A107" s="70" t="s">
        <v>124</v>
      </c>
      <c r="B107" s="78">
        <v>505.70803799999999</v>
      </c>
      <c r="C107" s="78">
        <v>552.34619099999998</v>
      </c>
      <c r="D107" s="78">
        <v>591.90100099999995</v>
      </c>
      <c r="E107" s="78">
        <v>637.68243399999994</v>
      </c>
      <c r="F107" s="78">
        <v>691.85803199999998</v>
      </c>
      <c r="G107" s="78">
        <v>752.62756300000001</v>
      </c>
      <c r="H107" s="78">
        <v>814.42126499999995</v>
      </c>
      <c r="I107" s="78">
        <v>879.36627199999998</v>
      </c>
      <c r="J107" s="78">
        <v>946.92797900000005</v>
      </c>
      <c r="K107" s="78">
        <v>1019.44104</v>
      </c>
      <c r="L107" s="78">
        <v>1098.3367920000001</v>
      </c>
      <c r="M107" s="78">
        <v>1183.0615230000001</v>
      </c>
      <c r="N107" s="78">
        <v>1274.3583980000001</v>
      </c>
      <c r="O107" s="78">
        <v>1366.3442379999999</v>
      </c>
      <c r="P107" s="78">
        <v>1458.1521</v>
      </c>
      <c r="Q107" s="78">
        <v>1548.538086</v>
      </c>
      <c r="R107" s="78">
        <v>1632.3452150000001</v>
      </c>
      <c r="S107" s="78">
        <v>1710.7001949999999</v>
      </c>
      <c r="T107" s="78">
        <v>1779.6861570000001</v>
      </c>
      <c r="U107" s="78">
        <v>1843.0908199999999</v>
      </c>
      <c r="V107" s="78">
        <v>1896.1389160000001</v>
      </c>
      <c r="W107" s="78">
        <v>1937.901611</v>
      </c>
      <c r="X107" s="78">
        <v>1973.3129879999999</v>
      </c>
      <c r="Y107" s="78">
        <v>2002.0010990000001</v>
      </c>
      <c r="Z107" s="78">
        <v>2029.2855219999999</v>
      </c>
      <c r="AA107" s="78">
        <v>2051.9670409999999</v>
      </c>
      <c r="AB107" s="78">
        <v>2066.5581050000001</v>
      </c>
      <c r="AC107" s="78">
        <v>2081.6811520000001</v>
      </c>
      <c r="AD107" s="78">
        <v>2097.180664</v>
      </c>
      <c r="AE107" s="72">
        <v>5.0654999999999999E-2</v>
      </c>
    </row>
    <row r="108" spans="1:31" ht="15" customHeight="1" x14ac:dyDescent="0.25">
      <c r="A108" s="70" t="s">
        <v>125</v>
      </c>
      <c r="B108" s="78">
        <v>255.33961500000001</v>
      </c>
      <c r="C108" s="78">
        <v>267.51077299999997</v>
      </c>
      <c r="D108" s="78">
        <v>277.73098800000002</v>
      </c>
      <c r="E108" s="78">
        <v>289.99197400000003</v>
      </c>
      <c r="F108" s="78">
        <v>302.22393799999998</v>
      </c>
      <c r="G108" s="78">
        <v>316.88189699999998</v>
      </c>
      <c r="H108" s="78">
        <v>332.19683800000001</v>
      </c>
      <c r="I108" s="78">
        <v>347.40356400000002</v>
      </c>
      <c r="J108" s="78">
        <v>360.78414900000001</v>
      </c>
      <c r="K108" s="78">
        <v>373.7276</v>
      </c>
      <c r="L108" s="78">
        <v>386.09848</v>
      </c>
      <c r="M108" s="78">
        <v>399.79220600000002</v>
      </c>
      <c r="N108" s="78">
        <v>412.51953099999997</v>
      </c>
      <c r="O108" s="78">
        <v>423.89724699999999</v>
      </c>
      <c r="P108" s="78">
        <v>433.27441399999998</v>
      </c>
      <c r="Q108" s="78">
        <v>440.72412100000003</v>
      </c>
      <c r="R108" s="78">
        <v>447.62762500000002</v>
      </c>
      <c r="S108" s="78">
        <v>452.46804800000001</v>
      </c>
      <c r="T108" s="78">
        <v>457.07998700000002</v>
      </c>
      <c r="U108" s="78">
        <v>460.87616000000003</v>
      </c>
      <c r="V108" s="78">
        <v>463.83862299999998</v>
      </c>
      <c r="W108" s="78">
        <v>466.40750100000002</v>
      </c>
      <c r="X108" s="78">
        <v>467.838348</v>
      </c>
      <c r="Y108" s="78">
        <v>468.60641500000003</v>
      </c>
      <c r="Z108" s="78">
        <v>469.765717</v>
      </c>
      <c r="AA108" s="78">
        <v>470.15026899999998</v>
      </c>
      <c r="AB108" s="78">
        <v>469.89102200000002</v>
      </c>
      <c r="AC108" s="78">
        <v>470.09213299999999</v>
      </c>
      <c r="AD108" s="78">
        <v>470.49453699999998</v>
      </c>
      <c r="AE108" s="72">
        <v>2.1132000000000001E-2</v>
      </c>
    </row>
    <row r="109" spans="1:31" ht="15" customHeight="1" x14ac:dyDescent="0.25">
      <c r="A109" s="70" t="s">
        <v>126</v>
      </c>
      <c r="B109" s="78">
        <v>314.67425500000002</v>
      </c>
      <c r="C109" s="78">
        <v>347.43722500000001</v>
      </c>
      <c r="D109" s="78">
        <v>372.46267699999999</v>
      </c>
      <c r="E109" s="78">
        <v>407.342468</v>
      </c>
      <c r="F109" s="78">
        <v>449.654022</v>
      </c>
      <c r="G109" s="78">
        <v>494.93875100000002</v>
      </c>
      <c r="H109" s="78">
        <v>543.97009300000002</v>
      </c>
      <c r="I109" s="78">
        <v>596.85681199999999</v>
      </c>
      <c r="J109" s="78">
        <v>651.15313700000002</v>
      </c>
      <c r="K109" s="78">
        <v>707.888733</v>
      </c>
      <c r="L109" s="78">
        <v>764.81195100000002</v>
      </c>
      <c r="M109" s="78">
        <v>823.69409199999996</v>
      </c>
      <c r="N109" s="78">
        <v>879.37042199999996</v>
      </c>
      <c r="O109" s="78">
        <v>928.018372</v>
      </c>
      <c r="P109" s="78">
        <v>972.21069299999999</v>
      </c>
      <c r="Q109" s="78">
        <v>1013.023865</v>
      </c>
      <c r="R109" s="78">
        <v>1051.209106</v>
      </c>
      <c r="S109" s="78">
        <v>1084.0382079999999</v>
      </c>
      <c r="T109" s="78">
        <v>1114.710693</v>
      </c>
      <c r="U109" s="78">
        <v>1141.4201660000001</v>
      </c>
      <c r="V109" s="78">
        <v>1163.9451899999999</v>
      </c>
      <c r="W109" s="78">
        <v>1183.6455080000001</v>
      </c>
      <c r="X109" s="78">
        <v>1200.5317379999999</v>
      </c>
      <c r="Y109" s="78">
        <v>1214.8999020000001</v>
      </c>
      <c r="Z109" s="78">
        <v>1230.098999</v>
      </c>
      <c r="AA109" s="78">
        <v>1243.440186</v>
      </c>
      <c r="AB109" s="78">
        <v>1255.1568600000001</v>
      </c>
      <c r="AC109" s="78">
        <v>1266.220581</v>
      </c>
      <c r="AD109" s="78">
        <v>1276.0729980000001</v>
      </c>
      <c r="AE109" s="72">
        <v>4.9362999999999997E-2</v>
      </c>
    </row>
    <row r="110" spans="1:31" ht="15" customHeight="1" x14ac:dyDescent="0.25">
      <c r="A110" s="70" t="s">
        <v>127</v>
      </c>
      <c r="B110" s="78">
        <v>144.059021</v>
      </c>
      <c r="C110" s="78">
        <v>153.29521199999999</v>
      </c>
      <c r="D110" s="78">
        <v>159.96023600000001</v>
      </c>
      <c r="E110" s="78">
        <v>169.77574200000001</v>
      </c>
      <c r="F110" s="78">
        <v>182.38047800000001</v>
      </c>
      <c r="G110" s="78">
        <v>196.60493500000001</v>
      </c>
      <c r="H110" s="78">
        <v>213.28454600000001</v>
      </c>
      <c r="I110" s="78">
        <v>232.784637</v>
      </c>
      <c r="J110" s="78">
        <v>254.68308999999999</v>
      </c>
      <c r="K110" s="78">
        <v>279.40200800000002</v>
      </c>
      <c r="L110" s="78">
        <v>305.96655299999998</v>
      </c>
      <c r="M110" s="78">
        <v>336.35983299999998</v>
      </c>
      <c r="N110" s="78">
        <v>368.14855999999997</v>
      </c>
      <c r="O110" s="78">
        <v>394.56179800000001</v>
      </c>
      <c r="P110" s="78">
        <v>421.46804800000001</v>
      </c>
      <c r="Q110" s="78">
        <v>446.53405800000002</v>
      </c>
      <c r="R110" s="78">
        <v>471.96624800000001</v>
      </c>
      <c r="S110" s="78">
        <v>494.12616000000003</v>
      </c>
      <c r="T110" s="78">
        <v>515.45379600000001</v>
      </c>
      <c r="U110" s="78">
        <v>535.05358899999999</v>
      </c>
      <c r="V110" s="78">
        <v>551.42169200000001</v>
      </c>
      <c r="W110" s="78">
        <v>565.85247800000002</v>
      </c>
      <c r="X110" s="78">
        <v>578.16705300000001</v>
      </c>
      <c r="Y110" s="78">
        <v>588.37622099999999</v>
      </c>
      <c r="Z110" s="78">
        <v>598.61834699999997</v>
      </c>
      <c r="AA110" s="78">
        <v>607.35418700000002</v>
      </c>
      <c r="AB110" s="78">
        <v>614.57928500000003</v>
      </c>
      <c r="AC110" s="78">
        <v>621.35827600000005</v>
      </c>
      <c r="AD110" s="78">
        <v>627.22375499999998</v>
      </c>
      <c r="AE110" s="72">
        <v>5.3567999999999998E-2</v>
      </c>
    </row>
    <row r="111" spans="1:31" ht="15" customHeight="1" x14ac:dyDescent="0.25">
      <c r="A111" s="70" t="s">
        <v>128</v>
      </c>
      <c r="B111" s="78">
        <v>149.36132799999999</v>
      </c>
      <c r="C111" s="78">
        <v>158.87089499999999</v>
      </c>
      <c r="D111" s="78">
        <v>167.86111500000001</v>
      </c>
      <c r="E111" s="78">
        <v>178.09017900000001</v>
      </c>
      <c r="F111" s="78">
        <v>188.41705300000001</v>
      </c>
      <c r="G111" s="78">
        <v>199.94189499999999</v>
      </c>
      <c r="H111" s="78">
        <v>211.27406300000001</v>
      </c>
      <c r="I111" s="78">
        <v>221.81144699999999</v>
      </c>
      <c r="J111" s="78">
        <v>231.73123200000001</v>
      </c>
      <c r="K111" s="78">
        <v>242.39428699999999</v>
      </c>
      <c r="L111" s="78">
        <v>252.53320299999999</v>
      </c>
      <c r="M111" s="78">
        <v>263.509705</v>
      </c>
      <c r="N111" s="78">
        <v>275.11135899999999</v>
      </c>
      <c r="O111" s="78">
        <v>287.17806999999999</v>
      </c>
      <c r="P111" s="78">
        <v>299.174713</v>
      </c>
      <c r="Q111" s="78">
        <v>310.43515000000002</v>
      </c>
      <c r="R111" s="78">
        <v>321.88974000000002</v>
      </c>
      <c r="S111" s="78">
        <v>332.57214399999998</v>
      </c>
      <c r="T111" s="78">
        <v>343.80505399999998</v>
      </c>
      <c r="U111" s="78">
        <v>355.34170499999999</v>
      </c>
      <c r="V111" s="78">
        <v>366.63247699999999</v>
      </c>
      <c r="W111" s="78">
        <v>378.11639400000001</v>
      </c>
      <c r="X111" s="78">
        <v>388.98611499999998</v>
      </c>
      <c r="Y111" s="78">
        <v>399.440155</v>
      </c>
      <c r="Z111" s="78">
        <v>410.39468399999998</v>
      </c>
      <c r="AA111" s="78">
        <v>420.88562000000002</v>
      </c>
      <c r="AB111" s="78">
        <v>430.98031600000002</v>
      </c>
      <c r="AC111" s="78">
        <v>441.01501500000001</v>
      </c>
      <c r="AD111" s="78">
        <v>451.26232900000002</v>
      </c>
      <c r="AE111" s="72">
        <v>3.9421999999999999E-2</v>
      </c>
    </row>
    <row r="112" spans="1:31" ht="15" customHeight="1" x14ac:dyDescent="0.25">
      <c r="A112" s="70" t="s">
        <v>129</v>
      </c>
      <c r="B112" s="78">
        <v>4565.4877930000002</v>
      </c>
      <c r="C112" s="78">
        <v>4812.236328</v>
      </c>
      <c r="D112" s="78">
        <v>5019.4526370000003</v>
      </c>
      <c r="E112" s="78">
        <v>5300.5073240000002</v>
      </c>
      <c r="F112" s="78">
        <v>5619.9770509999998</v>
      </c>
      <c r="G112" s="78">
        <v>5960.2065430000002</v>
      </c>
      <c r="H112" s="78">
        <v>6313.2641599999997</v>
      </c>
      <c r="I112" s="78">
        <v>6673.9775390000004</v>
      </c>
      <c r="J112" s="78">
        <v>7036.7485349999997</v>
      </c>
      <c r="K112" s="78">
        <v>7405.4746089999999</v>
      </c>
      <c r="L112" s="78">
        <v>7775.1865230000003</v>
      </c>
      <c r="M112" s="78">
        <v>8159.0854490000002</v>
      </c>
      <c r="N112" s="78">
        <v>8538.7314449999994</v>
      </c>
      <c r="O112" s="78">
        <v>8901.734375</v>
      </c>
      <c r="P112" s="78">
        <v>9249.0605469999991</v>
      </c>
      <c r="Q112" s="78">
        <v>9579.3066409999992</v>
      </c>
      <c r="R112" s="78">
        <v>9895.8203119999998</v>
      </c>
      <c r="S112" s="78">
        <v>10183.994140999999</v>
      </c>
      <c r="T112" s="78">
        <v>10458.755859000001</v>
      </c>
      <c r="U112" s="78">
        <v>10714.341796999999</v>
      </c>
      <c r="V112" s="78">
        <v>10942.839844</v>
      </c>
      <c r="W112" s="78">
        <v>11147.105469</v>
      </c>
      <c r="X112" s="78">
        <v>11329.840819999999</v>
      </c>
      <c r="Y112" s="78">
        <v>11492.392578000001</v>
      </c>
      <c r="Z112" s="78">
        <v>11659.745117</v>
      </c>
      <c r="AA112" s="78">
        <v>11810.954102</v>
      </c>
      <c r="AB112" s="78">
        <v>11941.527344</v>
      </c>
      <c r="AC112" s="78">
        <v>12069.386719</v>
      </c>
      <c r="AD112" s="78">
        <v>12190.545898</v>
      </c>
      <c r="AE112" s="72">
        <v>3.5025000000000001E-2</v>
      </c>
    </row>
    <row r="114" spans="1:31" ht="15" customHeight="1" x14ac:dyDescent="0.25">
      <c r="A114" s="69" t="s">
        <v>130</v>
      </c>
    </row>
    <row r="115" spans="1:31" ht="15" customHeight="1" x14ac:dyDescent="0.25">
      <c r="A115" s="70" t="s">
        <v>113</v>
      </c>
      <c r="B115" s="78">
        <v>146</v>
      </c>
      <c r="C115" s="78">
        <v>223</v>
      </c>
      <c r="D115" s="78">
        <v>213.34281899999999</v>
      </c>
      <c r="E115" s="78">
        <v>218.821564</v>
      </c>
      <c r="F115" s="78">
        <v>227.64657600000001</v>
      </c>
      <c r="G115" s="78">
        <v>234.35012800000001</v>
      </c>
      <c r="H115" s="78">
        <v>240.405136</v>
      </c>
      <c r="I115" s="78">
        <v>247.72790499999999</v>
      </c>
      <c r="J115" s="78">
        <v>254.70747399999999</v>
      </c>
      <c r="K115" s="78">
        <v>262.37023900000003</v>
      </c>
      <c r="L115" s="78">
        <v>268.76959199999999</v>
      </c>
      <c r="M115" s="78">
        <v>274.99688700000002</v>
      </c>
      <c r="N115" s="78">
        <v>281.76318400000002</v>
      </c>
      <c r="O115" s="78">
        <v>288.92541499999999</v>
      </c>
      <c r="P115" s="78">
        <v>296.01696800000002</v>
      </c>
      <c r="Q115" s="78">
        <v>302.42816199999999</v>
      </c>
      <c r="R115" s="78">
        <v>308.61050399999999</v>
      </c>
      <c r="S115" s="78">
        <v>314.41687000000002</v>
      </c>
      <c r="T115" s="78">
        <v>319.75936899999999</v>
      </c>
      <c r="U115" s="78">
        <v>325.03656000000001</v>
      </c>
      <c r="V115" s="78">
        <v>329.87017800000001</v>
      </c>
      <c r="W115" s="78">
        <v>334.54235799999998</v>
      </c>
      <c r="X115" s="78">
        <v>339.71075400000001</v>
      </c>
      <c r="Y115" s="78">
        <v>345.02273600000001</v>
      </c>
      <c r="Z115" s="78">
        <v>350.30419899999998</v>
      </c>
      <c r="AA115" s="78">
        <v>355.67806999999999</v>
      </c>
      <c r="AB115" s="78">
        <v>360.91162100000003</v>
      </c>
      <c r="AC115" s="78">
        <v>366.12027</v>
      </c>
      <c r="AD115" s="78">
        <v>395.67163099999999</v>
      </c>
      <c r="AE115" s="72">
        <v>2.1465000000000001E-2</v>
      </c>
    </row>
    <row r="116" spans="1:31" ht="15" customHeight="1" x14ac:dyDescent="0.25">
      <c r="A116" s="70" t="s">
        <v>114</v>
      </c>
      <c r="B116" s="78">
        <v>122</v>
      </c>
      <c r="C116" s="78">
        <v>154</v>
      </c>
      <c r="D116" s="78">
        <v>146.417633</v>
      </c>
      <c r="E116" s="78">
        <v>149.59689299999999</v>
      </c>
      <c r="F116" s="78">
        <v>155.022964</v>
      </c>
      <c r="G116" s="78">
        <v>158.959946</v>
      </c>
      <c r="H116" s="78">
        <v>162.41973899999999</v>
      </c>
      <c r="I116" s="78">
        <v>166.69682299999999</v>
      </c>
      <c r="J116" s="78">
        <v>170.700928</v>
      </c>
      <c r="K116" s="78">
        <v>175.11964399999999</v>
      </c>
      <c r="L116" s="78">
        <v>178.65310700000001</v>
      </c>
      <c r="M116" s="78">
        <v>182.03389000000001</v>
      </c>
      <c r="N116" s="78">
        <v>185.73182700000001</v>
      </c>
      <c r="O116" s="78">
        <v>189.64823899999999</v>
      </c>
      <c r="P116" s="78">
        <v>193.474503</v>
      </c>
      <c r="Q116" s="78">
        <v>196.81414799999999</v>
      </c>
      <c r="R116" s="78">
        <v>199.965149</v>
      </c>
      <c r="S116" s="78">
        <v>202.83427399999999</v>
      </c>
      <c r="T116" s="78">
        <v>205.36799600000001</v>
      </c>
      <c r="U116" s="78">
        <v>207.82486</v>
      </c>
      <c r="V116" s="78">
        <v>209.964371</v>
      </c>
      <c r="W116" s="78">
        <v>211.96894800000001</v>
      </c>
      <c r="X116" s="78">
        <v>214.254471</v>
      </c>
      <c r="Y116" s="78">
        <v>216.59501599999999</v>
      </c>
      <c r="Z116" s="78">
        <v>218.88024899999999</v>
      </c>
      <c r="AA116" s="78">
        <v>221.18661499999999</v>
      </c>
      <c r="AB116" s="78">
        <v>223.368988</v>
      </c>
      <c r="AC116" s="78">
        <v>225.49941999999999</v>
      </c>
      <c r="AD116" s="78">
        <v>227.51118500000001</v>
      </c>
      <c r="AE116" s="72">
        <v>1.4559000000000001E-2</v>
      </c>
    </row>
    <row r="117" spans="1:31" ht="15" customHeight="1" x14ac:dyDescent="0.25">
      <c r="A117" s="70" t="s">
        <v>115</v>
      </c>
      <c r="B117" s="78">
        <v>13</v>
      </c>
      <c r="C117" s="78">
        <v>20</v>
      </c>
      <c r="D117" s="78">
        <v>19.215382000000002</v>
      </c>
      <c r="E117" s="78">
        <v>19.839635999999999</v>
      </c>
      <c r="F117" s="78">
        <v>20.776479999999999</v>
      </c>
      <c r="G117" s="78">
        <v>21.529705</v>
      </c>
      <c r="H117" s="78">
        <v>22.231746999999999</v>
      </c>
      <c r="I117" s="78">
        <v>23.059861999999999</v>
      </c>
      <c r="J117" s="78">
        <v>23.865492</v>
      </c>
      <c r="K117" s="78">
        <v>24.744879000000001</v>
      </c>
      <c r="L117" s="78">
        <v>25.514561</v>
      </c>
      <c r="M117" s="78">
        <v>26.276541000000002</v>
      </c>
      <c r="N117" s="78">
        <v>27.098951</v>
      </c>
      <c r="O117" s="78">
        <v>27.969014999999999</v>
      </c>
      <c r="P117" s="78">
        <v>28.842081</v>
      </c>
      <c r="Q117" s="78">
        <v>29.658311999999999</v>
      </c>
      <c r="R117" s="78">
        <v>30.461034999999999</v>
      </c>
      <c r="S117" s="78">
        <v>31.235265999999999</v>
      </c>
      <c r="T117" s="78">
        <v>31.971558000000002</v>
      </c>
      <c r="U117" s="78">
        <v>32.709187</v>
      </c>
      <c r="V117" s="78">
        <v>33.409762999999998</v>
      </c>
      <c r="W117" s="78">
        <v>34.10125</v>
      </c>
      <c r="X117" s="78">
        <v>34.850842</v>
      </c>
      <c r="Y117" s="78">
        <v>35.623165</v>
      </c>
      <c r="Z117" s="78">
        <v>36.400486000000001</v>
      </c>
      <c r="AA117" s="78">
        <v>37.195652000000003</v>
      </c>
      <c r="AB117" s="78">
        <v>37.984406</v>
      </c>
      <c r="AC117" s="78">
        <v>38.778773999999999</v>
      </c>
      <c r="AD117" s="78">
        <v>39.567165000000003</v>
      </c>
      <c r="AE117" s="72">
        <v>2.5590999999999999E-2</v>
      </c>
    </row>
    <row r="118" spans="1:31" ht="15" customHeight="1" x14ac:dyDescent="0.25">
      <c r="A118" s="70" t="s">
        <v>116</v>
      </c>
      <c r="B118" s="78">
        <v>11</v>
      </c>
      <c r="C118" s="78">
        <v>49</v>
      </c>
      <c r="D118" s="78">
        <v>47.709811999999999</v>
      </c>
      <c r="E118" s="78">
        <v>49.385047999999998</v>
      </c>
      <c r="F118" s="78">
        <v>51.847144999999998</v>
      </c>
      <c r="G118" s="78">
        <v>53.860474000000004</v>
      </c>
      <c r="H118" s="78">
        <v>55.753642999999997</v>
      </c>
      <c r="I118" s="78">
        <v>57.971226000000001</v>
      </c>
      <c r="J118" s="78">
        <v>60.141055999999999</v>
      </c>
      <c r="K118" s="78">
        <v>62.505721999999999</v>
      </c>
      <c r="L118" s="78">
        <v>64.601912999999996</v>
      </c>
      <c r="M118" s="78">
        <v>66.686454999999995</v>
      </c>
      <c r="N118" s="78">
        <v>68.932411000000002</v>
      </c>
      <c r="O118" s="78">
        <v>71.308182000000002</v>
      </c>
      <c r="P118" s="78">
        <v>73.700385999999995</v>
      </c>
      <c r="Q118" s="78">
        <v>75.955719000000002</v>
      </c>
      <c r="R118" s="78">
        <v>78.184319000000002</v>
      </c>
      <c r="S118" s="78">
        <v>80.347328000000005</v>
      </c>
      <c r="T118" s="78">
        <v>82.419815</v>
      </c>
      <c r="U118" s="78">
        <v>84.502525000000006</v>
      </c>
      <c r="V118" s="78">
        <v>86.496032999999997</v>
      </c>
      <c r="W118" s="78">
        <v>88.472183000000001</v>
      </c>
      <c r="X118" s="78">
        <v>90.605438000000007</v>
      </c>
      <c r="Y118" s="78">
        <v>92.804550000000006</v>
      </c>
      <c r="Z118" s="78">
        <v>95.023453000000003</v>
      </c>
      <c r="AA118" s="78">
        <v>97.295799000000002</v>
      </c>
      <c r="AB118" s="78">
        <v>99.558211999999997</v>
      </c>
      <c r="AC118" s="78">
        <v>101.84206399999999</v>
      </c>
      <c r="AD118" s="78">
        <v>128.593277</v>
      </c>
      <c r="AE118" s="72">
        <v>3.6380999999999997E-2</v>
      </c>
    </row>
    <row r="119" spans="1:31" ht="15" customHeight="1" x14ac:dyDescent="0.25">
      <c r="A119" s="70" t="s">
        <v>117</v>
      </c>
      <c r="B119" s="78">
        <v>8</v>
      </c>
      <c r="C119" s="78">
        <v>24</v>
      </c>
      <c r="D119" s="78">
        <v>20.782067999999999</v>
      </c>
      <c r="E119" s="78">
        <v>21.364445</v>
      </c>
      <c r="F119" s="78">
        <v>21.987456999999999</v>
      </c>
      <c r="G119" s="78">
        <v>22.561679999999999</v>
      </c>
      <c r="H119" s="78">
        <v>23.206918999999999</v>
      </c>
      <c r="I119" s="78">
        <v>23.894226</v>
      </c>
      <c r="J119" s="78">
        <v>24.527152999999998</v>
      </c>
      <c r="K119" s="78">
        <v>25.117691000000001</v>
      </c>
      <c r="L119" s="78">
        <v>25.702629000000002</v>
      </c>
      <c r="M119" s="78">
        <v>26.280692999999999</v>
      </c>
      <c r="N119" s="78">
        <v>26.857792</v>
      </c>
      <c r="O119" s="78">
        <v>27.454567000000001</v>
      </c>
      <c r="P119" s="78">
        <v>28.035988</v>
      </c>
      <c r="Q119" s="78">
        <v>28.620128999999999</v>
      </c>
      <c r="R119" s="78">
        <v>29.211948</v>
      </c>
      <c r="S119" s="78">
        <v>29.805842999999999</v>
      </c>
      <c r="T119" s="78">
        <v>30.418613000000001</v>
      </c>
      <c r="U119" s="78">
        <v>31.040182000000001</v>
      </c>
      <c r="V119" s="78">
        <v>31.657753</v>
      </c>
      <c r="W119" s="78">
        <v>32.272922999999999</v>
      </c>
      <c r="X119" s="78">
        <v>32.906326</v>
      </c>
      <c r="Y119" s="78">
        <v>33.553162</v>
      </c>
      <c r="Z119" s="78">
        <v>34.187531</v>
      </c>
      <c r="AA119" s="78">
        <v>34.829574999999998</v>
      </c>
      <c r="AB119" s="78">
        <v>35.457541999999997</v>
      </c>
      <c r="AC119" s="78">
        <v>36.123412999999999</v>
      </c>
      <c r="AD119" s="78">
        <v>36.834395999999998</v>
      </c>
      <c r="AE119" s="72">
        <v>1.5991999999999999E-2</v>
      </c>
    </row>
    <row r="120" spans="1:31" ht="15" customHeight="1" x14ac:dyDescent="0.25">
      <c r="A120" s="70" t="s">
        <v>114</v>
      </c>
      <c r="B120" s="78">
        <v>3</v>
      </c>
      <c r="C120" s="78">
        <v>6</v>
      </c>
      <c r="D120" s="78">
        <v>8.6945390000000007</v>
      </c>
      <c r="E120" s="78">
        <v>8.9381869999999992</v>
      </c>
      <c r="F120" s="78">
        <v>9.1988330000000005</v>
      </c>
      <c r="G120" s="78">
        <v>9.4390699999999992</v>
      </c>
      <c r="H120" s="78">
        <v>9.7090169999999993</v>
      </c>
      <c r="I120" s="78">
        <v>9.9965639999999993</v>
      </c>
      <c r="J120" s="78">
        <v>10.26136</v>
      </c>
      <c r="K120" s="78">
        <v>10.508421</v>
      </c>
      <c r="L120" s="78">
        <v>10.753140999999999</v>
      </c>
      <c r="M120" s="78">
        <v>10.994983</v>
      </c>
      <c r="N120" s="78">
        <v>11.236423</v>
      </c>
      <c r="O120" s="78">
        <v>11.486094</v>
      </c>
      <c r="P120" s="78">
        <v>11.729342000000001</v>
      </c>
      <c r="Q120" s="78">
        <v>11.973727999999999</v>
      </c>
      <c r="R120" s="78">
        <v>12.221325</v>
      </c>
      <c r="S120" s="78">
        <v>12.469791000000001</v>
      </c>
      <c r="T120" s="78">
        <v>12.726153999999999</v>
      </c>
      <c r="U120" s="78">
        <v>12.986198</v>
      </c>
      <c r="V120" s="78">
        <v>13.24457</v>
      </c>
      <c r="W120" s="78">
        <v>13.501937</v>
      </c>
      <c r="X120" s="78">
        <v>13.766932000000001</v>
      </c>
      <c r="Y120" s="78">
        <v>14.037549</v>
      </c>
      <c r="Z120" s="78">
        <v>14.302946</v>
      </c>
      <c r="AA120" s="78">
        <v>14.571555999999999</v>
      </c>
      <c r="AB120" s="78">
        <v>14.834277</v>
      </c>
      <c r="AC120" s="78">
        <v>15.112856000000001</v>
      </c>
      <c r="AD120" s="78">
        <v>15.410309</v>
      </c>
      <c r="AE120" s="72">
        <v>3.5554000000000002E-2</v>
      </c>
    </row>
    <row r="121" spans="1:31" ht="15" customHeight="1" x14ac:dyDescent="0.25">
      <c r="A121" s="70" t="s">
        <v>115</v>
      </c>
      <c r="B121" s="78">
        <v>0</v>
      </c>
      <c r="C121" s="78">
        <v>4</v>
      </c>
      <c r="D121" s="78">
        <v>1.2723720000000001</v>
      </c>
      <c r="E121" s="78">
        <v>1.3080270000000001</v>
      </c>
      <c r="F121" s="78">
        <v>1.346171</v>
      </c>
      <c r="G121" s="78">
        <v>1.381327</v>
      </c>
      <c r="H121" s="78">
        <v>1.4208320000000001</v>
      </c>
      <c r="I121" s="78">
        <v>1.462912</v>
      </c>
      <c r="J121" s="78">
        <v>1.5016620000000001</v>
      </c>
      <c r="K121" s="78">
        <v>1.5378179999999999</v>
      </c>
      <c r="L121" s="78">
        <v>1.5736300000000001</v>
      </c>
      <c r="M121" s="78">
        <v>1.609022</v>
      </c>
      <c r="N121" s="78">
        <v>1.644355</v>
      </c>
      <c r="O121" s="78">
        <v>1.6808920000000001</v>
      </c>
      <c r="P121" s="78">
        <v>1.7164889999999999</v>
      </c>
      <c r="Q121" s="78">
        <v>1.7522530000000001</v>
      </c>
      <c r="R121" s="78">
        <v>1.7884869999999999</v>
      </c>
      <c r="S121" s="78">
        <v>1.824848</v>
      </c>
      <c r="T121" s="78">
        <v>1.8623639999999999</v>
      </c>
      <c r="U121" s="78">
        <v>1.9004190000000001</v>
      </c>
      <c r="V121" s="78">
        <v>1.9382299999999999</v>
      </c>
      <c r="W121" s="78">
        <v>1.9758929999999999</v>
      </c>
      <c r="X121" s="78">
        <v>2.0146730000000002</v>
      </c>
      <c r="Y121" s="78">
        <v>2.0542760000000002</v>
      </c>
      <c r="Z121" s="78">
        <v>2.0931139999999999</v>
      </c>
      <c r="AA121" s="78">
        <v>2.1324230000000002</v>
      </c>
      <c r="AB121" s="78">
        <v>2.1708699999999999</v>
      </c>
      <c r="AC121" s="78">
        <v>2.2116380000000002</v>
      </c>
      <c r="AD121" s="78">
        <v>2.2551670000000001</v>
      </c>
      <c r="AE121" s="72">
        <v>-2.1000999999999999E-2</v>
      </c>
    </row>
    <row r="122" spans="1:31" ht="15" customHeight="1" x14ac:dyDescent="0.25">
      <c r="A122" s="70" t="s">
        <v>116</v>
      </c>
      <c r="B122" s="78">
        <v>5</v>
      </c>
      <c r="C122" s="78">
        <v>14</v>
      </c>
      <c r="D122" s="78">
        <v>10.815158</v>
      </c>
      <c r="E122" s="78">
        <v>11.118232000000001</v>
      </c>
      <c r="F122" s="78">
        <v>11.442451999999999</v>
      </c>
      <c r="G122" s="78">
        <v>11.741282</v>
      </c>
      <c r="H122" s="78">
        <v>12.077070000000001</v>
      </c>
      <c r="I122" s="78">
        <v>12.434752</v>
      </c>
      <c r="J122" s="78">
        <v>12.764131000000001</v>
      </c>
      <c r="K122" s="78">
        <v>13.071452000000001</v>
      </c>
      <c r="L122" s="78">
        <v>13.375857999999999</v>
      </c>
      <c r="M122" s="78">
        <v>13.676686999999999</v>
      </c>
      <c r="N122" s="78">
        <v>13.977015</v>
      </c>
      <c r="O122" s="78">
        <v>14.287580999999999</v>
      </c>
      <c r="P122" s="78">
        <v>14.590158000000001</v>
      </c>
      <c r="Q122" s="78">
        <v>14.894149000000001</v>
      </c>
      <c r="R122" s="78">
        <v>15.202135999999999</v>
      </c>
      <c r="S122" s="78">
        <v>15.511203999999999</v>
      </c>
      <c r="T122" s="78">
        <v>15.830095</v>
      </c>
      <c r="U122" s="78">
        <v>16.153563999999999</v>
      </c>
      <c r="V122" s="78">
        <v>16.474952999999999</v>
      </c>
      <c r="W122" s="78">
        <v>16.795093999999999</v>
      </c>
      <c r="X122" s="78">
        <v>17.124721999999998</v>
      </c>
      <c r="Y122" s="78">
        <v>17.46134</v>
      </c>
      <c r="Z122" s="78">
        <v>17.79147</v>
      </c>
      <c r="AA122" s="78">
        <v>18.125595000000001</v>
      </c>
      <c r="AB122" s="78">
        <v>18.452394000000002</v>
      </c>
      <c r="AC122" s="78">
        <v>18.798918</v>
      </c>
      <c r="AD122" s="78">
        <v>19.168921000000001</v>
      </c>
      <c r="AE122" s="72">
        <v>1.1705999999999999E-2</v>
      </c>
    </row>
    <row r="123" spans="1:31" ht="15" customHeight="1" x14ac:dyDescent="0.25">
      <c r="A123" s="70" t="s">
        <v>118</v>
      </c>
      <c r="B123" s="78">
        <v>45</v>
      </c>
      <c r="C123" s="78">
        <v>37</v>
      </c>
      <c r="D123" s="78">
        <v>31.017005999999999</v>
      </c>
      <c r="E123" s="78">
        <v>32.231803999999997</v>
      </c>
      <c r="F123" s="78">
        <v>33.631683000000002</v>
      </c>
      <c r="G123" s="78">
        <v>35.018256999999998</v>
      </c>
      <c r="H123" s="78">
        <v>36.510845000000003</v>
      </c>
      <c r="I123" s="78">
        <v>37.796570000000003</v>
      </c>
      <c r="J123" s="78">
        <v>39.108131</v>
      </c>
      <c r="K123" s="78">
        <v>40.408344</v>
      </c>
      <c r="L123" s="78">
        <v>41.759608999999998</v>
      </c>
      <c r="M123" s="78">
        <v>43.028892999999997</v>
      </c>
      <c r="N123" s="78">
        <v>44.255786999999998</v>
      </c>
      <c r="O123" s="78">
        <v>45.390259</v>
      </c>
      <c r="P123" s="78">
        <v>46.567238000000003</v>
      </c>
      <c r="Q123" s="78">
        <v>47.638514999999998</v>
      </c>
      <c r="R123" s="78">
        <v>48.820396000000002</v>
      </c>
      <c r="S123" s="78">
        <v>49.953777000000002</v>
      </c>
      <c r="T123" s="78">
        <v>51.218349000000003</v>
      </c>
      <c r="U123" s="78">
        <v>52.417763000000001</v>
      </c>
      <c r="V123" s="78">
        <v>53.677109000000002</v>
      </c>
      <c r="W123" s="78">
        <v>54.974052</v>
      </c>
      <c r="X123" s="78">
        <v>56.255028000000003</v>
      </c>
      <c r="Y123" s="78">
        <v>57.599376999999997</v>
      </c>
      <c r="Z123" s="78">
        <v>59.016323</v>
      </c>
      <c r="AA123" s="78">
        <v>60.309246000000002</v>
      </c>
      <c r="AB123" s="78">
        <v>61.810417000000001</v>
      </c>
      <c r="AC123" s="78">
        <v>63.397368999999998</v>
      </c>
      <c r="AD123" s="78">
        <v>64.982529</v>
      </c>
      <c r="AE123" s="72">
        <v>2.1078E-2</v>
      </c>
    </row>
    <row r="124" spans="1:31" ht="15" customHeight="1" x14ac:dyDescent="0.25">
      <c r="A124" s="70" t="s">
        <v>114</v>
      </c>
      <c r="B124" s="78">
        <v>33</v>
      </c>
      <c r="C124" s="78">
        <v>21</v>
      </c>
      <c r="D124" s="78">
        <v>20.825704999999999</v>
      </c>
      <c r="E124" s="78">
        <v>21.641354</v>
      </c>
      <c r="F124" s="78">
        <v>22.581271999999998</v>
      </c>
      <c r="G124" s="78">
        <v>23.512259</v>
      </c>
      <c r="H124" s="78">
        <v>24.514423000000001</v>
      </c>
      <c r="I124" s="78">
        <v>25.377697000000001</v>
      </c>
      <c r="J124" s="78">
        <v>26.258316000000001</v>
      </c>
      <c r="K124" s="78">
        <v>27.131316999999999</v>
      </c>
      <c r="L124" s="78">
        <v>28.038595000000001</v>
      </c>
      <c r="M124" s="78">
        <v>28.890827000000002</v>
      </c>
      <c r="N124" s="78">
        <v>29.714600000000001</v>
      </c>
      <c r="O124" s="78">
        <v>30.476315</v>
      </c>
      <c r="P124" s="78">
        <v>31.266573000000001</v>
      </c>
      <c r="Q124" s="78">
        <v>31.985861</v>
      </c>
      <c r="R124" s="78">
        <v>32.779407999999997</v>
      </c>
      <c r="S124" s="78">
        <v>33.540390000000002</v>
      </c>
      <c r="T124" s="78">
        <v>34.389462000000002</v>
      </c>
      <c r="U124" s="78">
        <v>35.194781999999996</v>
      </c>
      <c r="V124" s="78">
        <v>36.040343999999997</v>
      </c>
      <c r="W124" s="78">
        <v>36.911147999999997</v>
      </c>
      <c r="X124" s="78">
        <v>37.771233000000002</v>
      </c>
      <c r="Y124" s="78">
        <v>38.673865999999997</v>
      </c>
      <c r="Z124" s="78">
        <v>39.625244000000002</v>
      </c>
      <c r="AA124" s="78">
        <v>40.493350999999997</v>
      </c>
      <c r="AB124" s="78">
        <v>41.501277999999999</v>
      </c>
      <c r="AC124" s="78">
        <v>42.566806999999997</v>
      </c>
      <c r="AD124" s="78">
        <v>43.631126000000002</v>
      </c>
      <c r="AE124" s="72">
        <v>2.7453000000000002E-2</v>
      </c>
    </row>
    <row r="125" spans="1:31" ht="15" customHeight="1" x14ac:dyDescent="0.25">
      <c r="A125" s="70" t="s">
        <v>115</v>
      </c>
      <c r="B125" s="78">
        <v>0</v>
      </c>
      <c r="C125" s="78">
        <v>3</v>
      </c>
      <c r="D125" s="78">
        <v>1.10775</v>
      </c>
      <c r="E125" s="78">
        <v>1.1511359999999999</v>
      </c>
      <c r="F125" s="78">
        <v>1.2011309999999999</v>
      </c>
      <c r="G125" s="78">
        <v>1.2506520000000001</v>
      </c>
      <c r="H125" s="78">
        <v>1.3039590000000001</v>
      </c>
      <c r="I125" s="78">
        <v>1.349877</v>
      </c>
      <c r="J125" s="78">
        <v>1.396719</v>
      </c>
      <c r="K125" s="78">
        <v>1.443155</v>
      </c>
      <c r="L125" s="78">
        <v>1.4914149999999999</v>
      </c>
      <c r="M125" s="78">
        <v>1.5367459999999999</v>
      </c>
      <c r="N125" s="78">
        <v>1.5805640000000001</v>
      </c>
      <c r="O125" s="78">
        <v>1.621081</v>
      </c>
      <c r="P125" s="78">
        <v>1.663116</v>
      </c>
      <c r="Q125" s="78">
        <v>1.7013750000000001</v>
      </c>
      <c r="R125" s="78">
        <v>1.7435860000000001</v>
      </c>
      <c r="S125" s="78">
        <v>1.784063</v>
      </c>
      <c r="T125" s="78">
        <v>1.8292269999999999</v>
      </c>
      <c r="U125" s="78">
        <v>1.872063</v>
      </c>
      <c r="V125" s="78">
        <v>1.9170400000000001</v>
      </c>
      <c r="W125" s="78">
        <v>1.9633590000000001</v>
      </c>
      <c r="X125" s="78">
        <v>2.0091079999999999</v>
      </c>
      <c r="Y125" s="78">
        <v>2.057121</v>
      </c>
      <c r="Z125" s="78">
        <v>2.107726</v>
      </c>
      <c r="AA125" s="78">
        <v>2.153902</v>
      </c>
      <c r="AB125" s="78">
        <v>2.2075149999999999</v>
      </c>
      <c r="AC125" s="78">
        <v>2.264192</v>
      </c>
      <c r="AD125" s="78">
        <v>2.320805</v>
      </c>
      <c r="AE125" s="72">
        <v>-9.4619999999999999E-3</v>
      </c>
    </row>
    <row r="126" spans="1:31" ht="15" customHeight="1" x14ac:dyDescent="0.25">
      <c r="A126" s="70" t="s">
        <v>116</v>
      </c>
      <c r="B126" s="78">
        <v>12</v>
      </c>
      <c r="C126" s="78">
        <v>13</v>
      </c>
      <c r="D126" s="78">
        <v>9.0835519999999992</v>
      </c>
      <c r="E126" s="78">
        <v>9.4393139999999995</v>
      </c>
      <c r="F126" s="78">
        <v>9.849278</v>
      </c>
      <c r="G126" s="78">
        <v>10.255347</v>
      </c>
      <c r="H126" s="78">
        <v>10.692462000000001</v>
      </c>
      <c r="I126" s="78">
        <v>11.068994999999999</v>
      </c>
      <c r="J126" s="78">
        <v>11.453094999999999</v>
      </c>
      <c r="K126" s="78">
        <v>11.833872</v>
      </c>
      <c r="L126" s="78">
        <v>12.2296</v>
      </c>
      <c r="M126" s="78">
        <v>12.601317999999999</v>
      </c>
      <c r="N126" s="78">
        <v>12.960623</v>
      </c>
      <c r="O126" s="78">
        <v>13.292859999999999</v>
      </c>
      <c r="P126" s="78">
        <v>13.637548000000001</v>
      </c>
      <c r="Q126" s="78">
        <v>13.951279</v>
      </c>
      <c r="R126" s="78">
        <v>14.297402</v>
      </c>
      <c r="S126" s="78">
        <v>14.629320999999999</v>
      </c>
      <c r="T126" s="78">
        <v>14.99966</v>
      </c>
      <c r="U126" s="78">
        <v>15.350916</v>
      </c>
      <c r="V126" s="78">
        <v>15.719727000000001</v>
      </c>
      <c r="W126" s="78">
        <v>16.099544999999999</v>
      </c>
      <c r="X126" s="78">
        <v>16.474688</v>
      </c>
      <c r="Y126" s="78">
        <v>16.868389000000001</v>
      </c>
      <c r="Z126" s="78">
        <v>17.283352000000001</v>
      </c>
      <c r="AA126" s="78">
        <v>17.661995000000001</v>
      </c>
      <c r="AB126" s="78">
        <v>18.101621999999999</v>
      </c>
      <c r="AC126" s="78">
        <v>18.566374</v>
      </c>
      <c r="AD126" s="78">
        <v>19.030598000000001</v>
      </c>
      <c r="AE126" s="72">
        <v>1.4215E-2</v>
      </c>
    </row>
    <row r="127" spans="1:31" ht="15" customHeight="1" x14ac:dyDescent="0.25">
      <c r="A127" s="70" t="s">
        <v>119</v>
      </c>
      <c r="B127" s="78">
        <v>99</v>
      </c>
      <c r="C127" s="78">
        <v>96</v>
      </c>
      <c r="D127" s="78">
        <v>94.764206000000001</v>
      </c>
      <c r="E127" s="78">
        <v>97.951537999999999</v>
      </c>
      <c r="F127" s="78">
        <v>101.556259</v>
      </c>
      <c r="G127" s="78">
        <v>105.35253899999999</v>
      </c>
      <c r="H127" s="78">
        <v>109.20414700000001</v>
      </c>
      <c r="I127" s="78">
        <v>113.052299</v>
      </c>
      <c r="J127" s="78">
        <v>116.924789</v>
      </c>
      <c r="K127" s="78">
        <v>120.927559</v>
      </c>
      <c r="L127" s="78">
        <v>125.030029</v>
      </c>
      <c r="M127" s="78">
        <v>129.23365799999999</v>
      </c>
      <c r="N127" s="78">
        <v>133.52413899999999</v>
      </c>
      <c r="O127" s="78">
        <v>137.923203</v>
      </c>
      <c r="P127" s="78">
        <v>142.35987900000001</v>
      </c>
      <c r="Q127" s="78">
        <v>146.856247</v>
      </c>
      <c r="R127" s="78">
        <v>151.48135400000001</v>
      </c>
      <c r="S127" s="78">
        <v>156.215317</v>
      </c>
      <c r="T127" s="78">
        <v>161.152039</v>
      </c>
      <c r="U127" s="78">
        <v>166.26591500000001</v>
      </c>
      <c r="V127" s="78">
        <v>171.53814700000001</v>
      </c>
      <c r="W127" s="78">
        <v>176.88690199999999</v>
      </c>
      <c r="X127" s="78">
        <v>182.33284</v>
      </c>
      <c r="Y127" s="78">
        <v>187.91816700000001</v>
      </c>
      <c r="Z127" s="78">
        <v>193.61891199999999</v>
      </c>
      <c r="AA127" s="78">
        <v>199.56402600000001</v>
      </c>
      <c r="AB127" s="78">
        <v>205.56607099999999</v>
      </c>
      <c r="AC127" s="78">
        <v>211.79984999999999</v>
      </c>
      <c r="AD127" s="78">
        <v>218.31414799999999</v>
      </c>
      <c r="AE127" s="72">
        <v>3.0897000000000001E-2</v>
      </c>
    </row>
    <row r="128" spans="1:31" ht="15" customHeight="1" x14ac:dyDescent="0.25">
      <c r="A128" s="70" t="s">
        <v>114</v>
      </c>
      <c r="B128" s="78">
        <v>41</v>
      </c>
      <c r="C128" s="78">
        <v>49</v>
      </c>
      <c r="D128" s="78">
        <v>46.837482000000001</v>
      </c>
      <c r="E128" s="78">
        <v>48.41283</v>
      </c>
      <c r="F128" s="78">
        <v>50.194473000000002</v>
      </c>
      <c r="G128" s="78">
        <v>52.070793000000002</v>
      </c>
      <c r="H128" s="78">
        <v>53.974463999999998</v>
      </c>
      <c r="I128" s="78">
        <v>55.876423000000003</v>
      </c>
      <c r="J128" s="78">
        <v>57.790413000000001</v>
      </c>
      <c r="K128" s="78">
        <v>59.768794999999997</v>
      </c>
      <c r="L128" s="78">
        <v>61.796447999999998</v>
      </c>
      <c r="M128" s="78">
        <v>63.874107000000002</v>
      </c>
      <c r="N128" s="78">
        <v>65.994690000000006</v>
      </c>
      <c r="O128" s="78">
        <v>68.168937999999997</v>
      </c>
      <c r="P128" s="78">
        <v>70.361778000000001</v>
      </c>
      <c r="Q128" s="78">
        <v>72.584121999999994</v>
      </c>
      <c r="R128" s="78">
        <v>74.870093999999995</v>
      </c>
      <c r="S128" s="78">
        <v>77.209868999999998</v>
      </c>
      <c r="T128" s="78">
        <v>79.649863999999994</v>
      </c>
      <c r="U128" s="78">
        <v>82.177406000000005</v>
      </c>
      <c r="V128" s="78">
        <v>84.783218000000005</v>
      </c>
      <c r="W128" s="78">
        <v>87.426865000000006</v>
      </c>
      <c r="X128" s="78">
        <v>90.118530000000007</v>
      </c>
      <c r="Y128" s="78">
        <v>92.879097000000002</v>
      </c>
      <c r="Z128" s="78">
        <v>95.696708999999998</v>
      </c>
      <c r="AA128" s="78">
        <v>98.635093999999995</v>
      </c>
      <c r="AB128" s="78">
        <v>101.601624</v>
      </c>
      <c r="AC128" s="78">
        <v>104.682686</v>
      </c>
      <c r="AD128" s="78">
        <v>107.90239</v>
      </c>
      <c r="AE128" s="72">
        <v>2.9669000000000001E-2</v>
      </c>
    </row>
    <row r="129" spans="1:31" ht="15" customHeight="1" x14ac:dyDescent="0.25">
      <c r="A129" s="70" t="s">
        <v>115</v>
      </c>
      <c r="B129" s="78">
        <v>18</v>
      </c>
      <c r="C129" s="78">
        <v>9</v>
      </c>
      <c r="D129" s="78">
        <v>9.1496490000000001</v>
      </c>
      <c r="E129" s="78">
        <v>9.4573909999999994</v>
      </c>
      <c r="F129" s="78">
        <v>9.8054319999999997</v>
      </c>
      <c r="G129" s="78">
        <v>10.171969000000001</v>
      </c>
      <c r="H129" s="78">
        <v>10.543849</v>
      </c>
      <c r="I129" s="78">
        <v>10.915395</v>
      </c>
      <c r="J129" s="78">
        <v>11.289289999999999</v>
      </c>
      <c r="K129" s="78">
        <v>11.675765</v>
      </c>
      <c r="L129" s="78">
        <v>12.071865000000001</v>
      </c>
      <c r="M129" s="78">
        <v>12.477734</v>
      </c>
      <c r="N129" s="78">
        <v>12.891987</v>
      </c>
      <c r="O129" s="78">
        <v>13.316724000000001</v>
      </c>
      <c r="P129" s="78">
        <v>13.745092</v>
      </c>
      <c r="Q129" s="78">
        <v>14.179224</v>
      </c>
      <c r="R129" s="78">
        <v>14.625788</v>
      </c>
      <c r="S129" s="78">
        <v>15.082858999999999</v>
      </c>
      <c r="T129" s="78">
        <v>15.559507999999999</v>
      </c>
      <c r="U129" s="78">
        <v>16.053260999999999</v>
      </c>
      <c r="V129" s="78">
        <v>16.562304000000001</v>
      </c>
      <c r="W129" s="78">
        <v>17.078737</v>
      </c>
      <c r="X129" s="78">
        <v>17.604551000000001</v>
      </c>
      <c r="Y129" s="78">
        <v>18.143823999999999</v>
      </c>
      <c r="Z129" s="78">
        <v>18.694241000000002</v>
      </c>
      <c r="AA129" s="78">
        <v>19.268250999999999</v>
      </c>
      <c r="AB129" s="78">
        <v>19.847759</v>
      </c>
      <c r="AC129" s="78">
        <v>20.449642000000001</v>
      </c>
      <c r="AD129" s="78">
        <v>21.078607999999999</v>
      </c>
      <c r="AE129" s="72">
        <v>3.2022000000000002E-2</v>
      </c>
    </row>
    <row r="130" spans="1:31" ht="15" customHeight="1" x14ac:dyDescent="0.25">
      <c r="A130" s="70" t="s">
        <v>116</v>
      </c>
      <c r="B130" s="78">
        <v>40</v>
      </c>
      <c r="C130" s="78">
        <v>38</v>
      </c>
      <c r="D130" s="78">
        <v>38.777081000000003</v>
      </c>
      <c r="E130" s="78">
        <v>40.081322</v>
      </c>
      <c r="F130" s="78">
        <v>41.556355000000003</v>
      </c>
      <c r="G130" s="78">
        <v>43.109772</v>
      </c>
      <c r="H130" s="78">
        <v>44.685836999999999</v>
      </c>
      <c r="I130" s="78">
        <v>46.260483000000001</v>
      </c>
      <c r="J130" s="78">
        <v>47.845084999999997</v>
      </c>
      <c r="K130" s="78">
        <v>49.483001999999999</v>
      </c>
      <c r="L130" s="78">
        <v>51.161709000000002</v>
      </c>
      <c r="M130" s="78">
        <v>52.881821000000002</v>
      </c>
      <c r="N130" s="78">
        <v>54.637466000000003</v>
      </c>
      <c r="O130" s="78">
        <v>56.437542000000001</v>
      </c>
      <c r="P130" s="78">
        <v>58.253005999999999</v>
      </c>
      <c r="Q130" s="78">
        <v>60.092899000000003</v>
      </c>
      <c r="R130" s="78">
        <v>61.985474000000004</v>
      </c>
      <c r="S130" s="78">
        <v>63.922592000000002</v>
      </c>
      <c r="T130" s="78">
        <v>65.942672999999999</v>
      </c>
      <c r="U130" s="78">
        <v>68.035247999999996</v>
      </c>
      <c r="V130" s="78">
        <v>70.192618999999993</v>
      </c>
      <c r="W130" s="78">
        <v>72.381309999999999</v>
      </c>
      <c r="X130" s="78">
        <v>74.609756000000004</v>
      </c>
      <c r="Y130" s="78">
        <v>76.895247999999995</v>
      </c>
      <c r="Z130" s="78">
        <v>79.227965999999995</v>
      </c>
      <c r="AA130" s="78">
        <v>81.660683000000006</v>
      </c>
      <c r="AB130" s="78">
        <v>84.116692</v>
      </c>
      <c r="AC130" s="78">
        <v>86.667525999999995</v>
      </c>
      <c r="AD130" s="78">
        <v>89.333138000000005</v>
      </c>
      <c r="AE130" s="72">
        <v>3.2164999999999999E-2</v>
      </c>
    </row>
    <row r="131" spans="1:31" ht="15" customHeight="1" x14ac:dyDescent="0.25">
      <c r="A131" s="70" t="s">
        <v>120</v>
      </c>
      <c r="B131" s="78">
        <v>261</v>
      </c>
      <c r="C131" s="78">
        <v>215</v>
      </c>
      <c r="D131" s="78">
        <v>300.736694</v>
      </c>
      <c r="E131" s="78">
        <v>308.80017099999998</v>
      </c>
      <c r="F131" s="78">
        <v>317.90493800000002</v>
      </c>
      <c r="G131" s="78">
        <v>326.98733499999997</v>
      </c>
      <c r="H131" s="78">
        <v>336.50186200000002</v>
      </c>
      <c r="I131" s="78">
        <v>345.69894399999998</v>
      </c>
      <c r="J131" s="78">
        <v>354.37539700000002</v>
      </c>
      <c r="K131" s="78">
        <v>363.15463299999999</v>
      </c>
      <c r="L131" s="78">
        <v>371.39593500000001</v>
      </c>
      <c r="M131" s="78">
        <v>380.32418799999999</v>
      </c>
      <c r="N131" s="78">
        <v>389.03064000000001</v>
      </c>
      <c r="O131" s="78">
        <v>398.04382299999997</v>
      </c>
      <c r="P131" s="78">
        <v>406.333618</v>
      </c>
      <c r="Q131" s="78">
        <v>414.67352299999999</v>
      </c>
      <c r="R131" s="78">
        <v>423.46667500000001</v>
      </c>
      <c r="S131" s="78">
        <v>431.76904300000001</v>
      </c>
      <c r="T131" s="78">
        <v>441.06545999999997</v>
      </c>
      <c r="U131" s="78">
        <v>450.61462399999999</v>
      </c>
      <c r="V131" s="78">
        <v>460.024719</v>
      </c>
      <c r="W131" s="78">
        <v>469.418701</v>
      </c>
      <c r="X131" s="78">
        <v>478.77822900000001</v>
      </c>
      <c r="Y131" s="78">
        <v>488.08056599999998</v>
      </c>
      <c r="Z131" s="78">
        <v>497.78021200000001</v>
      </c>
      <c r="AA131" s="78">
        <v>507.90954599999998</v>
      </c>
      <c r="AB131" s="78">
        <v>516.80389400000001</v>
      </c>
      <c r="AC131" s="78">
        <v>526.92504899999994</v>
      </c>
      <c r="AD131" s="78">
        <v>537.41687000000002</v>
      </c>
      <c r="AE131" s="72">
        <v>3.4513000000000002E-2</v>
      </c>
    </row>
    <row r="132" spans="1:31" ht="15" customHeight="1" x14ac:dyDescent="0.25">
      <c r="A132" s="70" t="s">
        <v>114</v>
      </c>
      <c r="B132" s="78">
        <v>154</v>
      </c>
      <c r="C132" s="78">
        <v>139</v>
      </c>
      <c r="D132" s="78">
        <v>186.20957899999999</v>
      </c>
      <c r="E132" s="78">
        <v>191.20228599999999</v>
      </c>
      <c r="F132" s="78">
        <v>196.83976699999999</v>
      </c>
      <c r="G132" s="78">
        <v>202.46339399999999</v>
      </c>
      <c r="H132" s="78">
        <v>208.35458399999999</v>
      </c>
      <c r="I132" s="78">
        <v>214.049194</v>
      </c>
      <c r="J132" s="78">
        <v>219.42146299999999</v>
      </c>
      <c r="K132" s="78">
        <v>224.85739100000001</v>
      </c>
      <c r="L132" s="78">
        <v>229.96021999999999</v>
      </c>
      <c r="M132" s="78">
        <v>235.48840300000001</v>
      </c>
      <c r="N132" s="78">
        <v>240.879242</v>
      </c>
      <c r="O132" s="78">
        <v>246.46000699999999</v>
      </c>
      <c r="P132" s="78">
        <v>251.59286499999999</v>
      </c>
      <c r="Q132" s="78">
        <v>256.75674400000003</v>
      </c>
      <c r="R132" s="78">
        <v>262.20129400000002</v>
      </c>
      <c r="S132" s="78">
        <v>267.34191900000002</v>
      </c>
      <c r="T132" s="78">
        <v>273.09805299999999</v>
      </c>
      <c r="U132" s="78">
        <v>279.01071200000001</v>
      </c>
      <c r="V132" s="78">
        <v>284.837219</v>
      </c>
      <c r="W132" s="78">
        <v>290.65374800000001</v>
      </c>
      <c r="X132" s="78">
        <v>296.44897500000002</v>
      </c>
      <c r="Y132" s="78">
        <v>302.20877100000001</v>
      </c>
      <c r="Z132" s="78">
        <v>308.21460000000002</v>
      </c>
      <c r="AA132" s="78">
        <v>314.48644999999999</v>
      </c>
      <c r="AB132" s="78">
        <v>319.993652</v>
      </c>
      <c r="AC132" s="78">
        <v>326.26043700000002</v>
      </c>
      <c r="AD132" s="78">
        <v>332.75674400000003</v>
      </c>
      <c r="AE132" s="72">
        <v>3.2858999999999999E-2</v>
      </c>
    </row>
    <row r="133" spans="1:31" ht="15" customHeight="1" x14ac:dyDescent="0.25">
      <c r="A133" s="70" t="s">
        <v>115</v>
      </c>
      <c r="B133" s="78">
        <v>41</v>
      </c>
      <c r="C133" s="78">
        <v>38</v>
      </c>
      <c r="D133" s="78">
        <v>36.459178999999999</v>
      </c>
      <c r="E133" s="78">
        <v>37.436732999999997</v>
      </c>
      <c r="F133" s="78">
        <v>38.540531000000001</v>
      </c>
      <c r="G133" s="78">
        <v>39.641621000000001</v>
      </c>
      <c r="H133" s="78">
        <v>40.795093999999999</v>
      </c>
      <c r="I133" s="78">
        <v>41.910080000000001</v>
      </c>
      <c r="J133" s="78">
        <v>42.961948</v>
      </c>
      <c r="K133" s="78">
        <v>44.026282999999999</v>
      </c>
      <c r="L133" s="78">
        <v>45.025398000000003</v>
      </c>
      <c r="M133" s="78">
        <v>46.107799999999997</v>
      </c>
      <c r="N133" s="78">
        <v>47.163302999999999</v>
      </c>
      <c r="O133" s="78">
        <v>48.256000999999998</v>
      </c>
      <c r="P133" s="78">
        <v>49.260993999999997</v>
      </c>
      <c r="Q133" s="78">
        <v>50.272064</v>
      </c>
      <c r="R133" s="78">
        <v>51.338088999999997</v>
      </c>
      <c r="S133" s="78">
        <v>52.344600999999997</v>
      </c>
      <c r="T133" s="78">
        <v>53.471634000000002</v>
      </c>
      <c r="U133" s="78">
        <v>54.629314000000001</v>
      </c>
      <c r="V133" s="78">
        <v>55.770119000000001</v>
      </c>
      <c r="W133" s="78">
        <v>56.908980999999997</v>
      </c>
      <c r="X133" s="78">
        <v>58.043666999999999</v>
      </c>
      <c r="Y133" s="78">
        <v>59.171413000000001</v>
      </c>
      <c r="Z133" s="78">
        <v>60.347327999999997</v>
      </c>
      <c r="AA133" s="78">
        <v>61.575336</v>
      </c>
      <c r="AB133" s="78">
        <v>62.653624999999998</v>
      </c>
      <c r="AC133" s="78">
        <v>63.880642000000002</v>
      </c>
      <c r="AD133" s="78">
        <v>65.152596000000003</v>
      </c>
      <c r="AE133" s="72">
        <v>2.0168999999999999E-2</v>
      </c>
    </row>
    <row r="134" spans="1:31" ht="15" customHeight="1" x14ac:dyDescent="0.25">
      <c r="A134" s="70" t="s">
        <v>116</v>
      </c>
      <c r="B134" s="78">
        <v>66</v>
      </c>
      <c r="C134" s="78">
        <v>38</v>
      </c>
      <c r="D134" s="78">
        <v>78.067947000000004</v>
      </c>
      <c r="E134" s="78">
        <v>80.161133000000007</v>
      </c>
      <c r="F134" s="78">
        <v>82.524642999999998</v>
      </c>
      <c r="G134" s="78">
        <v>84.882332000000005</v>
      </c>
      <c r="H134" s="78">
        <v>87.352196000000006</v>
      </c>
      <c r="I134" s="78">
        <v>89.739661999999996</v>
      </c>
      <c r="J134" s="78">
        <v>91.991973999999999</v>
      </c>
      <c r="K134" s="78">
        <v>94.270966000000001</v>
      </c>
      <c r="L134" s="78">
        <v>96.410315999999995</v>
      </c>
      <c r="M134" s="78">
        <v>98.728003999999999</v>
      </c>
      <c r="N134" s="78">
        <v>100.988083</v>
      </c>
      <c r="O134" s="78">
        <v>103.32782</v>
      </c>
      <c r="P134" s="78">
        <v>105.479759</v>
      </c>
      <c r="Q134" s="78">
        <v>107.644699</v>
      </c>
      <c r="R134" s="78">
        <v>109.92731499999999</v>
      </c>
      <c r="S134" s="78">
        <v>112.082504</v>
      </c>
      <c r="T134" s="78">
        <v>114.49575</v>
      </c>
      <c r="U134" s="78">
        <v>116.974625</v>
      </c>
      <c r="V134" s="78">
        <v>119.41738100000001</v>
      </c>
      <c r="W134" s="78">
        <v>121.855942</v>
      </c>
      <c r="X134" s="78">
        <v>124.285583</v>
      </c>
      <c r="Y134" s="78">
        <v>126.700371</v>
      </c>
      <c r="Z134" s="78">
        <v>129.21829199999999</v>
      </c>
      <c r="AA134" s="78">
        <v>131.847748</v>
      </c>
      <c r="AB134" s="78">
        <v>134.156631</v>
      </c>
      <c r="AC134" s="78">
        <v>136.78396599999999</v>
      </c>
      <c r="AD134" s="78">
        <v>139.50752299999999</v>
      </c>
      <c r="AE134" s="72">
        <v>4.9347000000000002E-2</v>
      </c>
    </row>
    <row r="135" spans="1:31" ht="15" customHeight="1" x14ac:dyDescent="0.25">
      <c r="A135" s="70" t="s">
        <v>121</v>
      </c>
      <c r="B135" s="78">
        <v>36</v>
      </c>
      <c r="C135" s="78">
        <v>27</v>
      </c>
      <c r="D135" s="78">
        <v>43.943168999999997</v>
      </c>
      <c r="E135" s="78">
        <v>46.115924999999997</v>
      </c>
      <c r="F135" s="78">
        <v>48.560744999999997</v>
      </c>
      <c r="G135" s="78">
        <v>51.081558000000001</v>
      </c>
      <c r="H135" s="78">
        <v>53.655396000000003</v>
      </c>
      <c r="I135" s="78">
        <v>56.297984999999997</v>
      </c>
      <c r="J135" s="78">
        <v>59.012672000000002</v>
      </c>
      <c r="K135" s="78">
        <v>61.9133</v>
      </c>
      <c r="L135" s="78">
        <v>64.892792</v>
      </c>
      <c r="M135" s="78">
        <v>67.990050999999994</v>
      </c>
      <c r="N135" s="78">
        <v>71.229209999999995</v>
      </c>
      <c r="O135" s="78">
        <v>74.663284000000004</v>
      </c>
      <c r="P135" s="78">
        <v>78.417572000000007</v>
      </c>
      <c r="Q135" s="78">
        <v>82.289428999999998</v>
      </c>
      <c r="R135" s="78">
        <v>86.376236000000006</v>
      </c>
      <c r="S135" s="78">
        <v>90.650802999999996</v>
      </c>
      <c r="T135" s="78">
        <v>95.141068000000004</v>
      </c>
      <c r="U135" s="78">
        <v>99.910445999999993</v>
      </c>
      <c r="V135" s="78">
        <v>104.891434</v>
      </c>
      <c r="W135" s="78">
        <v>110.114052</v>
      </c>
      <c r="X135" s="78">
        <v>115.57841500000001</v>
      </c>
      <c r="Y135" s="78">
        <v>121.300636</v>
      </c>
      <c r="Z135" s="78">
        <v>127.288223</v>
      </c>
      <c r="AA135" s="78">
        <v>133.522232</v>
      </c>
      <c r="AB135" s="78">
        <v>139.984711</v>
      </c>
      <c r="AC135" s="78">
        <v>146.76655600000001</v>
      </c>
      <c r="AD135" s="78">
        <v>153.98123200000001</v>
      </c>
      <c r="AE135" s="72">
        <v>6.6605999999999999E-2</v>
      </c>
    </row>
    <row r="136" spans="1:31" ht="15" customHeight="1" x14ac:dyDescent="0.25">
      <c r="A136" s="70" t="s">
        <v>114</v>
      </c>
      <c r="B136" s="78">
        <v>17</v>
      </c>
      <c r="C136" s="78">
        <v>11</v>
      </c>
      <c r="D136" s="78">
        <v>17.894383999999999</v>
      </c>
      <c r="E136" s="78">
        <v>18.779164999999999</v>
      </c>
      <c r="F136" s="78">
        <v>19.774733999999999</v>
      </c>
      <c r="G136" s="78">
        <v>20.801252000000002</v>
      </c>
      <c r="H136" s="78">
        <v>21.849360999999998</v>
      </c>
      <c r="I136" s="78">
        <v>22.925467999999999</v>
      </c>
      <c r="J136" s="78">
        <v>24.030930999999999</v>
      </c>
      <c r="K136" s="78">
        <v>25.212116000000002</v>
      </c>
      <c r="L136" s="78">
        <v>26.425415000000001</v>
      </c>
      <c r="M136" s="78">
        <v>27.686669999999999</v>
      </c>
      <c r="N136" s="78">
        <v>29.005709</v>
      </c>
      <c r="O136" s="78">
        <v>30.404121</v>
      </c>
      <c r="P136" s="78">
        <v>31.932928</v>
      </c>
      <c r="Q136" s="78">
        <v>33.509613000000002</v>
      </c>
      <c r="R136" s="78">
        <v>35.173828</v>
      </c>
      <c r="S136" s="78">
        <v>36.914501000000001</v>
      </c>
      <c r="T136" s="78">
        <v>38.743011000000003</v>
      </c>
      <c r="U136" s="78">
        <v>40.685184</v>
      </c>
      <c r="V136" s="78">
        <v>42.713520000000003</v>
      </c>
      <c r="W136" s="78">
        <v>44.840260000000001</v>
      </c>
      <c r="X136" s="78">
        <v>47.065437000000003</v>
      </c>
      <c r="Y136" s="78">
        <v>49.395617999999999</v>
      </c>
      <c r="Z136" s="78">
        <v>51.833862000000003</v>
      </c>
      <c r="AA136" s="78">
        <v>54.372452000000003</v>
      </c>
      <c r="AB136" s="78">
        <v>57.004081999999997</v>
      </c>
      <c r="AC136" s="78">
        <v>59.765762000000002</v>
      </c>
      <c r="AD136" s="78">
        <v>62.703693000000001</v>
      </c>
      <c r="AE136" s="72">
        <v>6.6586999999999993E-2</v>
      </c>
    </row>
    <row r="137" spans="1:31" ht="15" customHeight="1" x14ac:dyDescent="0.25">
      <c r="A137" s="70" t="s">
        <v>115</v>
      </c>
      <c r="B137" s="78">
        <v>4</v>
      </c>
      <c r="C137" s="78">
        <v>9</v>
      </c>
      <c r="D137" s="78">
        <v>7.7013809999999996</v>
      </c>
      <c r="E137" s="78">
        <v>8.0821719999999999</v>
      </c>
      <c r="F137" s="78">
        <v>8.5106459999999995</v>
      </c>
      <c r="G137" s="78">
        <v>8.9524369999999998</v>
      </c>
      <c r="H137" s="78">
        <v>9.4035220000000006</v>
      </c>
      <c r="I137" s="78">
        <v>9.866657</v>
      </c>
      <c r="J137" s="78">
        <v>10.342426</v>
      </c>
      <c r="K137" s="78">
        <v>10.850784000000001</v>
      </c>
      <c r="L137" s="78">
        <v>11.372964</v>
      </c>
      <c r="M137" s="78">
        <v>11.915782999999999</v>
      </c>
      <c r="N137" s="78">
        <v>12.483468999999999</v>
      </c>
      <c r="O137" s="78">
        <v>13.085317999999999</v>
      </c>
      <c r="P137" s="78">
        <v>13.743287</v>
      </c>
      <c r="Q137" s="78">
        <v>14.421858</v>
      </c>
      <c r="R137" s="78">
        <v>15.138104</v>
      </c>
      <c r="S137" s="78">
        <v>15.887252</v>
      </c>
      <c r="T137" s="78">
        <v>16.674208</v>
      </c>
      <c r="U137" s="78">
        <v>17.510078</v>
      </c>
      <c r="V137" s="78">
        <v>18.383036000000001</v>
      </c>
      <c r="W137" s="78">
        <v>19.29834</v>
      </c>
      <c r="X137" s="78">
        <v>20.256011999999998</v>
      </c>
      <c r="Y137" s="78">
        <v>21.258873000000001</v>
      </c>
      <c r="Z137" s="78">
        <v>22.308244999999999</v>
      </c>
      <c r="AA137" s="78">
        <v>23.400803</v>
      </c>
      <c r="AB137" s="78">
        <v>24.533404999999998</v>
      </c>
      <c r="AC137" s="78">
        <v>25.721972999999998</v>
      </c>
      <c r="AD137" s="78">
        <v>26.986401000000001</v>
      </c>
      <c r="AE137" s="72">
        <v>4.1508999999999997E-2</v>
      </c>
    </row>
    <row r="138" spans="1:31" ht="15" customHeight="1" x14ac:dyDescent="0.25">
      <c r="A138" s="70" t="s">
        <v>116</v>
      </c>
      <c r="B138" s="78">
        <v>15</v>
      </c>
      <c r="C138" s="78">
        <v>7</v>
      </c>
      <c r="D138" s="78">
        <v>18.347405999999999</v>
      </c>
      <c r="E138" s="78">
        <v>19.254587000000001</v>
      </c>
      <c r="F138" s="78">
        <v>20.275362000000001</v>
      </c>
      <c r="G138" s="78">
        <v>21.327867999999999</v>
      </c>
      <c r="H138" s="78">
        <v>22.402509999999999</v>
      </c>
      <c r="I138" s="78">
        <v>23.505859000000001</v>
      </c>
      <c r="J138" s="78">
        <v>24.639310999999999</v>
      </c>
      <c r="K138" s="78">
        <v>25.850397000000001</v>
      </c>
      <c r="L138" s="78">
        <v>27.094414</v>
      </c>
      <c r="M138" s="78">
        <v>28.387599999999999</v>
      </c>
      <c r="N138" s="78">
        <v>29.740031999999999</v>
      </c>
      <c r="O138" s="78">
        <v>31.173845</v>
      </c>
      <c r="P138" s="78">
        <v>32.741356000000003</v>
      </c>
      <c r="Q138" s="78">
        <v>34.357956000000001</v>
      </c>
      <c r="R138" s="78">
        <v>36.064304</v>
      </c>
      <c r="S138" s="78">
        <v>37.849044999999997</v>
      </c>
      <c r="T138" s="78">
        <v>39.723846000000002</v>
      </c>
      <c r="U138" s="78">
        <v>41.715187</v>
      </c>
      <c r="V138" s="78">
        <v>43.794876000000002</v>
      </c>
      <c r="W138" s="78">
        <v>45.975456000000001</v>
      </c>
      <c r="X138" s="78">
        <v>48.256968999999998</v>
      </c>
      <c r="Y138" s="78">
        <v>50.646141</v>
      </c>
      <c r="Z138" s="78">
        <v>53.146113999999997</v>
      </c>
      <c r="AA138" s="78">
        <v>55.748973999999997</v>
      </c>
      <c r="AB138" s="78">
        <v>58.447226999999998</v>
      </c>
      <c r="AC138" s="78">
        <v>61.278820000000003</v>
      </c>
      <c r="AD138" s="78">
        <v>64.291129999999995</v>
      </c>
      <c r="AE138" s="72">
        <v>8.5597000000000006E-2</v>
      </c>
    </row>
    <row r="139" spans="1:31" ht="15" customHeight="1" x14ac:dyDescent="0.25">
      <c r="A139" s="70" t="s">
        <v>122</v>
      </c>
      <c r="B139" s="78">
        <v>103</v>
      </c>
      <c r="C139" s="78">
        <v>77</v>
      </c>
      <c r="D139" s="78">
        <v>109.57416499999999</v>
      </c>
      <c r="E139" s="78">
        <v>114.75913199999999</v>
      </c>
      <c r="F139" s="78">
        <v>120.33197</v>
      </c>
      <c r="G139" s="78">
        <v>125.90155</v>
      </c>
      <c r="H139" s="78">
        <v>131.327393</v>
      </c>
      <c r="I139" s="78">
        <v>136.88798499999999</v>
      </c>
      <c r="J139" s="78">
        <v>142.803406</v>
      </c>
      <c r="K139" s="78">
        <v>149.01930200000001</v>
      </c>
      <c r="L139" s="78">
        <v>155.28338600000001</v>
      </c>
      <c r="M139" s="78">
        <v>161.79774499999999</v>
      </c>
      <c r="N139" s="78">
        <v>168.45465100000001</v>
      </c>
      <c r="O139" s="78">
        <v>175.24337800000001</v>
      </c>
      <c r="P139" s="78">
        <v>182.20120199999999</v>
      </c>
      <c r="Q139" s="78">
        <v>189.157318</v>
      </c>
      <c r="R139" s="78">
        <v>196.088562</v>
      </c>
      <c r="S139" s="78">
        <v>203.17944299999999</v>
      </c>
      <c r="T139" s="78">
        <v>210.74232499999999</v>
      </c>
      <c r="U139" s="78">
        <v>218.63511700000001</v>
      </c>
      <c r="V139" s="78">
        <v>226.515244</v>
      </c>
      <c r="W139" s="78">
        <v>234.42434700000001</v>
      </c>
      <c r="X139" s="78">
        <v>242.551514</v>
      </c>
      <c r="Y139" s="78">
        <v>250.86483799999999</v>
      </c>
      <c r="Z139" s="78">
        <v>259.342285</v>
      </c>
      <c r="AA139" s="78">
        <v>267.76788299999998</v>
      </c>
      <c r="AB139" s="78">
        <v>275.98406999999997</v>
      </c>
      <c r="AC139" s="78">
        <v>285.063354</v>
      </c>
      <c r="AD139" s="78">
        <v>294.523956</v>
      </c>
      <c r="AE139" s="72">
        <v>5.0942000000000001E-2</v>
      </c>
    </row>
    <row r="140" spans="1:31" ht="15" customHeight="1" x14ac:dyDescent="0.25">
      <c r="A140" s="70" t="s">
        <v>114</v>
      </c>
      <c r="B140" s="78">
        <v>49</v>
      </c>
      <c r="C140" s="78">
        <v>30</v>
      </c>
      <c r="D140" s="78">
        <v>55.568161000000003</v>
      </c>
      <c r="E140" s="78">
        <v>58.197600999999999</v>
      </c>
      <c r="F140" s="78">
        <v>61.023746000000003</v>
      </c>
      <c r="G140" s="78">
        <v>63.848239999999997</v>
      </c>
      <c r="H140" s="78">
        <v>66.599838000000005</v>
      </c>
      <c r="I140" s="78">
        <v>69.419776999999996</v>
      </c>
      <c r="J140" s="78">
        <v>72.419646999999998</v>
      </c>
      <c r="K140" s="78">
        <v>75.571906999999996</v>
      </c>
      <c r="L140" s="78">
        <v>78.748596000000006</v>
      </c>
      <c r="M140" s="78">
        <v>82.052222999999998</v>
      </c>
      <c r="N140" s="78">
        <v>85.428116000000003</v>
      </c>
      <c r="O140" s="78">
        <v>88.870872000000006</v>
      </c>
      <c r="P140" s="78">
        <v>92.399383999999998</v>
      </c>
      <c r="Q140" s="78">
        <v>95.927025</v>
      </c>
      <c r="R140" s="78">
        <v>99.442062000000007</v>
      </c>
      <c r="S140" s="78">
        <v>103.038048</v>
      </c>
      <c r="T140" s="78">
        <v>106.87339799999999</v>
      </c>
      <c r="U140" s="78">
        <v>110.876053</v>
      </c>
      <c r="V140" s="78">
        <v>114.872292</v>
      </c>
      <c r="W140" s="78">
        <v>118.883217</v>
      </c>
      <c r="X140" s="78">
        <v>123.004738</v>
      </c>
      <c r="Y140" s="78">
        <v>127.220657</v>
      </c>
      <c r="Z140" s="78">
        <v>131.51982100000001</v>
      </c>
      <c r="AA140" s="78">
        <v>135.792664</v>
      </c>
      <c r="AB140" s="78">
        <v>139.95931999999999</v>
      </c>
      <c r="AC140" s="78">
        <v>144.56369000000001</v>
      </c>
      <c r="AD140" s="78">
        <v>149.36144999999999</v>
      </c>
      <c r="AE140" s="72">
        <v>6.1254000000000003E-2</v>
      </c>
    </row>
    <row r="141" spans="1:31" ht="15" customHeight="1" x14ac:dyDescent="0.25">
      <c r="A141" s="70" t="s">
        <v>115</v>
      </c>
      <c r="B141" s="78">
        <v>49</v>
      </c>
      <c r="C141" s="78">
        <v>46</v>
      </c>
      <c r="D141" s="78">
        <v>45.302559000000002</v>
      </c>
      <c r="E141" s="78">
        <v>47.446238999999998</v>
      </c>
      <c r="F141" s="78">
        <v>49.750286000000003</v>
      </c>
      <c r="G141" s="78">
        <v>52.052982</v>
      </c>
      <c r="H141" s="78">
        <v>54.296256999999997</v>
      </c>
      <c r="I141" s="78">
        <v>56.595238000000002</v>
      </c>
      <c r="J141" s="78">
        <v>59.040916000000003</v>
      </c>
      <c r="K141" s="78">
        <v>61.610832000000002</v>
      </c>
      <c r="L141" s="78">
        <v>64.200667999999993</v>
      </c>
      <c r="M141" s="78">
        <v>66.893981999999994</v>
      </c>
      <c r="N141" s="78">
        <v>69.646216999999993</v>
      </c>
      <c r="O141" s="78">
        <v>72.452965000000006</v>
      </c>
      <c r="P141" s="78">
        <v>75.329612999999995</v>
      </c>
      <c r="Q141" s="78">
        <v>78.205566000000005</v>
      </c>
      <c r="R141" s="78">
        <v>81.071242999999996</v>
      </c>
      <c r="S141" s="78">
        <v>84.002906999999993</v>
      </c>
      <c r="T141" s="78">
        <v>87.129722999999998</v>
      </c>
      <c r="U141" s="78">
        <v>90.392928999999995</v>
      </c>
      <c r="V141" s="78">
        <v>93.650902000000002</v>
      </c>
      <c r="W141" s="78">
        <v>96.920860000000005</v>
      </c>
      <c r="X141" s="78">
        <v>100.28095999999999</v>
      </c>
      <c r="Y141" s="78">
        <v>103.718048</v>
      </c>
      <c r="Z141" s="78">
        <v>107.222984</v>
      </c>
      <c r="AA141" s="78">
        <v>110.70648199999999</v>
      </c>
      <c r="AB141" s="78">
        <v>114.103386</v>
      </c>
      <c r="AC141" s="78">
        <v>117.857147</v>
      </c>
      <c r="AD141" s="78">
        <v>121.76857</v>
      </c>
      <c r="AE141" s="72">
        <v>3.6713000000000003E-2</v>
      </c>
    </row>
    <row r="142" spans="1:31" ht="15" customHeight="1" x14ac:dyDescent="0.25">
      <c r="A142" s="70" t="s">
        <v>116</v>
      </c>
      <c r="B142" s="78">
        <v>5</v>
      </c>
      <c r="C142" s="78">
        <v>1</v>
      </c>
      <c r="D142" s="78">
        <v>8.7034470000000006</v>
      </c>
      <c r="E142" s="78">
        <v>9.1152870000000004</v>
      </c>
      <c r="F142" s="78">
        <v>9.5579370000000008</v>
      </c>
      <c r="G142" s="78">
        <v>10.000327</v>
      </c>
      <c r="H142" s="78">
        <v>10.431300999999999</v>
      </c>
      <c r="I142" s="78">
        <v>10.872977000000001</v>
      </c>
      <c r="J142" s="78">
        <v>11.342836</v>
      </c>
      <c r="K142" s="78">
        <v>11.836563999999999</v>
      </c>
      <c r="L142" s="78">
        <v>12.334118999999999</v>
      </c>
      <c r="M142" s="78">
        <v>12.851554</v>
      </c>
      <c r="N142" s="78">
        <v>13.380307</v>
      </c>
      <c r="O142" s="78">
        <v>13.919536000000001</v>
      </c>
      <c r="P142" s="78">
        <v>14.472192</v>
      </c>
      <c r="Q142" s="78">
        <v>15.024715</v>
      </c>
      <c r="R142" s="78">
        <v>15.575263</v>
      </c>
      <c r="S142" s="78">
        <v>16.138490999999998</v>
      </c>
      <c r="T142" s="78">
        <v>16.739208000000001</v>
      </c>
      <c r="U142" s="78">
        <v>17.366129000000001</v>
      </c>
      <c r="V142" s="78">
        <v>17.992045999999998</v>
      </c>
      <c r="W142" s="78">
        <v>18.620263999999999</v>
      </c>
      <c r="X142" s="78">
        <v>19.265799999999999</v>
      </c>
      <c r="Y142" s="78">
        <v>19.926127999999999</v>
      </c>
      <c r="Z142" s="78">
        <v>20.599488999999998</v>
      </c>
      <c r="AA142" s="78">
        <v>21.268733999999998</v>
      </c>
      <c r="AB142" s="78">
        <v>21.921341000000002</v>
      </c>
      <c r="AC142" s="78">
        <v>22.642506000000001</v>
      </c>
      <c r="AD142" s="78">
        <v>23.393962999999999</v>
      </c>
      <c r="AE142" s="72">
        <v>0.123848</v>
      </c>
    </row>
    <row r="143" spans="1:31" ht="15" customHeight="1" x14ac:dyDescent="0.25">
      <c r="A143" s="70" t="s">
        <v>123</v>
      </c>
      <c r="B143" s="78">
        <v>55</v>
      </c>
      <c r="C143" s="78">
        <v>60</v>
      </c>
      <c r="D143" s="78">
        <v>38.352108000000001</v>
      </c>
      <c r="E143" s="78">
        <v>39.753619999999998</v>
      </c>
      <c r="F143" s="78">
        <v>41.217880000000001</v>
      </c>
      <c r="G143" s="78">
        <v>42.497748999999999</v>
      </c>
      <c r="H143" s="78">
        <v>43.906593000000001</v>
      </c>
      <c r="I143" s="78">
        <v>45.414318000000002</v>
      </c>
      <c r="J143" s="78">
        <v>47.004303</v>
      </c>
      <c r="K143" s="78">
        <v>48.691105</v>
      </c>
      <c r="L143" s="78">
        <v>50.343772999999999</v>
      </c>
      <c r="M143" s="78">
        <v>52.009974999999997</v>
      </c>
      <c r="N143" s="78">
        <v>53.579163000000001</v>
      </c>
      <c r="O143" s="78">
        <v>55.091014999999999</v>
      </c>
      <c r="P143" s="78">
        <v>56.623722000000001</v>
      </c>
      <c r="Q143" s="78">
        <v>58.181033999999997</v>
      </c>
      <c r="R143" s="78">
        <v>59.775795000000002</v>
      </c>
      <c r="S143" s="78">
        <v>61.270358999999999</v>
      </c>
      <c r="T143" s="78">
        <v>62.874015999999997</v>
      </c>
      <c r="U143" s="78">
        <v>64.590271000000001</v>
      </c>
      <c r="V143" s="78">
        <v>66.341721000000007</v>
      </c>
      <c r="W143" s="78">
        <v>68.138710000000003</v>
      </c>
      <c r="X143" s="78">
        <v>69.874015999999997</v>
      </c>
      <c r="Y143" s="78">
        <v>71.506507999999997</v>
      </c>
      <c r="Z143" s="78">
        <v>73.063095000000004</v>
      </c>
      <c r="AA143" s="78">
        <v>74.434546999999995</v>
      </c>
      <c r="AB143" s="78">
        <v>75.569626</v>
      </c>
      <c r="AC143" s="78">
        <v>76.864097999999998</v>
      </c>
      <c r="AD143" s="78">
        <v>78.350662</v>
      </c>
      <c r="AE143" s="72">
        <v>9.9319999999999999E-3</v>
      </c>
    </row>
    <row r="144" spans="1:31" ht="15" customHeight="1" x14ac:dyDescent="0.25">
      <c r="A144" s="70" t="s">
        <v>114</v>
      </c>
      <c r="B144" s="78">
        <v>20</v>
      </c>
      <c r="C144" s="78">
        <v>33</v>
      </c>
      <c r="D144" s="78">
        <v>22.24654</v>
      </c>
      <c r="E144" s="78">
        <v>23.059501999999998</v>
      </c>
      <c r="F144" s="78">
        <v>23.908861000000002</v>
      </c>
      <c r="G144" s="78">
        <v>24.651264000000001</v>
      </c>
      <c r="H144" s="78">
        <v>25.468477</v>
      </c>
      <c r="I144" s="78">
        <v>26.343050000000002</v>
      </c>
      <c r="J144" s="78">
        <v>27.265335</v>
      </c>
      <c r="K144" s="78">
        <v>28.243781999999999</v>
      </c>
      <c r="L144" s="78">
        <v>29.202428999999999</v>
      </c>
      <c r="M144" s="78">
        <v>30.168928000000001</v>
      </c>
      <c r="N144" s="78">
        <v>31.079151</v>
      </c>
      <c r="O144" s="78">
        <v>31.956118</v>
      </c>
      <c r="P144" s="78">
        <v>32.845180999999997</v>
      </c>
      <c r="Q144" s="78">
        <v>33.748516000000002</v>
      </c>
      <c r="R144" s="78">
        <v>34.673572999999998</v>
      </c>
      <c r="S144" s="78">
        <v>35.540512</v>
      </c>
      <c r="T144" s="78">
        <v>36.470730000000003</v>
      </c>
      <c r="U144" s="78">
        <v>37.466259000000001</v>
      </c>
      <c r="V144" s="78">
        <v>38.482208</v>
      </c>
      <c r="W144" s="78">
        <v>39.524569999999997</v>
      </c>
      <c r="X144" s="78">
        <v>40.531154999999998</v>
      </c>
      <c r="Y144" s="78">
        <v>41.478096000000001</v>
      </c>
      <c r="Z144" s="78">
        <v>42.381008000000001</v>
      </c>
      <c r="AA144" s="78">
        <v>43.176537000000003</v>
      </c>
      <c r="AB144" s="78">
        <v>43.834949000000002</v>
      </c>
      <c r="AC144" s="78">
        <v>44.585819000000001</v>
      </c>
      <c r="AD144" s="78">
        <v>45.448120000000003</v>
      </c>
      <c r="AE144" s="72">
        <v>1.1925E-2</v>
      </c>
    </row>
    <row r="145" spans="1:31" ht="15" customHeight="1" x14ac:dyDescent="0.25">
      <c r="A145" s="70" t="s">
        <v>115</v>
      </c>
      <c r="B145" s="78">
        <v>14</v>
      </c>
      <c r="C145" s="78">
        <v>9</v>
      </c>
      <c r="D145" s="78">
        <v>5.098166</v>
      </c>
      <c r="E145" s="78">
        <v>5.2844699999999998</v>
      </c>
      <c r="F145" s="78">
        <v>5.479114</v>
      </c>
      <c r="G145" s="78">
        <v>5.6492490000000002</v>
      </c>
      <c r="H145" s="78">
        <v>5.8365260000000001</v>
      </c>
      <c r="I145" s="78">
        <v>6.0369489999999999</v>
      </c>
      <c r="J145" s="78">
        <v>6.2483069999999996</v>
      </c>
      <c r="K145" s="78">
        <v>6.4725339999999996</v>
      </c>
      <c r="L145" s="78">
        <v>6.6922230000000003</v>
      </c>
      <c r="M145" s="78">
        <v>6.9137130000000004</v>
      </c>
      <c r="N145" s="78">
        <v>7.122306</v>
      </c>
      <c r="O145" s="78">
        <v>7.323277</v>
      </c>
      <c r="P145" s="78">
        <v>7.5270200000000003</v>
      </c>
      <c r="Q145" s="78">
        <v>7.7340350000000004</v>
      </c>
      <c r="R145" s="78">
        <v>7.946027</v>
      </c>
      <c r="S145" s="78">
        <v>8.1447009999999995</v>
      </c>
      <c r="T145" s="78">
        <v>8.3578759999999992</v>
      </c>
      <c r="U145" s="78">
        <v>8.5860190000000003</v>
      </c>
      <c r="V145" s="78">
        <v>8.8188399999999998</v>
      </c>
      <c r="W145" s="78">
        <v>9.0577140000000007</v>
      </c>
      <c r="X145" s="78">
        <v>9.2883890000000005</v>
      </c>
      <c r="Y145" s="78">
        <v>9.5053970000000003</v>
      </c>
      <c r="Z145" s="78">
        <v>9.7123150000000003</v>
      </c>
      <c r="AA145" s="78">
        <v>9.8946229999999993</v>
      </c>
      <c r="AB145" s="78">
        <v>10.045508999999999</v>
      </c>
      <c r="AC145" s="78">
        <v>10.217585</v>
      </c>
      <c r="AD145" s="78">
        <v>10.415195000000001</v>
      </c>
      <c r="AE145" s="72">
        <v>5.424E-3</v>
      </c>
    </row>
    <row r="146" spans="1:31" ht="15" customHeight="1" x14ac:dyDescent="0.25">
      <c r="A146" s="70" t="s">
        <v>116</v>
      </c>
      <c r="B146" s="78">
        <v>21</v>
      </c>
      <c r="C146" s="78">
        <v>18</v>
      </c>
      <c r="D146" s="78">
        <v>11.007401</v>
      </c>
      <c r="E146" s="78">
        <v>11.409648000000001</v>
      </c>
      <c r="F146" s="78">
        <v>11.829905999999999</v>
      </c>
      <c r="G146" s="78">
        <v>12.197239</v>
      </c>
      <c r="H146" s="78">
        <v>12.601589000000001</v>
      </c>
      <c r="I146" s="78">
        <v>13.034322</v>
      </c>
      <c r="J146" s="78">
        <v>13.490663</v>
      </c>
      <c r="K146" s="78">
        <v>13.974788999999999</v>
      </c>
      <c r="L146" s="78">
        <v>14.449118</v>
      </c>
      <c r="M146" s="78">
        <v>14.927334</v>
      </c>
      <c r="N146" s="78">
        <v>15.377706</v>
      </c>
      <c r="O146" s="78">
        <v>15.81162</v>
      </c>
      <c r="P146" s="78">
        <v>16.251522000000001</v>
      </c>
      <c r="Q146" s="78">
        <v>16.698483</v>
      </c>
      <c r="R146" s="78">
        <v>17.156195</v>
      </c>
      <c r="S146" s="78">
        <v>17.585148</v>
      </c>
      <c r="T146" s="78">
        <v>18.045411999999999</v>
      </c>
      <c r="U146" s="78">
        <v>18.537991999999999</v>
      </c>
      <c r="V146" s="78">
        <v>19.040676000000001</v>
      </c>
      <c r="W146" s="78">
        <v>19.556426999999999</v>
      </c>
      <c r="X146" s="78">
        <v>20.054476000000001</v>
      </c>
      <c r="Y146" s="78">
        <v>20.523015999999998</v>
      </c>
      <c r="Z146" s="78">
        <v>20.96977</v>
      </c>
      <c r="AA146" s="78">
        <v>21.363388</v>
      </c>
      <c r="AB146" s="78">
        <v>21.689167000000001</v>
      </c>
      <c r="AC146" s="78">
        <v>22.060692</v>
      </c>
      <c r="AD146" s="78">
        <v>22.487348999999998</v>
      </c>
      <c r="AE146" s="72">
        <v>8.2780000000000006E-3</v>
      </c>
    </row>
    <row r="147" spans="1:31" ht="15" customHeight="1" x14ac:dyDescent="0.25">
      <c r="A147" s="70" t="s">
        <v>124</v>
      </c>
      <c r="B147" s="78">
        <v>263</v>
      </c>
      <c r="C147" s="78">
        <v>307</v>
      </c>
      <c r="D147" s="78">
        <v>294.140717</v>
      </c>
      <c r="E147" s="78">
        <v>314.74392699999999</v>
      </c>
      <c r="F147" s="78">
        <v>337.45996100000002</v>
      </c>
      <c r="G147" s="78">
        <v>361.31985500000002</v>
      </c>
      <c r="H147" s="78">
        <v>384.335419</v>
      </c>
      <c r="I147" s="78">
        <v>407.46618699999999</v>
      </c>
      <c r="J147" s="78">
        <v>430.68945300000001</v>
      </c>
      <c r="K147" s="78">
        <v>454.92773399999999</v>
      </c>
      <c r="L147" s="78">
        <v>480.81298800000002</v>
      </c>
      <c r="M147" s="78">
        <v>508.44534299999998</v>
      </c>
      <c r="N147" s="78">
        <v>538.48168899999996</v>
      </c>
      <c r="O147" s="78">
        <v>569.62841800000001</v>
      </c>
      <c r="P147" s="78">
        <v>602.21569799999997</v>
      </c>
      <c r="Q147" s="78">
        <v>636.52710000000002</v>
      </c>
      <c r="R147" s="78">
        <v>671.27362100000005</v>
      </c>
      <c r="S147" s="78">
        <v>707.346497</v>
      </c>
      <c r="T147" s="78">
        <v>743.23974599999997</v>
      </c>
      <c r="U147" s="78">
        <v>781.00231900000006</v>
      </c>
      <c r="V147" s="78">
        <v>817.87176499999998</v>
      </c>
      <c r="W147" s="78">
        <v>852.09198000000004</v>
      </c>
      <c r="X147" s="78">
        <v>886.27801499999998</v>
      </c>
      <c r="Y147" s="78">
        <v>919.37640399999998</v>
      </c>
      <c r="Z147" s="78">
        <v>950.79455600000006</v>
      </c>
      <c r="AA147" s="78">
        <v>981.26428199999998</v>
      </c>
      <c r="AB147" s="78">
        <v>1004.184692</v>
      </c>
      <c r="AC147" s="78">
        <v>1031.5275879999999</v>
      </c>
      <c r="AD147" s="78">
        <v>1064.7463379999999</v>
      </c>
      <c r="AE147" s="72">
        <v>4.7137999999999999E-2</v>
      </c>
    </row>
    <row r="148" spans="1:31" ht="15" customHeight="1" x14ac:dyDescent="0.25">
      <c r="A148" s="70" t="s">
        <v>114</v>
      </c>
      <c r="B148" s="78">
        <v>194</v>
      </c>
      <c r="C148" s="78">
        <v>235</v>
      </c>
      <c r="D148" s="78">
        <v>229.02371199999999</v>
      </c>
      <c r="E148" s="78">
        <v>245.065765</v>
      </c>
      <c r="F148" s="78">
        <v>262.75289900000001</v>
      </c>
      <c r="G148" s="78">
        <v>281.33068800000001</v>
      </c>
      <c r="H148" s="78">
        <v>299.25106799999998</v>
      </c>
      <c r="I148" s="78">
        <v>317.26110799999998</v>
      </c>
      <c r="J148" s="78">
        <v>335.343231</v>
      </c>
      <c r="K148" s="78">
        <v>354.21563700000002</v>
      </c>
      <c r="L148" s="78">
        <v>374.37039199999998</v>
      </c>
      <c r="M148" s="78">
        <v>395.885468</v>
      </c>
      <c r="N148" s="78">
        <v>419.27236900000003</v>
      </c>
      <c r="O148" s="78">
        <v>443.52377300000001</v>
      </c>
      <c r="P148" s="78">
        <v>468.89688100000001</v>
      </c>
      <c r="Q148" s="78">
        <v>495.61242700000003</v>
      </c>
      <c r="R148" s="78">
        <v>522.66674799999998</v>
      </c>
      <c r="S148" s="78">
        <v>550.753784</v>
      </c>
      <c r="T148" s="78">
        <v>578.70092799999998</v>
      </c>
      <c r="U148" s="78">
        <v>608.10369900000001</v>
      </c>
      <c r="V148" s="78">
        <v>636.81091300000003</v>
      </c>
      <c r="W148" s="78">
        <v>663.45544400000006</v>
      </c>
      <c r="X148" s="78">
        <v>690.07336399999997</v>
      </c>
      <c r="Y148" s="78">
        <v>715.84442100000001</v>
      </c>
      <c r="Z148" s="78">
        <v>740.30718999999999</v>
      </c>
      <c r="AA148" s="78">
        <v>764.03149399999995</v>
      </c>
      <c r="AB148" s="78">
        <v>781.87780799999996</v>
      </c>
      <c r="AC148" s="78">
        <v>803.16754200000003</v>
      </c>
      <c r="AD148" s="78">
        <v>829.03228799999999</v>
      </c>
      <c r="AE148" s="72">
        <v>4.7799000000000001E-2</v>
      </c>
    </row>
    <row r="149" spans="1:31" ht="15" customHeight="1" x14ac:dyDescent="0.25">
      <c r="A149" s="70" t="s">
        <v>115</v>
      </c>
      <c r="B149" s="78">
        <v>42</v>
      </c>
      <c r="C149" s="78">
        <v>57</v>
      </c>
      <c r="D149" s="78">
        <v>38.624538000000001</v>
      </c>
      <c r="E149" s="78">
        <v>41.330008999999997</v>
      </c>
      <c r="F149" s="78">
        <v>44.312922999999998</v>
      </c>
      <c r="G149" s="78">
        <v>47.446041000000001</v>
      </c>
      <c r="H149" s="78">
        <v>50.468288000000001</v>
      </c>
      <c r="I149" s="78">
        <v>53.505661000000003</v>
      </c>
      <c r="J149" s="78">
        <v>56.55518</v>
      </c>
      <c r="K149" s="78">
        <v>59.737988000000001</v>
      </c>
      <c r="L149" s="78">
        <v>63.137058000000003</v>
      </c>
      <c r="M149" s="78">
        <v>66.765556000000004</v>
      </c>
      <c r="N149" s="78">
        <v>70.709723999999994</v>
      </c>
      <c r="O149" s="78">
        <v>74.799689999999998</v>
      </c>
      <c r="P149" s="78">
        <v>79.078827000000004</v>
      </c>
      <c r="Q149" s="78">
        <v>83.584366000000003</v>
      </c>
      <c r="R149" s="78">
        <v>88.147048999999996</v>
      </c>
      <c r="S149" s="78">
        <v>92.883895999999993</v>
      </c>
      <c r="T149" s="78">
        <v>97.597137000000004</v>
      </c>
      <c r="U149" s="78">
        <v>102.55587</v>
      </c>
      <c r="V149" s="78">
        <v>107.397316</v>
      </c>
      <c r="W149" s="78">
        <v>111.890869</v>
      </c>
      <c r="X149" s="78">
        <v>116.37994399999999</v>
      </c>
      <c r="Y149" s="78">
        <v>120.726204</v>
      </c>
      <c r="Z149" s="78">
        <v>124.85180699999999</v>
      </c>
      <c r="AA149" s="78">
        <v>128.85287500000001</v>
      </c>
      <c r="AB149" s="78">
        <v>131.86264</v>
      </c>
      <c r="AC149" s="78">
        <v>135.453125</v>
      </c>
      <c r="AD149" s="78">
        <v>139.81518600000001</v>
      </c>
      <c r="AE149" s="72">
        <v>3.3791000000000002E-2</v>
      </c>
    </row>
    <row r="150" spans="1:31" ht="15" customHeight="1" x14ac:dyDescent="0.25">
      <c r="A150" s="70" t="s">
        <v>116</v>
      </c>
      <c r="B150" s="78">
        <v>27</v>
      </c>
      <c r="C150" s="78">
        <v>15</v>
      </c>
      <c r="D150" s="78">
        <v>26.492471999999999</v>
      </c>
      <c r="E150" s="78">
        <v>28.348147999999998</v>
      </c>
      <c r="F150" s="78">
        <v>30.394119</v>
      </c>
      <c r="G150" s="78">
        <v>32.543118</v>
      </c>
      <c r="H150" s="78">
        <v>34.616070000000001</v>
      </c>
      <c r="I150" s="78">
        <v>36.699393999999998</v>
      </c>
      <c r="J150" s="78">
        <v>38.791054000000003</v>
      </c>
      <c r="K150" s="78">
        <v>40.974133000000002</v>
      </c>
      <c r="L150" s="78">
        <v>43.305549999999997</v>
      </c>
      <c r="M150" s="78">
        <v>45.794322999999999</v>
      </c>
      <c r="N150" s="78">
        <v>48.499619000000003</v>
      </c>
      <c r="O150" s="78">
        <v>51.304912999999999</v>
      </c>
      <c r="P150" s="78">
        <v>54.239964000000001</v>
      </c>
      <c r="Q150" s="78">
        <v>57.330303000000001</v>
      </c>
      <c r="R150" s="78">
        <v>60.459831000000001</v>
      </c>
      <c r="S150" s="78">
        <v>63.708820000000003</v>
      </c>
      <c r="T150" s="78">
        <v>66.941627999999994</v>
      </c>
      <c r="U150" s="78">
        <v>70.342804000000001</v>
      </c>
      <c r="V150" s="78">
        <v>73.663535999999993</v>
      </c>
      <c r="W150" s="78">
        <v>76.745659000000003</v>
      </c>
      <c r="X150" s="78">
        <v>79.824698999999995</v>
      </c>
      <c r="Y150" s="78">
        <v>82.805794000000006</v>
      </c>
      <c r="Z150" s="78">
        <v>85.635536000000002</v>
      </c>
      <c r="AA150" s="78">
        <v>88.379859999999994</v>
      </c>
      <c r="AB150" s="78">
        <v>90.444243999999998</v>
      </c>
      <c r="AC150" s="78">
        <v>92.906952000000004</v>
      </c>
      <c r="AD150" s="78">
        <v>95.898871999999997</v>
      </c>
      <c r="AE150" s="72">
        <v>7.1127999999999997E-2</v>
      </c>
    </row>
    <row r="151" spans="1:31" ht="15" customHeight="1" x14ac:dyDescent="0.25">
      <c r="A151" s="70" t="s">
        <v>125</v>
      </c>
      <c r="B151" s="78">
        <v>84</v>
      </c>
      <c r="C151" s="78">
        <v>79</v>
      </c>
      <c r="D151" s="78">
        <v>65.861335999999994</v>
      </c>
      <c r="E151" s="78">
        <v>67.214088000000004</v>
      </c>
      <c r="F151" s="78">
        <v>68.469566</v>
      </c>
      <c r="G151" s="78">
        <v>69.879372000000004</v>
      </c>
      <c r="H151" s="78">
        <v>71.277664000000001</v>
      </c>
      <c r="I151" s="78">
        <v>72.614104999999995</v>
      </c>
      <c r="J151" s="78">
        <v>73.761359999999996</v>
      </c>
      <c r="K151" s="78">
        <v>74.867446999999999</v>
      </c>
      <c r="L151" s="78">
        <v>75.933509999999998</v>
      </c>
      <c r="M151" s="78">
        <v>77.152016000000003</v>
      </c>
      <c r="N151" s="78">
        <v>78.336960000000005</v>
      </c>
      <c r="O151" s="78">
        <v>79.463691999999995</v>
      </c>
      <c r="P151" s="78">
        <v>80.467551999999998</v>
      </c>
      <c r="Q151" s="78">
        <v>81.334457</v>
      </c>
      <c r="R151" s="78">
        <v>82.226471000000004</v>
      </c>
      <c r="S151" s="78">
        <v>82.936829000000003</v>
      </c>
      <c r="T151" s="78">
        <v>83.701285999999996</v>
      </c>
      <c r="U151" s="78">
        <v>84.438873000000001</v>
      </c>
      <c r="V151" s="78">
        <v>85.137726000000001</v>
      </c>
      <c r="W151" s="78">
        <v>85.873183999999995</v>
      </c>
      <c r="X151" s="78">
        <v>86.485786000000004</v>
      </c>
      <c r="Y151" s="78">
        <v>87.048630000000003</v>
      </c>
      <c r="Z151" s="78">
        <v>87.539642000000001</v>
      </c>
      <c r="AA151" s="78">
        <v>87.907546999999994</v>
      </c>
      <c r="AB151" s="78">
        <v>88.157166000000004</v>
      </c>
      <c r="AC151" s="78">
        <v>88.628822</v>
      </c>
      <c r="AD151" s="78">
        <v>89.282494</v>
      </c>
      <c r="AE151" s="72">
        <v>4.542E-3</v>
      </c>
    </row>
    <row r="152" spans="1:31" ht="15" customHeight="1" x14ac:dyDescent="0.25">
      <c r="A152" s="70" t="s">
        <v>114</v>
      </c>
      <c r="B152" s="78">
        <v>50</v>
      </c>
      <c r="C152" s="78">
        <v>49</v>
      </c>
      <c r="D152" s="78">
        <v>36.001373000000001</v>
      </c>
      <c r="E152" s="78">
        <v>36.740822000000001</v>
      </c>
      <c r="F152" s="78">
        <v>37.427093999999997</v>
      </c>
      <c r="G152" s="78">
        <v>38.197727</v>
      </c>
      <c r="H152" s="78">
        <v>38.962063000000001</v>
      </c>
      <c r="I152" s="78">
        <v>39.692596000000002</v>
      </c>
      <c r="J152" s="78">
        <v>40.319716999999997</v>
      </c>
      <c r="K152" s="78">
        <v>40.924332</v>
      </c>
      <c r="L152" s="78">
        <v>41.507064999999997</v>
      </c>
      <c r="M152" s="78">
        <v>42.173126000000003</v>
      </c>
      <c r="N152" s="78">
        <v>42.820843000000004</v>
      </c>
      <c r="O152" s="78">
        <v>43.436740999999998</v>
      </c>
      <c r="P152" s="78">
        <v>43.985477000000003</v>
      </c>
      <c r="Q152" s="78">
        <v>44.459347000000001</v>
      </c>
      <c r="R152" s="78">
        <v>44.946944999999999</v>
      </c>
      <c r="S152" s="78">
        <v>45.335239000000001</v>
      </c>
      <c r="T152" s="78">
        <v>45.753112999999999</v>
      </c>
      <c r="U152" s="78">
        <v>46.156295999999998</v>
      </c>
      <c r="V152" s="78">
        <v>46.538302999999999</v>
      </c>
      <c r="W152" s="78">
        <v>46.940327000000003</v>
      </c>
      <c r="X152" s="78">
        <v>47.275191999999997</v>
      </c>
      <c r="Y152" s="78">
        <v>47.582850999999998</v>
      </c>
      <c r="Z152" s="78">
        <v>47.85125</v>
      </c>
      <c r="AA152" s="78">
        <v>48.052357000000001</v>
      </c>
      <c r="AB152" s="78">
        <v>48.188805000000002</v>
      </c>
      <c r="AC152" s="78">
        <v>48.446621</v>
      </c>
      <c r="AD152" s="78">
        <v>48.803932000000003</v>
      </c>
      <c r="AE152" s="72">
        <v>-1.4799999999999999E-4</v>
      </c>
    </row>
    <row r="153" spans="1:31" ht="15" customHeight="1" x14ac:dyDescent="0.25">
      <c r="A153" s="70" t="s">
        <v>115</v>
      </c>
      <c r="B153" s="78">
        <v>30</v>
      </c>
      <c r="C153" s="78">
        <v>23</v>
      </c>
      <c r="D153" s="78">
        <v>23.083234999999998</v>
      </c>
      <c r="E153" s="78">
        <v>23.557352000000002</v>
      </c>
      <c r="F153" s="78">
        <v>23.997374000000001</v>
      </c>
      <c r="G153" s="78">
        <v>24.491482000000001</v>
      </c>
      <c r="H153" s="78">
        <v>24.981562</v>
      </c>
      <c r="I153" s="78">
        <v>25.449959</v>
      </c>
      <c r="J153" s="78">
        <v>25.852055</v>
      </c>
      <c r="K153" s="78">
        <v>26.239716999999999</v>
      </c>
      <c r="L153" s="78">
        <v>26.613351999999999</v>
      </c>
      <c r="M153" s="78">
        <v>27.040420999999998</v>
      </c>
      <c r="N153" s="78">
        <v>27.455718999999998</v>
      </c>
      <c r="O153" s="78">
        <v>27.850619999999999</v>
      </c>
      <c r="P153" s="78">
        <v>28.202456999999999</v>
      </c>
      <c r="Q153" s="78">
        <v>28.506288999999999</v>
      </c>
      <c r="R153" s="78">
        <v>28.818926000000001</v>
      </c>
      <c r="S153" s="78">
        <v>29.067893999999999</v>
      </c>
      <c r="T153" s="78">
        <v>29.335823000000001</v>
      </c>
      <c r="U153" s="78">
        <v>29.594332000000001</v>
      </c>
      <c r="V153" s="78">
        <v>29.839268000000001</v>
      </c>
      <c r="W153" s="78">
        <v>30.097034000000001</v>
      </c>
      <c r="X153" s="78">
        <v>30.311741000000001</v>
      </c>
      <c r="Y153" s="78">
        <v>30.509004999999998</v>
      </c>
      <c r="Z153" s="78">
        <v>30.681097000000001</v>
      </c>
      <c r="AA153" s="78">
        <v>30.810043</v>
      </c>
      <c r="AB153" s="78">
        <v>30.89753</v>
      </c>
      <c r="AC153" s="78">
        <v>31.062836000000001</v>
      </c>
      <c r="AD153" s="78">
        <v>31.291937000000001</v>
      </c>
      <c r="AE153" s="72">
        <v>1.1468000000000001E-2</v>
      </c>
    </row>
    <row r="154" spans="1:31" ht="15" customHeight="1" x14ac:dyDescent="0.25">
      <c r="A154" s="70" t="s">
        <v>116</v>
      </c>
      <c r="B154" s="78">
        <v>4</v>
      </c>
      <c r="C154" s="78">
        <v>7</v>
      </c>
      <c r="D154" s="78">
        <v>6.7767289999999996</v>
      </c>
      <c r="E154" s="78">
        <v>6.9159199999999998</v>
      </c>
      <c r="F154" s="78">
        <v>7.0451009999999998</v>
      </c>
      <c r="G154" s="78">
        <v>7.1901599999999997</v>
      </c>
      <c r="H154" s="78">
        <v>7.3340350000000001</v>
      </c>
      <c r="I154" s="78">
        <v>7.4715480000000003</v>
      </c>
      <c r="J154" s="78">
        <v>7.589594</v>
      </c>
      <c r="K154" s="78">
        <v>7.7034029999999998</v>
      </c>
      <c r="L154" s="78">
        <v>7.8130940000000004</v>
      </c>
      <c r="M154" s="78">
        <v>7.9384709999999998</v>
      </c>
      <c r="N154" s="78">
        <v>8.0603940000000005</v>
      </c>
      <c r="O154" s="78">
        <v>8.1763290000000008</v>
      </c>
      <c r="P154" s="78">
        <v>8.2796190000000003</v>
      </c>
      <c r="Q154" s="78">
        <v>8.3688179999999992</v>
      </c>
      <c r="R154" s="78">
        <v>8.4606030000000008</v>
      </c>
      <c r="S154" s="78">
        <v>8.5336929999999995</v>
      </c>
      <c r="T154" s="78">
        <v>8.6123510000000003</v>
      </c>
      <c r="U154" s="78">
        <v>8.6882439999999992</v>
      </c>
      <c r="V154" s="78">
        <v>8.7601519999999997</v>
      </c>
      <c r="W154" s="78">
        <v>8.8358270000000001</v>
      </c>
      <c r="X154" s="78">
        <v>8.8988589999999999</v>
      </c>
      <c r="Y154" s="78">
        <v>8.9567720000000008</v>
      </c>
      <c r="Z154" s="78">
        <v>9.0072949999999992</v>
      </c>
      <c r="AA154" s="78">
        <v>9.0451499999999996</v>
      </c>
      <c r="AB154" s="78">
        <v>9.0708339999999996</v>
      </c>
      <c r="AC154" s="78">
        <v>9.1193639999999991</v>
      </c>
      <c r="AD154" s="78">
        <v>9.1866240000000001</v>
      </c>
      <c r="AE154" s="72">
        <v>1.0119E-2</v>
      </c>
    </row>
    <row r="155" spans="1:31" ht="15" customHeight="1" x14ac:dyDescent="0.25">
      <c r="A155" s="70" t="s">
        <v>126</v>
      </c>
      <c r="B155" s="78">
        <v>168</v>
      </c>
      <c r="C155" s="78">
        <v>220</v>
      </c>
      <c r="D155" s="78">
        <v>169.69438199999999</v>
      </c>
      <c r="E155" s="78">
        <v>178.77143899999999</v>
      </c>
      <c r="F155" s="78">
        <v>189.19970699999999</v>
      </c>
      <c r="G155" s="78">
        <v>200.01422099999999</v>
      </c>
      <c r="H155" s="78">
        <v>211.442093</v>
      </c>
      <c r="I155" s="78">
        <v>223.60446200000001</v>
      </c>
      <c r="J155" s="78">
        <v>236.14962800000001</v>
      </c>
      <c r="K155" s="78">
        <v>249.46313499999999</v>
      </c>
      <c r="L155" s="78">
        <v>263.31445300000001</v>
      </c>
      <c r="M155" s="78">
        <v>278.39874300000002</v>
      </c>
      <c r="N155" s="78">
        <v>293.83175699999998</v>
      </c>
      <c r="O155" s="78">
        <v>308.68945300000001</v>
      </c>
      <c r="P155" s="78">
        <v>323.64367700000003</v>
      </c>
      <c r="Q155" s="78">
        <v>339.11288500000001</v>
      </c>
      <c r="R155" s="78">
        <v>355.57568400000002</v>
      </c>
      <c r="S155" s="78">
        <v>371.86300699999998</v>
      </c>
      <c r="T155" s="78">
        <v>389.61279300000001</v>
      </c>
      <c r="U155" s="78">
        <v>407.961975</v>
      </c>
      <c r="V155" s="78">
        <v>426.308289</v>
      </c>
      <c r="W155" s="78">
        <v>445.55218500000001</v>
      </c>
      <c r="X155" s="78">
        <v>465.34646600000002</v>
      </c>
      <c r="Y155" s="78">
        <v>485.53277600000001</v>
      </c>
      <c r="Z155" s="78">
        <v>506.62451199999998</v>
      </c>
      <c r="AA155" s="78">
        <v>527.87914999999998</v>
      </c>
      <c r="AB155" s="78">
        <v>548.93530299999998</v>
      </c>
      <c r="AC155" s="78">
        <v>573.66216999999995</v>
      </c>
      <c r="AD155" s="78">
        <v>599.04626499999995</v>
      </c>
      <c r="AE155" s="72">
        <v>3.7796999999999997E-2</v>
      </c>
    </row>
    <row r="156" spans="1:31" ht="15" customHeight="1" x14ac:dyDescent="0.25">
      <c r="A156" s="70" t="s">
        <v>114</v>
      </c>
      <c r="B156" s="78">
        <v>121</v>
      </c>
      <c r="C156" s="78">
        <v>135</v>
      </c>
      <c r="D156" s="78">
        <v>109.30246699999999</v>
      </c>
      <c r="E156" s="78">
        <v>115.149124</v>
      </c>
      <c r="F156" s="78">
        <v>121.866119</v>
      </c>
      <c r="G156" s="78">
        <v>128.83189400000001</v>
      </c>
      <c r="H156" s="78">
        <v>136.19274899999999</v>
      </c>
      <c r="I156" s="78">
        <v>144.02668800000001</v>
      </c>
      <c r="J156" s="78">
        <v>152.10720800000001</v>
      </c>
      <c r="K156" s="78">
        <v>160.68261699999999</v>
      </c>
      <c r="L156" s="78">
        <v>169.60443100000001</v>
      </c>
      <c r="M156" s="78">
        <v>179.320435</v>
      </c>
      <c r="N156" s="78">
        <v>189.26106300000001</v>
      </c>
      <c r="O156" s="78">
        <v>198.83109999999999</v>
      </c>
      <c r="P156" s="78">
        <v>208.46333300000001</v>
      </c>
      <c r="Q156" s="78">
        <v>218.42726099999999</v>
      </c>
      <c r="R156" s="78">
        <v>229.031158</v>
      </c>
      <c r="S156" s="78">
        <v>239.522064</v>
      </c>
      <c r="T156" s="78">
        <v>250.954926</v>
      </c>
      <c r="U156" s="78">
        <v>262.77389499999998</v>
      </c>
      <c r="V156" s="78">
        <v>274.591003</v>
      </c>
      <c r="W156" s="78">
        <v>286.986267</v>
      </c>
      <c r="X156" s="78">
        <v>299.73602299999999</v>
      </c>
      <c r="Y156" s="78">
        <v>312.73831200000001</v>
      </c>
      <c r="Z156" s="78">
        <v>326.32379200000003</v>
      </c>
      <c r="AA156" s="78">
        <v>340.01419099999998</v>
      </c>
      <c r="AB156" s="78">
        <v>353.57672100000002</v>
      </c>
      <c r="AC156" s="78">
        <v>369.50363199999998</v>
      </c>
      <c r="AD156" s="78">
        <v>385.853882</v>
      </c>
      <c r="AE156" s="72">
        <v>3.9662000000000003E-2</v>
      </c>
    </row>
    <row r="157" spans="1:31" ht="15" customHeight="1" x14ac:dyDescent="0.25">
      <c r="A157" s="70" t="s">
        <v>115</v>
      </c>
      <c r="B157" s="78">
        <v>30</v>
      </c>
      <c r="C157" s="78">
        <v>50</v>
      </c>
      <c r="D157" s="78">
        <v>34.903305000000003</v>
      </c>
      <c r="E157" s="78">
        <v>36.770305999999998</v>
      </c>
      <c r="F157" s="78">
        <v>38.915230000000001</v>
      </c>
      <c r="G157" s="78">
        <v>41.139595</v>
      </c>
      <c r="H157" s="78">
        <v>43.490119999999997</v>
      </c>
      <c r="I157" s="78">
        <v>45.991711000000002</v>
      </c>
      <c r="J157" s="78">
        <v>48.572048000000002</v>
      </c>
      <c r="K157" s="78">
        <v>51.310412999999997</v>
      </c>
      <c r="L157" s="78">
        <v>54.159396999999998</v>
      </c>
      <c r="M157" s="78">
        <v>57.261977999999999</v>
      </c>
      <c r="N157" s="78">
        <v>60.436298000000001</v>
      </c>
      <c r="O157" s="78">
        <v>63.492283</v>
      </c>
      <c r="P157" s="78">
        <v>66.568115000000006</v>
      </c>
      <c r="Q157" s="78">
        <v>69.749877999999995</v>
      </c>
      <c r="R157" s="78">
        <v>73.135993999999997</v>
      </c>
      <c r="S157" s="78">
        <v>76.486030999999997</v>
      </c>
      <c r="T157" s="78">
        <v>80.136855999999995</v>
      </c>
      <c r="U157" s="78">
        <v>83.910988000000003</v>
      </c>
      <c r="V157" s="78">
        <v>87.684509000000006</v>
      </c>
      <c r="W157" s="78">
        <v>91.642662000000001</v>
      </c>
      <c r="X157" s="78">
        <v>95.714020000000005</v>
      </c>
      <c r="Y157" s="78">
        <v>99.866005000000001</v>
      </c>
      <c r="Z157" s="78">
        <v>104.20423099999999</v>
      </c>
      <c r="AA157" s="78">
        <v>108.575951</v>
      </c>
      <c r="AB157" s="78">
        <v>112.906845</v>
      </c>
      <c r="AC157" s="78">
        <v>117.99276</v>
      </c>
      <c r="AD157" s="78">
        <v>123.213837</v>
      </c>
      <c r="AE157" s="72">
        <v>3.3967999999999998E-2</v>
      </c>
    </row>
    <row r="158" spans="1:31" ht="15" customHeight="1" x14ac:dyDescent="0.25">
      <c r="A158" s="70" t="s">
        <v>116</v>
      </c>
      <c r="B158" s="78">
        <v>17</v>
      </c>
      <c r="C158" s="78">
        <v>35</v>
      </c>
      <c r="D158" s="78">
        <v>25.488598</v>
      </c>
      <c r="E158" s="78">
        <v>26.852001000000001</v>
      </c>
      <c r="F158" s="78">
        <v>28.41836</v>
      </c>
      <c r="G158" s="78">
        <v>30.042729999999999</v>
      </c>
      <c r="H158" s="78">
        <v>31.759232000000001</v>
      </c>
      <c r="I158" s="78">
        <v>33.586052000000002</v>
      </c>
      <c r="J158" s="78">
        <v>35.470374999999997</v>
      </c>
      <c r="K158" s="78">
        <v>37.470103999999999</v>
      </c>
      <c r="L158" s="78">
        <v>39.550612999999998</v>
      </c>
      <c r="M158" s="78">
        <v>41.816315000000003</v>
      </c>
      <c r="N158" s="78">
        <v>44.134402999999999</v>
      </c>
      <c r="O158" s="78">
        <v>46.366073999999998</v>
      </c>
      <c r="P158" s="78">
        <v>48.612243999999997</v>
      </c>
      <c r="Q158" s="78">
        <v>50.935768000000003</v>
      </c>
      <c r="R158" s="78">
        <v>53.408524</v>
      </c>
      <c r="S158" s="78">
        <v>55.854927000000004</v>
      </c>
      <c r="T158" s="78">
        <v>58.520995999999997</v>
      </c>
      <c r="U158" s="78">
        <v>61.277102999999997</v>
      </c>
      <c r="V158" s="78">
        <v>64.032768000000004</v>
      </c>
      <c r="W158" s="78">
        <v>66.923264000000003</v>
      </c>
      <c r="X158" s="78">
        <v>69.896422999999999</v>
      </c>
      <c r="Y158" s="78">
        <v>72.928466999999998</v>
      </c>
      <c r="Z158" s="78">
        <v>76.096512000000004</v>
      </c>
      <c r="AA158" s="78">
        <v>79.289017000000001</v>
      </c>
      <c r="AB158" s="78">
        <v>82.451706000000001</v>
      </c>
      <c r="AC158" s="78">
        <v>86.165763999999996</v>
      </c>
      <c r="AD158" s="78">
        <v>89.978522999999996</v>
      </c>
      <c r="AE158" s="72">
        <v>3.5589999999999997E-2</v>
      </c>
    </row>
    <row r="159" spans="1:31" ht="15" customHeight="1" x14ac:dyDescent="0.25">
      <c r="A159" s="70" t="s">
        <v>127</v>
      </c>
      <c r="B159" s="78">
        <v>52</v>
      </c>
      <c r="C159" s="78">
        <v>50</v>
      </c>
      <c r="D159" s="78">
        <v>63.612160000000003</v>
      </c>
      <c r="E159" s="78">
        <v>67.109183999999999</v>
      </c>
      <c r="F159" s="78">
        <v>71.309630999999996</v>
      </c>
      <c r="G159" s="78">
        <v>75.762542999999994</v>
      </c>
      <c r="H159" s="78">
        <v>80.648032999999998</v>
      </c>
      <c r="I159" s="78">
        <v>85.990966999999998</v>
      </c>
      <c r="J159" s="78">
        <v>91.639519000000007</v>
      </c>
      <c r="K159" s="78">
        <v>97.680878000000007</v>
      </c>
      <c r="L159" s="78">
        <v>103.92263800000001</v>
      </c>
      <c r="M159" s="78">
        <v>110.84844200000001</v>
      </c>
      <c r="N159" s="78">
        <v>118.058289</v>
      </c>
      <c r="O159" s="78">
        <v>124.25103799999999</v>
      </c>
      <c r="P159" s="78">
        <v>130.776184</v>
      </c>
      <c r="Q159" s="78">
        <v>137.22395299999999</v>
      </c>
      <c r="R159" s="78">
        <v>144.26208500000001</v>
      </c>
      <c r="S159" s="78">
        <v>151.05299400000001</v>
      </c>
      <c r="T159" s="78">
        <v>158.38171399999999</v>
      </c>
      <c r="U159" s="78">
        <v>166.14430200000001</v>
      </c>
      <c r="V159" s="78">
        <v>173.75611900000001</v>
      </c>
      <c r="W159" s="78">
        <v>181.725143</v>
      </c>
      <c r="X159" s="78">
        <v>189.90725699999999</v>
      </c>
      <c r="Y159" s="78">
        <v>198.10496499999999</v>
      </c>
      <c r="Z159" s="78">
        <v>206.79402200000001</v>
      </c>
      <c r="AA159" s="78">
        <v>215.601044</v>
      </c>
      <c r="AB159" s="78">
        <v>224.02536000000001</v>
      </c>
      <c r="AC159" s="78">
        <v>233.824005</v>
      </c>
      <c r="AD159" s="78">
        <v>244.10311899999999</v>
      </c>
      <c r="AE159" s="72">
        <v>6.0483000000000002E-2</v>
      </c>
    </row>
    <row r="160" spans="1:31" ht="15" customHeight="1" x14ac:dyDescent="0.25">
      <c r="A160" s="70" t="s">
        <v>114</v>
      </c>
      <c r="B160" s="78">
        <v>33</v>
      </c>
      <c r="C160" s="78">
        <v>40</v>
      </c>
      <c r="D160" s="78">
        <v>47.394207000000002</v>
      </c>
      <c r="E160" s="78">
        <v>49.999668</v>
      </c>
      <c r="F160" s="78">
        <v>53.129204000000001</v>
      </c>
      <c r="G160" s="78">
        <v>56.446841999999997</v>
      </c>
      <c r="H160" s="78">
        <v>60.086776999999998</v>
      </c>
      <c r="I160" s="78">
        <v>64.067527999999996</v>
      </c>
      <c r="J160" s="78">
        <v>68.275977999999995</v>
      </c>
      <c r="K160" s="78">
        <v>72.777091999999996</v>
      </c>
      <c r="L160" s="78">
        <v>77.427513000000005</v>
      </c>
      <c r="M160" s="78">
        <v>82.587577999999993</v>
      </c>
      <c r="N160" s="78">
        <v>87.959273999999994</v>
      </c>
      <c r="O160" s="78">
        <v>92.573173999999995</v>
      </c>
      <c r="P160" s="78">
        <v>97.434730999999999</v>
      </c>
      <c r="Q160" s="78">
        <v>102.238632</v>
      </c>
      <c r="R160" s="78">
        <v>107.482399</v>
      </c>
      <c r="S160" s="78">
        <v>112.541962</v>
      </c>
      <c r="T160" s="78">
        <v>118.00221999999999</v>
      </c>
      <c r="U160" s="78">
        <v>123.785736</v>
      </c>
      <c r="V160" s="78">
        <v>129.456909</v>
      </c>
      <c r="W160" s="78">
        <v>135.394226</v>
      </c>
      <c r="X160" s="78">
        <v>141.49031099999999</v>
      </c>
      <c r="Y160" s="78">
        <v>147.598007</v>
      </c>
      <c r="Z160" s="78">
        <v>154.07179300000001</v>
      </c>
      <c r="AA160" s="78">
        <v>160.633453</v>
      </c>
      <c r="AB160" s="78">
        <v>166.909988</v>
      </c>
      <c r="AC160" s="78">
        <v>174.210464</v>
      </c>
      <c r="AD160" s="78">
        <v>181.86891199999999</v>
      </c>
      <c r="AE160" s="72">
        <v>5.7692E-2</v>
      </c>
    </row>
    <row r="161" spans="1:31" ht="15" customHeight="1" x14ac:dyDescent="0.25">
      <c r="A161" s="70" t="s">
        <v>115</v>
      </c>
      <c r="B161" s="78">
        <v>8</v>
      </c>
      <c r="C161" s="78">
        <v>7</v>
      </c>
      <c r="D161" s="78">
        <v>10.077173</v>
      </c>
      <c r="E161" s="78">
        <v>10.631157999999999</v>
      </c>
      <c r="F161" s="78">
        <v>11.296575000000001</v>
      </c>
      <c r="G161" s="78">
        <v>12.001988000000001</v>
      </c>
      <c r="H161" s="78">
        <v>12.775926</v>
      </c>
      <c r="I161" s="78">
        <v>13.622332</v>
      </c>
      <c r="J161" s="78">
        <v>14.517150000000001</v>
      </c>
      <c r="K161" s="78">
        <v>15.474199</v>
      </c>
      <c r="L161" s="78">
        <v>16.462993999999998</v>
      </c>
      <c r="M161" s="78">
        <v>17.56015</v>
      </c>
      <c r="N161" s="78">
        <v>18.702304999999999</v>
      </c>
      <c r="O161" s="78">
        <v>19.683332</v>
      </c>
      <c r="P161" s="78">
        <v>20.717017999999999</v>
      </c>
      <c r="Q161" s="78">
        <v>21.738447000000001</v>
      </c>
      <c r="R161" s="78">
        <v>22.853399</v>
      </c>
      <c r="S161" s="78">
        <v>23.929186000000001</v>
      </c>
      <c r="T161" s="78">
        <v>25.090171999999999</v>
      </c>
      <c r="U161" s="78">
        <v>26.319890999999998</v>
      </c>
      <c r="V161" s="78">
        <v>27.525724</v>
      </c>
      <c r="W161" s="78">
        <v>28.788141</v>
      </c>
      <c r="X161" s="78">
        <v>30.084318</v>
      </c>
      <c r="Y161" s="78">
        <v>31.382963</v>
      </c>
      <c r="Z161" s="78">
        <v>32.759448999999996</v>
      </c>
      <c r="AA161" s="78">
        <v>34.154620999999999</v>
      </c>
      <c r="AB161" s="78">
        <v>35.489165999999997</v>
      </c>
      <c r="AC161" s="78">
        <v>37.041423999999999</v>
      </c>
      <c r="AD161" s="78">
        <v>38.669800000000002</v>
      </c>
      <c r="AE161" s="72">
        <v>6.5348000000000003E-2</v>
      </c>
    </row>
    <row r="162" spans="1:31" ht="15" customHeight="1" x14ac:dyDescent="0.25">
      <c r="A162" s="70" t="s">
        <v>116</v>
      </c>
      <c r="B162" s="78">
        <v>11</v>
      </c>
      <c r="C162" s="78">
        <v>3</v>
      </c>
      <c r="D162" s="78">
        <v>6.1407780000000001</v>
      </c>
      <c r="E162" s="78">
        <v>6.4783619999999997</v>
      </c>
      <c r="F162" s="78">
        <v>6.8838489999999997</v>
      </c>
      <c r="G162" s="78">
        <v>7.3137109999999996</v>
      </c>
      <c r="H162" s="78">
        <v>7.7853289999999999</v>
      </c>
      <c r="I162" s="78">
        <v>8.301107</v>
      </c>
      <c r="J162" s="78">
        <v>8.8463879999999993</v>
      </c>
      <c r="K162" s="78">
        <v>9.4295899999999993</v>
      </c>
      <c r="L162" s="78">
        <v>10.032135999999999</v>
      </c>
      <c r="M162" s="78">
        <v>10.700716</v>
      </c>
      <c r="N162" s="78">
        <v>11.396716</v>
      </c>
      <c r="O162" s="78">
        <v>11.994531</v>
      </c>
      <c r="P162" s="78">
        <v>12.624433</v>
      </c>
      <c r="Q162" s="78">
        <v>13.246865</v>
      </c>
      <c r="R162" s="78">
        <v>13.926291000000001</v>
      </c>
      <c r="S162" s="78">
        <v>14.581848000000001</v>
      </c>
      <c r="T162" s="78">
        <v>15.289323</v>
      </c>
      <c r="U162" s="78">
        <v>16.038682999999999</v>
      </c>
      <c r="V162" s="78">
        <v>16.773486999999999</v>
      </c>
      <c r="W162" s="78">
        <v>17.542774000000001</v>
      </c>
      <c r="X162" s="78">
        <v>18.332630000000002</v>
      </c>
      <c r="Y162" s="78">
        <v>19.123992999999999</v>
      </c>
      <c r="Z162" s="78">
        <v>19.962789999999998</v>
      </c>
      <c r="AA162" s="78">
        <v>20.812971000000001</v>
      </c>
      <c r="AB162" s="78">
        <v>21.626208999999999</v>
      </c>
      <c r="AC162" s="78">
        <v>22.572119000000001</v>
      </c>
      <c r="AD162" s="78">
        <v>23.564409000000001</v>
      </c>
      <c r="AE162" s="72">
        <v>7.9326999999999995E-2</v>
      </c>
    </row>
    <row r="163" spans="1:31" ht="15" customHeight="1" x14ac:dyDescent="0.25">
      <c r="A163" s="70" t="s">
        <v>128</v>
      </c>
      <c r="B163" s="78">
        <v>36</v>
      </c>
      <c r="C163" s="78">
        <v>39</v>
      </c>
      <c r="D163" s="78">
        <v>43.136009000000001</v>
      </c>
      <c r="E163" s="78">
        <v>44.437992000000001</v>
      </c>
      <c r="F163" s="78">
        <v>45.734112000000003</v>
      </c>
      <c r="G163" s="78">
        <v>47.113415000000003</v>
      </c>
      <c r="H163" s="78">
        <v>48.466335000000001</v>
      </c>
      <c r="I163" s="78">
        <v>49.726486000000001</v>
      </c>
      <c r="J163" s="78">
        <v>50.915871000000003</v>
      </c>
      <c r="K163" s="78">
        <v>52.178168999999997</v>
      </c>
      <c r="L163" s="78">
        <v>53.384295999999999</v>
      </c>
      <c r="M163" s="78">
        <v>54.667400000000001</v>
      </c>
      <c r="N163" s="78">
        <v>56.012253000000001</v>
      </c>
      <c r="O163" s="78">
        <v>57.399611999999998</v>
      </c>
      <c r="P163" s="78">
        <v>58.795527999999997</v>
      </c>
      <c r="Q163" s="78">
        <v>60.132767000000001</v>
      </c>
      <c r="R163" s="78">
        <v>61.509841999999999</v>
      </c>
      <c r="S163" s="78">
        <v>62.828673999999999</v>
      </c>
      <c r="T163" s="78">
        <v>64.230643999999998</v>
      </c>
      <c r="U163" s="78">
        <v>65.691856000000001</v>
      </c>
      <c r="V163" s="78">
        <v>67.171943999999996</v>
      </c>
      <c r="W163" s="78">
        <v>68.718627999999995</v>
      </c>
      <c r="X163" s="78">
        <v>70.255645999999999</v>
      </c>
      <c r="Y163" s="78">
        <v>71.807609999999997</v>
      </c>
      <c r="Z163" s="78">
        <v>73.366660999999993</v>
      </c>
      <c r="AA163" s="78">
        <v>74.929671999999997</v>
      </c>
      <c r="AB163" s="78">
        <v>76.516189999999995</v>
      </c>
      <c r="AC163" s="78">
        <v>78.178657999999999</v>
      </c>
      <c r="AD163" s="78">
        <v>79.988677999999993</v>
      </c>
      <c r="AE163" s="72">
        <v>2.6962E-2</v>
      </c>
    </row>
    <row r="164" spans="1:31" ht="15" customHeight="1" x14ac:dyDescent="0.25">
      <c r="A164" s="70" t="s">
        <v>114</v>
      </c>
      <c r="B164" s="78">
        <v>23</v>
      </c>
      <c r="C164" s="78">
        <v>21</v>
      </c>
      <c r="D164" s="78">
        <v>23.627262000000002</v>
      </c>
      <c r="E164" s="78">
        <v>24.340406000000002</v>
      </c>
      <c r="F164" s="78">
        <v>25.050343000000002</v>
      </c>
      <c r="G164" s="78">
        <v>25.80584</v>
      </c>
      <c r="H164" s="78">
        <v>26.546886000000001</v>
      </c>
      <c r="I164" s="78">
        <v>27.237121999999999</v>
      </c>
      <c r="J164" s="78">
        <v>27.888594000000001</v>
      </c>
      <c r="K164" s="78">
        <v>28.580003999999999</v>
      </c>
      <c r="L164" s="78">
        <v>29.240644</v>
      </c>
      <c r="M164" s="78">
        <v>29.943451</v>
      </c>
      <c r="N164" s="78">
        <v>30.680077000000001</v>
      </c>
      <c r="O164" s="78">
        <v>31.439989000000001</v>
      </c>
      <c r="P164" s="78">
        <v>32.204585999999999</v>
      </c>
      <c r="Q164" s="78">
        <v>32.937041999999998</v>
      </c>
      <c r="R164" s="78">
        <v>33.691319</v>
      </c>
      <c r="S164" s="78">
        <v>34.413696000000002</v>
      </c>
      <c r="T164" s="78">
        <v>35.181609999999999</v>
      </c>
      <c r="U164" s="78">
        <v>35.981971999999999</v>
      </c>
      <c r="V164" s="78">
        <v>36.792670999999999</v>
      </c>
      <c r="W164" s="78">
        <v>37.639851</v>
      </c>
      <c r="X164" s="78">
        <v>38.481735</v>
      </c>
      <c r="Y164" s="78">
        <v>39.331806</v>
      </c>
      <c r="Z164" s="78">
        <v>40.185760000000002</v>
      </c>
      <c r="AA164" s="78">
        <v>41.041885000000001</v>
      </c>
      <c r="AB164" s="78">
        <v>41.910876999999999</v>
      </c>
      <c r="AC164" s="78">
        <v>42.821472</v>
      </c>
      <c r="AD164" s="78">
        <v>43.812897</v>
      </c>
      <c r="AE164" s="72">
        <v>2.7612000000000001E-2</v>
      </c>
    </row>
    <row r="165" spans="1:31" ht="15" customHeight="1" x14ac:dyDescent="0.25">
      <c r="A165" s="70" t="s">
        <v>115</v>
      </c>
      <c r="B165" s="78">
        <v>5</v>
      </c>
      <c r="C165" s="78">
        <v>8</v>
      </c>
      <c r="D165" s="78">
        <v>8.2370269999999994</v>
      </c>
      <c r="E165" s="78">
        <v>8.4856459999999991</v>
      </c>
      <c r="F165" s="78">
        <v>8.7331470000000007</v>
      </c>
      <c r="G165" s="78">
        <v>8.9965309999999992</v>
      </c>
      <c r="H165" s="78">
        <v>9.2548779999999997</v>
      </c>
      <c r="I165" s="78">
        <v>9.4955099999999995</v>
      </c>
      <c r="J165" s="78">
        <v>9.7226289999999995</v>
      </c>
      <c r="K165" s="78">
        <v>9.9636720000000008</v>
      </c>
      <c r="L165" s="78">
        <v>10.193986000000001</v>
      </c>
      <c r="M165" s="78">
        <v>10.439</v>
      </c>
      <c r="N165" s="78">
        <v>10.695807</v>
      </c>
      <c r="O165" s="78">
        <v>10.96073</v>
      </c>
      <c r="P165" s="78">
        <v>11.227285999999999</v>
      </c>
      <c r="Q165" s="78">
        <v>11.482638</v>
      </c>
      <c r="R165" s="78">
        <v>11.745597</v>
      </c>
      <c r="S165" s="78">
        <v>11.997436</v>
      </c>
      <c r="T165" s="78">
        <v>12.265148</v>
      </c>
      <c r="U165" s="78">
        <v>12.544173000000001</v>
      </c>
      <c r="V165" s="78">
        <v>12.826803</v>
      </c>
      <c r="W165" s="78">
        <v>13.122149</v>
      </c>
      <c r="X165" s="78">
        <v>13.415651</v>
      </c>
      <c r="Y165" s="78">
        <v>13.712006000000001</v>
      </c>
      <c r="Z165" s="78">
        <v>14.009714000000001</v>
      </c>
      <c r="AA165" s="78">
        <v>14.308179000000001</v>
      </c>
      <c r="AB165" s="78">
        <v>14.611131</v>
      </c>
      <c r="AC165" s="78">
        <v>14.928588</v>
      </c>
      <c r="AD165" s="78">
        <v>15.27422</v>
      </c>
      <c r="AE165" s="72">
        <v>2.4242E-2</v>
      </c>
    </row>
    <row r="166" spans="1:31" ht="15" customHeight="1" x14ac:dyDescent="0.25">
      <c r="A166" s="70" t="s">
        <v>116</v>
      </c>
      <c r="B166" s="78">
        <v>8</v>
      </c>
      <c r="C166" s="78">
        <v>10</v>
      </c>
      <c r="D166" s="78">
        <v>11.271720999999999</v>
      </c>
      <c r="E166" s="78">
        <v>11.611938</v>
      </c>
      <c r="F166" s="78">
        <v>11.950623</v>
      </c>
      <c r="G166" s="78">
        <v>12.311043</v>
      </c>
      <c r="H166" s="78">
        <v>12.664569999999999</v>
      </c>
      <c r="I166" s="78">
        <v>12.993855999999999</v>
      </c>
      <c r="J166" s="78">
        <v>13.304650000000001</v>
      </c>
      <c r="K166" s="78">
        <v>13.634497</v>
      </c>
      <c r="L166" s="78">
        <v>13.949665</v>
      </c>
      <c r="M166" s="78">
        <v>14.284948999999999</v>
      </c>
      <c r="N166" s="78">
        <v>14.636367</v>
      </c>
      <c r="O166" s="78">
        <v>14.998892</v>
      </c>
      <c r="P166" s="78">
        <v>15.363656000000001</v>
      </c>
      <c r="Q166" s="78">
        <v>15.713085</v>
      </c>
      <c r="R166" s="78">
        <v>16.072924</v>
      </c>
      <c r="S166" s="78">
        <v>16.417542999999998</v>
      </c>
      <c r="T166" s="78">
        <v>16.783888000000001</v>
      </c>
      <c r="U166" s="78">
        <v>17.165710000000001</v>
      </c>
      <c r="V166" s="78">
        <v>17.552467</v>
      </c>
      <c r="W166" s="78">
        <v>17.956624999999999</v>
      </c>
      <c r="X166" s="78">
        <v>18.358259</v>
      </c>
      <c r="Y166" s="78">
        <v>18.763798000000001</v>
      </c>
      <c r="Z166" s="78">
        <v>19.171189999999999</v>
      </c>
      <c r="AA166" s="78">
        <v>19.579612999999998</v>
      </c>
      <c r="AB166" s="78">
        <v>19.994181000000001</v>
      </c>
      <c r="AC166" s="78">
        <v>20.428595999999999</v>
      </c>
      <c r="AD166" s="78">
        <v>20.901565999999999</v>
      </c>
      <c r="AE166" s="72">
        <v>2.7681000000000001E-2</v>
      </c>
    </row>
    <row r="167" spans="1:31" ht="15" customHeight="1" x14ac:dyDescent="0.25">
      <c r="A167" s="70" t="s">
        <v>131</v>
      </c>
      <c r="B167" s="78">
        <v>1356</v>
      </c>
      <c r="C167" s="78">
        <v>1454</v>
      </c>
      <c r="D167" s="78">
        <v>1488.9567870000001</v>
      </c>
      <c r="E167" s="78">
        <v>1552.0748289999999</v>
      </c>
      <c r="F167" s="78">
        <v>1625.010254</v>
      </c>
      <c r="G167" s="78">
        <v>1697.840332</v>
      </c>
      <c r="H167" s="78">
        <v>1770.8876949999999</v>
      </c>
      <c r="I167" s="78">
        <v>1846.1724850000001</v>
      </c>
      <c r="J167" s="78">
        <v>1921.619019</v>
      </c>
      <c r="K167" s="78">
        <v>2000.7193600000001</v>
      </c>
      <c r="L167" s="78">
        <v>2080.5458979999999</v>
      </c>
      <c r="M167" s="78">
        <v>2165.1735840000001</v>
      </c>
      <c r="N167" s="78">
        <v>2253.4157709999999</v>
      </c>
      <c r="O167" s="78">
        <v>2342.1669919999999</v>
      </c>
      <c r="P167" s="78">
        <v>2432.455078</v>
      </c>
      <c r="Q167" s="78">
        <v>2524.1757809999999</v>
      </c>
      <c r="R167" s="78">
        <v>2618.6796880000002</v>
      </c>
      <c r="S167" s="78">
        <v>2713.289307</v>
      </c>
      <c r="T167" s="78">
        <v>2811.5375979999999</v>
      </c>
      <c r="U167" s="78">
        <v>2913.75</v>
      </c>
      <c r="V167" s="78">
        <v>3014.7622070000002</v>
      </c>
      <c r="W167" s="78">
        <v>3114.7329100000002</v>
      </c>
      <c r="X167" s="78">
        <v>3216.26001</v>
      </c>
      <c r="Y167" s="78">
        <v>3317.7165530000002</v>
      </c>
      <c r="Z167" s="78">
        <v>3419.7204590000001</v>
      </c>
      <c r="AA167" s="78">
        <v>3521.5969239999999</v>
      </c>
      <c r="AB167" s="78">
        <v>3613.9064939999998</v>
      </c>
      <c r="AC167" s="78">
        <v>3718.8808589999999</v>
      </c>
      <c r="AD167" s="78">
        <v>3857.2421880000002</v>
      </c>
      <c r="AE167" s="72">
        <v>3.6795000000000001E-2</v>
      </c>
    </row>
    <row r="168" spans="1:31" ht="15" customHeight="1" x14ac:dyDescent="0.25"/>
    <row r="169" spans="1:31" ht="15" customHeight="1" x14ac:dyDescent="0.25">
      <c r="A169" s="69" t="s">
        <v>132</v>
      </c>
    </row>
    <row r="170" spans="1:31" ht="15" customHeight="1" x14ac:dyDescent="0.25">
      <c r="A170" s="70" t="s">
        <v>133</v>
      </c>
      <c r="B170" s="74">
        <v>0</v>
      </c>
      <c r="C170" s="74">
        <v>0</v>
      </c>
      <c r="D170" s="74">
        <v>0.65</v>
      </c>
      <c r="E170" s="74">
        <v>0.72</v>
      </c>
      <c r="F170" s="74">
        <v>0.79</v>
      </c>
      <c r="G170" s="74">
        <v>0.86</v>
      </c>
      <c r="H170" s="74">
        <v>0.93</v>
      </c>
      <c r="I170" s="74">
        <v>1</v>
      </c>
      <c r="J170" s="74">
        <v>0</v>
      </c>
      <c r="K170" s="74">
        <v>0</v>
      </c>
      <c r="L170" s="74">
        <v>0</v>
      </c>
      <c r="M170" s="74">
        <v>0</v>
      </c>
      <c r="N170" s="74">
        <v>0</v>
      </c>
      <c r="O170" s="74">
        <v>0</v>
      </c>
      <c r="P170" s="74">
        <v>0</v>
      </c>
      <c r="Q170" s="74">
        <v>0</v>
      </c>
      <c r="R170" s="74">
        <v>0</v>
      </c>
      <c r="S170" s="74">
        <v>0</v>
      </c>
      <c r="T170" s="74">
        <v>0</v>
      </c>
      <c r="U170" s="74">
        <v>0</v>
      </c>
      <c r="V170" s="74">
        <v>0</v>
      </c>
      <c r="W170" s="74">
        <v>0</v>
      </c>
      <c r="X170" s="74">
        <v>0</v>
      </c>
      <c r="Y170" s="74">
        <v>0</v>
      </c>
      <c r="Z170" s="74">
        <v>0</v>
      </c>
      <c r="AA170" s="74">
        <v>0</v>
      </c>
      <c r="AB170" s="74">
        <v>0</v>
      </c>
      <c r="AC170" s="74">
        <v>0</v>
      </c>
      <c r="AD170" s="74">
        <v>0</v>
      </c>
      <c r="AE170" s="79" t="s">
        <v>134</v>
      </c>
    </row>
    <row r="171" spans="1:31" ht="15" customHeight="1" x14ac:dyDescent="0.25">
      <c r="A171" s="70" t="s">
        <v>135</v>
      </c>
      <c r="B171" s="74">
        <v>0</v>
      </c>
      <c r="C171" s="74">
        <v>0</v>
      </c>
      <c r="D171" s="74">
        <v>0</v>
      </c>
      <c r="E171" s="74">
        <v>0</v>
      </c>
      <c r="F171" s="74">
        <v>0</v>
      </c>
      <c r="G171" s="74">
        <v>0</v>
      </c>
      <c r="H171" s="74">
        <v>0</v>
      </c>
      <c r="I171" s="74">
        <v>0</v>
      </c>
      <c r="J171" s="74">
        <v>0.7</v>
      </c>
      <c r="K171" s="74">
        <v>0.77500000000000002</v>
      </c>
      <c r="L171" s="74">
        <v>0.85</v>
      </c>
      <c r="M171" s="74">
        <v>0.92500000000000004</v>
      </c>
      <c r="N171" s="74">
        <v>1</v>
      </c>
      <c r="O171" s="74">
        <v>0</v>
      </c>
      <c r="P171" s="74">
        <v>0</v>
      </c>
      <c r="Q171" s="74">
        <v>0</v>
      </c>
      <c r="R171" s="74">
        <v>0</v>
      </c>
      <c r="S171" s="74">
        <v>0</v>
      </c>
      <c r="T171" s="74">
        <v>0</v>
      </c>
      <c r="U171" s="74">
        <v>0</v>
      </c>
      <c r="V171" s="74">
        <v>0</v>
      </c>
      <c r="W171" s="74">
        <v>0</v>
      </c>
      <c r="X171" s="74">
        <v>0</v>
      </c>
      <c r="Y171" s="74">
        <v>0</v>
      </c>
      <c r="Z171" s="74">
        <v>0</v>
      </c>
      <c r="AA171" s="74">
        <v>0</v>
      </c>
      <c r="AB171" s="74">
        <v>0</v>
      </c>
      <c r="AC171" s="74">
        <v>0</v>
      </c>
      <c r="AD171" s="74">
        <v>0</v>
      </c>
      <c r="AE171" s="79" t="s">
        <v>134</v>
      </c>
    </row>
    <row r="172" spans="1:31" ht="15" customHeight="1" x14ac:dyDescent="0.25">
      <c r="A172" s="70" t="s">
        <v>136</v>
      </c>
      <c r="B172" s="74">
        <v>0</v>
      </c>
      <c r="C172" s="74">
        <v>0</v>
      </c>
      <c r="D172" s="74">
        <v>0</v>
      </c>
      <c r="E172" s="74">
        <v>0</v>
      </c>
      <c r="F172" s="74">
        <v>0</v>
      </c>
      <c r="G172" s="74">
        <v>0</v>
      </c>
      <c r="H172" s="74">
        <v>0</v>
      </c>
      <c r="I172" s="74">
        <v>0</v>
      </c>
      <c r="J172" s="74">
        <v>0</v>
      </c>
      <c r="K172" s="74">
        <v>0</v>
      </c>
      <c r="L172" s="74">
        <v>0</v>
      </c>
      <c r="M172" s="74">
        <v>0</v>
      </c>
      <c r="N172" s="74">
        <v>0</v>
      </c>
      <c r="O172" s="74">
        <v>0.75</v>
      </c>
      <c r="P172" s="74">
        <v>0.81</v>
      </c>
      <c r="Q172" s="74">
        <v>0.87</v>
      </c>
      <c r="R172" s="74">
        <v>0.94</v>
      </c>
      <c r="S172" s="74">
        <v>1</v>
      </c>
      <c r="T172" s="74">
        <v>0</v>
      </c>
      <c r="U172" s="74">
        <v>0</v>
      </c>
      <c r="V172" s="74">
        <v>0</v>
      </c>
      <c r="W172" s="74">
        <v>0</v>
      </c>
      <c r="X172" s="74">
        <v>0</v>
      </c>
      <c r="Y172" s="74">
        <v>0</v>
      </c>
      <c r="Z172" s="74">
        <v>0</v>
      </c>
      <c r="AA172" s="74">
        <v>0</v>
      </c>
      <c r="AB172" s="74">
        <v>0</v>
      </c>
      <c r="AC172" s="74">
        <v>0</v>
      </c>
      <c r="AD172" s="74">
        <v>0</v>
      </c>
      <c r="AE172" s="79" t="s">
        <v>134</v>
      </c>
    </row>
    <row r="173" spans="1:31" ht="15" customHeight="1" x14ac:dyDescent="0.25">
      <c r="A173" s="70" t="s">
        <v>137</v>
      </c>
      <c r="B173" s="74">
        <v>0</v>
      </c>
      <c r="C173" s="74">
        <v>0</v>
      </c>
      <c r="D173" s="74">
        <v>0</v>
      </c>
      <c r="E173" s="74">
        <v>0</v>
      </c>
      <c r="F173" s="74">
        <v>0</v>
      </c>
      <c r="G173" s="74">
        <v>0</v>
      </c>
      <c r="H173" s="74">
        <v>0</v>
      </c>
      <c r="I173" s="74">
        <v>0</v>
      </c>
      <c r="J173" s="74">
        <v>0</v>
      </c>
      <c r="K173" s="74">
        <v>0</v>
      </c>
      <c r="L173" s="74">
        <v>0</v>
      </c>
      <c r="M173" s="74">
        <v>0</v>
      </c>
      <c r="N173" s="74">
        <v>0</v>
      </c>
      <c r="O173" s="74">
        <v>0</v>
      </c>
      <c r="P173" s="74">
        <v>0</v>
      </c>
      <c r="Q173" s="74">
        <v>0</v>
      </c>
      <c r="R173" s="74">
        <v>0</v>
      </c>
      <c r="S173" s="74">
        <v>0</v>
      </c>
      <c r="T173" s="74">
        <v>0.75</v>
      </c>
      <c r="U173" s="74">
        <v>0.81</v>
      </c>
      <c r="V173" s="74">
        <v>0.87</v>
      </c>
      <c r="W173" s="74">
        <v>0.94</v>
      </c>
      <c r="X173" s="74">
        <v>1</v>
      </c>
      <c r="Y173" s="74">
        <v>0</v>
      </c>
      <c r="Z173" s="74">
        <v>0</v>
      </c>
      <c r="AA173" s="74">
        <v>0</v>
      </c>
      <c r="AB173" s="74">
        <v>0</v>
      </c>
      <c r="AC173" s="74">
        <v>0</v>
      </c>
      <c r="AD173" s="74">
        <v>0</v>
      </c>
      <c r="AE173" s="79" t="s">
        <v>134</v>
      </c>
    </row>
    <row r="174" spans="1:31" ht="15" customHeight="1" x14ac:dyDescent="0.25">
      <c r="A174" s="70" t="s">
        <v>138</v>
      </c>
      <c r="B174" s="74">
        <v>0</v>
      </c>
      <c r="C174" s="74">
        <v>0</v>
      </c>
      <c r="D174" s="74">
        <v>0</v>
      </c>
      <c r="E174" s="74">
        <v>0</v>
      </c>
      <c r="F174" s="74">
        <v>0</v>
      </c>
      <c r="G174" s="74">
        <v>0</v>
      </c>
      <c r="H174" s="74">
        <v>0</v>
      </c>
      <c r="I174" s="74">
        <v>0</v>
      </c>
      <c r="J174" s="74">
        <v>0</v>
      </c>
      <c r="K174" s="74">
        <v>0</v>
      </c>
      <c r="L174" s="74">
        <v>0</v>
      </c>
      <c r="M174" s="74">
        <v>0</v>
      </c>
      <c r="N174" s="74">
        <v>0</v>
      </c>
      <c r="O174" s="74">
        <v>0</v>
      </c>
      <c r="P174" s="74">
        <v>0</v>
      </c>
      <c r="Q174" s="74">
        <v>0</v>
      </c>
      <c r="R174" s="74">
        <v>0</v>
      </c>
      <c r="S174" s="74">
        <v>0</v>
      </c>
      <c r="T174" s="74">
        <v>0</v>
      </c>
      <c r="U174" s="74">
        <v>0</v>
      </c>
      <c r="V174" s="74">
        <v>0</v>
      </c>
      <c r="W174" s="74">
        <v>0</v>
      </c>
      <c r="X174" s="74">
        <v>0</v>
      </c>
      <c r="Y174" s="74">
        <v>0.75</v>
      </c>
      <c r="Z174" s="74">
        <v>0.8</v>
      </c>
      <c r="AA174" s="74">
        <v>0.85</v>
      </c>
      <c r="AB174" s="74">
        <v>0.9</v>
      </c>
      <c r="AC174" s="74">
        <v>0.95</v>
      </c>
      <c r="AD174" s="74">
        <v>1</v>
      </c>
      <c r="AE174" s="79" t="s">
        <v>134</v>
      </c>
    </row>
    <row r="175" spans="1:31" ht="15" customHeight="1" x14ac:dyDescent="0.25">
      <c r="A175" s="70" t="s">
        <v>139</v>
      </c>
      <c r="B175" s="74">
        <v>7.4999999999999993E-5</v>
      </c>
      <c r="C175" s="74">
        <v>7.4999999999999993E-5</v>
      </c>
      <c r="D175" s="74">
        <v>7.4999999999999993E-5</v>
      </c>
      <c r="E175" s="74">
        <v>7.4999999999999993E-5</v>
      </c>
      <c r="F175" s="74">
        <v>7.4999999999999993E-5</v>
      </c>
      <c r="G175" s="74">
        <v>7.4999999999999993E-5</v>
      </c>
      <c r="H175" s="74">
        <v>7.4999999999999993E-5</v>
      </c>
      <c r="I175" s="74">
        <v>7.4999999999999993E-5</v>
      </c>
      <c r="J175" s="74">
        <v>7.4999999999999993E-5</v>
      </c>
      <c r="K175" s="74">
        <v>7.4999999999999993E-5</v>
      </c>
      <c r="L175" s="74">
        <v>7.4999999999999993E-5</v>
      </c>
      <c r="M175" s="74">
        <v>7.4999999999999993E-5</v>
      </c>
      <c r="N175" s="74">
        <v>1.13E-4</v>
      </c>
      <c r="O175" s="74">
        <v>2.04E-4</v>
      </c>
      <c r="P175" s="74">
        <v>3.7399999999999998E-4</v>
      </c>
      <c r="Q175" s="74">
        <v>6.9200000000000002E-4</v>
      </c>
      <c r="R175" s="74">
        <v>1.258E-3</v>
      </c>
      <c r="S175" s="74">
        <v>2.2550000000000001E-3</v>
      </c>
      <c r="T175" s="74">
        <v>4.0029999999999996E-3</v>
      </c>
      <c r="U175" s="74">
        <v>6.9649999999999998E-3</v>
      </c>
      <c r="V175" s="74">
        <v>1.2035000000000001E-2</v>
      </c>
      <c r="W175" s="74">
        <v>2.0625999999999999E-2</v>
      </c>
      <c r="X175" s="74">
        <v>3.4721000000000002E-2</v>
      </c>
      <c r="Y175" s="74">
        <v>5.6951000000000002E-2</v>
      </c>
      <c r="Z175" s="74">
        <v>9.2224E-2</v>
      </c>
      <c r="AA175" s="74">
        <v>0.14680499999999999</v>
      </c>
      <c r="AB175" s="74">
        <v>0.22722700000000001</v>
      </c>
      <c r="AC175" s="74">
        <v>0.326625</v>
      </c>
      <c r="AD175" s="74">
        <v>0.44297500000000001</v>
      </c>
      <c r="AE175" s="72">
        <v>0.379467</v>
      </c>
    </row>
    <row r="176" spans="1:31" ht="15" customHeight="1" x14ac:dyDescent="0.25">
      <c r="A176" s="70" t="s">
        <v>140</v>
      </c>
      <c r="B176" s="74">
        <v>7.4999999999999993E-5</v>
      </c>
      <c r="C176" s="74">
        <v>7.4999999999999993E-5</v>
      </c>
      <c r="D176" s="74">
        <v>7.4999999999999993E-5</v>
      </c>
      <c r="E176" s="74">
        <v>7.4999999999999993E-5</v>
      </c>
      <c r="F176" s="74">
        <v>7.4999999999999993E-5</v>
      </c>
      <c r="G176" s="74">
        <v>7.4999999999999993E-5</v>
      </c>
      <c r="H176" s="74">
        <v>7.4999999999999993E-5</v>
      </c>
      <c r="I176" s="74">
        <v>7.4999999999999993E-5</v>
      </c>
      <c r="J176" s="74">
        <v>7.4999999999999993E-5</v>
      </c>
      <c r="K176" s="74">
        <v>7.4999999999999993E-5</v>
      </c>
      <c r="L176" s="74">
        <v>7.4999999999999993E-5</v>
      </c>
      <c r="M176" s="74">
        <v>7.4999999999999993E-5</v>
      </c>
      <c r="N176" s="74">
        <v>7.4999999999999993E-5</v>
      </c>
      <c r="O176" s="74">
        <v>7.4999999999999993E-5</v>
      </c>
      <c r="P176" s="74">
        <v>7.4999999999999993E-5</v>
      </c>
      <c r="Q176" s="74">
        <v>7.4999999999999993E-5</v>
      </c>
      <c r="R176" s="74">
        <v>7.4999999999999993E-5</v>
      </c>
      <c r="S176" s="74">
        <v>7.4999999999999993E-5</v>
      </c>
      <c r="T176" s="74">
        <v>7.4999999999999993E-5</v>
      </c>
      <c r="U176" s="74">
        <v>7.4999999999999993E-5</v>
      </c>
      <c r="V176" s="74">
        <v>7.4999999999999993E-5</v>
      </c>
      <c r="W176" s="74">
        <v>7.4999999999999993E-5</v>
      </c>
      <c r="X176" s="74">
        <v>7.4999999999999993E-5</v>
      </c>
      <c r="Y176" s="74">
        <v>7.4999999999999993E-5</v>
      </c>
      <c r="Z176" s="74">
        <v>7.4999999999999993E-5</v>
      </c>
      <c r="AA176" s="74">
        <v>7.4999999999999993E-5</v>
      </c>
      <c r="AB176" s="74">
        <v>7.4999999999999993E-5</v>
      </c>
      <c r="AC176" s="74">
        <v>7.4999999999999993E-5</v>
      </c>
      <c r="AD176" s="74">
        <v>7.4999999999999993E-5</v>
      </c>
      <c r="AE176" s="72">
        <v>0</v>
      </c>
    </row>
    <row r="177" spans="1:31" ht="15" customHeight="1" x14ac:dyDescent="0.25">
      <c r="A177" s="70" t="s">
        <v>141</v>
      </c>
      <c r="B177" s="74">
        <v>7.4999999999999993E-5</v>
      </c>
      <c r="C177" s="74">
        <v>7.4999999999999993E-5</v>
      </c>
      <c r="D177" s="74">
        <v>7.4999999999999993E-5</v>
      </c>
      <c r="E177" s="74">
        <v>7.4999999999999993E-5</v>
      </c>
      <c r="F177" s="74">
        <v>7.4999999999999993E-5</v>
      </c>
      <c r="G177" s="74">
        <v>7.4999999999999993E-5</v>
      </c>
      <c r="H177" s="74">
        <v>7.4999999999999993E-5</v>
      </c>
      <c r="I177" s="74">
        <v>7.4999999999999993E-5</v>
      </c>
      <c r="J177" s="74">
        <v>7.4999999999999993E-5</v>
      </c>
      <c r="K177" s="74">
        <v>7.4999999999999993E-5</v>
      </c>
      <c r="L177" s="74">
        <v>7.4999999999999993E-5</v>
      </c>
      <c r="M177" s="74">
        <v>7.4999999999999993E-5</v>
      </c>
      <c r="N177" s="74">
        <v>7.4999999999999993E-5</v>
      </c>
      <c r="O177" s="74">
        <v>7.4999999999999993E-5</v>
      </c>
      <c r="P177" s="74">
        <v>7.4999999999999993E-5</v>
      </c>
      <c r="Q177" s="74">
        <v>7.4999999999999993E-5</v>
      </c>
      <c r="R177" s="74">
        <v>7.4999999999999993E-5</v>
      </c>
      <c r="S177" s="74">
        <v>7.4999999999999993E-5</v>
      </c>
      <c r="T177" s="74">
        <v>7.4999999999999993E-5</v>
      </c>
      <c r="U177" s="74">
        <v>7.4999999999999993E-5</v>
      </c>
      <c r="V177" s="74">
        <v>7.4999999999999993E-5</v>
      </c>
      <c r="W177" s="74">
        <v>7.4999999999999993E-5</v>
      </c>
      <c r="X177" s="74">
        <v>7.4999999999999993E-5</v>
      </c>
      <c r="Y177" s="74">
        <v>7.4999999999999993E-5</v>
      </c>
      <c r="Z177" s="74">
        <v>7.4999999999999993E-5</v>
      </c>
      <c r="AA177" s="74">
        <v>7.4999999999999993E-5</v>
      </c>
      <c r="AB177" s="74">
        <v>7.4999999999999993E-5</v>
      </c>
      <c r="AC177" s="74">
        <v>7.4999999999999993E-5</v>
      </c>
      <c r="AD177" s="74">
        <v>7.4999999999999993E-5</v>
      </c>
      <c r="AE177" s="72">
        <v>0</v>
      </c>
    </row>
    <row r="178" spans="1:31" ht="15" customHeight="1" x14ac:dyDescent="0.25">
      <c r="A178" s="70" t="s">
        <v>142</v>
      </c>
      <c r="B178" s="74">
        <v>7.4999999999999993E-5</v>
      </c>
      <c r="C178" s="74">
        <v>7.4999999999999993E-5</v>
      </c>
      <c r="D178" s="74">
        <v>7.4999999999999993E-5</v>
      </c>
      <c r="E178" s="74">
        <v>7.4999999999999993E-5</v>
      </c>
      <c r="F178" s="74">
        <v>7.4999999999999993E-5</v>
      </c>
      <c r="G178" s="74">
        <v>7.4999999999999993E-5</v>
      </c>
      <c r="H178" s="74">
        <v>7.4999999999999993E-5</v>
      </c>
      <c r="I178" s="74">
        <v>7.4999999999999993E-5</v>
      </c>
      <c r="J178" s="74">
        <v>7.4999999999999993E-5</v>
      </c>
      <c r="K178" s="74">
        <v>7.4999999999999993E-5</v>
      </c>
      <c r="L178" s="74">
        <v>7.4999999999999993E-5</v>
      </c>
      <c r="M178" s="74">
        <v>7.4999999999999993E-5</v>
      </c>
      <c r="N178" s="74">
        <v>7.4999999999999993E-5</v>
      </c>
      <c r="O178" s="74">
        <v>7.4999999999999993E-5</v>
      </c>
      <c r="P178" s="74">
        <v>7.4999999999999993E-5</v>
      </c>
      <c r="Q178" s="74">
        <v>7.4999999999999993E-5</v>
      </c>
      <c r="R178" s="74">
        <v>7.4999999999999993E-5</v>
      </c>
      <c r="S178" s="74">
        <v>7.4999999999999993E-5</v>
      </c>
      <c r="T178" s="74">
        <v>7.4999999999999993E-5</v>
      </c>
      <c r="U178" s="74">
        <v>7.4999999999999993E-5</v>
      </c>
      <c r="V178" s="74">
        <v>7.4999999999999993E-5</v>
      </c>
      <c r="W178" s="74">
        <v>7.4999999999999993E-5</v>
      </c>
      <c r="X178" s="74">
        <v>7.4999999999999993E-5</v>
      </c>
      <c r="Y178" s="74">
        <v>7.4999999999999993E-5</v>
      </c>
      <c r="Z178" s="74">
        <v>7.4999999999999993E-5</v>
      </c>
      <c r="AA178" s="74">
        <v>7.4999999999999993E-5</v>
      </c>
      <c r="AB178" s="74">
        <v>7.4999999999999993E-5</v>
      </c>
      <c r="AC178" s="74">
        <v>7.4999999999999993E-5</v>
      </c>
      <c r="AD178" s="74">
        <v>7.4999999999999993E-5</v>
      </c>
      <c r="AE178" s="72">
        <v>0</v>
      </c>
    </row>
    <row r="180" spans="1:31" ht="15" customHeight="1" x14ac:dyDescent="0.25">
      <c r="A180" s="69" t="s">
        <v>143</v>
      </c>
    </row>
    <row r="181" spans="1:31" ht="15" customHeight="1" x14ac:dyDescent="0.25">
      <c r="A181" s="69" t="s">
        <v>144</v>
      </c>
    </row>
    <row r="182" spans="1:31" ht="15" customHeight="1" x14ac:dyDescent="0.25">
      <c r="A182" s="70" t="s">
        <v>114</v>
      </c>
      <c r="B182" s="73">
        <v>68.908912999999998</v>
      </c>
      <c r="C182" s="73">
        <v>69.470153999999994</v>
      </c>
      <c r="D182" s="73">
        <v>70.164848000000006</v>
      </c>
      <c r="E182" s="73">
        <v>70.970710999999994</v>
      </c>
      <c r="F182" s="73">
        <v>71.116600000000005</v>
      </c>
      <c r="G182" s="73">
        <v>71.262482000000006</v>
      </c>
      <c r="H182" s="73">
        <v>71.408371000000002</v>
      </c>
      <c r="I182" s="73">
        <v>71.554253000000003</v>
      </c>
      <c r="J182" s="73">
        <v>71.901604000000006</v>
      </c>
      <c r="K182" s="73">
        <v>72.162132</v>
      </c>
      <c r="L182" s="73">
        <v>72.422638000000006</v>
      </c>
      <c r="M182" s="73">
        <v>72.683143999999999</v>
      </c>
      <c r="N182" s="73">
        <v>72.943657000000002</v>
      </c>
      <c r="O182" s="73">
        <v>74.159385999999998</v>
      </c>
      <c r="P182" s="73">
        <v>74.534522999999993</v>
      </c>
      <c r="Q182" s="73">
        <v>74.909667999999996</v>
      </c>
      <c r="R182" s="73">
        <v>75.347320999999994</v>
      </c>
      <c r="S182" s="73">
        <v>75.722472999999994</v>
      </c>
      <c r="T182" s="73">
        <v>76.243492000000003</v>
      </c>
      <c r="U182" s="73">
        <v>76.785354999999996</v>
      </c>
      <c r="V182" s="73">
        <v>77.327231999999995</v>
      </c>
      <c r="W182" s="73">
        <v>77.959404000000006</v>
      </c>
      <c r="X182" s="73">
        <v>78.501273999999995</v>
      </c>
      <c r="Y182" s="73">
        <v>78.327599000000006</v>
      </c>
      <c r="Z182" s="73">
        <v>78.918098000000001</v>
      </c>
      <c r="AA182" s="73">
        <v>79.508590999999996</v>
      </c>
      <c r="AB182" s="73">
        <v>80.099091000000001</v>
      </c>
      <c r="AC182" s="73">
        <v>80.689589999999995</v>
      </c>
      <c r="AD182" s="73">
        <v>81.280074999999997</v>
      </c>
      <c r="AE182" s="72">
        <v>5.8320000000000004E-3</v>
      </c>
    </row>
    <row r="183" spans="1:31" ht="15" customHeight="1" x14ac:dyDescent="0.25">
      <c r="A183" s="70" t="s">
        <v>115</v>
      </c>
      <c r="B183" s="73">
        <v>68.055533999999994</v>
      </c>
      <c r="C183" s="73">
        <v>68.692115999999999</v>
      </c>
      <c r="D183" s="73">
        <v>69.379035999999999</v>
      </c>
      <c r="E183" s="73">
        <v>70.175865000000002</v>
      </c>
      <c r="F183" s="73">
        <v>70.320114000000004</v>
      </c>
      <c r="G183" s="73">
        <v>70.464377999999996</v>
      </c>
      <c r="H183" s="73">
        <v>70.608626999999998</v>
      </c>
      <c r="I183" s="73">
        <v>70.752876000000001</v>
      </c>
      <c r="J183" s="73">
        <v>71.096335999999994</v>
      </c>
      <c r="K183" s="73">
        <v>71.353935000000007</v>
      </c>
      <c r="L183" s="73">
        <v>71.611534000000006</v>
      </c>
      <c r="M183" s="73">
        <v>71.869124999999997</v>
      </c>
      <c r="N183" s="73">
        <v>72.126709000000005</v>
      </c>
      <c r="O183" s="73">
        <v>73.328841999999995</v>
      </c>
      <c r="P183" s="73">
        <v>73.699776</v>
      </c>
      <c r="Q183" s="73">
        <v>74.070708999999994</v>
      </c>
      <c r="R183" s="73">
        <v>74.503463999999994</v>
      </c>
      <c r="S183" s="73">
        <v>74.874404999999996</v>
      </c>
      <c r="T183" s="73">
        <v>75.389595</v>
      </c>
      <c r="U183" s="73">
        <v>75.925392000000002</v>
      </c>
      <c r="V183" s="73">
        <v>76.461196999999999</v>
      </c>
      <c r="W183" s="73">
        <v>77.086287999999996</v>
      </c>
      <c r="X183" s="73">
        <v>77.622085999999996</v>
      </c>
      <c r="Y183" s="73">
        <v>77.450371000000004</v>
      </c>
      <c r="Z183" s="73">
        <v>78.034240999999994</v>
      </c>
      <c r="AA183" s="73">
        <v>78.618126000000004</v>
      </c>
      <c r="AB183" s="73">
        <v>79.202010999999999</v>
      </c>
      <c r="AC183" s="73">
        <v>79.785888999999997</v>
      </c>
      <c r="AD183" s="73">
        <v>80.369765999999998</v>
      </c>
      <c r="AE183" s="72">
        <v>5.8320000000000004E-3</v>
      </c>
    </row>
    <row r="184" spans="1:31" ht="15" customHeight="1" x14ac:dyDescent="0.25">
      <c r="A184" s="70" t="s">
        <v>116</v>
      </c>
      <c r="B184" s="73">
        <v>45.748604</v>
      </c>
      <c r="C184" s="73">
        <v>46.127563000000002</v>
      </c>
      <c r="D184" s="73">
        <v>46.559489999999997</v>
      </c>
      <c r="E184" s="73">
        <v>47.094504999999998</v>
      </c>
      <c r="F184" s="73">
        <v>47.191642999999999</v>
      </c>
      <c r="G184" s="73">
        <v>47.288601</v>
      </c>
      <c r="H184" s="73">
        <v>47.385680999999998</v>
      </c>
      <c r="I184" s="73">
        <v>47.482784000000002</v>
      </c>
      <c r="J184" s="73">
        <v>47.713603999999997</v>
      </c>
      <c r="K184" s="73">
        <v>47.886901999999999</v>
      </c>
      <c r="L184" s="73">
        <v>48.060200000000002</v>
      </c>
      <c r="M184" s="73">
        <v>48.233485999999999</v>
      </c>
      <c r="N184" s="73">
        <v>48.406807000000001</v>
      </c>
      <c r="O184" s="73">
        <v>49.214042999999997</v>
      </c>
      <c r="P184" s="73">
        <v>49.463493</v>
      </c>
      <c r="Q184" s="73">
        <v>49.712975</v>
      </c>
      <c r="R184" s="73">
        <v>50.003990000000002</v>
      </c>
      <c r="S184" s="73">
        <v>50.253566999999997</v>
      </c>
      <c r="T184" s="73">
        <v>50.599986999999999</v>
      </c>
      <c r="U184" s="73">
        <v>50.960262</v>
      </c>
      <c r="V184" s="73">
        <v>51.320563999999997</v>
      </c>
      <c r="W184" s="73">
        <v>51.740825999999998</v>
      </c>
      <c r="X184" s="73">
        <v>52.101157999999998</v>
      </c>
      <c r="Y184" s="73">
        <v>51.986603000000002</v>
      </c>
      <c r="Z184" s="73">
        <v>52.379233999999997</v>
      </c>
      <c r="AA184" s="73">
        <v>52.771877000000003</v>
      </c>
      <c r="AB184" s="73">
        <v>53.164527999999997</v>
      </c>
      <c r="AC184" s="73">
        <v>53.557189999999999</v>
      </c>
      <c r="AD184" s="73">
        <v>53.949848000000003</v>
      </c>
      <c r="AE184" s="72">
        <v>5.8180000000000003E-3</v>
      </c>
    </row>
    <row r="185" spans="1:31" ht="15" customHeight="1" x14ac:dyDescent="0.25">
      <c r="A185" s="70" t="s">
        <v>145</v>
      </c>
      <c r="B185" s="73">
        <v>66.493354999999994</v>
      </c>
      <c r="C185" s="73">
        <v>67.098190000000002</v>
      </c>
      <c r="D185" s="73">
        <v>66.345237999999995</v>
      </c>
      <c r="E185" s="73">
        <v>67.104500000000002</v>
      </c>
      <c r="F185" s="73">
        <v>67.238365000000002</v>
      </c>
      <c r="G185" s="73">
        <v>67.377953000000005</v>
      </c>
      <c r="H185" s="73">
        <v>67.514235999999997</v>
      </c>
      <c r="I185" s="73">
        <v>67.650351999999998</v>
      </c>
      <c r="J185" s="73">
        <v>67.976341000000005</v>
      </c>
      <c r="K185" s="73">
        <v>68.217117000000002</v>
      </c>
      <c r="L185" s="73">
        <v>68.458083999999999</v>
      </c>
      <c r="M185" s="73">
        <v>68.699721999999994</v>
      </c>
      <c r="N185" s="73">
        <v>68.940574999999995</v>
      </c>
      <c r="O185" s="73">
        <v>70.083816999999996</v>
      </c>
      <c r="P185" s="73">
        <v>70.431274000000002</v>
      </c>
      <c r="Q185" s="73">
        <v>70.777732999999998</v>
      </c>
      <c r="R185" s="73">
        <v>71.181572000000003</v>
      </c>
      <c r="S185" s="73">
        <v>71.524711999999994</v>
      </c>
      <c r="T185" s="73">
        <v>72.004317999999998</v>
      </c>
      <c r="U185" s="73">
        <v>72.502464000000003</v>
      </c>
      <c r="V185" s="73">
        <v>72.999709999999993</v>
      </c>
      <c r="W185" s="73">
        <v>73.581176999999997</v>
      </c>
      <c r="X185" s="73">
        <v>74.076438999999993</v>
      </c>
      <c r="Y185" s="73">
        <v>73.895706000000004</v>
      </c>
      <c r="Z185" s="73">
        <v>74.435248999999999</v>
      </c>
      <c r="AA185" s="73">
        <v>74.974068000000003</v>
      </c>
      <c r="AB185" s="73">
        <v>75.512153999999995</v>
      </c>
      <c r="AC185" s="73">
        <v>76.049637000000004</v>
      </c>
      <c r="AD185" s="73">
        <v>76.586517000000001</v>
      </c>
      <c r="AE185" s="72">
        <v>4.9109999999999996E-3</v>
      </c>
    </row>
    <row r="186" spans="1:31" ht="15" customHeight="1" x14ac:dyDescent="0.25">
      <c r="A186" s="69" t="s">
        <v>146</v>
      </c>
    </row>
    <row r="187" spans="1:31" ht="15" customHeight="1" x14ac:dyDescent="0.25">
      <c r="A187" s="70" t="s">
        <v>114</v>
      </c>
      <c r="B187" s="73">
        <v>65.570892000000001</v>
      </c>
      <c r="C187" s="73">
        <v>65.807609999999997</v>
      </c>
      <c r="D187" s="73">
        <v>65.745887999999994</v>
      </c>
      <c r="E187" s="73">
        <v>66.009688999999995</v>
      </c>
      <c r="F187" s="73">
        <v>66.268646000000004</v>
      </c>
      <c r="G187" s="73">
        <v>66.547661000000005</v>
      </c>
      <c r="H187" s="73">
        <v>66.838722000000004</v>
      </c>
      <c r="I187" s="73">
        <v>67.204552000000007</v>
      </c>
      <c r="J187" s="73">
        <v>67.516166999999996</v>
      </c>
      <c r="K187" s="73">
        <v>67.868233000000004</v>
      </c>
      <c r="L187" s="73">
        <v>68.159569000000005</v>
      </c>
      <c r="M187" s="73">
        <v>68.401825000000002</v>
      </c>
      <c r="N187" s="73">
        <v>68.672950999999998</v>
      </c>
      <c r="O187" s="73">
        <v>68.975928999999994</v>
      </c>
      <c r="P187" s="73">
        <v>69.255500999999995</v>
      </c>
      <c r="Q187" s="73">
        <v>69.554992999999996</v>
      </c>
      <c r="R187" s="73">
        <v>69.871391000000003</v>
      </c>
      <c r="S187" s="73">
        <v>70.202361999999994</v>
      </c>
      <c r="T187" s="73">
        <v>70.551254</v>
      </c>
      <c r="U187" s="73">
        <v>70.905281000000002</v>
      </c>
      <c r="V187" s="73">
        <v>71.277946</v>
      </c>
      <c r="W187" s="73">
        <v>71.677306999999999</v>
      </c>
      <c r="X187" s="73">
        <v>72.095596</v>
      </c>
      <c r="Y187" s="73">
        <v>72.507057000000003</v>
      </c>
      <c r="Z187" s="73">
        <v>72.933098000000001</v>
      </c>
      <c r="AA187" s="73">
        <v>73.382271000000003</v>
      </c>
      <c r="AB187" s="73">
        <v>73.847328000000005</v>
      </c>
      <c r="AC187" s="73">
        <v>74.329727000000005</v>
      </c>
      <c r="AD187" s="73">
        <v>74.821303999999998</v>
      </c>
      <c r="AE187" s="72">
        <v>4.7660000000000003E-3</v>
      </c>
    </row>
    <row r="188" spans="1:31" ht="15" customHeight="1" x14ac:dyDescent="0.25">
      <c r="A188" s="70" t="s">
        <v>115</v>
      </c>
      <c r="B188" s="73">
        <v>63.844154000000003</v>
      </c>
      <c r="C188" s="73">
        <v>64.219513000000006</v>
      </c>
      <c r="D188" s="73">
        <v>66.371467999999993</v>
      </c>
      <c r="E188" s="73">
        <v>66.568375000000003</v>
      </c>
      <c r="F188" s="73">
        <v>66.790886</v>
      </c>
      <c r="G188" s="73">
        <v>67.009583000000006</v>
      </c>
      <c r="H188" s="73">
        <v>67.290824999999998</v>
      </c>
      <c r="I188" s="73">
        <v>67.607353000000003</v>
      </c>
      <c r="J188" s="73">
        <v>67.902587999999994</v>
      </c>
      <c r="K188" s="73">
        <v>68.208748</v>
      </c>
      <c r="L188" s="73">
        <v>68.523758000000001</v>
      </c>
      <c r="M188" s="73">
        <v>68.794944999999998</v>
      </c>
      <c r="N188" s="73">
        <v>69.052543999999997</v>
      </c>
      <c r="O188" s="73">
        <v>69.305655999999999</v>
      </c>
      <c r="P188" s="73">
        <v>69.601439999999997</v>
      </c>
      <c r="Q188" s="73">
        <v>69.902343999999999</v>
      </c>
      <c r="R188" s="73">
        <v>70.209923000000003</v>
      </c>
      <c r="S188" s="73">
        <v>70.531959999999998</v>
      </c>
      <c r="T188" s="73">
        <v>70.865691999999996</v>
      </c>
      <c r="U188" s="73">
        <v>71.211021000000002</v>
      </c>
      <c r="V188" s="73">
        <v>71.585587000000004</v>
      </c>
      <c r="W188" s="73">
        <v>72.047049999999999</v>
      </c>
      <c r="X188" s="73">
        <v>72.486525999999998</v>
      </c>
      <c r="Y188" s="73">
        <v>72.916656000000003</v>
      </c>
      <c r="Z188" s="73">
        <v>73.291854999999998</v>
      </c>
      <c r="AA188" s="73">
        <v>73.760848999999993</v>
      </c>
      <c r="AB188" s="73">
        <v>74.250923</v>
      </c>
      <c r="AC188" s="73">
        <v>74.731269999999995</v>
      </c>
      <c r="AD188" s="73">
        <v>75.221603000000002</v>
      </c>
      <c r="AE188" s="72">
        <v>5.8739999999999999E-3</v>
      </c>
    </row>
    <row r="189" spans="1:31" ht="15" customHeight="1" x14ac:dyDescent="0.25">
      <c r="A189" s="70" t="s">
        <v>116</v>
      </c>
      <c r="B189" s="73">
        <v>45.704467999999999</v>
      </c>
      <c r="C189" s="73">
        <v>45.908054</v>
      </c>
      <c r="D189" s="73">
        <v>45.958053999999997</v>
      </c>
      <c r="E189" s="73">
        <v>46.077075999999998</v>
      </c>
      <c r="F189" s="73">
        <v>46.219524</v>
      </c>
      <c r="G189" s="73">
        <v>46.357551999999998</v>
      </c>
      <c r="H189" s="73">
        <v>46.482635000000002</v>
      </c>
      <c r="I189" s="73">
        <v>46.609977999999998</v>
      </c>
      <c r="J189" s="73">
        <v>46.760478999999997</v>
      </c>
      <c r="K189" s="73">
        <v>46.919314999999997</v>
      </c>
      <c r="L189" s="73">
        <v>47.089115</v>
      </c>
      <c r="M189" s="73">
        <v>47.264290000000003</v>
      </c>
      <c r="N189" s="73">
        <v>47.426040999999998</v>
      </c>
      <c r="O189" s="73">
        <v>47.593826</v>
      </c>
      <c r="P189" s="73">
        <v>47.778885000000002</v>
      </c>
      <c r="Q189" s="73">
        <v>47.978157000000003</v>
      </c>
      <c r="R189" s="73">
        <v>48.171000999999997</v>
      </c>
      <c r="S189" s="73">
        <v>48.376491999999999</v>
      </c>
      <c r="T189" s="73">
        <v>48.606316</v>
      </c>
      <c r="U189" s="73">
        <v>48.836514000000001</v>
      </c>
      <c r="V189" s="73">
        <v>49.082920000000001</v>
      </c>
      <c r="W189" s="73">
        <v>49.366458999999999</v>
      </c>
      <c r="X189" s="73">
        <v>49.658389999999997</v>
      </c>
      <c r="Y189" s="73">
        <v>49.956505</v>
      </c>
      <c r="Z189" s="73">
        <v>50.284500000000001</v>
      </c>
      <c r="AA189" s="73">
        <v>50.634498999999998</v>
      </c>
      <c r="AB189" s="73">
        <v>50.988121</v>
      </c>
      <c r="AC189" s="73">
        <v>51.351588999999997</v>
      </c>
      <c r="AD189" s="73">
        <v>51.763987999999998</v>
      </c>
      <c r="AE189" s="72">
        <v>4.4559999999999999E-3</v>
      </c>
    </row>
    <row r="190" spans="1:31" ht="15" customHeight="1" x14ac:dyDescent="0.25">
      <c r="A190" s="70" t="s">
        <v>145</v>
      </c>
      <c r="B190" s="73">
        <v>64.234809999999996</v>
      </c>
      <c r="C190" s="73">
        <v>65.884536999999995</v>
      </c>
      <c r="D190" s="73">
        <v>65.884536999999995</v>
      </c>
      <c r="E190" s="73">
        <v>66.105331000000007</v>
      </c>
      <c r="F190" s="73">
        <v>66.33287</v>
      </c>
      <c r="G190" s="73">
        <v>66.576324</v>
      </c>
      <c r="H190" s="73">
        <v>66.834541000000002</v>
      </c>
      <c r="I190" s="73">
        <v>67.143105000000006</v>
      </c>
      <c r="J190" s="73">
        <v>67.420745999999994</v>
      </c>
      <c r="K190" s="73">
        <v>67.721564999999998</v>
      </c>
      <c r="L190" s="73">
        <v>67.993628999999999</v>
      </c>
      <c r="M190" s="73">
        <v>68.229934999999998</v>
      </c>
      <c r="N190" s="73">
        <v>68.474838000000005</v>
      </c>
      <c r="O190" s="73">
        <v>68.737053000000003</v>
      </c>
      <c r="P190" s="73">
        <v>68.999427999999995</v>
      </c>
      <c r="Q190" s="73">
        <v>69.276131000000007</v>
      </c>
      <c r="R190" s="73">
        <v>69.560355999999999</v>
      </c>
      <c r="S190" s="73">
        <v>69.857169999999996</v>
      </c>
      <c r="T190" s="73">
        <v>70.170845</v>
      </c>
      <c r="U190" s="73">
        <v>70.48912</v>
      </c>
      <c r="V190" s="73">
        <v>70.827652</v>
      </c>
      <c r="W190" s="73">
        <v>71.209830999999994</v>
      </c>
      <c r="X190" s="73">
        <v>71.597733000000005</v>
      </c>
      <c r="Y190" s="73">
        <v>71.980095000000006</v>
      </c>
      <c r="Z190" s="73">
        <v>72.363074999999995</v>
      </c>
      <c r="AA190" s="73">
        <v>72.786354000000003</v>
      </c>
      <c r="AB190" s="73">
        <v>73.223633000000007</v>
      </c>
      <c r="AC190" s="73">
        <v>73.669785000000005</v>
      </c>
      <c r="AD190" s="73">
        <v>74.134513999999996</v>
      </c>
      <c r="AE190" s="72">
        <v>4.3790000000000001E-3</v>
      </c>
    </row>
    <row r="191" spans="1:31" ht="15" customHeight="1" x14ac:dyDescent="0.25"/>
    <row r="192" spans="1:31" ht="15" customHeight="1" x14ac:dyDescent="0.25">
      <c r="A192" s="69" t="s">
        <v>147</v>
      </c>
    </row>
    <row r="193" spans="1:31" ht="15" customHeight="1" x14ac:dyDescent="0.25">
      <c r="A193" s="69" t="s">
        <v>148</v>
      </c>
    </row>
    <row r="194" spans="1:31" ht="15" customHeight="1" x14ac:dyDescent="0.25">
      <c r="A194" s="70" t="s">
        <v>79</v>
      </c>
      <c r="B194" s="78">
        <v>2307.1999510000001</v>
      </c>
      <c r="C194" s="78">
        <v>2279.1000979999999</v>
      </c>
      <c r="D194" s="78">
        <v>2324.9123540000001</v>
      </c>
      <c r="E194" s="78">
        <v>2356.1989749999998</v>
      </c>
      <c r="F194" s="78">
        <v>2377.9187010000001</v>
      </c>
      <c r="G194" s="78">
        <v>2416.2170409999999</v>
      </c>
      <c r="H194" s="78">
        <v>2451.25</v>
      </c>
      <c r="I194" s="78">
        <v>2486.094971</v>
      </c>
      <c r="J194" s="78">
        <v>2522.2485350000002</v>
      </c>
      <c r="K194" s="78">
        <v>2550.7058109999998</v>
      </c>
      <c r="L194" s="78">
        <v>2583.7150879999999</v>
      </c>
      <c r="M194" s="78">
        <v>2623.1027829999998</v>
      </c>
      <c r="N194" s="78">
        <v>2663.3366700000001</v>
      </c>
      <c r="O194" s="78">
        <v>2704.679932</v>
      </c>
      <c r="P194" s="78">
        <v>2744.3093260000001</v>
      </c>
      <c r="Q194" s="78">
        <v>2784.2863769999999</v>
      </c>
      <c r="R194" s="78">
        <v>2821.5117190000001</v>
      </c>
      <c r="S194" s="78">
        <v>2853.9953609999998</v>
      </c>
      <c r="T194" s="78">
        <v>2882.7299800000001</v>
      </c>
      <c r="U194" s="78">
        <v>2908.7453609999998</v>
      </c>
      <c r="V194" s="78">
        <v>2933.7993160000001</v>
      </c>
      <c r="W194" s="78">
        <v>2957.2451169999999</v>
      </c>
      <c r="X194" s="78">
        <v>2978.7382809999999</v>
      </c>
      <c r="Y194" s="78">
        <v>2998.3903810000002</v>
      </c>
      <c r="Z194" s="78">
        <v>3016.0534670000002</v>
      </c>
      <c r="AA194" s="78">
        <v>3030.1020509999998</v>
      </c>
      <c r="AB194" s="78">
        <v>3042.3728030000002</v>
      </c>
      <c r="AC194" s="78">
        <v>3052.5610350000002</v>
      </c>
      <c r="AD194" s="78">
        <v>3060.9018550000001</v>
      </c>
      <c r="AE194" s="72">
        <v>1.0983E-2</v>
      </c>
    </row>
    <row r="195" spans="1:31" ht="15" customHeight="1" x14ac:dyDescent="0.25">
      <c r="A195" s="70" t="s">
        <v>80</v>
      </c>
      <c r="B195" s="78">
        <v>345.51501500000001</v>
      </c>
      <c r="C195" s="78">
        <v>348.875336</v>
      </c>
      <c r="D195" s="78">
        <v>357.66055299999999</v>
      </c>
      <c r="E195" s="78">
        <v>371.32565299999999</v>
      </c>
      <c r="F195" s="78">
        <v>386.10916099999997</v>
      </c>
      <c r="G195" s="78">
        <v>398.859039</v>
      </c>
      <c r="H195" s="78">
        <v>413.423157</v>
      </c>
      <c r="I195" s="78">
        <v>428.408905</v>
      </c>
      <c r="J195" s="78">
        <v>441.28036500000002</v>
      </c>
      <c r="K195" s="78">
        <v>452.37252799999999</v>
      </c>
      <c r="L195" s="78">
        <v>462.85296599999998</v>
      </c>
      <c r="M195" s="78">
        <v>472.766571</v>
      </c>
      <c r="N195" s="78">
        <v>482.111603</v>
      </c>
      <c r="O195" s="78">
        <v>491.25192299999998</v>
      </c>
      <c r="P195" s="78">
        <v>499.47924799999998</v>
      </c>
      <c r="Q195" s="78">
        <v>507.127838</v>
      </c>
      <c r="R195" s="78">
        <v>514.35070800000005</v>
      </c>
      <c r="S195" s="78">
        <v>521.00903300000004</v>
      </c>
      <c r="T195" s="78">
        <v>527.30505400000004</v>
      </c>
      <c r="U195" s="78">
        <v>533.14257799999996</v>
      </c>
      <c r="V195" s="78">
        <v>538.28149399999995</v>
      </c>
      <c r="W195" s="78">
        <v>542.65765399999998</v>
      </c>
      <c r="X195" s="78">
        <v>546.70349099999999</v>
      </c>
      <c r="Y195" s="78">
        <v>550.46362299999998</v>
      </c>
      <c r="Z195" s="78">
        <v>554.13812299999995</v>
      </c>
      <c r="AA195" s="78">
        <v>557.26904300000001</v>
      </c>
      <c r="AB195" s="78">
        <v>559.86163299999998</v>
      </c>
      <c r="AC195" s="78">
        <v>562.38256799999999</v>
      </c>
      <c r="AD195" s="78">
        <v>564.65063499999997</v>
      </c>
      <c r="AE195" s="72">
        <v>1.7992999999999999E-2</v>
      </c>
    </row>
    <row r="196" spans="1:31" ht="15" customHeight="1" x14ac:dyDescent="0.25">
      <c r="A196" s="70" t="s">
        <v>81</v>
      </c>
      <c r="B196" s="78">
        <v>161.71833799999999</v>
      </c>
      <c r="C196" s="78">
        <v>173.23081999999999</v>
      </c>
      <c r="D196" s="78">
        <v>191.65348800000001</v>
      </c>
      <c r="E196" s="78">
        <v>211.21937600000001</v>
      </c>
      <c r="F196" s="78">
        <v>235.56526199999999</v>
      </c>
      <c r="G196" s="78">
        <v>260.57427999999999</v>
      </c>
      <c r="H196" s="78">
        <v>288.71862800000002</v>
      </c>
      <c r="I196" s="78">
        <v>312.20721400000002</v>
      </c>
      <c r="J196" s="78">
        <v>336.58581500000003</v>
      </c>
      <c r="K196" s="78">
        <v>360.39080799999999</v>
      </c>
      <c r="L196" s="78">
        <v>385.27191199999999</v>
      </c>
      <c r="M196" s="78">
        <v>407.96935999999999</v>
      </c>
      <c r="N196" s="78">
        <v>429.03857399999998</v>
      </c>
      <c r="O196" s="78">
        <v>447.30523699999998</v>
      </c>
      <c r="P196" s="78">
        <v>465.90588400000001</v>
      </c>
      <c r="Q196" s="78">
        <v>481.53112800000002</v>
      </c>
      <c r="R196" s="78">
        <v>498.62756300000001</v>
      </c>
      <c r="S196" s="78">
        <v>513.96844499999997</v>
      </c>
      <c r="T196" s="78">
        <v>530.777466</v>
      </c>
      <c r="U196" s="78">
        <v>545.58715800000004</v>
      </c>
      <c r="V196" s="78">
        <v>560.38360599999999</v>
      </c>
      <c r="W196" s="78">
        <v>574.456909</v>
      </c>
      <c r="X196" s="78">
        <v>587.33783000000005</v>
      </c>
      <c r="Y196" s="78">
        <v>600.28546100000005</v>
      </c>
      <c r="Z196" s="78">
        <v>614.88629200000003</v>
      </c>
      <c r="AA196" s="78">
        <v>626.62066700000003</v>
      </c>
      <c r="AB196" s="78">
        <v>639.81445299999996</v>
      </c>
      <c r="AC196" s="78">
        <v>652.79162599999995</v>
      </c>
      <c r="AD196" s="78">
        <v>664.42950399999995</v>
      </c>
      <c r="AE196" s="72">
        <v>5.1048999999999997E-2</v>
      </c>
    </row>
    <row r="197" spans="1:31" ht="15" customHeight="1" x14ac:dyDescent="0.25">
      <c r="A197" s="70" t="s">
        <v>82</v>
      </c>
      <c r="B197" s="78">
        <v>632.158997</v>
      </c>
      <c r="C197" s="78">
        <v>643.99389599999995</v>
      </c>
      <c r="D197" s="78">
        <v>662.68023700000003</v>
      </c>
      <c r="E197" s="78">
        <v>691.18218999999999</v>
      </c>
      <c r="F197" s="78">
        <v>726.74719200000004</v>
      </c>
      <c r="G197" s="78">
        <v>767.11511199999995</v>
      </c>
      <c r="H197" s="78">
        <v>810.661743</v>
      </c>
      <c r="I197" s="78">
        <v>856.02789299999995</v>
      </c>
      <c r="J197" s="78">
        <v>904.25494400000002</v>
      </c>
      <c r="K197" s="78">
        <v>956.408997</v>
      </c>
      <c r="L197" s="78">
        <v>1012.650024</v>
      </c>
      <c r="M197" s="78">
        <v>1072.677246</v>
      </c>
      <c r="N197" s="78">
        <v>1135.263672</v>
      </c>
      <c r="O197" s="78">
        <v>1200.0620120000001</v>
      </c>
      <c r="P197" s="78">
        <v>1265.6254879999999</v>
      </c>
      <c r="Q197" s="78">
        <v>1330.872314</v>
      </c>
      <c r="R197" s="78">
        <v>1396.2235109999999</v>
      </c>
      <c r="S197" s="78">
        <v>1460.240112</v>
      </c>
      <c r="T197" s="78">
        <v>1523.3238530000001</v>
      </c>
      <c r="U197" s="78">
        <v>1584.371948</v>
      </c>
      <c r="V197" s="78">
        <v>1641.215332</v>
      </c>
      <c r="W197" s="78">
        <v>1691.5115969999999</v>
      </c>
      <c r="X197" s="78">
        <v>1736.015625</v>
      </c>
      <c r="Y197" s="78">
        <v>1775.2567140000001</v>
      </c>
      <c r="Z197" s="78">
        <v>1813.0802000000001</v>
      </c>
      <c r="AA197" s="78">
        <v>1845.414307</v>
      </c>
      <c r="AB197" s="78">
        <v>1871.8275149999999</v>
      </c>
      <c r="AC197" s="78">
        <v>1893.8170170000001</v>
      </c>
      <c r="AD197" s="78">
        <v>1911.5766599999999</v>
      </c>
      <c r="AE197" s="72">
        <v>4.1119000000000003E-2</v>
      </c>
    </row>
    <row r="198" spans="1:31" ht="15" customHeight="1" x14ac:dyDescent="0.25">
      <c r="A198" s="70" t="s">
        <v>83</v>
      </c>
      <c r="B198" s="78">
        <v>2628.141357</v>
      </c>
      <c r="C198" s="78">
        <v>2660.6804200000001</v>
      </c>
      <c r="D198" s="78">
        <v>2723.0463869999999</v>
      </c>
      <c r="E198" s="78">
        <v>2820.1525879999999</v>
      </c>
      <c r="F198" s="78">
        <v>2930.8210450000001</v>
      </c>
      <c r="G198" s="78">
        <v>3038.9309079999998</v>
      </c>
      <c r="H198" s="78">
        <v>3149.8562010000001</v>
      </c>
      <c r="I198" s="78">
        <v>3250.9865719999998</v>
      </c>
      <c r="J198" s="78">
        <v>3343.9316410000001</v>
      </c>
      <c r="K198" s="78">
        <v>3433.3066410000001</v>
      </c>
      <c r="L198" s="78">
        <v>3513.4663089999999</v>
      </c>
      <c r="M198" s="78">
        <v>3599.311279</v>
      </c>
      <c r="N198" s="78">
        <v>3677.669922</v>
      </c>
      <c r="O198" s="78">
        <v>3753.9965820000002</v>
      </c>
      <c r="P198" s="78">
        <v>3818.186768</v>
      </c>
      <c r="Q198" s="78">
        <v>3877.6960450000001</v>
      </c>
      <c r="R198" s="78">
        <v>3936.3354490000002</v>
      </c>
      <c r="S198" s="78">
        <v>3985.4819339999999</v>
      </c>
      <c r="T198" s="78">
        <v>4036.994385</v>
      </c>
      <c r="U198" s="78">
        <v>4084.827393</v>
      </c>
      <c r="V198" s="78">
        <v>4125.3505859999996</v>
      </c>
      <c r="W198" s="78">
        <v>4158.4951170000004</v>
      </c>
      <c r="X198" s="78">
        <v>4186.501953</v>
      </c>
      <c r="Y198" s="78">
        <v>4209.7373049999997</v>
      </c>
      <c r="Z198" s="78">
        <v>4236.2280270000001</v>
      </c>
      <c r="AA198" s="78">
        <v>4258.2875979999999</v>
      </c>
      <c r="AB198" s="78">
        <v>4270.5996089999999</v>
      </c>
      <c r="AC198" s="78">
        <v>4283.9555659999996</v>
      </c>
      <c r="AD198" s="78">
        <v>4293.173828</v>
      </c>
      <c r="AE198" s="72">
        <v>1.7878000000000002E-2</v>
      </c>
    </row>
    <row r="199" spans="1:31" ht="15" customHeight="1" x14ac:dyDescent="0.25">
      <c r="A199" s="70" t="s">
        <v>84</v>
      </c>
      <c r="B199" s="78">
        <v>505.76711999999998</v>
      </c>
      <c r="C199" s="78">
        <v>496.96636999999998</v>
      </c>
      <c r="D199" s="78">
        <v>514.89367700000003</v>
      </c>
      <c r="E199" s="78">
        <v>532.09039299999995</v>
      </c>
      <c r="F199" s="78">
        <v>552.884094</v>
      </c>
      <c r="G199" s="78">
        <v>575.46826199999998</v>
      </c>
      <c r="H199" s="78">
        <v>599.42175299999997</v>
      </c>
      <c r="I199" s="78">
        <v>624.45459000000005</v>
      </c>
      <c r="J199" s="78">
        <v>650.82507299999997</v>
      </c>
      <c r="K199" s="78">
        <v>678.91619900000001</v>
      </c>
      <c r="L199" s="78">
        <v>707.85003700000004</v>
      </c>
      <c r="M199" s="78">
        <v>737.60906999999997</v>
      </c>
      <c r="N199" s="78">
        <v>767.67175299999997</v>
      </c>
      <c r="O199" s="78">
        <v>798.00354000000004</v>
      </c>
      <c r="P199" s="78">
        <v>829.23095699999999</v>
      </c>
      <c r="Q199" s="78">
        <v>858.64807099999996</v>
      </c>
      <c r="R199" s="78">
        <v>886.776611</v>
      </c>
      <c r="S199" s="78">
        <v>912.91302499999995</v>
      </c>
      <c r="T199" s="78">
        <v>936.90844700000002</v>
      </c>
      <c r="U199" s="78">
        <v>959.21972700000003</v>
      </c>
      <c r="V199" s="78">
        <v>979.09655799999996</v>
      </c>
      <c r="W199" s="78">
        <v>996.43743900000004</v>
      </c>
      <c r="X199" s="78">
        <v>1011.772461</v>
      </c>
      <c r="Y199" s="78">
        <v>1025.451172</v>
      </c>
      <c r="Z199" s="78">
        <v>1040.8186040000001</v>
      </c>
      <c r="AA199" s="78">
        <v>1054.5275879999999</v>
      </c>
      <c r="AB199" s="78">
        <v>1067.057495</v>
      </c>
      <c r="AC199" s="78">
        <v>1078.720947</v>
      </c>
      <c r="AD199" s="78">
        <v>1089.5736079999999</v>
      </c>
      <c r="AE199" s="72">
        <v>2.9502E-2</v>
      </c>
    </row>
    <row r="200" spans="1:31" ht="15" customHeight="1" x14ac:dyDescent="0.25">
      <c r="A200" s="70" t="s">
        <v>85</v>
      </c>
      <c r="B200" s="78">
        <v>748.71460000000002</v>
      </c>
      <c r="C200" s="78">
        <v>796.06817599999999</v>
      </c>
      <c r="D200" s="78">
        <v>849.31933600000002</v>
      </c>
      <c r="E200" s="78">
        <v>905.01763900000003</v>
      </c>
      <c r="F200" s="78">
        <v>967.19317599999999</v>
      </c>
      <c r="G200" s="78">
        <v>1029.928711</v>
      </c>
      <c r="H200" s="78">
        <v>1090.133789</v>
      </c>
      <c r="I200" s="78">
        <v>1151.044678</v>
      </c>
      <c r="J200" s="78">
        <v>1216.364746</v>
      </c>
      <c r="K200" s="78">
        <v>1280.9145510000001</v>
      </c>
      <c r="L200" s="78">
        <v>1345.3198239999999</v>
      </c>
      <c r="M200" s="78">
        <v>1409.1525879999999</v>
      </c>
      <c r="N200" s="78">
        <v>1469.3388669999999</v>
      </c>
      <c r="O200" s="78">
        <v>1525.064697</v>
      </c>
      <c r="P200" s="78">
        <v>1576.8085940000001</v>
      </c>
      <c r="Q200" s="78">
        <v>1623.010254</v>
      </c>
      <c r="R200" s="78">
        <v>1664.301025</v>
      </c>
      <c r="S200" s="78">
        <v>1702.3093260000001</v>
      </c>
      <c r="T200" s="78">
        <v>1738.5795900000001</v>
      </c>
      <c r="U200" s="78">
        <v>1772.644043</v>
      </c>
      <c r="V200" s="78">
        <v>1802.8759769999999</v>
      </c>
      <c r="W200" s="78">
        <v>1829.4841309999999</v>
      </c>
      <c r="X200" s="78">
        <v>1854.2448730000001</v>
      </c>
      <c r="Y200" s="78">
        <v>1877.496582</v>
      </c>
      <c r="Z200" s="78">
        <v>1902.5336910000001</v>
      </c>
      <c r="AA200" s="78">
        <v>1925.1188959999999</v>
      </c>
      <c r="AB200" s="78">
        <v>1945.8920900000001</v>
      </c>
      <c r="AC200" s="78">
        <v>1966.6125489999999</v>
      </c>
      <c r="AD200" s="78">
        <v>1986.2998050000001</v>
      </c>
      <c r="AE200" s="72">
        <v>3.4445000000000003E-2</v>
      </c>
    </row>
    <row r="201" spans="1:31" ht="15" customHeight="1" x14ac:dyDescent="0.25">
      <c r="A201" s="70" t="s">
        <v>86</v>
      </c>
      <c r="B201" s="78">
        <v>894.72851600000001</v>
      </c>
      <c r="C201" s="78">
        <v>936.07702600000005</v>
      </c>
      <c r="D201" s="78">
        <v>989.13147000000004</v>
      </c>
      <c r="E201" s="78">
        <v>1054.1710210000001</v>
      </c>
      <c r="F201" s="78">
        <v>1123.1633300000001</v>
      </c>
      <c r="G201" s="78">
        <v>1182.4223629999999</v>
      </c>
      <c r="H201" s="78">
        <v>1244.740967</v>
      </c>
      <c r="I201" s="78">
        <v>1305.843018</v>
      </c>
      <c r="J201" s="78">
        <v>1363.5048830000001</v>
      </c>
      <c r="K201" s="78">
        <v>1415.1660159999999</v>
      </c>
      <c r="L201" s="78">
        <v>1456.0354</v>
      </c>
      <c r="M201" s="78">
        <v>1488.0996090000001</v>
      </c>
      <c r="N201" s="78">
        <v>1509.735107</v>
      </c>
      <c r="O201" s="78">
        <v>1523.551514</v>
      </c>
      <c r="P201" s="78">
        <v>1532.0817870000001</v>
      </c>
      <c r="Q201" s="78">
        <v>1535.997314</v>
      </c>
      <c r="R201" s="78">
        <v>1536.355957</v>
      </c>
      <c r="S201" s="78">
        <v>1533.1264650000001</v>
      </c>
      <c r="T201" s="78">
        <v>1528.0310059999999</v>
      </c>
      <c r="U201" s="78">
        <v>1521.463135</v>
      </c>
      <c r="V201" s="78">
        <v>1513.2985839999999</v>
      </c>
      <c r="W201" s="78">
        <v>1503.6096190000001</v>
      </c>
      <c r="X201" s="78">
        <v>1493.1000979999999</v>
      </c>
      <c r="Y201" s="78">
        <v>1482.2687989999999</v>
      </c>
      <c r="Z201" s="78">
        <v>1473.549072</v>
      </c>
      <c r="AA201" s="78">
        <v>1464.0498050000001</v>
      </c>
      <c r="AB201" s="78">
        <v>1454.263428</v>
      </c>
      <c r="AC201" s="78">
        <v>1444.4819339999999</v>
      </c>
      <c r="AD201" s="78">
        <v>1434.5473629999999</v>
      </c>
      <c r="AE201" s="72">
        <v>1.5937E-2</v>
      </c>
    </row>
    <row r="202" spans="1:31" ht="15" customHeight="1" x14ac:dyDescent="0.25">
      <c r="A202" s="70" t="s">
        <v>87</v>
      </c>
      <c r="B202" s="78">
        <v>1109.2126459999999</v>
      </c>
      <c r="C202" s="78">
        <v>1182.5426030000001</v>
      </c>
      <c r="D202" s="78">
        <v>1269.640991</v>
      </c>
      <c r="E202" s="78">
        <v>1365.3466800000001</v>
      </c>
      <c r="F202" s="78">
        <v>1478.0189210000001</v>
      </c>
      <c r="G202" s="78">
        <v>1603.2650149999999</v>
      </c>
      <c r="H202" s="78">
        <v>1729.01062</v>
      </c>
      <c r="I202" s="78">
        <v>1858.7429199999999</v>
      </c>
      <c r="J202" s="78">
        <v>1993.4849850000001</v>
      </c>
      <c r="K202" s="78">
        <v>2136.5678710000002</v>
      </c>
      <c r="L202" s="78">
        <v>2292.5483399999998</v>
      </c>
      <c r="M202" s="78">
        <v>2460.6611330000001</v>
      </c>
      <c r="N202" s="78">
        <v>2640.976807</v>
      </c>
      <c r="O202" s="78">
        <v>2820.9816890000002</v>
      </c>
      <c r="P202" s="78">
        <v>2999.704346</v>
      </c>
      <c r="Q202" s="78">
        <v>3174.161865</v>
      </c>
      <c r="R202" s="78">
        <v>3334.2290039999998</v>
      </c>
      <c r="S202" s="78">
        <v>3482.2221679999998</v>
      </c>
      <c r="T202" s="78">
        <v>3610.0021969999998</v>
      </c>
      <c r="U202" s="78">
        <v>3726.2697750000002</v>
      </c>
      <c r="V202" s="78">
        <v>3820.3767090000001</v>
      </c>
      <c r="W202" s="78">
        <v>3888.9865719999998</v>
      </c>
      <c r="X202" s="78">
        <v>3944.5583499999998</v>
      </c>
      <c r="Y202" s="78">
        <v>3986.9140619999998</v>
      </c>
      <c r="Z202" s="78">
        <v>4025.6791990000002</v>
      </c>
      <c r="AA202" s="78">
        <v>4052.952393</v>
      </c>
      <c r="AB202" s="78">
        <v>4062.0317380000001</v>
      </c>
      <c r="AC202" s="78">
        <v>4072.7495119999999</v>
      </c>
      <c r="AD202" s="78">
        <v>4084.6655270000001</v>
      </c>
      <c r="AE202" s="72">
        <v>4.6980000000000001E-2</v>
      </c>
    </row>
    <row r="203" spans="1:31" ht="15" customHeight="1" x14ac:dyDescent="0.25">
      <c r="A203" s="70" t="s">
        <v>88</v>
      </c>
      <c r="B203" s="78">
        <v>685.73028599999998</v>
      </c>
      <c r="C203" s="78">
        <v>696.21105999999997</v>
      </c>
      <c r="D203" s="78">
        <v>717.86920199999997</v>
      </c>
      <c r="E203" s="78">
        <v>741.67150900000001</v>
      </c>
      <c r="F203" s="78">
        <v>765.13287400000002</v>
      </c>
      <c r="G203" s="78">
        <v>793.28082300000005</v>
      </c>
      <c r="H203" s="78">
        <v>822.38696300000004</v>
      </c>
      <c r="I203" s="78">
        <v>850.45996100000002</v>
      </c>
      <c r="J203" s="78">
        <v>874.86309800000004</v>
      </c>
      <c r="K203" s="78">
        <v>897.90106200000002</v>
      </c>
      <c r="L203" s="78">
        <v>919.91845699999999</v>
      </c>
      <c r="M203" s="78">
        <v>944.90026899999998</v>
      </c>
      <c r="N203" s="78">
        <v>967.67742899999996</v>
      </c>
      <c r="O203" s="78">
        <v>987.38708499999996</v>
      </c>
      <c r="P203" s="78">
        <v>1002.961487</v>
      </c>
      <c r="Q203" s="78">
        <v>1014.397461</v>
      </c>
      <c r="R203" s="78">
        <v>1024.5974120000001</v>
      </c>
      <c r="S203" s="78">
        <v>1030.459961</v>
      </c>
      <c r="T203" s="78">
        <v>1035.640625</v>
      </c>
      <c r="U203" s="78">
        <v>1039.137207</v>
      </c>
      <c r="V203" s="78">
        <v>1040.7254640000001</v>
      </c>
      <c r="W203" s="78">
        <v>1041.0009769999999</v>
      </c>
      <c r="X203" s="78">
        <v>1038.9868160000001</v>
      </c>
      <c r="Y203" s="78">
        <v>1035.7958980000001</v>
      </c>
      <c r="Z203" s="78">
        <v>1033.3220209999999</v>
      </c>
      <c r="AA203" s="78">
        <v>1028.862061</v>
      </c>
      <c r="AB203" s="78">
        <v>1023.029175</v>
      </c>
      <c r="AC203" s="78">
        <v>1018.116638</v>
      </c>
      <c r="AD203" s="78">
        <v>1013.4987180000001</v>
      </c>
      <c r="AE203" s="72">
        <v>1.4005E-2</v>
      </c>
    </row>
    <row r="204" spans="1:31" ht="15" customHeight="1" x14ac:dyDescent="0.25">
      <c r="A204" s="70" t="s">
        <v>89</v>
      </c>
      <c r="B204" s="78">
        <v>1096.8950199999999</v>
      </c>
      <c r="C204" s="78">
        <v>1147.5512699999999</v>
      </c>
      <c r="D204" s="78">
        <v>1200.1345209999999</v>
      </c>
      <c r="E204" s="78">
        <v>1270.39563</v>
      </c>
      <c r="F204" s="78">
        <v>1355.46875</v>
      </c>
      <c r="G204" s="78">
        <v>1445.8129879999999</v>
      </c>
      <c r="H204" s="78">
        <v>1542.9296879999999</v>
      </c>
      <c r="I204" s="78">
        <v>1646.2597659999999</v>
      </c>
      <c r="J204" s="78">
        <v>1752.1521</v>
      </c>
      <c r="K204" s="78">
        <v>1861.6813959999999</v>
      </c>
      <c r="L204" s="78">
        <v>1971.373047</v>
      </c>
      <c r="M204" s="78">
        <v>2085.1655270000001</v>
      </c>
      <c r="N204" s="78">
        <v>2191.6896969999998</v>
      </c>
      <c r="O204" s="78">
        <v>2283.0717770000001</v>
      </c>
      <c r="P204" s="78">
        <v>2365.0539549999999</v>
      </c>
      <c r="Q204" s="78">
        <v>2439.4995119999999</v>
      </c>
      <c r="R204" s="78">
        <v>2508.1994629999999</v>
      </c>
      <c r="S204" s="78">
        <v>2565.5671390000002</v>
      </c>
      <c r="T204" s="78">
        <v>2618.0239259999998</v>
      </c>
      <c r="U204" s="78">
        <v>2662.3796390000002</v>
      </c>
      <c r="V204" s="78">
        <v>2697.703125</v>
      </c>
      <c r="W204" s="78">
        <v>2726.063232</v>
      </c>
      <c r="X204" s="78">
        <v>2748.720703</v>
      </c>
      <c r="Y204" s="78">
        <v>2766.6606449999999</v>
      </c>
      <c r="Z204" s="78">
        <v>2786.0939939999998</v>
      </c>
      <c r="AA204" s="78">
        <v>2800.5756839999999</v>
      </c>
      <c r="AB204" s="78">
        <v>2811.4008789999998</v>
      </c>
      <c r="AC204" s="78">
        <v>2821.2211910000001</v>
      </c>
      <c r="AD204" s="78">
        <v>2828.21875</v>
      </c>
      <c r="AE204" s="72">
        <v>3.3972000000000002E-2</v>
      </c>
    </row>
    <row r="205" spans="1:31" ht="15" customHeight="1" x14ac:dyDescent="0.25">
      <c r="A205" s="70" t="s">
        <v>90</v>
      </c>
      <c r="B205" s="78">
        <v>334.23623700000002</v>
      </c>
      <c r="C205" s="78">
        <v>346.52298000000002</v>
      </c>
      <c r="D205" s="78">
        <v>361.846405</v>
      </c>
      <c r="E205" s="78">
        <v>382.966003</v>
      </c>
      <c r="F205" s="78">
        <v>410.04281600000002</v>
      </c>
      <c r="G205" s="78">
        <v>440.27804600000002</v>
      </c>
      <c r="H205" s="78">
        <v>475.42907700000001</v>
      </c>
      <c r="I205" s="78">
        <v>515.88934300000005</v>
      </c>
      <c r="J205" s="78">
        <v>561.23846400000002</v>
      </c>
      <c r="K205" s="78">
        <v>611.88098100000002</v>
      </c>
      <c r="L205" s="78">
        <v>666.15240500000004</v>
      </c>
      <c r="M205" s="78">
        <v>728.38586399999997</v>
      </c>
      <c r="N205" s="78">
        <v>793.02191200000004</v>
      </c>
      <c r="O205" s="78">
        <v>845.77581799999996</v>
      </c>
      <c r="P205" s="78">
        <v>899.301514</v>
      </c>
      <c r="Q205" s="78">
        <v>948.58813499999997</v>
      </c>
      <c r="R205" s="78">
        <v>998.45519999999999</v>
      </c>
      <c r="S205" s="78">
        <v>1041.247803</v>
      </c>
      <c r="T205" s="78">
        <v>1082.149414</v>
      </c>
      <c r="U205" s="78">
        <v>1119.572754</v>
      </c>
      <c r="V205" s="78">
        <v>1150.073975</v>
      </c>
      <c r="W205" s="78">
        <v>1176.102783</v>
      </c>
      <c r="X205" s="78">
        <v>1197.8969729999999</v>
      </c>
      <c r="Y205" s="78">
        <v>1215.611328</v>
      </c>
      <c r="Z205" s="78">
        <v>1233.4858400000001</v>
      </c>
      <c r="AA205" s="78">
        <v>1247.752197</v>
      </c>
      <c r="AB205" s="78">
        <v>1258.5969239999999</v>
      </c>
      <c r="AC205" s="78">
        <v>1269.15625</v>
      </c>
      <c r="AD205" s="78">
        <v>1277.885254</v>
      </c>
      <c r="AE205" s="72">
        <v>4.9521000000000003E-2</v>
      </c>
    </row>
    <row r="206" spans="1:31" ht="15" customHeight="1" x14ac:dyDescent="0.25">
      <c r="A206" s="70" t="s">
        <v>91</v>
      </c>
      <c r="B206" s="78">
        <v>323.42279100000002</v>
      </c>
      <c r="C206" s="78">
        <v>336.25225799999998</v>
      </c>
      <c r="D206" s="78">
        <v>350.21847500000001</v>
      </c>
      <c r="E206" s="78">
        <v>370.126892</v>
      </c>
      <c r="F206" s="78">
        <v>390.06140099999999</v>
      </c>
      <c r="G206" s="78">
        <v>412.20272799999998</v>
      </c>
      <c r="H206" s="78">
        <v>433.69390900000002</v>
      </c>
      <c r="I206" s="78">
        <v>453.067139</v>
      </c>
      <c r="J206" s="78">
        <v>471.233093</v>
      </c>
      <c r="K206" s="78">
        <v>490.57455399999998</v>
      </c>
      <c r="L206" s="78">
        <v>508.91195699999997</v>
      </c>
      <c r="M206" s="78">
        <v>529.04748500000005</v>
      </c>
      <c r="N206" s="78">
        <v>550.21624799999995</v>
      </c>
      <c r="O206" s="78">
        <v>572.00952099999995</v>
      </c>
      <c r="P206" s="78">
        <v>593.49981700000001</v>
      </c>
      <c r="Q206" s="78">
        <v>613.25750700000003</v>
      </c>
      <c r="R206" s="78">
        <v>633.17175299999997</v>
      </c>
      <c r="S206" s="78">
        <v>651.30602999999996</v>
      </c>
      <c r="T206" s="78">
        <v>670.19647199999997</v>
      </c>
      <c r="U206" s="78">
        <v>689.46362299999998</v>
      </c>
      <c r="V206" s="78">
        <v>707.88879399999996</v>
      </c>
      <c r="W206" s="78">
        <v>726.06860400000005</v>
      </c>
      <c r="X206" s="78">
        <v>742.83557099999996</v>
      </c>
      <c r="Y206" s="78">
        <v>758.70251499999995</v>
      </c>
      <c r="Z206" s="78">
        <v>775.330017</v>
      </c>
      <c r="AA206" s="78">
        <v>790.48468000000003</v>
      </c>
      <c r="AB206" s="78">
        <v>804.582581</v>
      </c>
      <c r="AC206" s="78">
        <v>818.31451400000003</v>
      </c>
      <c r="AD206" s="78">
        <v>832.07885699999997</v>
      </c>
      <c r="AE206" s="72">
        <v>3.4126999999999998E-2</v>
      </c>
    </row>
    <row r="207" spans="1:31" ht="15" customHeight="1" x14ac:dyDescent="0.25">
      <c r="A207" s="70" t="s">
        <v>111</v>
      </c>
      <c r="B207" s="78">
        <v>11773.440430000001</v>
      </c>
      <c r="C207" s="78">
        <v>12044.072265999999</v>
      </c>
      <c r="D207" s="78">
        <v>12513.007812</v>
      </c>
      <c r="E207" s="78">
        <v>13071.865234000001</v>
      </c>
      <c r="F207" s="78">
        <v>13699.126953000001</v>
      </c>
      <c r="G207" s="78">
        <v>14364.356444999999</v>
      </c>
      <c r="H207" s="78">
        <v>15051.65625</v>
      </c>
      <c r="I207" s="78">
        <v>15739.487305000001</v>
      </c>
      <c r="J207" s="78">
        <v>16431.966797000001</v>
      </c>
      <c r="K207" s="78">
        <v>17126.789062</v>
      </c>
      <c r="L207" s="78">
        <v>17826.066406000002</v>
      </c>
      <c r="M207" s="78">
        <v>18558.849609000001</v>
      </c>
      <c r="N207" s="78">
        <v>19277.748047000001</v>
      </c>
      <c r="O207" s="78">
        <v>19953.140625</v>
      </c>
      <c r="P207" s="78">
        <v>20592.150390999999</v>
      </c>
      <c r="Q207" s="78">
        <v>21189.074218999998</v>
      </c>
      <c r="R207" s="78">
        <v>21753.134765999999</v>
      </c>
      <c r="S207" s="78">
        <v>22253.847656000002</v>
      </c>
      <c r="T207" s="78">
        <v>22720.662109000001</v>
      </c>
      <c r="U207" s="78">
        <v>23146.822265999999</v>
      </c>
      <c r="V207" s="78">
        <v>23511.068359000001</v>
      </c>
      <c r="W207" s="78">
        <v>23812.121093999998</v>
      </c>
      <c r="X207" s="78">
        <v>24067.412109000001</v>
      </c>
      <c r="Y207" s="78">
        <v>24283.037109000001</v>
      </c>
      <c r="Z207" s="78">
        <v>24505.199218999998</v>
      </c>
      <c r="AA207" s="78">
        <v>24682.015625</v>
      </c>
      <c r="AB207" s="78">
        <v>24811.330077999999</v>
      </c>
      <c r="AC207" s="78">
        <v>24934.880859000001</v>
      </c>
      <c r="AD207" s="78">
        <v>25041.498047000001</v>
      </c>
      <c r="AE207" s="72">
        <v>2.7480000000000001E-2</v>
      </c>
    </row>
    <row r="208" spans="1:31" ht="15" customHeight="1" x14ac:dyDescent="0.25">
      <c r="A208" s="70" t="s">
        <v>149</v>
      </c>
      <c r="B208" s="78">
        <v>25.114000000000001</v>
      </c>
      <c r="C208" s="78">
        <v>22.357997999999998</v>
      </c>
      <c r="D208" s="78">
        <v>22.647708999999999</v>
      </c>
      <c r="E208" s="78">
        <v>22.597695999999999</v>
      </c>
      <c r="F208" s="78">
        <v>22.556318000000001</v>
      </c>
      <c r="G208" s="78">
        <v>22.522082999999999</v>
      </c>
      <c r="H208" s="78">
        <v>22.493756999999999</v>
      </c>
      <c r="I208" s="78">
        <v>22.470321999999999</v>
      </c>
      <c r="J208" s="78">
        <v>22.450932000000002</v>
      </c>
      <c r="K208" s="78">
        <v>22.434888999999998</v>
      </c>
      <c r="L208" s="78">
        <v>22.421616</v>
      </c>
      <c r="M208" s="78">
        <v>22.410633000000001</v>
      </c>
      <c r="N208" s="78">
        <v>22.401546</v>
      </c>
      <c r="O208" s="78">
        <v>22.394030000000001</v>
      </c>
      <c r="P208" s="78">
        <v>22.387810000000002</v>
      </c>
      <c r="Q208" s="78">
        <v>22.382663999999998</v>
      </c>
      <c r="R208" s="78">
        <v>22.378405000000001</v>
      </c>
      <c r="S208" s="78">
        <v>22.374881999999999</v>
      </c>
      <c r="T208" s="78">
        <v>22.371967000000001</v>
      </c>
      <c r="U208" s="78">
        <v>22.369555999999999</v>
      </c>
      <c r="V208" s="78">
        <v>22.367560999999998</v>
      </c>
      <c r="W208" s="78">
        <v>22.36591</v>
      </c>
      <c r="X208" s="78">
        <v>22.364543999999999</v>
      </c>
      <c r="Y208" s="78">
        <v>22.363415</v>
      </c>
      <c r="Z208" s="78">
        <v>22.362477999999999</v>
      </c>
      <c r="AA208" s="78">
        <v>22.361706000000002</v>
      </c>
      <c r="AB208" s="78">
        <v>22.361065</v>
      </c>
      <c r="AC208" s="78">
        <v>22.360537000000001</v>
      </c>
      <c r="AD208" s="78">
        <v>22.360098000000001</v>
      </c>
      <c r="AE208" s="72">
        <v>3.0000000000000001E-6</v>
      </c>
    </row>
    <row r="209" spans="1:31" ht="15" customHeight="1" x14ac:dyDescent="0.25">
      <c r="A209" s="70" t="s">
        <v>150</v>
      </c>
      <c r="B209" s="78">
        <v>556.13458300000002</v>
      </c>
      <c r="C209" s="78">
        <v>519.255493</v>
      </c>
      <c r="D209" s="78">
        <v>507.62103300000001</v>
      </c>
      <c r="E209" s="78">
        <v>498.41296399999999</v>
      </c>
      <c r="F209" s="78">
        <v>493.29992700000003</v>
      </c>
      <c r="G209" s="78">
        <v>490.98367300000001</v>
      </c>
      <c r="H209" s="78">
        <v>490.21383700000001</v>
      </c>
      <c r="I209" s="78">
        <v>490.04037499999998</v>
      </c>
      <c r="J209" s="78">
        <v>490.25991800000003</v>
      </c>
      <c r="K209" s="78">
        <v>490.66137700000002</v>
      </c>
      <c r="L209" s="78">
        <v>491.34613000000002</v>
      </c>
      <c r="M209" s="78">
        <v>491.97042800000003</v>
      </c>
      <c r="N209" s="78">
        <v>492.58978300000001</v>
      </c>
      <c r="O209" s="78">
        <v>495.86975100000001</v>
      </c>
      <c r="P209" s="78">
        <v>500.82681300000002</v>
      </c>
      <c r="Q209" s="78">
        <v>506.03518700000001</v>
      </c>
      <c r="R209" s="78">
        <v>511.506531</v>
      </c>
      <c r="S209" s="78">
        <v>517.209656</v>
      </c>
      <c r="T209" s="78">
        <v>523.14196800000002</v>
      </c>
      <c r="U209" s="78">
        <v>529.27355999999997</v>
      </c>
      <c r="V209" s="78">
        <v>535.64825399999995</v>
      </c>
      <c r="W209" s="78">
        <v>542.22851600000001</v>
      </c>
      <c r="X209" s="78">
        <v>549.03607199999999</v>
      </c>
      <c r="Y209" s="78">
        <v>556.06292699999995</v>
      </c>
      <c r="Z209" s="78">
        <v>563.27105700000004</v>
      </c>
      <c r="AA209" s="78">
        <v>570.73071300000004</v>
      </c>
      <c r="AB209" s="78">
        <v>578.36993399999994</v>
      </c>
      <c r="AC209" s="78">
        <v>586.18573000000004</v>
      </c>
      <c r="AD209" s="78">
        <v>594.17468299999996</v>
      </c>
      <c r="AE209" s="72">
        <v>5.0039999999999998E-3</v>
      </c>
    </row>
    <row r="210" spans="1:31" ht="15" customHeight="1" thickBot="1" x14ac:dyDescent="0.3"/>
    <row r="211" spans="1:31" ht="15" customHeight="1" x14ac:dyDescent="0.25">
      <c r="A211" s="114" t="s">
        <v>151</v>
      </c>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c r="AE211" s="114"/>
    </row>
    <row r="212" spans="1:31" ht="15" customHeight="1" x14ac:dyDescent="0.25">
      <c r="A212" s="77" t="s">
        <v>152</v>
      </c>
    </row>
    <row r="213" spans="1:31" ht="15" customHeight="1" x14ac:dyDescent="0.25">
      <c r="A213" s="77" t="s">
        <v>61</v>
      </c>
    </row>
    <row r="214" spans="1:31" ht="15" customHeight="1" x14ac:dyDescent="0.25">
      <c r="A214" s="77" t="s">
        <v>153</v>
      </c>
    </row>
    <row r="215" spans="1:31" ht="15" customHeight="1" x14ac:dyDescent="0.25">
      <c r="A215" s="77" t="s">
        <v>552</v>
      </c>
    </row>
    <row r="216" spans="1:31" ht="15" customHeight="1" x14ac:dyDescent="0.25">
      <c r="A216" s="77" t="s">
        <v>154</v>
      </c>
    </row>
    <row r="217" spans="1:31" ht="15" customHeight="1" x14ac:dyDescent="0.25">
      <c r="A217" s="77" t="s">
        <v>553</v>
      </c>
    </row>
    <row r="218" spans="1:31" ht="15" customHeight="1" x14ac:dyDescent="0.25">
      <c r="A218" s="77" t="s">
        <v>554</v>
      </c>
    </row>
    <row r="219" spans="1:31" ht="15" customHeight="1" x14ac:dyDescent="0.25"/>
    <row r="220" spans="1:31" ht="15" customHeight="1" x14ac:dyDescent="0.25"/>
    <row r="221" spans="1:31" ht="15" customHeight="1" x14ac:dyDescent="0.25"/>
    <row r="222" spans="1:31" ht="15" customHeight="1" x14ac:dyDescent="0.25"/>
    <row r="223" spans="1:31" ht="15" customHeight="1" x14ac:dyDescent="0.25"/>
    <row r="224" spans="1:31" ht="15" customHeight="1" x14ac:dyDescent="0.25"/>
    <row r="225" ht="15" customHeight="1" x14ac:dyDescent="0.25"/>
    <row r="226" ht="15" customHeight="1" x14ac:dyDescent="0.25"/>
    <row r="227" ht="15" customHeight="1" x14ac:dyDescent="0.25"/>
  </sheetData>
  <mergeCells count="1">
    <mergeCell ref="A211:AE2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27"/>
  <sheetViews>
    <sheetView workbookViewId="0"/>
  </sheetViews>
  <sheetFormatPr defaultRowHeight="15" x14ac:dyDescent="0.25"/>
  <cols>
    <col min="1" max="1" width="45.7109375" customWidth="1"/>
  </cols>
  <sheetData>
    <row r="1" spans="1:31" ht="15" customHeight="1" x14ac:dyDescent="0.25">
      <c r="A1" s="64" t="s">
        <v>555</v>
      </c>
    </row>
    <row r="2" spans="1:31" ht="15" customHeight="1" x14ac:dyDescent="0.25">
      <c r="A2" s="65" t="s">
        <v>4</v>
      </c>
    </row>
    <row r="3" spans="1:31" ht="15" customHeight="1" x14ac:dyDescent="0.25">
      <c r="A3" s="65" t="s">
        <v>4</v>
      </c>
      <c r="B3" s="66" t="s">
        <v>4</v>
      </c>
      <c r="C3" s="66" t="s">
        <v>4</v>
      </c>
      <c r="D3" s="66" t="s">
        <v>4</v>
      </c>
      <c r="E3" s="66" t="s">
        <v>4</v>
      </c>
      <c r="F3" s="66" t="s">
        <v>4</v>
      </c>
      <c r="G3" s="66" t="s">
        <v>4</v>
      </c>
      <c r="H3" s="66" t="s">
        <v>4</v>
      </c>
      <c r="I3" s="66" t="s">
        <v>4</v>
      </c>
      <c r="J3" s="66" t="s">
        <v>4</v>
      </c>
      <c r="K3" s="66" t="s">
        <v>4</v>
      </c>
      <c r="L3" s="66" t="s">
        <v>4</v>
      </c>
      <c r="M3" s="66" t="s">
        <v>4</v>
      </c>
      <c r="N3" s="66" t="s">
        <v>4</v>
      </c>
      <c r="O3" s="66" t="s">
        <v>4</v>
      </c>
      <c r="P3" s="66" t="s">
        <v>4</v>
      </c>
      <c r="Q3" s="66" t="s">
        <v>4</v>
      </c>
      <c r="R3" s="66" t="s">
        <v>4</v>
      </c>
      <c r="S3" s="66" t="s">
        <v>4</v>
      </c>
      <c r="T3" s="66" t="s">
        <v>4</v>
      </c>
      <c r="U3" s="66" t="s">
        <v>4</v>
      </c>
      <c r="V3" s="66" t="s">
        <v>4</v>
      </c>
      <c r="W3" s="66" t="s">
        <v>4</v>
      </c>
      <c r="X3" s="66" t="s">
        <v>4</v>
      </c>
      <c r="Y3" s="66" t="s">
        <v>4</v>
      </c>
      <c r="Z3" s="66" t="s">
        <v>4</v>
      </c>
      <c r="AA3" s="66" t="s">
        <v>4</v>
      </c>
      <c r="AB3" s="66" t="s">
        <v>4</v>
      </c>
      <c r="AC3" s="66" t="s">
        <v>4</v>
      </c>
      <c r="AD3" s="66" t="s">
        <v>4</v>
      </c>
      <c r="AE3" s="67" t="s">
        <v>479</v>
      </c>
    </row>
    <row r="4" spans="1:31" ht="15" customHeight="1" thickBot="1" x14ac:dyDescent="0.3">
      <c r="A4" s="68" t="s">
        <v>293</v>
      </c>
      <c r="B4" s="68">
        <v>2012</v>
      </c>
      <c r="C4" s="68">
        <v>2013</v>
      </c>
      <c r="D4" s="68">
        <v>2014</v>
      </c>
      <c r="E4" s="68">
        <v>2015</v>
      </c>
      <c r="F4" s="68">
        <v>2016</v>
      </c>
      <c r="G4" s="68">
        <v>2017</v>
      </c>
      <c r="H4" s="68">
        <v>2018</v>
      </c>
      <c r="I4" s="68">
        <v>2019</v>
      </c>
      <c r="J4" s="68">
        <v>2020</v>
      </c>
      <c r="K4" s="68">
        <v>2021</v>
      </c>
      <c r="L4" s="68">
        <v>2022</v>
      </c>
      <c r="M4" s="68">
        <v>2023</v>
      </c>
      <c r="N4" s="68">
        <v>2024</v>
      </c>
      <c r="O4" s="68">
        <v>2025</v>
      </c>
      <c r="P4" s="68">
        <v>2026</v>
      </c>
      <c r="Q4" s="68">
        <v>2027</v>
      </c>
      <c r="R4" s="68">
        <v>2028</v>
      </c>
      <c r="S4" s="68">
        <v>2029</v>
      </c>
      <c r="T4" s="68">
        <v>2030</v>
      </c>
      <c r="U4" s="68">
        <v>2031</v>
      </c>
      <c r="V4" s="68">
        <v>2032</v>
      </c>
      <c r="W4" s="68">
        <v>2033</v>
      </c>
      <c r="X4" s="68">
        <v>2034</v>
      </c>
      <c r="Y4" s="68">
        <v>2035</v>
      </c>
      <c r="Z4" s="68">
        <v>2036</v>
      </c>
      <c r="AA4" s="68">
        <v>2037</v>
      </c>
      <c r="AB4" s="68">
        <v>2038</v>
      </c>
      <c r="AC4" s="68">
        <v>2039</v>
      </c>
      <c r="AD4" s="68">
        <v>2040</v>
      </c>
      <c r="AE4" s="68">
        <v>2040</v>
      </c>
    </row>
    <row r="5" spans="1:31" ht="15" customHeight="1" thickTop="1" x14ac:dyDescent="0.25"/>
    <row r="6" spans="1:31" ht="15" customHeight="1" x14ac:dyDescent="0.25">
      <c r="A6" s="69" t="s">
        <v>294</v>
      </c>
    </row>
    <row r="7" spans="1:31" ht="15" customHeight="1" x14ac:dyDescent="0.25">
      <c r="A7" s="70" t="s">
        <v>113</v>
      </c>
      <c r="B7" s="78">
        <v>7549</v>
      </c>
      <c r="C7" s="78">
        <v>7787</v>
      </c>
      <c r="D7" s="78">
        <v>7879.4145509999998</v>
      </c>
      <c r="E7" s="78">
        <v>7976.1191410000001</v>
      </c>
      <c r="F7" s="78">
        <v>8037.3740230000003</v>
      </c>
      <c r="G7" s="78">
        <v>8033.703125</v>
      </c>
      <c r="H7" s="78">
        <v>8065.7724609999996</v>
      </c>
      <c r="I7" s="78">
        <v>8081.9140619999998</v>
      </c>
      <c r="J7" s="78">
        <v>8172.3920900000003</v>
      </c>
      <c r="K7" s="78">
        <v>8222.5214840000008</v>
      </c>
      <c r="L7" s="78">
        <v>8332.3769530000009</v>
      </c>
      <c r="M7" s="78">
        <v>8512.0498050000006</v>
      </c>
      <c r="N7" s="78">
        <v>8656.6503909999992</v>
      </c>
      <c r="O7" s="78">
        <v>8810.7080079999996</v>
      </c>
      <c r="P7" s="78">
        <v>8983.4335940000001</v>
      </c>
      <c r="Q7" s="78">
        <v>9153.1464840000008</v>
      </c>
      <c r="R7" s="78">
        <v>9306.6533199999994</v>
      </c>
      <c r="S7" s="78">
        <v>9451.8105469999991</v>
      </c>
      <c r="T7" s="78">
        <v>9586.0498050000006</v>
      </c>
      <c r="U7" s="78">
        <v>9725.5498050000006</v>
      </c>
      <c r="V7" s="78">
        <v>9853.4472659999992</v>
      </c>
      <c r="W7" s="78">
        <v>9978.5214840000008</v>
      </c>
      <c r="X7" s="78">
        <v>10098.117188</v>
      </c>
      <c r="Y7" s="78">
        <v>10215.224609000001</v>
      </c>
      <c r="Z7" s="78">
        <v>10331.214844</v>
      </c>
      <c r="AA7" s="78">
        <v>10445.713867</v>
      </c>
      <c r="AB7" s="78">
        <v>10557.145508</v>
      </c>
      <c r="AC7" s="78">
        <v>10662.969727</v>
      </c>
      <c r="AD7" s="78">
        <v>10770.386719</v>
      </c>
      <c r="AE7" s="72">
        <v>1.2085E-2</v>
      </c>
    </row>
    <row r="8" spans="1:31" ht="15" customHeight="1" x14ac:dyDescent="0.25">
      <c r="A8" s="70" t="s">
        <v>114</v>
      </c>
      <c r="B8" s="78">
        <v>3898</v>
      </c>
      <c r="C8" s="78">
        <v>4052</v>
      </c>
      <c r="D8" s="78">
        <v>4145.4096680000002</v>
      </c>
      <c r="E8" s="78">
        <v>4249.7026370000003</v>
      </c>
      <c r="F8" s="78">
        <v>4354.4208980000003</v>
      </c>
      <c r="G8" s="78">
        <v>4453.6259769999997</v>
      </c>
      <c r="H8" s="78">
        <v>4555.3193359999996</v>
      </c>
      <c r="I8" s="78">
        <v>4553.3779299999997</v>
      </c>
      <c r="J8" s="78">
        <v>4649.2084960000002</v>
      </c>
      <c r="K8" s="78">
        <v>4668.4365230000003</v>
      </c>
      <c r="L8" s="78">
        <v>4744.3808589999999</v>
      </c>
      <c r="M8" s="78">
        <v>4884.4331050000001</v>
      </c>
      <c r="N8" s="78">
        <v>4988.8090819999998</v>
      </c>
      <c r="O8" s="78">
        <v>5099.6254879999997</v>
      </c>
      <c r="P8" s="78">
        <v>5229.5415039999998</v>
      </c>
      <c r="Q8" s="78">
        <v>5354.673828</v>
      </c>
      <c r="R8" s="78">
        <v>5465.7338870000003</v>
      </c>
      <c r="S8" s="78">
        <v>5572.4765619999998</v>
      </c>
      <c r="T8" s="78">
        <v>5671.4682620000003</v>
      </c>
      <c r="U8" s="78">
        <v>5759.6791990000002</v>
      </c>
      <c r="V8" s="78">
        <v>5835.9013670000004</v>
      </c>
      <c r="W8" s="78">
        <v>5908.4697269999997</v>
      </c>
      <c r="X8" s="78">
        <v>5976.3271480000003</v>
      </c>
      <c r="Y8" s="78">
        <v>6043.6684569999998</v>
      </c>
      <c r="Z8" s="78">
        <v>6111.4458009999998</v>
      </c>
      <c r="AA8" s="78">
        <v>6178.2709960000002</v>
      </c>
      <c r="AB8" s="78">
        <v>6242.84375</v>
      </c>
      <c r="AC8" s="78">
        <v>6303.2661129999997</v>
      </c>
      <c r="AD8" s="78">
        <v>6366.1611329999996</v>
      </c>
      <c r="AE8" s="72">
        <v>1.6874E-2</v>
      </c>
    </row>
    <row r="9" spans="1:31" ht="15" customHeight="1" x14ac:dyDescent="0.25">
      <c r="A9" s="70" t="s">
        <v>115</v>
      </c>
      <c r="B9" s="78">
        <v>1182</v>
      </c>
      <c r="C9" s="78">
        <v>1217</v>
      </c>
      <c r="D9" s="78">
        <v>1190.978149</v>
      </c>
      <c r="E9" s="78">
        <v>1174.9216309999999</v>
      </c>
      <c r="F9" s="78">
        <v>1159.9545900000001</v>
      </c>
      <c r="G9" s="78">
        <v>1159.6245120000001</v>
      </c>
      <c r="H9" s="78">
        <v>1166.4216309999999</v>
      </c>
      <c r="I9" s="78">
        <v>1183.555908</v>
      </c>
      <c r="J9" s="78">
        <v>1200.7211910000001</v>
      </c>
      <c r="K9" s="78">
        <v>1214.8188479999999</v>
      </c>
      <c r="L9" s="78">
        <v>1229.7382809999999</v>
      </c>
      <c r="M9" s="78">
        <v>1246.3000489999999</v>
      </c>
      <c r="N9" s="78">
        <v>1262.80603</v>
      </c>
      <c r="O9" s="78">
        <v>1280.0546879999999</v>
      </c>
      <c r="P9" s="78">
        <v>1296.7585449999999</v>
      </c>
      <c r="Q9" s="78">
        <v>1313.6022949999999</v>
      </c>
      <c r="R9" s="78">
        <v>1329.2885739999999</v>
      </c>
      <c r="S9" s="78">
        <v>1343.319092</v>
      </c>
      <c r="T9" s="78">
        <v>1356.065918</v>
      </c>
      <c r="U9" s="78">
        <v>1369.0085449999999</v>
      </c>
      <c r="V9" s="78">
        <v>1381.665039</v>
      </c>
      <c r="W9" s="78">
        <v>1394.122314</v>
      </c>
      <c r="X9" s="78">
        <v>1405.9748540000001</v>
      </c>
      <c r="Y9" s="78">
        <v>1417.2028809999999</v>
      </c>
      <c r="Z9" s="78">
        <v>1427.71875</v>
      </c>
      <c r="AA9" s="78">
        <v>1437.5776370000001</v>
      </c>
      <c r="AB9" s="78">
        <v>1446.9638669999999</v>
      </c>
      <c r="AC9" s="78">
        <v>1455.790405</v>
      </c>
      <c r="AD9" s="78">
        <v>1464.19812</v>
      </c>
      <c r="AE9" s="72">
        <v>6.8719999999999996E-3</v>
      </c>
    </row>
    <row r="10" spans="1:31" ht="15" customHeight="1" x14ac:dyDescent="0.25">
      <c r="A10" s="70" t="s">
        <v>116</v>
      </c>
      <c r="B10" s="78">
        <v>2469</v>
      </c>
      <c r="C10" s="78">
        <v>2518</v>
      </c>
      <c r="D10" s="78">
        <v>2543.0268550000001</v>
      </c>
      <c r="E10" s="78">
        <v>2551.4953609999998</v>
      </c>
      <c r="F10" s="78">
        <v>2522.9985350000002</v>
      </c>
      <c r="G10" s="78">
        <v>2420.4526369999999</v>
      </c>
      <c r="H10" s="78">
        <v>2344.03125</v>
      </c>
      <c r="I10" s="78">
        <v>2344.9807129999999</v>
      </c>
      <c r="J10" s="78">
        <v>2322.4624020000001</v>
      </c>
      <c r="K10" s="78">
        <v>2339.2658689999998</v>
      </c>
      <c r="L10" s="78">
        <v>2358.258057</v>
      </c>
      <c r="M10" s="78">
        <v>2381.3161620000001</v>
      </c>
      <c r="N10" s="78">
        <v>2405.0354000000002</v>
      </c>
      <c r="O10" s="78">
        <v>2431.0278320000002</v>
      </c>
      <c r="P10" s="78">
        <v>2457.133789</v>
      </c>
      <c r="Q10" s="78">
        <v>2484.8703609999998</v>
      </c>
      <c r="R10" s="78">
        <v>2511.6311040000001</v>
      </c>
      <c r="S10" s="78">
        <v>2536.0151369999999</v>
      </c>
      <c r="T10" s="78">
        <v>2558.5158689999998</v>
      </c>
      <c r="U10" s="78">
        <v>2596.8620609999998</v>
      </c>
      <c r="V10" s="78">
        <v>2635.8811040000001</v>
      </c>
      <c r="W10" s="78">
        <v>2675.9291990000002</v>
      </c>
      <c r="X10" s="78">
        <v>2715.8154300000001</v>
      </c>
      <c r="Y10" s="78">
        <v>2754.35376</v>
      </c>
      <c r="Z10" s="78">
        <v>2792.0505370000001</v>
      </c>
      <c r="AA10" s="78">
        <v>2829.8652339999999</v>
      </c>
      <c r="AB10" s="78">
        <v>2867.3378910000001</v>
      </c>
      <c r="AC10" s="78">
        <v>2903.9128420000002</v>
      </c>
      <c r="AD10" s="78">
        <v>2940.0270999999998</v>
      </c>
      <c r="AE10" s="72">
        <v>5.7559999999999998E-3</v>
      </c>
    </row>
    <row r="11" spans="1:31" ht="15" customHeight="1" x14ac:dyDescent="0.25">
      <c r="A11" s="70" t="s">
        <v>117</v>
      </c>
      <c r="B11" s="78">
        <v>837</v>
      </c>
      <c r="C11" s="78">
        <v>861</v>
      </c>
      <c r="D11" s="78">
        <v>872.82440199999996</v>
      </c>
      <c r="E11" s="78">
        <v>894.63714600000003</v>
      </c>
      <c r="F11" s="78">
        <v>914.013733</v>
      </c>
      <c r="G11" s="78">
        <v>934.17980999999997</v>
      </c>
      <c r="H11" s="78">
        <v>956.21594200000004</v>
      </c>
      <c r="I11" s="78">
        <v>940.83337400000005</v>
      </c>
      <c r="J11" s="78">
        <v>942.03173800000002</v>
      </c>
      <c r="K11" s="78">
        <v>959.96539299999995</v>
      </c>
      <c r="L11" s="78">
        <v>977.11596699999996</v>
      </c>
      <c r="M11" s="78">
        <v>992.90429700000004</v>
      </c>
      <c r="N11" s="78">
        <v>1007.711548</v>
      </c>
      <c r="O11" s="78">
        <v>1022.2586669999999</v>
      </c>
      <c r="P11" s="78">
        <v>1035.2086179999999</v>
      </c>
      <c r="Q11" s="78">
        <v>1047.278687</v>
      </c>
      <c r="R11" s="78">
        <v>1057.653442</v>
      </c>
      <c r="S11" s="78">
        <v>1068.1552730000001</v>
      </c>
      <c r="T11" s="78">
        <v>1078.1835940000001</v>
      </c>
      <c r="U11" s="78">
        <v>1092.209351</v>
      </c>
      <c r="V11" s="78">
        <v>1105.3404539999999</v>
      </c>
      <c r="W11" s="78">
        <v>1117.7192379999999</v>
      </c>
      <c r="X11" s="78">
        <v>1129.673706</v>
      </c>
      <c r="Y11" s="78">
        <v>1141.1669919999999</v>
      </c>
      <c r="Z11" s="78">
        <v>1152.7452390000001</v>
      </c>
      <c r="AA11" s="78">
        <v>1162.8901370000001</v>
      </c>
      <c r="AB11" s="78">
        <v>1173.2856449999999</v>
      </c>
      <c r="AC11" s="78">
        <v>1183.7491460000001</v>
      </c>
      <c r="AD11" s="78">
        <v>1194.0310059999999</v>
      </c>
      <c r="AE11" s="72">
        <v>1.2185E-2</v>
      </c>
    </row>
    <row r="12" spans="1:31" ht="15" customHeight="1" x14ac:dyDescent="0.25">
      <c r="A12" s="70" t="s">
        <v>114</v>
      </c>
      <c r="B12" s="78">
        <v>324</v>
      </c>
      <c r="C12" s="78">
        <v>330</v>
      </c>
      <c r="D12" s="78">
        <v>333.261505</v>
      </c>
      <c r="E12" s="78">
        <v>342.40545700000001</v>
      </c>
      <c r="F12" s="78">
        <v>353.79452500000002</v>
      </c>
      <c r="G12" s="78">
        <v>363.87560999999999</v>
      </c>
      <c r="H12" s="78">
        <v>375.51113900000001</v>
      </c>
      <c r="I12" s="78">
        <v>387.57549999999998</v>
      </c>
      <c r="J12" s="78">
        <v>397.42742900000002</v>
      </c>
      <c r="K12" s="78">
        <v>405.29763800000001</v>
      </c>
      <c r="L12" s="78">
        <v>413.02633700000001</v>
      </c>
      <c r="M12" s="78">
        <v>420.03704800000003</v>
      </c>
      <c r="N12" s="78">
        <v>426.51818800000001</v>
      </c>
      <c r="O12" s="78">
        <v>432.83047499999998</v>
      </c>
      <c r="P12" s="78">
        <v>438.32333399999999</v>
      </c>
      <c r="Q12" s="78">
        <v>443.354828</v>
      </c>
      <c r="R12" s="78">
        <v>447.01336700000002</v>
      </c>
      <c r="S12" s="78">
        <v>451.21456899999998</v>
      </c>
      <c r="T12" s="78">
        <v>455.15817299999998</v>
      </c>
      <c r="U12" s="78">
        <v>461.89901700000001</v>
      </c>
      <c r="V12" s="78">
        <v>468.19653299999999</v>
      </c>
      <c r="W12" s="78">
        <v>474.12435900000003</v>
      </c>
      <c r="X12" s="78">
        <v>479.840149</v>
      </c>
      <c r="Y12" s="78">
        <v>485.32952899999998</v>
      </c>
      <c r="Z12" s="78">
        <v>490.89318800000001</v>
      </c>
      <c r="AA12" s="78">
        <v>495.241669</v>
      </c>
      <c r="AB12" s="78">
        <v>500.21212800000001</v>
      </c>
      <c r="AC12" s="78">
        <v>505.219696</v>
      </c>
      <c r="AD12" s="78">
        <v>510.13488799999999</v>
      </c>
      <c r="AE12" s="72">
        <v>1.6263E-2</v>
      </c>
    </row>
    <row r="13" spans="1:31" ht="15" customHeight="1" x14ac:dyDescent="0.25">
      <c r="A13" s="70" t="s">
        <v>115</v>
      </c>
      <c r="B13" s="78">
        <v>84</v>
      </c>
      <c r="C13" s="78">
        <v>88</v>
      </c>
      <c r="D13" s="78">
        <v>91.921440000000004</v>
      </c>
      <c r="E13" s="78">
        <v>100.425262</v>
      </c>
      <c r="F13" s="78">
        <v>109.746735</v>
      </c>
      <c r="G13" s="78">
        <v>117.929573</v>
      </c>
      <c r="H13" s="78">
        <v>127.060135</v>
      </c>
      <c r="I13" s="78">
        <v>136.22981300000001</v>
      </c>
      <c r="J13" s="78">
        <v>145.77563499999999</v>
      </c>
      <c r="K13" s="78">
        <v>153.453247</v>
      </c>
      <c r="L13" s="78">
        <v>160.684021</v>
      </c>
      <c r="M13" s="78">
        <v>167.458313</v>
      </c>
      <c r="N13" s="78">
        <v>173.92675800000001</v>
      </c>
      <c r="O13" s="78">
        <v>180.352859</v>
      </c>
      <c r="P13" s="78">
        <v>186.208572</v>
      </c>
      <c r="Q13" s="78">
        <v>191.759064</v>
      </c>
      <c r="R13" s="78">
        <v>197.0849</v>
      </c>
      <c r="S13" s="78">
        <v>202.11424299999999</v>
      </c>
      <c r="T13" s="78">
        <v>206.99186700000001</v>
      </c>
      <c r="U13" s="78">
        <v>212.02200300000001</v>
      </c>
      <c r="V13" s="78">
        <v>216.71116599999999</v>
      </c>
      <c r="W13" s="78">
        <v>221.10218800000001</v>
      </c>
      <c r="X13" s="78">
        <v>225.32751500000001</v>
      </c>
      <c r="Y13" s="78">
        <v>229.36294599999999</v>
      </c>
      <c r="Z13" s="78">
        <v>233.31686400000001</v>
      </c>
      <c r="AA13" s="78">
        <v>237.096069</v>
      </c>
      <c r="AB13" s="78">
        <v>240.60459900000001</v>
      </c>
      <c r="AC13" s="78">
        <v>244.10758999999999</v>
      </c>
      <c r="AD13" s="78">
        <v>247.53143299999999</v>
      </c>
      <c r="AE13" s="72">
        <v>3.9046999999999998E-2</v>
      </c>
    </row>
    <row r="14" spans="1:31" ht="15" customHeight="1" x14ac:dyDescent="0.25">
      <c r="A14" s="70" t="s">
        <v>116</v>
      </c>
      <c r="B14" s="78">
        <v>429</v>
      </c>
      <c r="C14" s="78">
        <v>443</v>
      </c>
      <c r="D14" s="78">
        <v>447.64144900000002</v>
      </c>
      <c r="E14" s="78">
        <v>451.80642699999999</v>
      </c>
      <c r="F14" s="78">
        <v>450.47247299999998</v>
      </c>
      <c r="G14" s="78">
        <v>452.374664</v>
      </c>
      <c r="H14" s="78">
        <v>453.64468399999998</v>
      </c>
      <c r="I14" s="78">
        <v>417.02804600000002</v>
      </c>
      <c r="J14" s="78">
        <v>398.82867399999998</v>
      </c>
      <c r="K14" s="78">
        <v>401.214539</v>
      </c>
      <c r="L14" s="78">
        <v>403.40566999999999</v>
      </c>
      <c r="M14" s="78">
        <v>405.40893599999998</v>
      </c>
      <c r="N14" s="78">
        <v>407.266571</v>
      </c>
      <c r="O14" s="78">
        <v>409.075287</v>
      </c>
      <c r="P14" s="78">
        <v>410.67669699999999</v>
      </c>
      <c r="Q14" s="78">
        <v>412.16476399999999</v>
      </c>
      <c r="R14" s="78">
        <v>413.555206</v>
      </c>
      <c r="S14" s="78">
        <v>414.82641599999999</v>
      </c>
      <c r="T14" s="78">
        <v>416.03350799999998</v>
      </c>
      <c r="U14" s="78">
        <v>418.28832999999997</v>
      </c>
      <c r="V14" s="78">
        <v>420.43273900000003</v>
      </c>
      <c r="W14" s="78">
        <v>422.49273699999998</v>
      </c>
      <c r="X14" s="78">
        <v>424.50604199999998</v>
      </c>
      <c r="Y14" s="78">
        <v>426.47454800000003</v>
      </c>
      <c r="Z14" s="78">
        <v>428.53518700000001</v>
      </c>
      <c r="AA14" s="78">
        <v>430.55233800000002</v>
      </c>
      <c r="AB14" s="78">
        <v>432.46893299999999</v>
      </c>
      <c r="AC14" s="78">
        <v>434.42184400000002</v>
      </c>
      <c r="AD14" s="78">
        <v>436.36462399999999</v>
      </c>
      <c r="AE14" s="72">
        <v>-5.5900000000000004E-4</v>
      </c>
    </row>
    <row r="15" spans="1:31" ht="15" customHeight="1" x14ac:dyDescent="0.25">
      <c r="A15" s="70" t="s">
        <v>118</v>
      </c>
      <c r="B15" s="78">
        <v>618</v>
      </c>
      <c r="C15" s="78">
        <v>655</v>
      </c>
      <c r="D15" s="78">
        <v>678.80078100000003</v>
      </c>
      <c r="E15" s="78">
        <v>711.15124500000002</v>
      </c>
      <c r="F15" s="78">
        <v>746.74871800000005</v>
      </c>
      <c r="G15" s="78">
        <v>785.73382600000002</v>
      </c>
      <c r="H15" s="78">
        <v>828.39111300000002</v>
      </c>
      <c r="I15" s="78">
        <v>852.73791500000004</v>
      </c>
      <c r="J15" s="78">
        <v>867.91632100000004</v>
      </c>
      <c r="K15" s="78">
        <v>905.48333700000001</v>
      </c>
      <c r="L15" s="78">
        <v>945.365723</v>
      </c>
      <c r="M15" s="78">
        <v>978.17492700000003</v>
      </c>
      <c r="N15" s="78">
        <v>1012.814941</v>
      </c>
      <c r="O15" s="78">
        <v>1065.3378909999999</v>
      </c>
      <c r="P15" s="78">
        <v>1130.085327</v>
      </c>
      <c r="Q15" s="78">
        <v>1186.5437010000001</v>
      </c>
      <c r="R15" s="78">
        <v>1225.10022</v>
      </c>
      <c r="S15" s="78">
        <v>1262.9948730000001</v>
      </c>
      <c r="T15" s="78">
        <v>1303.2322999999999</v>
      </c>
      <c r="U15" s="78">
        <v>1345.5463870000001</v>
      </c>
      <c r="V15" s="78">
        <v>1389.462158</v>
      </c>
      <c r="W15" s="78">
        <v>1434.4444579999999</v>
      </c>
      <c r="X15" s="78">
        <v>1478.9989009999999</v>
      </c>
      <c r="Y15" s="78">
        <v>1524.0203859999999</v>
      </c>
      <c r="Z15" s="78">
        <v>1571.0083010000001</v>
      </c>
      <c r="AA15" s="78">
        <v>1615.9023440000001</v>
      </c>
      <c r="AB15" s="78">
        <v>1661.988525</v>
      </c>
      <c r="AC15" s="78">
        <v>1707.989624</v>
      </c>
      <c r="AD15" s="78">
        <v>1752.9643550000001</v>
      </c>
      <c r="AE15" s="72">
        <v>3.7132999999999999E-2</v>
      </c>
    </row>
    <row r="16" spans="1:31" ht="15" customHeight="1" x14ac:dyDescent="0.25">
      <c r="A16" s="70" t="s">
        <v>114</v>
      </c>
      <c r="B16" s="78">
        <v>373</v>
      </c>
      <c r="C16" s="78">
        <v>394</v>
      </c>
      <c r="D16" s="78">
        <v>403.81781000000001</v>
      </c>
      <c r="E16" s="78">
        <v>418.556915</v>
      </c>
      <c r="F16" s="78">
        <v>435.057343</v>
      </c>
      <c r="G16" s="78">
        <v>453.58657799999997</v>
      </c>
      <c r="H16" s="78">
        <v>474.24230999999997</v>
      </c>
      <c r="I16" s="78">
        <v>494.90924100000001</v>
      </c>
      <c r="J16" s="78">
        <v>516.50122099999999</v>
      </c>
      <c r="K16" s="78">
        <v>538.35369900000001</v>
      </c>
      <c r="L16" s="78">
        <v>560.44378700000004</v>
      </c>
      <c r="M16" s="78">
        <v>582.61279300000001</v>
      </c>
      <c r="N16" s="78">
        <v>604.87890600000003</v>
      </c>
      <c r="O16" s="78">
        <v>627.01806599999998</v>
      </c>
      <c r="P16" s="78">
        <v>649.05590800000004</v>
      </c>
      <c r="Q16" s="78">
        <v>670.08319100000006</v>
      </c>
      <c r="R16" s="78">
        <v>692.826233</v>
      </c>
      <c r="S16" s="78">
        <v>716.48199499999998</v>
      </c>
      <c r="T16" s="78">
        <v>741.15454099999999</v>
      </c>
      <c r="U16" s="78">
        <v>767.31079099999999</v>
      </c>
      <c r="V16" s="78">
        <v>794.91674799999998</v>
      </c>
      <c r="W16" s="78">
        <v>823.85064699999998</v>
      </c>
      <c r="X16" s="78">
        <v>853.33502199999998</v>
      </c>
      <c r="Y16" s="78">
        <v>883.27191200000004</v>
      </c>
      <c r="Z16" s="78">
        <v>913.56292699999995</v>
      </c>
      <c r="AA16" s="78">
        <v>943.83605999999997</v>
      </c>
      <c r="AB16" s="78">
        <v>973.89233400000001</v>
      </c>
      <c r="AC16" s="78">
        <v>1004.0483400000001</v>
      </c>
      <c r="AD16" s="78">
        <v>1034.222534</v>
      </c>
      <c r="AE16" s="72">
        <v>3.6388999999999998E-2</v>
      </c>
    </row>
    <row r="17" spans="1:31" ht="15" customHeight="1" x14ac:dyDescent="0.25">
      <c r="A17" s="70" t="s">
        <v>115</v>
      </c>
      <c r="B17" s="78">
        <v>34</v>
      </c>
      <c r="C17" s="78">
        <v>37</v>
      </c>
      <c r="D17" s="78">
        <v>44.537196999999999</v>
      </c>
      <c r="E17" s="78">
        <v>55.622078000000002</v>
      </c>
      <c r="F17" s="78">
        <v>68.098083000000003</v>
      </c>
      <c r="G17" s="78">
        <v>81.889931000000004</v>
      </c>
      <c r="H17" s="78">
        <v>97.210814999999997</v>
      </c>
      <c r="I17" s="78">
        <v>94.310005000000004</v>
      </c>
      <c r="J17" s="78">
        <v>94.649780000000007</v>
      </c>
      <c r="K17" s="78">
        <v>100.901695</v>
      </c>
      <c r="L17" s="78">
        <v>109.114182</v>
      </c>
      <c r="M17" s="78">
        <v>111.513565</v>
      </c>
      <c r="N17" s="78">
        <v>116.631592</v>
      </c>
      <c r="O17" s="78">
        <v>141.11114499999999</v>
      </c>
      <c r="P17" s="78">
        <v>178.169556</v>
      </c>
      <c r="Q17" s="78">
        <v>209.25096099999999</v>
      </c>
      <c r="R17" s="78">
        <v>220.59288000000001</v>
      </c>
      <c r="S17" s="78">
        <v>231.21301299999999</v>
      </c>
      <c r="T17" s="78">
        <v>243.11747700000001</v>
      </c>
      <c r="U17" s="78">
        <v>254.74996899999999</v>
      </c>
      <c r="V17" s="78">
        <v>266.81253099999998</v>
      </c>
      <c r="W17" s="78">
        <v>278.99529999999999</v>
      </c>
      <c r="X17" s="78">
        <v>290.70571899999999</v>
      </c>
      <c r="Y17" s="78">
        <v>302.70678700000002</v>
      </c>
      <c r="Z17" s="78">
        <v>315.92761200000001</v>
      </c>
      <c r="AA17" s="78">
        <v>327.62930299999999</v>
      </c>
      <c r="AB17" s="78">
        <v>340.75921599999998</v>
      </c>
      <c r="AC17" s="78">
        <v>354.04946899999999</v>
      </c>
      <c r="AD17" s="78">
        <v>366.71048000000002</v>
      </c>
      <c r="AE17" s="72">
        <v>8.8663000000000006E-2</v>
      </c>
    </row>
    <row r="18" spans="1:31" ht="15" customHeight="1" x14ac:dyDescent="0.25">
      <c r="A18" s="70" t="s">
        <v>116</v>
      </c>
      <c r="B18" s="78">
        <v>211</v>
      </c>
      <c r="C18" s="78">
        <v>224</v>
      </c>
      <c r="D18" s="78">
        <v>230.44577000000001</v>
      </c>
      <c r="E18" s="78">
        <v>236.97224399999999</v>
      </c>
      <c r="F18" s="78">
        <v>243.59329199999999</v>
      </c>
      <c r="G18" s="78">
        <v>250.257339</v>
      </c>
      <c r="H18" s="78">
        <v>256.93798800000002</v>
      </c>
      <c r="I18" s="78">
        <v>263.51870700000001</v>
      </c>
      <c r="J18" s="78">
        <v>256.76531999999997</v>
      </c>
      <c r="K18" s="78">
        <v>266.22796599999998</v>
      </c>
      <c r="L18" s="78">
        <v>275.80773900000003</v>
      </c>
      <c r="M18" s="78">
        <v>284.04855300000003</v>
      </c>
      <c r="N18" s="78">
        <v>291.30444299999999</v>
      </c>
      <c r="O18" s="78">
        <v>297.20864899999998</v>
      </c>
      <c r="P18" s="78">
        <v>302.85983299999998</v>
      </c>
      <c r="Q18" s="78">
        <v>307.20959499999998</v>
      </c>
      <c r="R18" s="78">
        <v>311.68109099999998</v>
      </c>
      <c r="S18" s="78">
        <v>315.29983499999997</v>
      </c>
      <c r="T18" s="78">
        <v>318.96023600000001</v>
      </c>
      <c r="U18" s="78">
        <v>323.48553500000003</v>
      </c>
      <c r="V18" s="78">
        <v>327.73297100000002</v>
      </c>
      <c r="W18" s="78">
        <v>331.59848</v>
      </c>
      <c r="X18" s="78">
        <v>334.958099</v>
      </c>
      <c r="Y18" s="78">
        <v>338.04165599999999</v>
      </c>
      <c r="Z18" s="78">
        <v>341.51779199999999</v>
      </c>
      <c r="AA18" s="78">
        <v>344.437073</v>
      </c>
      <c r="AB18" s="78">
        <v>347.336975</v>
      </c>
      <c r="AC18" s="78">
        <v>349.89181500000001</v>
      </c>
      <c r="AD18" s="78">
        <v>352.03137199999998</v>
      </c>
      <c r="AE18" s="72">
        <v>1.6884E-2</v>
      </c>
    </row>
    <row r="19" spans="1:31" ht="15" customHeight="1" x14ac:dyDescent="0.25">
      <c r="A19" s="70" t="s">
        <v>119</v>
      </c>
      <c r="B19" s="78">
        <v>1278</v>
      </c>
      <c r="C19" s="78">
        <v>1377</v>
      </c>
      <c r="D19" s="78">
        <v>1436.717529</v>
      </c>
      <c r="E19" s="78">
        <v>1458.8012699999999</v>
      </c>
      <c r="F19" s="78">
        <v>1522.787231</v>
      </c>
      <c r="G19" s="78">
        <v>1593.3270259999999</v>
      </c>
      <c r="H19" s="78">
        <v>1676.8823239999999</v>
      </c>
      <c r="I19" s="78">
        <v>1763.3813479999999</v>
      </c>
      <c r="J19" s="78">
        <v>1818.6420900000001</v>
      </c>
      <c r="K19" s="78">
        <v>1942.3251949999999</v>
      </c>
      <c r="L19" s="78">
        <v>2076.7451169999999</v>
      </c>
      <c r="M19" s="78">
        <v>2222.9753420000002</v>
      </c>
      <c r="N19" s="78">
        <v>2375.9929200000001</v>
      </c>
      <c r="O19" s="78">
        <v>2536.5039059999999</v>
      </c>
      <c r="P19" s="78">
        <v>2701.2624510000001</v>
      </c>
      <c r="Q19" s="78">
        <v>2883.068115</v>
      </c>
      <c r="R19" s="78">
        <v>3098.69751</v>
      </c>
      <c r="S19" s="78">
        <v>3282.2653810000002</v>
      </c>
      <c r="T19" s="78">
        <v>3451.4521479999999</v>
      </c>
      <c r="U19" s="78">
        <v>3640.860107</v>
      </c>
      <c r="V19" s="78">
        <v>3821.9094239999999</v>
      </c>
      <c r="W19" s="78">
        <v>3989.1333009999998</v>
      </c>
      <c r="X19" s="78">
        <v>4142.0625</v>
      </c>
      <c r="Y19" s="78">
        <v>4281.0898440000001</v>
      </c>
      <c r="Z19" s="78">
        <v>4417.3627930000002</v>
      </c>
      <c r="AA19" s="78">
        <v>4541.5693359999996</v>
      </c>
      <c r="AB19" s="78">
        <v>4650.5068359999996</v>
      </c>
      <c r="AC19" s="78">
        <v>4748.7875979999999</v>
      </c>
      <c r="AD19" s="78">
        <v>4840.9750979999999</v>
      </c>
      <c r="AE19" s="72">
        <v>4.7663999999999998E-2</v>
      </c>
    </row>
    <row r="20" spans="1:31" ht="15" customHeight="1" x14ac:dyDescent="0.25">
      <c r="A20" s="70" t="s">
        <v>114</v>
      </c>
      <c r="B20" s="78">
        <v>786</v>
      </c>
      <c r="C20" s="78">
        <v>835</v>
      </c>
      <c r="D20" s="78">
        <v>853.181152</v>
      </c>
      <c r="E20" s="78">
        <v>873.19226100000003</v>
      </c>
      <c r="F20" s="78">
        <v>901.99993900000004</v>
      </c>
      <c r="G20" s="78">
        <v>930.54235800000004</v>
      </c>
      <c r="H20" s="78">
        <v>968.97662400000002</v>
      </c>
      <c r="I20" s="78">
        <v>1014.809937</v>
      </c>
      <c r="J20" s="78">
        <v>1078.408081</v>
      </c>
      <c r="K20" s="78">
        <v>1153.8217770000001</v>
      </c>
      <c r="L20" s="78">
        <v>1235.626221</v>
      </c>
      <c r="M20" s="78">
        <v>1325.3295900000001</v>
      </c>
      <c r="N20" s="78">
        <v>1418.503784</v>
      </c>
      <c r="O20" s="78">
        <v>1516.0389399999999</v>
      </c>
      <c r="P20" s="78">
        <v>1616.0433350000001</v>
      </c>
      <c r="Q20" s="78">
        <v>1714.996216</v>
      </c>
      <c r="R20" s="78">
        <v>1814.3298339999999</v>
      </c>
      <c r="S20" s="78">
        <v>1911.7497559999999</v>
      </c>
      <c r="T20" s="78">
        <v>2008.9833980000001</v>
      </c>
      <c r="U20" s="78">
        <v>2119.095703</v>
      </c>
      <c r="V20" s="78">
        <v>2224.053711</v>
      </c>
      <c r="W20" s="78">
        <v>2320.5883789999998</v>
      </c>
      <c r="X20" s="78">
        <v>2408.419922</v>
      </c>
      <c r="Y20" s="78">
        <v>2487.789307</v>
      </c>
      <c r="Z20" s="78">
        <v>2565.3103030000002</v>
      </c>
      <c r="AA20" s="78">
        <v>2635.4772950000001</v>
      </c>
      <c r="AB20" s="78">
        <v>2696.415039</v>
      </c>
      <c r="AC20" s="78">
        <v>2751.2438959999999</v>
      </c>
      <c r="AD20" s="78">
        <v>2804.1367190000001</v>
      </c>
      <c r="AE20" s="72">
        <v>4.5888999999999999E-2</v>
      </c>
    </row>
    <row r="21" spans="1:31" ht="15" customHeight="1" x14ac:dyDescent="0.25">
      <c r="A21" s="70" t="s">
        <v>115</v>
      </c>
      <c r="B21" s="78">
        <v>135</v>
      </c>
      <c r="C21" s="78">
        <v>147</v>
      </c>
      <c r="D21" s="78">
        <v>153.25552400000001</v>
      </c>
      <c r="E21" s="78">
        <v>160.64244099999999</v>
      </c>
      <c r="F21" s="78">
        <v>171.437637</v>
      </c>
      <c r="G21" s="78">
        <v>185.07531700000001</v>
      </c>
      <c r="H21" s="78">
        <v>198.873322</v>
      </c>
      <c r="I21" s="78">
        <v>205.87522899999999</v>
      </c>
      <c r="J21" s="78">
        <v>213.44664</v>
      </c>
      <c r="K21" s="78">
        <v>221.510254</v>
      </c>
      <c r="L21" s="78">
        <v>229.982101</v>
      </c>
      <c r="M21" s="78">
        <v>238.811646</v>
      </c>
      <c r="N21" s="78">
        <v>247.958282</v>
      </c>
      <c r="O21" s="78">
        <v>257.35855099999998</v>
      </c>
      <c r="P21" s="78">
        <v>267.00924700000002</v>
      </c>
      <c r="Q21" s="78">
        <v>294.01379400000002</v>
      </c>
      <c r="R21" s="78">
        <v>353.60049400000003</v>
      </c>
      <c r="S21" s="78">
        <v>383.475525</v>
      </c>
      <c r="T21" s="78">
        <v>399.23846400000002</v>
      </c>
      <c r="U21" s="78">
        <v>415.04379299999999</v>
      </c>
      <c r="V21" s="78">
        <v>429.912689</v>
      </c>
      <c r="W21" s="78">
        <v>443.51843300000002</v>
      </c>
      <c r="X21" s="78">
        <v>455.908478</v>
      </c>
      <c r="Y21" s="78">
        <v>467.17648300000002</v>
      </c>
      <c r="Z21" s="78">
        <v>478.25329599999998</v>
      </c>
      <c r="AA21" s="78">
        <v>488.41607699999997</v>
      </c>
      <c r="AB21" s="78">
        <v>497.43658399999998</v>
      </c>
      <c r="AC21" s="78">
        <v>505.604218</v>
      </c>
      <c r="AD21" s="78">
        <v>512.99902299999997</v>
      </c>
      <c r="AE21" s="72">
        <v>4.7378999999999998E-2</v>
      </c>
    </row>
    <row r="22" spans="1:31" ht="15" customHeight="1" x14ac:dyDescent="0.25">
      <c r="A22" s="70" t="s">
        <v>116</v>
      </c>
      <c r="B22" s="78">
        <v>357</v>
      </c>
      <c r="C22" s="78">
        <v>395</v>
      </c>
      <c r="D22" s="78">
        <v>430.28094499999997</v>
      </c>
      <c r="E22" s="78">
        <v>424.96655299999998</v>
      </c>
      <c r="F22" s="78">
        <v>449.34960899999999</v>
      </c>
      <c r="G22" s="78">
        <v>477.70931999999999</v>
      </c>
      <c r="H22" s="78">
        <v>509.03241000000003</v>
      </c>
      <c r="I22" s="78">
        <v>542.69622800000002</v>
      </c>
      <c r="J22" s="78">
        <v>526.78735400000005</v>
      </c>
      <c r="K22" s="78">
        <v>566.99322500000005</v>
      </c>
      <c r="L22" s="78">
        <v>611.136841</v>
      </c>
      <c r="M22" s="78">
        <v>658.83416699999998</v>
      </c>
      <c r="N22" s="78">
        <v>709.53088400000001</v>
      </c>
      <c r="O22" s="78">
        <v>763.10650599999997</v>
      </c>
      <c r="P22" s="78">
        <v>818.20989999999995</v>
      </c>
      <c r="Q22" s="78">
        <v>874.05810499999995</v>
      </c>
      <c r="R22" s="78">
        <v>930.76709000000005</v>
      </c>
      <c r="S22" s="78">
        <v>987.04003899999998</v>
      </c>
      <c r="T22" s="78">
        <v>1043.2303469999999</v>
      </c>
      <c r="U22" s="78">
        <v>1106.720703</v>
      </c>
      <c r="V22" s="78">
        <v>1167.943115</v>
      </c>
      <c r="W22" s="78">
        <v>1225.0264890000001</v>
      </c>
      <c r="X22" s="78">
        <v>1277.734375</v>
      </c>
      <c r="Y22" s="78">
        <v>1326.123779</v>
      </c>
      <c r="Z22" s="78">
        <v>1373.7991939999999</v>
      </c>
      <c r="AA22" s="78">
        <v>1417.6762699999999</v>
      </c>
      <c r="AB22" s="78">
        <v>1456.655029</v>
      </c>
      <c r="AC22" s="78">
        <v>1491.9395750000001</v>
      </c>
      <c r="AD22" s="78">
        <v>1523.8392329999999</v>
      </c>
      <c r="AE22" s="72">
        <v>5.1275000000000001E-2</v>
      </c>
    </row>
    <row r="23" spans="1:31" ht="15" customHeight="1" x14ac:dyDescent="0.25">
      <c r="A23" s="70" t="s">
        <v>120</v>
      </c>
      <c r="B23" s="78">
        <v>5511</v>
      </c>
      <c r="C23" s="78">
        <v>5736</v>
      </c>
      <c r="D23" s="78">
        <v>5983.03125</v>
      </c>
      <c r="E23" s="78">
        <v>6247.3164059999999</v>
      </c>
      <c r="F23" s="78">
        <v>6511.1606449999999</v>
      </c>
      <c r="G23" s="78">
        <v>6787.9877930000002</v>
      </c>
      <c r="H23" s="78">
        <v>7004.7783200000003</v>
      </c>
      <c r="I23" s="78">
        <v>7180.6728519999997</v>
      </c>
      <c r="J23" s="78">
        <v>7453.9902339999999</v>
      </c>
      <c r="K23" s="78">
        <v>7693.216797</v>
      </c>
      <c r="L23" s="78">
        <v>7906.7236329999996</v>
      </c>
      <c r="M23" s="78">
        <v>8118.7172849999997</v>
      </c>
      <c r="N23" s="78">
        <v>8325.2861329999996</v>
      </c>
      <c r="O23" s="78">
        <v>8526.6279300000006</v>
      </c>
      <c r="P23" s="78">
        <v>8738.3535159999992</v>
      </c>
      <c r="Q23" s="78">
        <v>8971.9824219999991</v>
      </c>
      <c r="R23" s="78">
        <v>9231.3955079999996</v>
      </c>
      <c r="S23" s="78">
        <v>9528.0400389999995</v>
      </c>
      <c r="T23" s="78">
        <v>9851.0830079999996</v>
      </c>
      <c r="U23" s="78">
        <v>10196.795898</v>
      </c>
      <c r="V23" s="78">
        <v>10557.853515999999</v>
      </c>
      <c r="W23" s="78">
        <v>10833.673828000001</v>
      </c>
      <c r="X23" s="78">
        <v>11107.240234000001</v>
      </c>
      <c r="Y23" s="78">
        <v>11373.764648</v>
      </c>
      <c r="Z23" s="78">
        <v>11640.302734000001</v>
      </c>
      <c r="AA23" s="78">
        <v>11899.071289</v>
      </c>
      <c r="AB23" s="78">
        <v>12144.310546999999</v>
      </c>
      <c r="AC23" s="78">
        <v>12381.794921999999</v>
      </c>
      <c r="AD23" s="78">
        <v>12614.478515999999</v>
      </c>
      <c r="AE23" s="72">
        <v>2.9617999999999998E-2</v>
      </c>
    </row>
    <row r="24" spans="1:31" ht="15" customHeight="1" x14ac:dyDescent="0.25">
      <c r="A24" s="70" t="s">
        <v>114</v>
      </c>
      <c r="B24" s="78">
        <v>3031</v>
      </c>
      <c r="C24" s="78">
        <v>3170</v>
      </c>
      <c r="D24" s="78">
        <v>3346.7365719999998</v>
      </c>
      <c r="E24" s="78">
        <v>3529.8002929999998</v>
      </c>
      <c r="F24" s="78">
        <v>3715.5534670000002</v>
      </c>
      <c r="G24" s="78">
        <v>3905.0119629999999</v>
      </c>
      <c r="H24" s="78">
        <v>4099.8256840000004</v>
      </c>
      <c r="I24" s="78">
        <v>4297.4716799999997</v>
      </c>
      <c r="J24" s="78">
        <v>4497.3090819999998</v>
      </c>
      <c r="K24" s="78">
        <v>4666.8588870000003</v>
      </c>
      <c r="L24" s="78">
        <v>4820.0273440000001</v>
      </c>
      <c r="M24" s="78">
        <v>4972.5903319999998</v>
      </c>
      <c r="N24" s="78">
        <v>5125.4101559999999</v>
      </c>
      <c r="O24" s="78">
        <v>5278.1181640000004</v>
      </c>
      <c r="P24" s="78">
        <v>5449.7880859999996</v>
      </c>
      <c r="Q24" s="78">
        <v>5648.9663090000004</v>
      </c>
      <c r="R24" s="78">
        <v>5877.6821289999998</v>
      </c>
      <c r="S24" s="78">
        <v>6105.4008789999998</v>
      </c>
      <c r="T24" s="78">
        <v>6333.7119140000004</v>
      </c>
      <c r="U24" s="78">
        <v>6560.3876950000003</v>
      </c>
      <c r="V24" s="78">
        <v>6787.0454099999997</v>
      </c>
      <c r="W24" s="78">
        <v>7012.8735349999997</v>
      </c>
      <c r="X24" s="78">
        <v>7237.8139650000003</v>
      </c>
      <c r="Y24" s="78">
        <v>7461.5161129999997</v>
      </c>
      <c r="Z24" s="78">
        <v>7680.6791990000002</v>
      </c>
      <c r="AA24" s="78">
        <v>7894.4194340000004</v>
      </c>
      <c r="AB24" s="78">
        <v>8099.9990230000003</v>
      </c>
      <c r="AC24" s="78">
        <v>8299.1435550000006</v>
      </c>
      <c r="AD24" s="78">
        <v>8494.2460940000001</v>
      </c>
      <c r="AE24" s="72">
        <v>3.7179999999999998E-2</v>
      </c>
    </row>
    <row r="25" spans="1:31" ht="15" customHeight="1" x14ac:dyDescent="0.25">
      <c r="A25" s="70" t="s">
        <v>115</v>
      </c>
      <c r="B25" s="78">
        <v>954</v>
      </c>
      <c r="C25" s="78">
        <v>1002</v>
      </c>
      <c r="D25" s="78">
        <v>1029.463013</v>
      </c>
      <c r="E25" s="78">
        <v>1056.7535399999999</v>
      </c>
      <c r="F25" s="78">
        <v>1088.9838870000001</v>
      </c>
      <c r="G25" s="78">
        <v>1133.8233640000001</v>
      </c>
      <c r="H25" s="78">
        <v>1155.682129</v>
      </c>
      <c r="I25" s="78">
        <v>1179.9508060000001</v>
      </c>
      <c r="J25" s="78">
        <v>1204.0239260000001</v>
      </c>
      <c r="K25" s="78">
        <v>1227.651245</v>
      </c>
      <c r="L25" s="78">
        <v>1249.7585449999999</v>
      </c>
      <c r="M25" s="78">
        <v>1271.4067379999999</v>
      </c>
      <c r="N25" s="78">
        <v>1293.511475</v>
      </c>
      <c r="O25" s="78">
        <v>1313.9183350000001</v>
      </c>
      <c r="P25" s="78">
        <v>1334.298096</v>
      </c>
      <c r="Q25" s="78">
        <v>1353.5839840000001</v>
      </c>
      <c r="R25" s="78">
        <v>1371.8896480000001</v>
      </c>
      <c r="S25" s="78">
        <v>1434.141357</v>
      </c>
      <c r="T25" s="78">
        <v>1522.2392580000001</v>
      </c>
      <c r="U25" s="78">
        <v>1619.3760990000001</v>
      </c>
      <c r="V25" s="78">
        <v>1734.24585</v>
      </c>
      <c r="W25" s="78">
        <v>1766.3366699999999</v>
      </c>
      <c r="X25" s="78">
        <v>1798.494751</v>
      </c>
      <c r="Y25" s="78">
        <v>1828.6241460000001</v>
      </c>
      <c r="Z25" s="78">
        <v>1860.428101</v>
      </c>
      <c r="AA25" s="78">
        <v>1889.4990230000001</v>
      </c>
      <c r="AB25" s="78">
        <v>1914.7296140000001</v>
      </c>
      <c r="AC25" s="78">
        <v>1940.2344969999999</v>
      </c>
      <c r="AD25" s="78">
        <v>1966.4490969999999</v>
      </c>
      <c r="AE25" s="72">
        <v>2.5285999999999999E-2</v>
      </c>
    </row>
    <row r="26" spans="1:31" ht="15" customHeight="1" x14ac:dyDescent="0.25">
      <c r="A26" s="70" t="s">
        <v>116</v>
      </c>
      <c r="B26" s="78">
        <v>1526</v>
      </c>
      <c r="C26" s="78">
        <v>1564</v>
      </c>
      <c r="D26" s="78">
        <v>1606.8317870000001</v>
      </c>
      <c r="E26" s="78">
        <v>1660.762817</v>
      </c>
      <c r="F26" s="78">
        <v>1706.6235349999999</v>
      </c>
      <c r="G26" s="78">
        <v>1749.1523440000001</v>
      </c>
      <c r="H26" s="78">
        <v>1749.2707519999999</v>
      </c>
      <c r="I26" s="78">
        <v>1703.2506100000001</v>
      </c>
      <c r="J26" s="78">
        <v>1752.656982</v>
      </c>
      <c r="K26" s="78">
        <v>1798.7067870000001</v>
      </c>
      <c r="L26" s="78">
        <v>1836.9377440000001</v>
      </c>
      <c r="M26" s="78">
        <v>1874.7200929999999</v>
      </c>
      <c r="N26" s="78">
        <v>1906.3641359999999</v>
      </c>
      <c r="O26" s="78">
        <v>1934.590942</v>
      </c>
      <c r="P26" s="78">
        <v>1954.267578</v>
      </c>
      <c r="Q26" s="78">
        <v>1969.431885</v>
      </c>
      <c r="R26" s="78">
        <v>1981.8238530000001</v>
      </c>
      <c r="S26" s="78">
        <v>1988.4979249999999</v>
      </c>
      <c r="T26" s="78">
        <v>1995.1320800000001</v>
      </c>
      <c r="U26" s="78">
        <v>2017.0321039999999</v>
      </c>
      <c r="V26" s="78">
        <v>2036.5627440000001</v>
      </c>
      <c r="W26" s="78">
        <v>2054.4633789999998</v>
      </c>
      <c r="X26" s="78">
        <v>2070.9311520000001</v>
      </c>
      <c r="Y26" s="78">
        <v>2083.623779</v>
      </c>
      <c r="Z26" s="78">
        <v>2099.195557</v>
      </c>
      <c r="AA26" s="78">
        <v>2115.1533199999999</v>
      </c>
      <c r="AB26" s="78">
        <v>2129.5822750000002</v>
      </c>
      <c r="AC26" s="78">
        <v>2142.4165039999998</v>
      </c>
      <c r="AD26" s="78">
        <v>2153.7829590000001</v>
      </c>
      <c r="AE26" s="72">
        <v>1.1922E-2</v>
      </c>
    </row>
    <row r="27" spans="1:31" ht="15" customHeight="1" x14ac:dyDescent="0.25">
      <c r="A27" s="70" t="s">
        <v>121</v>
      </c>
      <c r="B27" s="78">
        <v>1191</v>
      </c>
      <c r="C27" s="78">
        <v>1218</v>
      </c>
      <c r="D27" s="78">
        <v>1204.4195560000001</v>
      </c>
      <c r="E27" s="78">
        <v>1220.4334719999999</v>
      </c>
      <c r="F27" s="78">
        <v>1236.428101</v>
      </c>
      <c r="G27" s="78">
        <v>1260.403564</v>
      </c>
      <c r="H27" s="78">
        <v>1294.5399170000001</v>
      </c>
      <c r="I27" s="78">
        <v>1328.940552</v>
      </c>
      <c r="J27" s="78">
        <v>1339.861206</v>
      </c>
      <c r="K27" s="78">
        <v>1397.4951169999999</v>
      </c>
      <c r="L27" s="78">
        <v>1455.4241939999999</v>
      </c>
      <c r="M27" s="78">
        <v>1512.1430660000001</v>
      </c>
      <c r="N27" s="78">
        <v>1569.0131839999999</v>
      </c>
      <c r="O27" s="78">
        <v>1623.8579099999999</v>
      </c>
      <c r="P27" s="78">
        <v>1679.5200199999999</v>
      </c>
      <c r="Q27" s="78">
        <v>1729.8249510000001</v>
      </c>
      <c r="R27" s="78">
        <v>1776.919922</v>
      </c>
      <c r="S27" s="78">
        <v>1821.263672</v>
      </c>
      <c r="T27" s="78">
        <v>1862.1669919999999</v>
      </c>
      <c r="U27" s="78">
        <v>1909.8095699999999</v>
      </c>
      <c r="V27" s="78">
        <v>1957.7055660000001</v>
      </c>
      <c r="W27" s="78">
        <v>2062.2346189999998</v>
      </c>
      <c r="X27" s="78">
        <v>2100.0205080000001</v>
      </c>
      <c r="Y27" s="78">
        <v>2141.6567380000001</v>
      </c>
      <c r="Z27" s="78">
        <v>2187.4638669999999</v>
      </c>
      <c r="AA27" s="78">
        <v>2235.2934570000002</v>
      </c>
      <c r="AB27" s="78">
        <v>2286.0593260000001</v>
      </c>
      <c r="AC27" s="78">
        <v>2339.5864259999998</v>
      </c>
      <c r="AD27" s="78">
        <v>2398.2543949999999</v>
      </c>
      <c r="AE27" s="72">
        <v>2.5411E-2</v>
      </c>
    </row>
    <row r="28" spans="1:31" ht="15" customHeight="1" x14ac:dyDescent="0.25">
      <c r="A28" s="70" t="s">
        <v>114</v>
      </c>
      <c r="B28" s="78">
        <v>618</v>
      </c>
      <c r="C28" s="78">
        <v>629</v>
      </c>
      <c r="D28" s="78">
        <v>601.34228499999995</v>
      </c>
      <c r="E28" s="78">
        <v>598.90521200000001</v>
      </c>
      <c r="F28" s="78">
        <v>600.98937999999998</v>
      </c>
      <c r="G28" s="78">
        <v>607.17224099999999</v>
      </c>
      <c r="H28" s="78">
        <v>623.97595200000001</v>
      </c>
      <c r="I28" s="78">
        <v>651.09393299999999</v>
      </c>
      <c r="J28" s="78">
        <v>683.26769999999999</v>
      </c>
      <c r="K28" s="78">
        <v>718.22082499999999</v>
      </c>
      <c r="L28" s="78">
        <v>753.11047399999995</v>
      </c>
      <c r="M28" s="78">
        <v>786.67224099999999</v>
      </c>
      <c r="N28" s="78">
        <v>820.45178199999998</v>
      </c>
      <c r="O28" s="78">
        <v>852.29193099999998</v>
      </c>
      <c r="P28" s="78">
        <v>884.84313999999995</v>
      </c>
      <c r="Q28" s="78">
        <v>913.09228499999995</v>
      </c>
      <c r="R28" s="78">
        <v>938.81347700000003</v>
      </c>
      <c r="S28" s="78">
        <v>962.52526899999998</v>
      </c>
      <c r="T28" s="78">
        <v>983.38769500000001</v>
      </c>
      <c r="U28" s="78">
        <v>1008.763</v>
      </c>
      <c r="V28" s="78">
        <v>1030.8389890000001</v>
      </c>
      <c r="W28" s="78">
        <v>1051.911621</v>
      </c>
      <c r="X28" s="78">
        <v>1071.1879879999999</v>
      </c>
      <c r="Y28" s="78">
        <v>1090.9182129999999</v>
      </c>
      <c r="Z28" s="78">
        <v>1112.8364260000001</v>
      </c>
      <c r="AA28" s="78">
        <v>1136.14624</v>
      </c>
      <c r="AB28" s="78">
        <v>1161.725342</v>
      </c>
      <c r="AC28" s="78">
        <v>1190.2810059999999</v>
      </c>
      <c r="AD28" s="78">
        <v>1222.109009</v>
      </c>
      <c r="AE28" s="72">
        <v>2.4905E-2</v>
      </c>
    </row>
    <row r="29" spans="1:31" ht="15" customHeight="1" x14ac:dyDescent="0.25">
      <c r="A29" s="70" t="s">
        <v>115</v>
      </c>
      <c r="B29" s="78">
        <v>152</v>
      </c>
      <c r="C29" s="78">
        <v>161</v>
      </c>
      <c r="D29" s="78">
        <v>166.143158</v>
      </c>
      <c r="E29" s="78">
        <v>171.38800000000001</v>
      </c>
      <c r="F29" s="78">
        <v>176.68139600000001</v>
      </c>
      <c r="G29" s="78">
        <v>181.94607500000001</v>
      </c>
      <c r="H29" s="78">
        <v>185.26767000000001</v>
      </c>
      <c r="I29" s="78">
        <v>190.17991599999999</v>
      </c>
      <c r="J29" s="78">
        <v>195.78427099999999</v>
      </c>
      <c r="K29" s="78">
        <v>201.940887</v>
      </c>
      <c r="L29" s="78">
        <v>208.65031400000001</v>
      </c>
      <c r="M29" s="78">
        <v>215.888901</v>
      </c>
      <c r="N29" s="78">
        <v>223.686646</v>
      </c>
      <c r="O29" s="78">
        <v>232.094131</v>
      </c>
      <c r="P29" s="78">
        <v>241.157715</v>
      </c>
      <c r="Q29" s="78">
        <v>250.86622600000001</v>
      </c>
      <c r="R29" s="78">
        <v>261.254547</v>
      </c>
      <c r="S29" s="78">
        <v>272.347351</v>
      </c>
      <c r="T29" s="78">
        <v>284.16549700000002</v>
      </c>
      <c r="U29" s="78">
        <v>296.71762100000001</v>
      </c>
      <c r="V29" s="78">
        <v>313.98223899999999</v>
      </c>
      <c r="W29" s="78">
        <v>389.74471999999997</v>
      </c>
      <c r="X29" s="78">
        <v>401.13961799999998</v>
      </c>
      <c r="Y29" s="78">
        <v>416.29519699999997</v>
      </c>
      <c r="Z29" s="78">
        <v>432.17614700000001</v>
      </c>
      <c r="AA29" s="78">
        <v>448.83312999999998</v>
      </c>
      <c r="AB29" s="78">
        <v>466.24841300000003</v>
      </c>
      <c r="AC29" s="78">
        <v>484.48474099999999</v>
      </c>
      <c r="AD29" s="78">
        <v>503.59262100000001</v>
      </c>
      <c r="AE29" s="72">
        <v>4.3139999999999998E-2</v>
      </c>
    </row>
    <row r="30" spans="1:31" ht="15" customHeight="1" x14ac:dyDescent="0.25">
      <c r="A30" s="70" t="s">
        <v>116</v>
      </c>
      <c r="B30" s="78">
        <v>421</v>
      </c>
      <c r="C30" s="78">
        <v>428</v>
      </c>
      <c r="D30" s="78">
        <v>436.93408199999999</v>
      </c>
      <c r="E30" s="78">
        <v>450.140289</v>
      </c>
      <c r="F30" s="78">
        <v>458.757294</v>
      </c>
      <c r="G30" s="78">
        <v>471.28530899999998</v>
      </c>
      <c r="H30" s="78">
        <v>485.29626500000001</v>
      </c>
      <c r="I30" s="78">
        <v>487.666718</v>
      </c>
      <c r="J30" s="78">
        <v>460.80917399999998</v>
      </c>
      <c r="K30" s="78">
        <v>477.33334400000001</v>
      </c>
      <c r="L30" s="78">
        <v>493.66336100000001</v>
      </c>
      <c r="M30" s="78">
        <v>509.58187900000001</v>
      </c>
      <c r="N30" s="78">
        <v>524.87475600000005</v>
      </c>
      <c r="O30" s="78">
        <v>539.47180200000003</v>
      </c>
      <c r="P30" s="78">
        <v>553.519226</v>
      </c>
      <c r="Q30" s="78">
        <v>565.86651600000005</v>
      </c>
      <c r="R30" s="78">
        <v>576.85186799999997</v>
      </c>
      <c r="S30" s="78">
        <v>586.39105199999995</v>
      </c>
      <c r="T30" s="78">
        <v>594.613831</v>
      </c>
      <c r="U30" s="78">
        <v>604.328979</v>
      </c>
      <c r="V30" s="78">
        <v>612.884277</v>
      </c>
      <c r="W30" s="78">
        <v>620.57830799999999</v>
      </c>
      <c r="X30" s="78">
        <v>627.69287099999997</v>
      </c>
      <c r="Y30" s="78">
        <v>634.44329800000003</v>
      </c>
      <c r="Z30" s="78">
        <v>642.45135500000004</v>
      </c>
      <c r="AA30" s="78">
        <v>650.31408699999997</v>
      </c>
      <c r="AB30" s="78">
        <v>658.08557099999996</v>
      </c>
      <c r="AC30" s="78">
        <v>664.82061799999997</v>
      </c>
      <c r="AD30" s="78">
        <v>672.55273399999999</v>
      </c>
      <c r="AE30" s="72">
        <v>1.6879999999999999E-2</v>
      </c>
    </row>
    <row r="31" spans="1:31" ht="15" customHeight="1" x14ac:dyDescent="0.25">
      <c r="A31" s="70" t="s">
        <v>122</v>
      </c>
      <c r="B31" s="78">
        <v>1429</v>
      </c>
      <c r="C31" s="78">
        <v>1518</v>
      </c>
      <c r="D31" s="78">
        <v>1605.650635</v>
      </c>
      <c r="E31" s="78">
        <v>1702.1395259999999</v>
      </c>
      <c r="F31" s="78">
        <v>1791.5854489999999</v>
      </c>
      <c r="G31" s="78">
        <v>1876.996948</v>
      </c>
      <c r="H31" s="78">
        <v>1987.1491699999999</v>
      </c>
      <c r="I31" s="78">
        <v>2102.9887699999999</v>
      </c>
      <c r="J31" s="78">
        <v>2218.9873050000001</v>
      </c>
      <c r="K31" s="78">
        <v>2344.2795409999999</v>
      </c>
      <c r="L31" s="78">
        <v>2471.8334960000002</v>
      </c>
      <c r="M31" s="78">
        <v>2602.2221679999998</v>
      </c>
      <c r="N31" s="78">
        <v>2732.3823240000002</v>
      </c>
      <c r="O31" s="78">
        <v>2861.8815920000002</v>
      </c>
      <c r="P31" s="78">
        <v>2990.6665039999998</v>
      </c>
      <c r="Q31" s="78">
        <v>3116.4245609999998</v>
      </c>
      <c r="R31" s="78">
        <v>3240.3774410000001</v>
      </c>
      <c r="S31" s="78">
        <v>3364.9067380000001</v>
      </c>
      <c r="T31" s="78">
        <v>3490.993164</v>
      </c>
      <c r="U31" s="78">
        <v>3623.290039</v>
      </c>
      <c r="V31" s="78">
        <v>3755.9169919999999</v>
      </c>
      <c r="W31" s="78">
        <v>3889.3771969999998</v>
      </c>
      <c r="X31" s="78">
        <v>4024.9709469999998</v>
      </c>
      <c r="Y31" s="78">
        <v>4162.9526370000003</v>
      </c>
      <c r="Z31" s="78">
        <v>4378.1801759999998</v>
      </c>
      <c r="AA31" s="78">
        <v>4583.296875</v>
      </c>
      <c r="AB31" s="78">
        <v>4782.5004879999997</v>
      </c>
      <c r="AC31" s="78">
        <v>5016.9184569999998</v>
      </c>
      <c r="AD31" s="78">
        <v>5231.513672</v>
      </c>
      <c r="AE31" s="72">
        <v>4.6892000000000003E-2</v>
      </c>
    </row>
    <row r="32" spans="1:31" ht="15" customHeight="1" x14ac:dyDescent="0.25">
      <c r="A32" s="70" t="s">
        <v>114</v>
      </c>
      <c r="B32" s="78">
        <v>589</v>
      </c>
      <c r="C32" s="78">
        <v>619</v>
      </c>
      <c r="D32" s="78">
        <v>665.26672399999995</v>
      </c>
      <c r="E32" s="78">
        <v>716.79626499999995</v>
      </c>
      <c r="F32" s="78">
        <v>771.74707000000001</v>
      </c>
      <c r="G32" s="78">
        <v>828.92529300000001</v>
      </c>
      <c r="H32" s="78">
        <v>887.90014599999995</v>
      </c>
      <c r="I32" s="78">
        <v>949.36596699999996</v>
      </c>
      <c r="J32" s="78">
        <v>1013.133057</v>
      </c>
      <c r="K32" s="78">
        <v>1079.7193600000001</v>
      </c>
      <c r="L32" s="78">
        <v>1149.1922609999999</v>
      </c>
      <c r="M32" s="78">
        <v>1222.5551760000001</v>
      </c>
      <c r="N32" s="78">
        <v>1298.928711</v>
      </c>
      <c r="O32" s="78">
        <v>1378.5113530000001</v>
      </c>
      <c r="P32" s="78">
        <v>1461.1395259999999</v>
      </c>
      <c r="Q32" s="78">
        <v>1545.549438</v>
      </c>
      <c r="R32" s="78">
        <v>1632.4488530000001</v>
      </c>
      <c r="S32" s="78">
        <v>1722.693726</v>
      </c>
      <c r="T32" s="78">
        <v>1815.9039310000001</v>
      </c>
      <c r="U32" s="78">
        <v>1912.2236330000001</v>
      </c>
      <c r="V32" s="78">
        <v>2011.5874020000001</v>
      </c>
      <c r="W32" s="78">
        <v>2113.8366700000001</v>
      </c>
      <c r="X32" s="78">
        <v>2219.5422359999998</v>
      </c>
      <c r="Y32" s="78">
        <v>2328.8881839999999</v>
      </c>
      <c r="Z32" s="78">
        <v>2442.4167480000001</v>
      </c>
      <c r="AA32" s="78">
        <v>2559.4870609999998</v>
      </c>
      <c r="AB32" s="78">
        <v>2679.6049800000001</v>
      </c>
      <c r="AC32" s="78">
        <v>2803.0527339999999</v>
      </c>
      <c r="AD32" s="78">
        <v>2930.024414</v>
      </c>
      <c r="AE32" s="72">
        <v>5.9270000000000003E-2</v>
      </c>
    </row>
    <row r="33" spans="1:31" ht="15" customHeight="1" x14ac:dyDescent="0.25">
      <c r="A33" s="70" t="s">
        <v>115</v>
      </c>
      <c r="B33" s="78">
        <v>621</v>
      </c>
      <c r="C33" s="78">
        <v>679</v>
      </c>
      <c r="D33" s="78">
        <v>716.120544</v>
      </c>
      <c r="E33" s="78">
        <v>754.67938200000003</v>
      </c>
      <c r="F33" s="78">
        <v>779.99096699999996</v>
      </c>
      <c r="G33" s="78">
        <v>793.99157700000001</v>
      </c>
      <c r="H33" s="78">
        <v>830.58575399999995</v>
      </c>
      <c r="I33" s="78">
        <v>869.207581</v>
      </c>
      <c r="J33" s="78">
        <v>905.47894299999996</v>
      </c>
      <c r="K33" s="78">
        <v>945.90301499999998</v>
      </c>
      <c r="L33" s="78">
        <v>985.60034199999996</v>
      </c>
      <c r="M33" s="78">
        <v>1024.6785890000001</v>
      </c>
      <c r="N33" s="78">
        <v>1061.979004</v>
      </c>
      <c r="O33" s="78">
        <v>1097.2463379999999</v>
      </c>
      <c r="P33" s="78">
        <v>1130.6020510000001</v>
      </c>
      <c r="Q33" s="78">
        <v>1161.264893</v>
      </c>
      <c r="R33" s="78">
        <v>1189.4417719999999</v>
      </c>
      <c r="S33" s="78">
        <v>1216.087524</v>
      </c>
      <c r="T33" s="78">
        <v>1242.1461179999999</v>
      </c>
      <c r="U33" s="78">
        <v>1268.678711</v>
      </c>
      <c r="V33" s="78">
        <v>1293.345947</v>
      </c>
      <c r="W33" s="78">
        <v>1316.559082</v>
      </c>
      <c r="X33" s="78">
        <v>1338.840332</v>
      </c>
      <c r="Y33" s="78">
        <v>1360.2044679999999</v>
      </c>
      <c r="Z33" s="78">
        <v>1453.8148189999999</v>
      </c>
      <c r="AA33" s="78">
        <v>1533.9626459999999</v>
      </c>
      <c r="AB33" s="78">
        <v>1605.3082280000001</v>
      </c>
      <c r="AC33" s="78">
        <v>1709.5501710000001</v>
      </c>
      <c r="AD33" s="78">
        <v>1789.50415</v>
      </c>
      <c r="AE33" s="72">
        <v>3.6542999999999999E-2</v>
      </c>
    </row>
    <row r="34" spans="1:31" ht="15" customHeight="1" x14ac:dyDescent="0.25">
      <c r="A34" s="70" t="s">
        <v>116</v>
      </c>
      <c r="B34" s="78">
        <v>219</v>
      </c>
      <c r="C34" s="78">
        <v>220</v>
      </c>
      <c r="D34" s="78">
        <v>224.263474</v>
      </c>
      <c r="E34" s="78">
        <v>230.66398599999999</v>
      </c>
      <c r="F34" s="78">
        <v>239.847351</v>
      </c>
      <c r="G34" s="78">
        <v>254.08010899999999</v>
      </c>
      <c r="H34" s="78">
        <v>268.66336100000001</v>
      </c>
      <c r="I34" s="78">
        <v>284.41522200000003</v>
      </c>
      <c r="J34" s="78">
        <v>300.37536599999999</v>
      </c>
      <c r="K34" s="78">
        <v>318.65725700000002</v>
      </c>
      <c r="L34" s="78">
        <v>337.04092400000002</v>
      </c>
      <c r="M34" s="78">
        <v>354.98822000000001</v>
      </c>
      <c r="N34" s="78">
        <v>371.47451799999999</v>
      </c>
      <c r="O34" s="78">
        <v>386.12387100000001</v>
      </c>
      <c r="P34" s="78">
        <v>398.92477400000001</v>
      </c>
      <c r="Q34" s="78">
        <v>409.61019900000002</v>
      </c>
      <c r="R34" s="78">
        <v>418.48684700000001</v>
      </c>
      <c r="S34" s="78">
        <v>426.12548800000002</v>
      </c>
      <c r="T34" s="78">
        <v>432.94314600000001</v>
      </c>
      <c r="U34" s="78">
        <v>442.38760400000001</v>
      </c>
      <c r="V34" s="78">
        <v>450.98355099999998</v>
      </c>
      <c r="W34" s="78">
        <v>458.981537</v>
      </c>
      <c r="X34" s="78">
        <v>466.58828699999998</v>
      </c>
      <c r="Y34" s="78">
        <v>473.85995500000001</v>
      </c>
      <c r="Z34" s="78">
        <v>481.94854700000002</v>
      </c>
      <c r="AA34" s="78">
        <v>489.84726000000001</v>
      </c>
      <c r="AB34" s="78">
        <v>497.58758499999999</v>
      </c>
      <c r="AC34" s="78">
        <v>504.31549100000001</v>
      </c>
      <c r="AD34" s="78">
        <v>511.98516799999999</v>
      </c>
      <c r="AE34" s="72">
        <v>3.1778000000000001E-2</v>
      </c>
    </row>
    <row r="35" spans="1:31" ht="15" customHeight="1" x14ac:dyDescent="0.25">
      <c r="A35" s="70" t="s">
        <v>123</v>
      </c>
      <c r="B35" s="78">
        <v>1664</v>
      </c>
      <c r="C35" s="78">
        <v>1727</v>
      </c>
      <c r="D35" s="78">
        <v>1683.6708980000001</v>
      </c>
      <c r="E35" s="78">
        <v>1726.7001949999999</v>
      </c>
      <c r="F35" s="78">
        <v>1785.8286129999999</v>
      </c>
      <c r="G35" s="78">
        <v>1850.156616</v>
      </c>
      <c r="H35" s="78">
        <v>1877.0708010000001</v>
      </c>
      <c r="I35" s="78">
        <v>1968.9194339999999</v>
      </c>
      <c r="J35" s="78">
        <v>2049.748779</v>
      </c>
      <c r="K35" s="78">
        <v>2117.2910160000001</v>
      </c>
      <c r="L35" s="78">
        <v>2172.0004880000001</v>
      </c>
      <c r="M35" s="78">
        <v>2209.6303710000002</v>
      </c>
      <c r="N35" s="78">
        <v>2240.0270999999998</v>
      </c>
      <c r="O35" s="78">
        <v>2250.6147460000002</v>
      </c>
      <c r="P35" s="78">
        <v>2253.1743160000001</v>
      </c>
      <c r="Q35" s="78">
        <v>2248.3732909999999</v>
      </c>
      <c r="R35" s="78">
        <v>2237.9316410000001</v>
      </c>
      <c r="S35" s="78">
        <v>2221.1801759999998</v>
      </c>
      <c r="T35" s="78">
        <v>2203.101807</v>
      </c>
      <c r="U35" s="78">
        <v>2196.6596679999998</v>
      </c>
      <c r="V35" s="78">
        <v>2188.5473630000001</v>
      </c>
      <c r="W35" s="78">
        <v>2224.4128420000002</v>
      </c>
      <c r="X35" s="78">
        <v>2346.685547</v>
      </c>
      <c r="Y35" s="78">
        <v>2396.6508789999998</v>
      </c>
      <c r="Z35" s="78">
        <v>2390.1057129999999</v>
      </c>
      <c r="AA35" s="78">
        <v>2383.040039</v>
      </c>
      <c r="AB35" s="78">
        <v>2375.7060550000001</v>
      </c>
      <c r="AC35" s="78">
        <v>2368.3005370000001</v>
      </c>
      <c r="AD35" s="78">
        <v>2362.0288089999999</v>
      </c>
      <c r="AE35" s="72">
        <v>1.1665E-2</v>
      </c>
    </row>
    <row r="36" spans="1:31" ht="15" customHeight="1" x14ac:dyDescent="0.25">
      <c r="A36" s="70" t="s">
        <v>114</v>
      </c>
      <c r="B36" s="78">
        <v>1106</v>
      </c>
      <c r="C36" s="78">
        <v>1140</v>
      </c>
      <c r="D36" s="78">
        <v>1114.5239260000001</v>
      </c>
      <c r="E36" s="78">
        <v>1126.1522219999999</v>
      </c>
      <c r="F36" s="78">
        <v>1138.7485349999999</v>
      </c>
      <c r="G36" s="78">
        <v>1147.4804690000001</v>
      </c>
      <c r="H36" s="78">
        <v>1147.901245</v>
      </c>
      <c r="I36" s="78">
        <v>1214.0870359999999</v>
      </c>
      <c r="J36" s="78">
        <v>1274.528564</v>
      </c>
      <c r="K36" s="78">
        <v>1327.7554929999999</v>
      </c>
      <c r="L36" s="78">
        <v>1366.545654</v>
      </c>
      <c r="M36" s="78">
        <v>1394.4313959999999</v>
      </c>
      <c r="N36" s="78">
        <v>1413.5169679999999</v>
      </c>
      <c r="O36" s="78">
        <v>1423.6595460000001</v>
      </c>
      <c r="P36" s="78">
        <v>1427.5491939999999</v>
      </c>
      <c r="Q36" s="78">
        <v>1426.294922</v>
      </c>
      <c r="R36" s="78">
        <v>1421.044067</v>
      </c>
      <c r="S36" s="78">
        <v>1411.9436040000001</v>
      </c>
      <c r="T36" s="78">
        <v>1401.001953</v>
      </c>
      <c r="U36" s="78">
        <v>1397.8916019999999</v>
      </c>
      <c r="V36" s="78">
        <v>1393.213013</v>
      </c>
      <c r="W36" s="78">
        <v>1387.421143</v>
      </c>
      <c r="X36" s="78">
        <v>1380.676514</v>
      </c>
      <c r="Y36" s="78">
        <v>1373.3714600000001</v>
      </c>
      <c r="Z36" s="78">
        <v>1368.5946039999999</v>
      </c>
      <c r="AA36" s="78">
        <v>1363.53125</v>
      </c>
      <c r="AB36" s="78">
        <v>1358.3183590000001</v>
      </c>
      <c r="AC36" s="78">
        <v>1353.061768</v>
      </c>
      <c r="AD36" s="78">
        <v>1349.009033</v>
      </c>
      <c r="AE36" s="72">
        <v>6.254E-3</v>
      </c>
    </row>
    <row r="37" spans="1:31" ht="15" customHeight="1" x14ac:dyDescent="0.25">
      <c r="A37" s="70" t="s">
        <v>115</v>
      </c>
      <c r="B37" s="78">
        <v>198</v>
      </c>
      <c r="C37" s="78">
        <v>209</v>
      </c>
      <c r="D37" s="78">
        <v>209.374695</v>
      </c>
      <c r="E37" s="78">
        <v>234.28672800000001</v>
      </c>
      <c r="F37" s="78">
        <v>268.25943000000001</v>
      </c>
      <c r="G37" s="78">
        <v>297.03576700000002</v>
      </c>
      <c r="H37" s="78">
        <v>295.26281699999998</v>
      </c>
      <c r="I37" s="78">
        <v>292.99877900000001</v>
      </c>
      <c r="J37" s="78">
        <v>290.33282500000001</v>
      </c>
      <c r="K37" s="78">
        <v>287.36584499999998</v>
      </c>
      <c r="L37" s="78">
        <v>284.15185500000001</v>
      </c>
      <c r="M37" s="78">
        <v>280.703461</v>
      </c>
      <c r="N37" s="78">
        <v>277.104309</v>
      </c>
      <c r="O37" s="78">
        <v>272.29879799999998</v>
      </c>
      <c r="P37" s="78">
        <v>268.25631700000002</v>
      </c>
      <c r="Q37" s="78">
        <v>264.09811400000001</v>
      </c>
      <c r="R37" s="78">
        <v>259.93850700000002</v>
      </c>
      <c r="S37" s="78">
        <v>254.91403199999999</v>
      </c>
      <c r="T37" s="78">
        <v>251.17704800000001</v>
      </c>
      <c r="U37" s="78">
        <v>247.85635400000001</v>
      </c>
      <c r="V37" s="78">
        <v>245.086975</v>
      </c>
      <c r="W37" s="78">
        <v>287.87612899999999</v>
      </c>
      <c r="X37" s="78">
        <v>418.42926</v>
      </c>
      <c r="Y37" s="78">
        <v>477.47714200000001</v>
      </c>
      <c r="Z37" s="78">
        <v>476.37295499999999</v>
      </c>
      <c r="AA37" s="78">
        <v>475.15744000000001</v>
      </c>
      <c r="AB37" s="78">
        <v>473.88903800000003</v>
      </c>
      <c r="AC37" s="78">
        <v>472.61483800000002</v>
      </c>
      <c r="AD37" s="78">
        <v>471.31417800000003</v>
      </c>
      <c r="AE37" s="72">
        <v>3.0575999999999999E-2</v>
      </c>
    </row>
    <row r="38" spans="1:31" ht="15" customHeight="1" x14ac:dyDescent="0.25">
      <c r="A38" s="70" t="s">
        <v>116</v>
      </c>
      <c r="B38" s="78">
        <v>360</v>
      </c>
      <c r="C38" s="78">
        <v>378</v>
      </c>
      <c r="D38" s="78">
        <v>359.772156</v>
      </c>
      <c r="E38" s="78">
        <v>366.26126099999999</v>
      </c>
      <c r="F38" s="78">
        <v>378.82061800000002</v>
      </c>
      <c r="G38" s="78">
        <v>405.64038099999999</v>
      </c>
      <c r="H38" s="78">
        <v>433.906677</v>
      </c>
      <c r="I38" s="78">
        <v>461.83355699999998</v>
      </c>
      <c r="J38" s="78">
        <v>484.88736</v>
      </c>
      <c r="K38" s="78">
        <v>502.169647</v>
      </c>
      <c r="L38" s="78">
        <v>521.30310099999997</v>
      </c>
      <c r="M38" s="78">
        <v>534.49548300000004</v>
      </c>
      <c r="N38" s="78">
        <v>549.40582300000005</v>
      </c>
      <c r="O38" s="78">
        <v>554.65649399999995</v>
      </c>
      <c r="P38" s="78">
        <v>557.36877400000003</v>
      </c>
      <c r="Q38" s="78">
        <v>557.98022500000002</v>
      </c>
      <c r="R38" s="78">
        <v>556.94897500000002</v>
      </c>
      <c r="S38" s="78">
        <v>554.32250999999997</v>
      </c>
      <c r="T38" s="78">
        <v>550.92291299999999</v>
      </c>
      <c r="U38" s="78">
        <v>550.91168200000004</v>
      </c>
      <c r="V38" s="78">
        <v>550.24743699999999</v>
      </c>
      <c r="W38" s="78">
        <v>549.11566200000004</v>
      </c>
      <c r="X38" s="78">
        <v>547.57971199999997</v>
      </c>
      <c r="Y38" s="78">
        <v>545.80230700000004</v>
      </c>
      <c r="Z38" s="78">
        <v>545.13818400000002</v>
      </c>
      <c r="AA38" s="78">
        <v>544.35119599999996</v>
      </c>
      <c r="AB38" s="78">
        <v>543.49853499999995</v>
      </c>
      <c r="AC38" s="78">
        <v>542.62383999999997</v>
      </c>
      <c r="AD38" s="78">
        <v>541.70544400000006</v>
      </c>
      <c r="AE38" s="72">
        <v>1.3416000000000001E-2</v>
      </c>
    </row>
    <row r="39" spans="1:31" ht="15" customHeight="1" x14ac:dyDescent="0.25">
      <c r="A39" s="70" t="s">
        <v>124</v>
      </c>
      <c r="B39" s="78">
        <v>2197</v>
      </c>
      <c r="C39" s="78">
        <v>2512</v>
      </c>
      <c r="D39" s="78">
        <v>2799.4023440000001</v>
      </c>
      <c r="E39" s="78">
        <v>3141.0981449999999</v>
      </c>
      <c r="F39" s="78">
        <v>3517.141846</v>
      </c>
      <c r="G39" s="78">
        <v>3932.9711910000001</v>
      </c>
      <c r="H39" s="78">
        <v>4364.8745120000003</v>
      </c>
      <c r="I39" s="78">
        <v>4823.2924800000001</v>
      </c>
      <c r="J39" s="78">
        <v>5191.9858400000003</v>
      </c>
      <c r="K39" s="78">
        <v>5585.2758789999998</v>
      </c>
      <c r="L39" s="78">
        <v>5968.0834960000002</v>
      </c>
      <c r="M39" s="78">
        <v>6333.4794920000004</v>
      </c>
      <c r="N39" s="78">
        <v>6778.5878910000001</v>
      </c>
      <c r="O39" s="78">
        <v>7265.34375</v>
      </c>
      <c r="P39" s="78">
        <v>7759.6621089999999</v>
      </c>
      <c r="Q39" s="78">
        <v>8279.4951170000004</v>
      </c>
      <c r="R39" s="78">
        <v>8813.7802730000003</v>
      </c>
      <c r="S39" s="78">
        <v>9400.7597659999992</v>
      </c>
      <c r="T39" s="78">
        <v>10027.672852</v>
      </c>
      <c r="U39" s="78">
        <v>10616.222656</v>
      </c>
      <c r="V39" s="78">
        <v>11258.952148</v>
      </c>
      <c r="W39" s="78">
        <v>11957.276367</v>
      </c>
      <c r="X39" s="78">
        <v>12717.207031</v>
      </c>
      <c r="Y39" s="78">
        <v>13551.637694999999</v>
      </c>
      <c r="Z39" s="78">
        <v>14438.878906</v>
      </c>
      <c r="AA39" s="78">
        <v>15365.975586</v>
      </c>
      <c r="AB39" s="78">
        <v>16359.332031</v>
      </c>
      <c r="AC39" s="78">
        <v>17424.1875</v>
      </c>
      <c r="AD39" s="78">
        <v>18506.4375</v>
      </c>
      <c r="AE39" s="72">
        <v>7.6769000000000004E-2</v>
      </c>
    </row>
    <row r="40" spans="1:31" ht="15" customHeight="1" x14ac:dyDescent="0.25">
      <c r="A40" s="70" t="s">
        <v>114</v>
      </c>
      <c r="B40" s="78">
        <v>1621</v>
      </c>
      <c r="C40" s="78">
        <v>1856</v>
      </c>
      <c r="D40" s="78">
        <v>2083.611328</v>
      </c>
      <c r="E40" s="78">
        <v>2326.9406739999999</v>
      </c>
      <c r="F40" s="78">
        <v>2587.5334469999998</v>
      </c>
      <c r="G40" s="78">
        <v>2866.181885</v>
      </c>
      <c r="H40" s="78">
        <v>3162.141357</v>
      </c>
      <c r="I40" s="78">
        <v>3475.3920899999998</v>
      </c>
      <c r="J40" s="78">
        <v>3696.5336910000001</v>
      </c>
      <c r="K40" s="78">
        <v>4046.5910640000002</v>
      </c>
      <c r="L40" s="78">
        <v>4382.046875</v>
      </c>
      <c r="M40" s="78">
        <v>4692.2407229999999</v>
      </c>
      <c r="N40" s="78">
        <v>5071.9111329999996</v>
      </c>
      <c r="O40" s="78">
        <v>5476.2309569999998</v>
      </c>
      <c r="P40" s="78">
        <v>5869.5502930000002</v>
      </c>
      <c r="Q40" s="78">
        <v>6272.1376950000003</v>
      </c>
      <c r="R40" s="78">
        <v>6677.4165039999998</v>
      </c>
      <c r="S40" s="78">
        <v>7115.4296880000002</v>
      </c>
      <c r="T40" s="78">
        <v>7585.7089839999999</v>
      </c>
      <c r="U40" s="78">
        <v>8060.2060549999997</v>
      </c>
      <c r="V40" s="78">
        <v>8579.7070309999999</v>
      </c>
      <c r="W40" s="78">
        <v>9147.9873050000006</v>
      </c>
      <c r="X40" s="78">
        <v>9765.7246090000008</v>
      </c>
      <c r="Y40" s="78">
        <v>10426.349609000001</v>
      </c>
      <c r="Z40" s="78">
        <v>11113.283203000001</v>
      </c>
      <c r="AA40" s="78">
        <v>11832.829102</v>
      </c>
      <c r="AB40" s="78">
        <v>12579.374023</v>
      </c>
      <c r="AC40" s="78">
        <v>13350.258789</v>
      </c>
      <c r="AD40" s="78">
        <v>14142.234375</v>
      </c>
      <c r="AE40" s="72">
        <v>7.8113000000000002E-2</v>
      </c>
    </row>
    <row r="41" spans="1:31" ht="15" customHeight="1" x14ac:dyDescent="0.25">
      <c r="A41" s="70" t="s">
        <v>115</v>
      </c>
      <c r="B41" s="78">
        <v>392</v>
      </c>
      <c r="C41" s="78">
        <v>457</v>
      </c>
      <c r="D41" s="78">
        <v>472.88656600000002</v>
      </c>
      <c r="E41" s="78">
        <v>483.76818800000001</v>
      </c>
      <c r="F41" s="78">
        <v>495.62365699999998</v>
      </c>
      <c r="G41" s="78">
        <v>517.06329300000004</v>
      </c>
      <c r="H41" s="78">
        <v>536.52380400000004</v>
      </c>
      <c r="I41" s="78">
        <v>560.44714399999998</v>
      </c>
      <c r="J41" s="78">
        <v>585.59033199999999</v>
      </c>
      <c r="K41" s="78">
        <v>612.99676499999998</v>
      </c>
      <c r="L41" s="78">
        <v>643.74395800000002</v>
      </c>
      <c r="M41" s="78">
        <v>681.22650099999998</v>
      </c>
      <c r="N41" s="78">
        <v>723.38738999999998</v>
      </c>
      <c r="O41" s="78">
        <v>768.16162099999997</v>
      </c>
      <c r="P41" s="78">
        <v>815.78301999999996</v>
      </c>
      <c r="Q41" s="78">
        <v>866.28625499999998</v>
      </c>
      <c r="R41" s="78">
        <v>917.04425000000003</v>
      </c>
      <c r="S41" s="78">
        <v>968.793091</v>
      </c>
      <c r="T41" s="78">
        <v>1018.504517</v>
      </c>
      <c r="U41" s="78">
        <v>1069.980591</v>
      </c>
      <c r="V41" s="78">
        <v>1117.2795410000001</v>
      </c>
      <c r="W41" s="78">
        <v>1158.00415</v>
      </c>
      <c r="X41" s="78">
        <v>1195.614746</v>
      </c>
      <c r="Y41" s="78">
        <v>1249.7220460000001</v>
      </c>
      <c r="Z41" s="78">
        <v>1328.290039</v>
      </c>
      <c r="AA41" s="78">
        <v>1399.2867429999999</v>
      </c>
      <c r="AB41" s="78">
        <v>1493.334961</v>
      </c>
      <c r="AC41" s="78">
        <v>1575.1492920000001</v>
      </c>
      <c r="AD41" s="78">
        <v>1678.069092</v>
      </c>
      <c r="AE41" s="72">
        <v>4.9354000000000002E-2</v>
      </c>
    </row>
    <row r="42" spans="1:31" ht="15" customHeight="1" x14ac:dyDescent="0.25">
      <c r="A42" s="70" t="s">
        <v>116</v>
      </c>
      <c r="B42" s="78">
        <v>184</v>
      </c>
      <c r="C42" s="78">
        <v>199</v>
      </c>
      <c r="D42" s="78">
        <v>242.904572</v>
      </c>
      <c r="E42" s="78">
        <v>330.38906900000001</v>
      </c>
      <c r="F42" s="78">
        <v>433.98461900000001</v>
      </c>
      <c r="G42" s="78">
        <v>549.72607400000004</v>
      </c>
      <c r="H42" s="78">
        <v>666.20935099999997</v>
      </c>
      <c r="I42" s="78">
        <v>787.45306400000004</v>
      </c>
      <c r="J42" s="78">
        <v>909.86193800000001</v>
      </c>
      <c r="K42" s="78">
        <v>925.68780500000003</v>
      </c>
      <c r="L42" s="78">
        <v>942.29229699999996</v>
      </c>
      <c r="M42" s="78">
        <v>960.01245100000006</v>
      </c>
      <c r="N42" s="78">
        <v>983.28942900000004</v>
      </c>
      <c r="O42" s="78">
        <v>1020.951294</v>
      </c>
      <c r="P42" s="78">
        <v>1074.3286129999999</v>
      </c>
      <c r="Q42" s="78">
        <v>1141.070923</v>
      </c>
      <c r="R42" s="78">
        <v>1219.3192140000001</v>
      </c>
      <c r="S42" s="78">
        <v>1316.537476</v>
      </c>
      <c r="T42" s="78">
        <v>1423.4589840000001</v>
      </c>
      <c r="U42" s="78">
        <v>1486.0356449999999</v>
      </c>
      <c r="V42" s="78">
        <v>1561.966064</v>
      </c>
      <c r="W42" s="78">
        <v>1651.2855219999999</v>
      </c>
      <c r="X42" s="78">
        <v>1755.866943</v>
      </c>
      <c r="Y42" s="78">
        <v>1875.566284</v>
      </c>
      <c r="Z42" s="78">
        <v>1997.305664</v>
      </c>
      <c r="AA42" s="78">
        <v>2133.8591310000002</v>
      </c>
      <c r="AB42" s="78">
        <v>2286.623047</v>
      </c>
      <c r="AC42" s="78">
        <v>2498.779297</v>
      </c>
      <c r="AD42" s="78">
        <v>2686.1328119999998</v>
      </c>
      <c r="AE42" s="72">
        <v>0.101189</v>
      </c>
    </row>
    <row r="43" spans="1:31" ht="15" customHeight="1" x14ac:dyDescent="0.25">
      <c r="A43" s="70" t="s">
        <v>125</v>
      </c>
      <c r="B43" s="78">
        <v>800</v>
      </c>
      <c r="C43" s="78">
        <v>885</v>
      </c>
      <c r="D43" s="78">
        <v>946.92279099999996</v>
      </c>
      <c r="E43" s="78">
        <v>995.580872</v>
      </c>
      <c r="F43" s="78">
        <v>1052.5579829999999</v>
      </c>
      <c r="G43" s="78">
        <v>1115.0054929999999</v>
      </c>
      <c r="H43" s="78">
        <v>1177.303345</v>
      </c>
      <c r="I43" s="78">
        <v>1241.675659</v>
      </c>
      <c r="J43" s="78">
        <v>1303.0491939999999</v>
      </c>
      <c r="K43" s="78">
        <v>1363.877808</v>
      </c>
      <c r="L43" s="78">
        <v>1423.1304929999999</v>
      </c>
      <c r="M43" s="78">
        <v>1484.8118899999999</v>
      </c>
      <c r="N43" s="78">
        <v>1546.0726320000001</v>
      </c>
      <c r="O43" s="78">
        <v>1605.1795649999999</v>
      </c>
      <c r="P43" s="78">
        <v>1660.9019780000001</v>
      </c>
      <c r="Q43" s="78">
        <v>1713.2006839999999</v>
      </c>
      <c r="R43" s="78">
        <v>1764.4880370000001</v>
      </c>
      <c r="S43" s="78">
        <v>1811.9185789999999</v>
      </c>
      <c r="T43" s="78">
        <v>1858.6489260000001</v>
      </c>
      <c r="U43" s="78">
        <v>1906.8885499999999</v>
      </c>
      <c r="V43" s="78">
        <v>1953.244629</v>
      </c>
      <c r="W43" s="78">
        <v>1998.3431399999999</v>
      </c>
      <c r="X43" s="78">
        <v>2040.689453</v>
      </c>
      <c r="Y43" s="78">
        <v>2099.69751</v>
      </c>
      <c r="Z43" s="78">
        <v>2157.9411620000001</v>
      </c>
      <c r="AA43" s="78">
        <v>2214.5102539999998</v>
      </c>
      <c r="AB43" s="78">
        <v>2269.4748540000001</v>
      </c>
      <c r="AC43" s="78">
        <v>2324.0939939999998</v>
      </c>
      <c r="AD43" s="78">
        <v>2378.1381839999999</v>
      </c>
      <c r="AE43" s="72">
        <v>3.7289000000000003E-2</v>
      </c>
    </row>
    <row r="44" spans="1:31" ht="15" customHeight="1" x14ac:dyDescent="0.25">
      <c r="A44" s="70" t="s">
        <v>114</v>
      </c>
      <c r="B44" s="78">
        <v>326</v>
      </c>
      <c r="C44" s="78">
        <v>375</v>
      </c>
      <c r="D44" s="78">
        <v>410.36077899999998</v>
      </c>
      <c r="E44" s="78">
        <v>446.32241800000003</v>
      </c>
      <c r="F44" s="78">
        <v>482.83993500000003</v>
      </c>
      <c r="G44" s="78">
        <v>519.97631799999999</v>
      </c>
      <c r="H44" s="78">
        <v>557.73779300000001</v>
      </c>
      <c r="I44" s="78">
        <v>596.082581</v>
      </c>
      <c r="J44" s="78">
        <v>634.88562000000002</v>
      </c>
      <c r="K44" s="78">
        <v>674.06347700000003</v>
      </c>
      <c r="L44" s="78">
        <v>712.78997800000002</v>
      </c>
      <c r="M44" s="78">
        <v>751.69433600000002</v>
      </c>
      <c r="N44" s="78">
        <v>791.93450900000005</v>
      </c>
      <c r="O44" s="78">
        <v>832.41247599999997</v>
      </c>
      <c r="P44" s="78">
        <v>873.01275599999997</v>
      </c>
      <c r="Q44" s="78">
        <v>913.55383300000005</v>
      </c>
      <c r="R44" s="78">
        <v>953.98791500000004</v>
      </c>
      <c r="S44" s="78">
        <v>994.15155000000004</v>
      </c>
      <c r="T44" s="78">
        <v>1033.9384769999999</v>
      </c>
      <c r="U44" s="78">
        <v>1073.2310789999999</v>
      </c>
      <c r="V44" s="78">
        <v>1111.9959719999999</v>
      </c>
      <c r="W44" s="78">
        <v>1150.0667719999999</v>
      </c>
      <c r="X44" s="78">
        <v>1187.3260499999999</v>
      </c>
      <c r="Y44" s="78">
        <v>1223.7126459999999</v>
      </c>
      <c r="Z44" s="78">
        <v>1259.13562</v>
      </c>
      <c r="AA44" s="78">
        <v>1293.651245</v>
      </c>
      <c r="AB44" s="78">
        <v>1327.3164059999999</v>
      </c>
      <c r="AC44" s="78">
        <v>1360.3204350000001</v>
      </c>
      <c r="AD44" s="78">
        <v>1392.727905</v>
      </c>
      <c r="AE44" s="72">
        <v>4.9796E-2</v>
      </c>
    </row>
    <row r="45" spans="1:31" ht="15" customHeight="1" x14ac:dyDescent="0.25">
      <c r="A45" s="70" t="s">
        <v>115</v>
      </c>
      <c r="B45" s="78">
        <v>386</v>
      </c>
      <c r="C45" s="78">
        <v>415</v>
      </c>
      <c r="D45" s="78">
        <v>435.45434599999999</v>
      </c>
      <c r="E45" s="78">
        <v>441.94695999999999</v>
      </c>
      <c r="F45" s="78">
        <v>456.31582600000002</v>
      </c>
      <c r="G45" s="78">
        <v>474.50372299999998</v>
      </c>
      <c r="H45" s="78">
        <v>492.00366200000002</v>
      </c>
      <c r="I45" s="78">
        <v>511.45092799999998</v>
      </c>
      <c r="J45" s="78">
        <v>528.74883999999997</v>
      </c>
      <c r="K45" s="78">
        <v>545.53186000000005</v>
      </c>
      <c r="L45" s="78">
        <v>561.60107400000004</v>
      </c>
      <c r="M45" s="78">
        <v>579.21191399999998</v>
      </c>
      <c r="N45" s="78">
        <v>595.53820800000005</v>
      </c>
      <c r="O45" s="78">
        <v>610.09619099999998</v>
      </c>
      <c r="P45" s="78">
        <v>622.11730999999997</v>
      </c>
      <c r="Q45" s="78">
        <v>631.73559599999999</v>
      </c>
      <c r="R45" s="78">
        <v>640.56396500000005</v>
      </c>
      <c r="S45" s="78">
        <v>646.911743</v>
      </c>
      <c r="T45" s="78">
        <v>652.86712599999998</v>
      </c>
      <c r="U45" s="78">
        <v>658.64953600000001</v>
      </c>
      <c r="V45" s="78">
        <v>663.41107199999999</v>
      </c>
      <c r="W45" s="78">
        <v>667.62292500000001</v>
      </c>
      <c r="X45" s="78">
        <v>670.55352800000003</v>
      </c>
      <c r="Y45" s="78">
        <v>691.35424799999998</v>
      </c>
      <c r="Z45" s="78">
        <v>711.93737799999997</v>
      </c>
      <c r="AA45" s="78">
        <v>732.30517599999996</v>
      </c>
      <c r="AB45" s="78">
        <v>752.41815199999996</v>
      </c>
      <c r="AC45" s="78">
        <v>772.17346199999997</v>
      </c>
      <c r="AD45" s="78">
        <v>791.48406999999997</v>
      </c>
      <c r="AE45" s="72">
        <v>2.4199999999999999E-2</v>
      </c>
    </row>
    <row r="46" spans="1:31" ht="15" customHeight="1" x14ac:dyDescent="0.25">
      <c r="A46" s="70" t="s">
        <v>116</v>
      </c>
      <c r="B46" s="78">
        <v>88</v>
      </c>
      <c r="C46" s="78">
        <v>95</v>
      </c>
      <c r="D46" s="78">
        <v>101.107651</v>
      </c>
      <c r="E46" s="78">
        <v>107.31144</v>
      </c>
      <c r="F46" s="78">
        <v>113.402199</v>
      </c>
      <c r="G46" s="78">
        <v>120.525482</v>
      </c>
      <c r="H46" s="78">
        <v>127.56186700000001</v>
      </c>
      <c r="I46" s="78">
        <v>134.142212</v>
      </c>
      <c r="J46" s="78">
        <v>139.41467299999999</v>
      </c>
      <c r="K46" s="78">
        <v>144.28244000000001</v>
      </c>
      <c r="L46" s="78">
        <v>148.73940999999999</v>
      </c>
      <c r="M46" s="78">
        <v>153.90564000000001</v>
      </c>
      <c r="N46" s="78">
        <v>158.60000600000001</v>
      </c>
      <c r="O46" s="78">
        <v>162.67086800000001</v>
      </c>
      <c r="P46" s="78">
        <v>165.77188100000001</v>
      </c>
      <c r="Q46" s="78">
        <v>167.91120900000001</v>
      </c>
      <c r="R46" s="78">
        <v>169.93615700000001</v>
      </c>
      <c r="S46" s="78">
        <v>170.85539199999999</v>
      </c>
      <c r="T46" s="78">
        <v>171.84320099999999</v>
      </c>
      <c r="U46" s="78">
        <v>175.007935</v>
      </c>
      <c r="V46" s="78">
        <v>177.837692</v>
      </c>
      <c r="W46" s="78">
        <v>180.653412</v>
      </c>
      <c r="X46" s="78">
        <v>182.80981399999999</v>
      </c>
      <c r="Y46" s="78">
        <v>184.63069200000001</v>
      </c>
      <c r="Z46" s="78">
        <v>186.86816400000001</v>
      </c>
      <c r="AA46" s="78">
        <v>188.553955</v>
      </c>
      <c r="AB46" s="78">
        <v>189.74014299999999</v>
      </c>
      <c r="AC46" s="78">
        <v>191.600067</v>
      </c>
      <c r="AD46" s="78">
        <v>193.926208</v>
      </c>
      <c r="AE46" s="72">
        <v>2.6782E-2</v>
      </c>
    </row>
    <row r="47" spans="1:31" ht="15" customHeight="1" x14ac:dyDescent="0.25">
      <c r="A47" s="70" t="s">
        <v>126</v>
      </c>
      <c r="B47" s="78">
        <v>1692</v>
      </c>
      <c r="C47" s="78">
        <v>1912</v>
      </c>
      <c r="D47" s="78">
        <v>2068.8867190000001</v>
      </c>
      <c r="E47" s="78">
        <v>2233.1411130000001</v>
      </c>
      <c r="F47" s="78">
        <v>2395.1516109999998</v>
      </c>
      <c r="G47" s="78">
        <v>2579.774414</v>
      </c>
      <c r="H47" s="78">
        <v>2791.888672</v>
      </c>
      <c r="I47" s="78">
        <v>3025.908203</v>
      </c>
      <c r="J47" s="78">
        <v>3268.171875</v>
      </c>
      <c r="K47" s="78">
        <v>3481.3398440000001</v>
      </c>
      <c r="L47" s="78">
        <v>3708.0009770000001</v>
      </c>
      <c r="M47" s="78">
        <v>3948.2302249999998</v>
      </c>
      <c r="N47" s="78">
        <v>4201.1962890000004</v>
      </c>
      <c r="O47" s="78">
        <v>4450.8120120000003</v>
      </c>
      <c r="P47" s="78">
        <v>4706.2114259999998</v>
      </c>
      <c r="Q47" s="78">
        <v>4969.310547</v>
      </c>
      <c r="R47" s="78">
        <v>5241.4892579999996</v>
      </c>
      <c r="S47" s="78">
        <v>5521.5351559999999</v>
      </c>
      <c r="T47" s="78">
        <v>5812.1982420000004</v>
      </c>
      <c r="U47" s="78">
        <v>6114.2280270000001</v>
      </c>
      <c r="V47" s="78">
        <v>6426.0195309999999</v>
      </c>
      <c r="W47" s="78">
        <v>6750.6035160000001</v>
      </c>
      <c r="X47" s="78">
        <v>7088.4365230000003</v>
      </c>
      <c r="Y47" s="78">
        <v>7468.3857420000004</v>
      </c>
      <c r="Z47" s="78">
        <v>7859.3681640000004</v>
      </c>
      <c r="AA47" s="78">
        <v>8303.9228519999997</v>
      </c>
      <c r="AB47" s="78">
        <v>8764.2558590000008</v>
      </c>
      <c r="AC47" s="78">
        <v>9189.5097659999992</v>
      </c>
      <c r="AD47" s="78">
        <v>9644.3964840000008</v>
      </c>
      <c r="AE47" s="72">
        <v>6.1767000000000002E-2</v>
      </c>
    </row>
    <row r="48" spans="1:31" ht="15" customHeight="1" x14ac:dyDescent="0.25">
      <c r="A48" s="70" t="s">
        <v>114</v>
      </c>
      <c r="B48" s="78">
        <v>905</v>
      </c>
      <c r="C48" s="78">
        <v>1040</v>
      </c>
      <c r="D48" s="78">
        <v>1143.577393</v>
      </c>
      <c r="E48" s="78">
        <v>1252.0866699999999</v>
      </c>
      <c r="F48" s="78">
        <v>1365.720581</v>
      </c>
      <c r="G48" s="78">
        <v>1484.184082</v>
      </c>
      <c r="H48" s="78">
        <v>1611.5852050000001</v>
      </c>
      <c r="I48" s="78">
        <v>1746.025879</v>
      </c>
      <c r="J48" s="78">
        <v>1887.3603519999999</v>
      </c>
      <c r="K48" s="78">
        <v>2036.030518</v>
      </c>
      <c r="L48" s="78">
        <v>2192.6279300000001</v>
      </c>
      <c r="M48" s="78">
        <v>2357.852539</v>
      </c>
      <c r="N48" s="78">
        <v>2531.8195799999999</v>
      </c>
      <c r="O48" s="78">
        <v>2714.0478520000001</v>
      </c>
      <c r="P48" s="78">
        <v>2904.6733399999998</v>
      </c>
      <c r="Q48" s="78">
        <v>3104.1704100000002</v>
      </c>
      <c r="R48" s="78">
        <v>3313.0688479999999</v>
      </c>
      <c r="S48" s="78">
        <v>3531.6716310000002</v>
      </c>
      <c r="T48" s="78">
        <v>3760.8334960000002</v>
      </c>
      <c r="U48" s="78">
        <v>4000.3298340000001</v>
      </c>
      <c r="V48" s="78">
        <v>4250.1997069999998</v>
      </c>
      <c r="W48" s="78">
        <v>4512.2016599999997</v>
      </c>
      <c r="X48" s="78">
        <v>4786.6391599999997</v>
      </c>
      <c r="Y48" s="78">
        <v>5073.1918949999999</v>
      </c>
      <c r="Z48" s="78">
        <v>5371.9365230000003</v>
      </c>
      <c r="AA48" s="78">
        <v>5682.6430659999996</v>
      </c>
      <c r="AB48" s="78">
        <v>6004.8764650000003</v>
      </c>
      <c r="AC48" s="78">
        <v>6340.5830079999996</v>
      </c>
      <c r="AD48" s="78">
        <v>6689.5756840000004</v>
      </c>
      <c r="AE48" s="72">
        <v>7.1370000000000003E-2</v>
      </c>
    </row>
    <row r="49" spans="1:31" ht="15" customHeight="1" x14ac:dyDescent="0.25">
      <c r="A49" s="70" t="s">
        <v>115</v>
      </c>
      <c r="B49" s="78">
        <v>479</v>
      </c>
      <c r="C49" s="78">
        <v>529</v>
      </c>
      <c r="D49" s="78">
        <v>560.77856399999996</v>
      </c>
      <c r="E49" s="78">
        <v>593.839294</v>
      </c>
      <c r="F49" s="78">
        <v>616.27972399999999</v>
      </c>
      <c r="G49" s="78">
        <v>633.65972899999997</v>
      </c>
      <c r="H49" s="78">
        <v>664.11157200000002</v>
      </c>
      <c r="I49" s="78">
        <v>704.59686299999998</v>
      </c>
      <c r="J49" s="78">
        <v>747.163635</v>
      </c>
      <c r="K49" s="78">
        <v>791.91302499999995</v>
      </c>
      <c r="L49" s="78">
        <v>838.85363800000005</v>
      </c>
      <c r="M49" s="78">
        <v>888.16442900000004</v>
      </c>
      <c r="N49" s="78">
        <v>939.67120399999999</v>
      </c>
      <c r="O49" s="78">
        <v>978.15795900000001</v>
      </c>
      <c r="P49" s="78">
        <v>1012.604675</v>
      </c>
      <c r="Q49" s="78">
        <v>1044.3176269999999</v>
      </c>
      <c r="R49" s="78">
        <v>1073.9365230000001</v>
      </c>
      <c r="S49" s="78">
        <v>1099.8957519999999</v>
      </c>
      <c r="T49" s="78">
        <v>1123.7163089999999</v>
      </c>
      <c r="U49" s="78">
        <v>1146.14624</v>
      </c>
      <c r="V49" s="78">
        <v>1165.4262699999999</v>
      </c>
      <c r="W49" s="78">
        <v>1182.5922849999999</v>
      </c>
      <c r="X49" s="78">
        <v>1197.6297609999999</v>
      </c>
      <c r="Y49" s="78">
        <v>1240.6157229999999</v>
      </c>
      <c r="Z49" s="78">
        <v>1278.255371</v>
      </c>
      <c r="AA49" s="78">
        <v>1354.3168949999999</v>
      </c>
      <c r="AB49" s="78">
        <v>1433.5686040000001</v>
      </c>
      <c r="AC49" s="78">
        <v>1505.100586</v>
      </c>
      <c r="AD49" s="78">
        <v>1596.015625</v>
      </c>
      <c r="AE49" s="72">
        <v>4.1746999999999999E-2</v>
      </c>
    </row>
    <row r="50" spans="1:31" ht="15" customHeight="1" x14ac:dyDescent="0.25">
      <c r="A50" s="70" t="s">
        <v>116</v>
      </c>
      <c r="B50" s="78">
        <v>308</v>
      </c>
      <c r="C50" s="78">
        <v>343</v>
      </c>
      <c r="D50" s="78">
        <v>364.530823</v>
      </c>
      <c r="E50" s="78">
        <v>387.21517899999998</v>
      </c>
      <c r="F50" s="78">
        <v>413.15130599999998</v>
      </c>
      <c r="G50" s="78">
        <v>461.93075599999997</v>
      </c>
      <c r="H50" s="78">
        <v>516.19189500000005</v>
      </c>
      <c r="I50" s="78">
        <v>575.28533900000002</v>
      </c>
      <c r="J50" s="78">
        <v>633.64788799999997</v>
      </c>
      <c r="K50" s="78">
        <v>653.39630099999999</v>
      </c>
      <c r="L50" s="78">
        <v>676.519409</v>
      </c>
      <c r="M50" s="78">
        <v>702.21307400000001</v>
      </c>
      <c r="N50" s="78">
        <v>729.70574999999997</v>
      </c>
      <c r="O50" s="78">
        <v>758.60638400000005</v>
      </c>
      <c r="P50" s="78">
        <v>788.93335000000002</v>
      </c>
      <c r="Q50" s="78">
        <v>820.82226600000001</v>
      </c>
      <c r="R50" s="78">
        <v>854.48388699999998</v>
      </c>
      <c r="S50" s="78">
        <v>889.967896</v>
      </c>
      <c r="T50" s="78">
        <v>927.64825399999995</v>
      </c>
      <c r="U50" s="78">
        <v>967.75207499999999</v>
      </c>
      <c r="V50" s="78">
        <v>1010.393433</v>
      </c>
      <c r="W50" s="78">
        <v>1055.809814</v>
      </c>
      <c r="X50" s="78">
        <v>1104.167236</v>
      </c>
      <c r="Y50" s="78">
        <v>1154.5783690000001</v>
      </c>
      <c r="Z50" s="78">
        <v>1209.176025</v>
      </c>
      <c r="AA50" s="78">
        <v>1266.9628909999999</v>
      </c>
      <c r="AB50" s="78">
        <v>1325.8104249999999</v>
      </c>
      <c r="AC50" s="78">
        <v>1343.8258060000001</v>
      </c>
      <c r="AD50" s="78">
        <v>1358.8043210000001</v>
      </c>
      <c r="AE50" s="72">
        <v>5.2308E-2</v>
      </c>
    </row>
    <row r="51" spans="1:31" ht="15" customHeight="1" x14ac:dyDescent="0.25">
      <c r="A51" s="70" t="s">
        <v>127</v>
      </c>
      <c r="B51" s="78">
        <v>567</v>
      </c>
      <c r="C51" s="78">
        <v>617</v>
      </c>
      <c r="D51" s="78">
        <v>674.62762499999997</v>
      </c>
      <c r="E51" s="78">
        <v>736.380493</v>
      </c>
      <c r="F51" s="78">
        <v>802.09588599999995</v>
      </c>
      <c r="G51" s="78">
        <v>876.48541299999999</v>
      </c>
      <c r="H51" s="78">
        <v>956.91394000000003</v>
      </c>
      <c r="I51" s="78">
        <v>1046.5538329999999</v>
      </c>
      <c r="J51" s="78">
        <v>1142.9426269999999</v>
      </c>
      <c r="K51" s="78">
        <v>1225.7979740000001</v>
      </c>
      <c r="L51" s="78">
        <v>1315.14624</v>
      </c>
      <c r="M51" s="78">
        <v>1411.6687010000001</v>
      </c>
      <c r="N51" s="78">
        <v>1515.57251</v>
      </c>
      <c r="O51" s="78">
        <v>1625.831543</v>
      </c>
      <c r="P51" s="78">
        <v>1742.571899</v>
      </c>
      <c r="Q51" s="78">
        <v>1865.2687989999999</v>
      </c>
      <c r="R51" s="78">
        <v>1994.4562989999999</v>
      </c>
      <c r="S51" s="78">
        <v>2129.0258789999998</v>
      </c>
      <c r="T51" s="78">
        <v>2271.318115</v>
      </c>
      <c r="U51" s="78">
        <v>2420.6484380000002</v>
      </c>
      <c r="V51" s="78">
        <v>2576.8125</v>
      </c>
      <c r="W51" s="78">
        <v>2740.3564449999999</v>
      </c>
      <c r="X51" s="78">
        <v>2911.40625</v>
      </c>
      <c r="Y51" s="78">
        <v>3098.1303710000002</v>
      </c>
      <c r="Z51" s="78">
        <v>3284.0659179999998</v>
      </c>
      <c r="AA51" s="78">
        <v>3477.383057</v>
      </c>
      <c r="AB51" s="78">
        <v>3677.3178710000002</v>
      </c>
      <c r="AC51" s="78">
        <v>3884.711182</v>
      </c>
      <c r="AD51" s="78">
        <v>4171.8959960000002</v>
      </c>
      <c r="AE51" s="72">
        <v>7.3353000000000002E-2</v>
      </c>
    </row>
    <row r="52" spans="1:31" ht="15" customHeight="1" x14ac:dyDescent="0.25">
      <c r="A52" s="70" t="s">
        <v>114</v>
      </c>
      <c r="B52" s="78">
        <v>367</v>
      </c>
      <c r="C52" s="78">
        <v>407</v>
      </c>
      <c r="D52" s="78">
        <v>450.34442100000001</v>
      </c>
      <c r="E52" s="78">
        <v>497.13562000000002</v>
      </c>
      <c r="F52" s="78">
        <v>547.07318099999998</v>
      </c>
      <c r="G52" s="78">
        <v>600.146118</v>
      </c>
      <c r="H52" s="78">
        <v>656.42962599999998</v>
      </c>
      <c r="I52" s="78">
        <v>716.19500700000003</v>
      </c>
      <c r="J52" s="78">
        <v>779.63061500000003</v>
      </c>
      <c r="K52" s="78">
        <v>847.12616000000003</v>
      </c>
      <c r="L52" s="78">
        <v>919.06182899999999</v>
      </c>
      <c r="M52" s="78">
        <v>996.02581799999996</v>
      </c>
      <c r="N52" s="78">
        <v>1078.2966309999999</v>
      </c>
      <c r="O52" s="78">
        <v>1165.2742920000001</v>
      </c>
      <c r="P52" s="78">
        <v>1257.1519780000001</v>
      </c>
      <c r="Q52" s="78">
        <v>1353.521606</v>
      </c>
      <c r="R52" s="78">
        <v>1454.8206789999999</v>
      </c>
      <c r="S52" s="78">
        <v>1561.022461</v>
      </c>
      <c r="T52" s="78">
        <v>1672.4144289999999</v>
      </c>
      <c r="U52" s="78">
        <v>1789.0009769999999</v>
      </c>
      <c r="V52" s="78">
        <v>1910.6898189999999</v>
      </c>
      <c r="W52" s="78">
        <v>2037.928101</v>
      </c>
      <c r="X52" s="78">
        <v>2170.9235840000001</v>
      </c>
      <c r="Y52" s="78">
        <v>2309.5668949999999</v>
      </c>
      <c r="Z52" s="78">
        <v>2454.0576169999999</v>
      </c>
      <c r="AA52" s="78">
        <v>2604.0979000000002</v>
      </c>
      <c r="AB52" s="78">
        <v>2758.9770509999998</v>
      </c>
      <c r="AC52" s="78">
        <v>2919.26001</v>
      </c>
      <c r="AD52" s="78">
        <v>3085.2634280000002</v>
      </c>
      <c r="AE52" s="72">
        <v>7.7907000000000004E-2</v>
      </c>
    </row>
    <row r="53" spans="1:31" ht="15" customHeight="1" x14ac:dyDescent="0.25">
      <c r="A53" s="70" t="s">
        <v>115</v>
      </c>
      <c r="B53" s="78">
        <v>112</v>
      </c>
      <c r="C53" s="78">
        <v>119</v>
      </c>
      <c r="D53" s="78">
        <v>127.712006</v>
      </c>
      <c r="E53" s="78">
        <v>136.83912699999999</v>
      </c>
      <c r="F53" s="78">
        <v>146.461975</v>
      </c>
      <c r="G53" s="78">
        <v>156.60780299999999</v>
      </c>
      <c r="H53" s="78">
        <v>165.575928</v>
      </c>
      <c r="I53" s="78">
        <v>176.77877799999999</v>
      </c>
      <c r="J53" s="78">
        <v>188.698792</v>
      </c>
      <c r="K53" s="78">
        <v>201.381439</v>
      </c>
      <c r="L53" s="78">
        <v>214.873108</v>
      </c>
      <c r="M53" s="78">
        <v>229.283783</v>
      </c>
      <c r="N53" s="78">
        <v>244.68171699999999</v>
      </c>
      <c r="O53" s="78">
        <v>260.92953499999999</v>
      </c>
      <c r="P53" s="78">
        <v>278.06402600000001</v>
      </c>
      <c r="Q53" s="78">
        <v>296.04534899999999</v>
      </c>
      <c r="R53" s="78">
        <v>314.94622800000002</v>
      </c>
      <c r="S53" s="78">
        <v>333.718842</v>
      </c>
      <c r="T53" s="78">
        <v>354.37985200000003</v>
      </c>
      <c r="U53" s="78">
        <v>376.199432</v>
      </c>
      <c r="V53" s="78">
        <v>399.09387199999998</v>
      </c>
      <c r="W53" s="78">
        <v>423.13604700000002</v>
      </c>
      <c r="X53" s="78">
        <v>448.25280800000002</v>
      </c>
      <c r="Y53" s="78">
        <v>482.71810900000003</v>
      </c>
      <c r="Z53" s="78">
        <v>509.81057700000002</v>
      </c>
      <c r="AA53" s="78">
        <v>537.98187299999995</v>
      </c>
      <c r="AB53" s="78">
        <v>567.212219</v>
      </c>
      <c r="AC53" s="78">
        <v>597.67761199999995</v>
      </c>
      <c r="AD53" s="78">
        <v>629.41223100000002</v>
      </c>
      <c r="AE53" s="72">
        <v>6.3633999999999996E-2</v>
      </c>
    </row>
    <row r="54" spans="1:31" ht="15" customHeight="1" x14ac:dyDescent="0.25">
      <c r="A54" s="70" t="s">
        <v>116</v>
      </c>
      <c r="B54" s="78">
        <v>88</v>
      </c>
      <c r="C54" s="78">
        <v>91</v>
      </c>
      <c r="D54" s="78">
        <v>96.571228000000005</v>
      </c>
      <c r="E54" s="78">
        <v>102.40579200000001</v>
      </c>
      <c r="F54" s="78">
        <v>108.560738</v>
      </c>
      <c r="G54" s="78">
        <v>119.731499</v>
      </c>
      <c r="H54" s="78">
        <v>134.908356</v>
      </c>
      <c r="I54" s="78">
        <v>153.58010899999999</v>
      </c>
      <c r="J54" s="78">
        <v>174.613281</v>
      </c>
      <c r="K54" s="78">
        <v>177.290359</v>
      </c>
      <c r="L54" s="78">
        <v>181.21133399999999</v>
      </c>
      <c r="M54" s="78">
        <v>186.35908499999999</v>
      </c>
      <c r="N54" s="78">
        <v>192.59414699999999</v>
      </c>
      <c r="O54" s="78">
        <v>199.62773100000001</v>
      </c>
      <c r="P54" s="78">
        <v>207.35578899999999</v>
      </c>
      <c r="Q54" s="78">
        <v>215.701965</v>
      </c>
      <c r="R54" s="78">
        <v>224.68940699999999</v>
      </c>
      <c r="S54" s="78">
        <v>234.284637</v>
      </c>
      <c r="T54" s="78">
        <v>244.523865</v>
      </c>
      <c r="U54" s="78">
        <v>255.447891</v>
      </c>
      <c r="V54" s="78">
        <v>267.02871699999997</v>
      </c>
      <c r="W54" s="78">
        <v>279.29220600000002</v>
      </c>
      <c r="X54" s="78">
        <v>292.22994999999997</v>
      </c>
      <c r="Y54" s="78">
        <v>305.84552000000002</v>
      </c>
      <c r="Z54" s="78">
        <v>320.19766199999998</v>
      </c>
      <c r="AA54" s="78">
        <v>335.30325299999998</v>
      </c>
      <c r="AB54" s="78">
        <v>351.128601</v>
      </c>
      <c r="AC54" s="78">
        <v>367.77368200000001</v>
      </c>
      <c r="AD54" s="78">
        <v>457.220123</v>
      </c>
      <c r="AE54" s="72">
        <v>6.1613000000000001E-2</v>
      </c>
    </row>
    <row r="55" spans="1:31" ht="15" customHeight="1" x14ac:dyDescent="0.25">
      <c r="A55" s="70" t="s">
        <v>128</v>
      </c>
      <c r="B55" s="78">
        <v>751</v>
      </c>
      <c r="C55" s="78">
        <v>790</v>
      </c>
      <c r="D55" s="78">
        <v>826.02209500000004</v>
      </c>
      <c r="E55" s="78">
        <v>870.33154300000001</v>
      </c>
      <c r="F55" s="78">
        <v>916.92126499999995</v>
      </c>
      <c r="G55" s="78">
        <v>957.51709000000005</v>
      </c>
      <c r="H55" s="78">
        <v>1005.431458</v>
      </c>
      <c r="I55" s="78">
        <v>1050.806274</v>
      </c>
      <c r="J55" s="78">
        <v>1087.1094969999999</v>
      </c>
      <c r="K55" s="78">
        <v>1119.803101</v>
      </c>
      <c r="L55" s="78">
        <v>1152.3790280000001</v>
      </c>
      <c r="M55" s="78">
        <v>1185.7753909999999</v>
      </c>
      <c r="N55" s="78">
        <v>1219.280518</v>
      </c>
      <c r="O55" s="78">
        <v>1253.017456</v>
      </c>
      <c r="P55" s="78">
        <v>1287.108154</v>
      </c>
      <c r="Q55" s="78">
        <v>1321.7647710000001</v>
      </c>
      <c r="R55" s="78">
        <v>1357.180664</v>
      </c>
      <c r="S55" s="78">
        <v>1393.418091</v>
      </c>
      <c r="T55" s="78">
        <v>1430.747314</v>
      </c>
      <c r="U55" s="78">
        <v>1469.4422609999999</v>
      </c>
      <c r="V55" s="78">
        <v>1509.5935059999999</v>
      </c>
      <c r="W55" s="78">
        <v>1551.286255</v>
      </c>
      <c r="X55" s="78">
        <v>1594.3164059999999</v>
      </c>
      <c r="Y55" s="78">
        <v>1652.385254</v>
      </c>
      <c r="Z55" s="78">
        <v>1699.069336</v>
      </c>
      <c r="AA55" s="78">
        <v>1746.1345209999999</v>
      </c>
      <c r="AB55" s="78">
        <v>1792.6104740000001</v>
      </c>
      <c r="AC55" s="78">
        <v>1840.857422</v>
      </c>
      <c r="AD55" s="78">
        <v>1890.1019289999999</v>
      </c>
      <c r="AE55" s="72">
        <v>3.2836999999999998E-2</v>
      </c>
    </row>
    <row r="56" spans="1:31" ht="15" customHeight="1" x14ac:dyDescent="0.25">
      <c r="A56" s="70" t="s">
        <v>114</v>
      </c>
      <c r="B56" s="78">
        <v>272</v>
      </c>
      <c r="C56" s="78">
        <v>293</v>
      </c>
      <c r="D56" s="78">
        <v>314.42974900000002</v>
      </c>
      <c r="E56" s="78">
        <v>337.97088600000001</v>
      </c>
      <c r="F56" s="78">
        <v>363.90399200000002</v>
      </c>
      <c r="G56" s="78">
        <v>393.14196800000002</v>
      </c>
      <c r="H56" s="78">
        <v>421.09558099999998</v>
      </c>
      <c r="I56" s="78">
        <v>446.53311200000002</v>
      </c>
      <c r="J56" s="78">
        <v>472.446167</v>
      </c>
      <c r="K56" s="78">
        <v>498.86691300000001</v>
      </c>
      <c r="L56" s="78">
        <v>525.65649399999995</v>
      </c>
      <c r="M56" s="78">
        <v>552.87298599999997</v>
      </c>
      <c r="N56" s="78">
        <v>580.45251499999995</v>
      </c>
      <c r="O56" s="78">
        <v>608.42852800000003</v>
      </c>
      <c r="P56" s="78">
        <v>636.81707800000004</v>
      </c>
      <c r="Q56" s="78">
        <v>665.70880099999999</v>
      </c>
      <c r="R56" s="78">
        <v>695.08331299999998</v>
      </c>
      <c r="S56" s="78">
        <v>724.85571300000004</v>
      </c>
      <c r="T56" s="78">
        <v>755.03063999999995</v>
      </c>
      <c r="U56" s="78">
        <v>785.64141800000004</v>
      </c>
      <c r="V56" s="78">
        <v>816.61706500000003</v>
      </c>
      <c r="W56" s="78">
        <v>847.90716599999996</v>
      </c>
      <c r="X56" s="78">
        <v>879.30352800000003</v>
      </c>
      <c r="Y56" s="78">
        <v>910.64031999999997</v>
      </c>
      <c r="Z56" s="78">
        <v>941.75219700000002</v>
      </c>
      <c r="AA56" s="78">
        <v>972.59741199999996</v>
      </c>
      <c r="AB56" s="78">
        <v>1003.265869</v>
      </c>
      <c r="AC56" s="78">
        <v>1033.8061520000001</v>
      </c>
      <c r="AD56" s="78">
        <v>1064.2235109999999</v>
      </c>
      <c r="AE56" s="72">
        <v>4.8931000000000002E-2</v>
      </c>
    </row>
    <row r="57" spans="1:31" ht="15" customHeight="1" x14ac:dyDescent="0.25">
      <c r="A57" s="70" t="s">
        <v>115</v>
      </c>
      <c r="B57" s="78">
        <v>124</v>
      </c>
      <c r="C57" s="78">
        <v>132</v>
      </c>
      <c r="D57" s="78">
        <v>139.48745700000001</v>
      </c>
      <c r="E57" s="78">
        <v>147.144623</v>
      </c>
      <c r="F57" s="78">
        <v>154.85102800000001</v>
      </c>
      <c r="G57" s="78">
        <v>152.01719700000001</v>
      </c>
      <c r="H57" s="78">
        <v>158.48371900000001</v>
      </c>
      <c r="I57" s="78">
        <v>166.374405</v>
      </c>
      <c r="J57" s="78">
        <v>173.698578</v>
      </c>
      <c r="K57" s="78">
        <v>181.66578699999999</v>
      </c>
      <c r="L57" s="78">
        <v>189.28919999999999</v>
      </c>
      <c r="M57" s="78">
        <v>197.653076</v>
      </c>
      <c r="N57" s="78">
        <v>206.05744899999999</v>
      </c>
      <c r="O57" s="78">
        <v>214.50294500000001</v>
      </c>
      <c r="P57" s="78">
        <v>222.96705600000001</v>
      </c>
      <c r="Q57" s="78">
        <v>231.42607100000001</v>
      </c>
      <c r="R57" s="78">
        <v>239.89610300000001</v>
      </c>
      <c r="S57" s="78">
        <v>248.34169</v>
      </c>
      <c r="T57" s="78">
        <v>256.77380399999998</v>
      </c>
      <c r="U57" s="78">
        <v>265.20806900000002</v>
      </c>
      <c r="V57" s="78">
        <v>273.645081</v>
      </c>
      <c r="W57" s="78">
        <v>282.10211199999998</v>
      </c>
      <c r="X57" s="78">
        <v>290.59683200000001</v>
      </c>
      <c r="Y57" s="78">
        <v>313.09655800000002</v>
      </c>
      <c r="Z57" s="78">
        <v>323.41891500000003</v>
      </c>
      <c r="AA57" s="78">
        <v>333.416473</v>
      </c>
      <c r="AB57" s="78">
        <v>343.094604</v>
      </c>
      <c r="AC57" s="78">
        <v>352.83312999999998</v>
      </c>
      <c r="AD57" s="78">
        <v>362.92004400000002</v>
      </c>
      <c r="AE57" s="72">
        <v>3.8169000000000002E-2</v>
      </c>
    </row>
    <row r="58" spans="1:31" ht="15" customHeight="1" x14ac:dyDescent="0.25">
      <c r="A58" s="70" t="s">
        <v>116</v>
      </c>
      <c r="B58" s="78">
        <v>355</v>
      </c>
      <c r="C58" s="78">
        <v>365</v>
      </c>
      <c r="D58" s="78">
        <v>372.10488900000001</v>
      </c>
      <c r="E58" s="78">
        <v>385.21606400000002</v>
      </c>
      <c r="F58" s="78">
        <v>398.16626000000002</v>
      </c>
      <c r="G58" s="78">
        <v>412.35794099999998</v>
      </c>
      <c r="H58" s="78">
        <v>425.85217299999999</v>
      </c>
      <c r="I58" s="78">
        <v>437.89877300000001</v>
      </c>
      <c r="J58" s="78">
        <v>440.96475199999998</v>
      </c>
      <c r="K58" s="78">
        <v>439.27041600000001</v>
      </c>
      <c r="L58" s="78">
        <v>437.43335000000002</v>
      </c>
      <c r="M58" s="78">
        <v>435.24929800000001</v>
      </c>
      <c r="N58" s="78">
        <v>432.77062999999998</v>
      </c>
      <c r="O58" s="78">
        <v>430.08596799999998</v>
      </c>
      <c r="P58" s="78">
        <v>427.32409699999999</v>
      </c>
      <c r="Q58" s="78">
        <v>424.62988300000001</v>
      </c>
      <c r="R58" s="78">
        <v>422.201233</v>
      </c>
      <c r="S58" s="78">
        <v>420.22070300000001</v>
      </c>
      <c r="T58" s="78">
        <v>418.942902</v>
      </c>
      <c r="U58" s="78">
        <v>418.592804</v>
      </c>
      <c r="V58" s="78">
        <v>419.33132899999998</v>
      </c>
      <c r="W58" s="78">
        <v>421.27694700000001</v>
      </c>
      <c r="X58" s="78">
        <v>424.41601600000001</v>
      </c>
      <c r="Y58" s="78">
        <v>428.648438</v>
      </c>
      <c r="Z58" s="78">
        <v>433.89825400000001</v>
      </c>
      <c r="AA58" s="78">
        <v>440.12060500000001</v>
      </c>
      <c r="AB58" s="78">
        <v>446.24996900000002</v>
      </c>
      <c r="AC58" s="78">
        <v>454.21814000000001</v>
      </c>
      <c r="AD58" s="78">
        <v>462.95837399999999</v>
      </c>
      <c r="AE58" s="72">
        <v>8.8439999999999994E-3</v>
      </c>
    </row>
    <row r="59" spans="1:31" ht="15" customHeight="1" x14ac:dyDescent="0.25">
      <c r="A59" s="69" t="s">
        <v>131</v>
      </c>
      <c r="B59" s="80">
        <v>26084</v>
      </c>
      <c r="C59" s="80">
        <v>27595</v>
      </c>
      <c r="D59" s="80">
        <v>28660.394531000002</v>
      </c>
      <c r="E59" s="80">
        <v>29913.833984000001</v>
      </c>
      <c r="F59" s="80">
        <v>31229.794922000001</v>
      </c>
      <c r="G59" s="80">
        <v>32584.244140999999</v>
      </c>
      <c r="H59" s="80">
        <v>33987.210937999997</v>
      </c>
      <c r="I59" s="80">
        <v>35408.621094000002</v>
      </c>
      <c r="J59" s="80">
        <v>36856.820312000003</v>
      </c>
      <c r="K59" s="80">
        <v>38358.664062000003</v>
      </c>
      <c r="L59" s="80">
        <v>39904.328125</v>
      </c>
      <c r="M59" s="80">
        <v>41512.785155999998</v>
      </c>
      <c r="N59" s="80">
        <v>43180.59375</v>
      </c>
      <c r="O59" s="80">
        <v>44897.976562000003</v>
      </c>
      <c r="P59" s="80">
        <v>46668.15625</v>
      </c>
      <c r="Q59" s="80">
        <v>48485.683594000002</v>
      </c>
      <c r="R59" s="80">
        <v>50346.121094000002</v>
      </c>
      <c r="S59" s="80">
        <v>52257.273437999997</v>
      </c>
      <c r="T59" s="80">
        <v>54226.835937999997</v>
      </c>
      <c r="U59" s="80">
        <v>56258.144530999998</v>
      </c>
      <c r="V59" s="80">
        <v>58354.804687999997</v>
      </c>
      <c r="W59" s="80">
        <v>60527.382812000003</v>
      </c>
      <c r="X59" s="80">
        <v>62779.820312000003</v>
      </c>
      <c r="Y59" s="80">
        <v>65106.753905999998</v>
      </c>
      <c r="Z59" s="80">
        <v>67507.703125</v>
      </c>
      <c r="AA59" s="80">
        <v>69974.703125</v>
      </c>
      <c r="AB59" s="80">
        <v>72494.492188000004</v>
      </c>
      <c r="AC59" s="80">
        <v>75073.460938000004</v>
      </c>
      <c r="AD59" s="80">
        <v>77755.609375</v>
      </c>
      <c r="AE59" s="76">
        <v>3.9114000000000003E-2</v>
      </c>
    </row>
    <row r="60" spans="1:31" ht="15" customHeight="1" x14ac:dyDescent="0.25"/>
    <row r="61" spans="1:31" ht="15" customHeight="1" x14ac:dyDescent="0.25"/>
    <row r="62" spans="1:31" ht="15" customHeight="1" x14ac:dyDescent="0.25">
      <c r="A62" s="69" t="s">
        <v>295</v>
      </c>
    </row>
    <row r="63" spans="1:31" ht="15" customHeight="1" x14ac:dyDescent="0.25">
      <c r="A63" s="70" t="s">
        <v>113</v>
      </c>
      <c r="B63" s="78">
        <v>5833</v>
      </c>
      <c r="C63" s="78">
        <v>6054</v>
      </c>
      <c r="D63" s="78">
        <v>6212.5058589999999</v>
      </c>
      <c r="E63" s="78">
        <v>6354.6171880000002</v>
      </c>
      <c r="F63" s="78">
        <v>6491.8720700000003</v>
      </c>
      <c r="G63" s="78">
        <v>6661.9990230000003</v>
      </c>
      <c r="H63" s="78">
        <v>6814.3208009999998</v>
      </c>
      <c r="I63" s="78">
        <v>6862.470703</v>
      </c>
      <c r="J63" s="78">
        <v>7010.7617190000001</v>
      </c>
      <c r="K63" s="78">
        <v>7075.7255859999996</v>
      </c>
      <c r="L63" s="78">
        <v>7204.9960940000001</v>
      </c>
      <c r="M63" s="78">
        <v>7400.6069340000004</v>
      </c>
      <c r="N63" s="78">
        <v>7563.9077150000003</v>
      </c>
      <c r="O63" s="78">
        <v>7738.2138670000004</v>
      </c>
      <c r="P63" s="78">
        <v>7936.1464839999999</v>
      </c>
      <c r="Q63" s="78">
        <v>8133.3320309999999</v>
      </c>
      <c r="R63" s="78">
        <v>8322.3662110000005</v>
      </c>
      <c r="S63" s="78">
        <v>8492.9863280000009</v>
      </c>
      <c r="T63" s="78">
        <v>8653.1679690000001</v>
      </c>
      <c r="U63" s="78">
        <v>8818.1767579999996</v>
      </c>
      <c r="V63" s="78">
        <v>8966.6484380000002</v>
      </c>
      <c r="W63" s="78">
        <v>9102.8017579999996</v>
      </c>
      <c r="X63" s="78">
        <v>9228.9902340000008</v>
      </c>
      <c r="Y63" s="78">
        <v>9352.421875</v>
      </c>
      <c r="Z63" s="78">
        <v>9470.8251949999994</v>
      </c>
      <c r="AA63" s="78">
        <v>9583.6279300000006</v>
      </c>
      <c r="AB63" s="78">
        <v>9694.1621090000008</v>
      </c>
      <c r="AC63" s="78">
        <v>9799.71875</v>
      </c>
      <c r="AD63" s="78">
        <v>9907.0722659999992</v>
      </c>
      <c r="AE63" s="72">
        <v>1.8408999999999998E-2</v>
      </c>
    </row>
    <row r="64" spans="1:31" ht="15" customHeight="1" x14ac:dyDescent="0.25">
      <c r="A64" s="70" t="s">
        <v>114</v>
      </c>
      <c r="B64" s="78">
        <v>3185</v>
      </c>
      <c r="C64" s="78">
        <v>3337</v>
      </c>
      <c r="D64" s="78">
        <v>3459.7565920000002</v>
      </c>
      <c r="E64" s="78">
        <v>3586.0222170000002</v>
      </c>
      <c r="F64" s="78">
        <v>3714.0708009999998</v>
      </c>
      <c r="G64" s="78">
        <v>3842.321289</v>
      </c>
      <c r="H64" s="78">
        <v>3959.3085940000001</v>
      </c>
      <c r="I64" s="78">
        <v>3970.8896479999999</v>
      </c>
      <c r="J64" s="78">
        <v>4082.139404</v>
      </c>
      <c r="K64" s="78">
        <v>4117.5976559999999</v>
      </c>
      <c r="L64" s="78">
        <v>4214.9091799999997</v>
      </c>
      <c r="M64" s="78">
        <v>4373.6850590000004</v>
      </c>
      <c r="N64" s="78">
        <v>4499.5883789999998</v>
      </c>
      <c r="O64" s="78">
        <v>4633.4946289999998</v>
      </c>
      <c r="P64" s="78">
        <v>4791.4731449999999</v>
      </c>
      <c r="Q64" s="78">
        <v>4946.9492190000001</v>
      </c>
      <c r="R64" s="78">
        <v>5096.4204099999997</v>
      </c>
      <c r="S64" s="78">
        <v>5231.5253910000001</v>
      </c>
      <c r="T64" s="78">
        <v>5359.3725590000004</v>
      </c>
      <c r="U64" s="78">
        <v>5476.0209960000002</v>
      </c>
      <c r="V64" s="78">
        <v>5575.7592770000001</v>
      </c>
      <c r="W64" s="78">
        <v>5662.3652339999999</v>
      </c>
      <c r="X64" s="78">
        <v>5739.7866210000002</v>
      </c>
      <c r="Y64" s="78">
        <v>5815.4399409999996</v>
      </c>
      <c r="Z64" s="78">
        <v>5887.6318359999996</v>
      </c>
      <c r="AA64" s="78">
        <v>5955.7783200000003</v>
      </c>
      <c r="AB64" s="78">
        <v>6022.4853519999997</v>
      </c>
      <c r="AC64" s="78">
        <v>6085.6875</v>
      </c>
      <c r="AD64" s="78">
        <v>6151.5825199999999</v>
      </c>
      <c r="AE64" s="72">
        <v>2.2911999999999998E-2</v>
      </c>
    </row>
    <row r="65" spans="1:31" ht="15" customHeight="1" x14ac:dyDescent="0.25">
      <c r="A65" s="70" t="s">
        <v>115</v>
      </c>
      <c r="B65" s="78">
        <v>539</v>
      </c>
      <c r="C65" s="78">
        <v>559</v>
      </c>
      <c r="D65" s="78">
        <v>568.49157700000001</v>
      </c>
      <c r="E65" s="78">
        <v>574.34381099999996</v>
      </c>
      <c r="F65" s="78">
        <v>584.04040499999996</v>
      </c>
      <c r="G65" s="78">
        <v>600.82513400000005</v>
      </c>
      <c r="H65" s="78">
        <v>614.836365</v>
      </c>
      <c r="I65" s="78">
        <v>629.21283000000005</v>
      </c>
      <c r="J65" s="78">
        <v>643.60650599999997</v>
      </c>
      <c r="K65" s="78">
        <v>654.91851799999995</v>
      </c>
      <c r="L65" s="78">
        <v>667.03820800000005</v>
      </c>
      <c r="M65" s="78">
        <v>680.78662099999997</v>
      </c>
      <c r="N65" s="78">
        <v>694.46502699999996</v>
      </c>
      <c r="O65" s="78">
        <v>708.87207000000001</v>
      </c>
      <c r="P65" s="78">
        <v>722.71997099999999</v>
      </c>
      <c r="Q65" s="78">
        <v>736.69354199999998</v>
      </c>
      <c r="R65" s="78">
        <v>749.495361</v>
      </c>
      <c r="S65" s="78">
        <v>760.62670900000001</v>
      </c>
      <c r="T65" s="78">
        <v>770.46008300000005</v>
      </c>
      <c r="U65" s="78">
        <v>780.47460899999999</v>
      </c>
      <c r="V65" s="78">
        <v>790.18853799999999</v>
      </c>
      <c r="W65" s="78">
        <v>799.68841599999996</v>
      </c>
      <c r="X65" s="78">
        <v>808.569031</v>
      </c>
      <c r="Y65" s="78">
        <v>816.809753</v>
      </c>
      <c r="Z65" s="78">
        <v>824.32372999999995</v>
      </c>
      <c r="AA65" s="78">
        <v>831.165527</v>
      </c>
      <c r="AB65" s="78">
        <v>837.51971400000002</v>
      </c>
      <c r="AC65" s="78">
        <v>843.29901099999995</v>
      </c>
      <c r="AD65" s="78">
        <v>848.644226</v>
      </c>
      <c r="AE65" s="72">
        <v>1.5583E-2</v>
      </c>
    </row>
    <row r="66" spans="1:31" ht="15" customHeight="1" x14ac:dyDescent="0.25">
      <c r="A66" s="70" t="s">
        <v>116</v>
      </c>
      <c r="B66" s="78">
        <v>2109</v>
      </c>
      <c r="C66" s="78">
        <v>2158</v>
      </c>
      <c r="D66" s="78">
        <v>2184.258057</v>
      </c>
      <c r="E66" s="78">
        <v>2194.2509770000001</v>
      </c>
      <c r="F66" s="78">
        <v>2193.7609859999998</v>
      </c>
      <c r="G66" s="78">
        <v>2218.8522950000001</v>
      </c>
      <c r="H66" s="78">
        <v>2240.1757809999999</v>
      </c>
      <c r="I66" s="78">
        <v>2262.368164</v>
      </c>
      <c r="J66" s="78">
        <v>2285.0158689999998</v>
      </c>
      <c r="K66" s="78">
        <v>2303.2094729999999</v>
      </c>
      <c r="L66" s="78">
        <v>2323.0485840000001</v>
      </c>
      <c r="M66" s="78">
        <v>2346.1352539999998</v>
      </c>
      <c r="N66" s="78">
        <v>2369.8544919999999</v>
      </c>
      <c r="O66" s="78">
        <v>2395.8469239999999</v>
      </c>
      <c r="P66" s="78">
        <v>2421.9528810000002</v>
      </c>
      <c r="Q66" s="78">
        <v>2449.689453</v>
      </c>
      <c r="R66" s="78">
        <v>2476.4501949999999</v>
      </c>
      <c r="S66" s="78">
        <v>2500.8342290000001</v>
      </c>
      <c r="T66" s="78">
        <v>2523.334961</v>
      </c>
      <c r="U66" s="78">
        <v>2561.6811520000001</v>
      </c>
      <c r="V66" s="78">
        <v>2600.7001949999999</v>
      </c>
      <c r="W66" s="78">
        <v>2640.7482909999999</v>
      </c>
      <c r="X66" s="78">
        <v>2680.6345209999999</v>
      </c>
      <c r="Y66" s="78">
        <v>2720.1728520000001</v>
      </c>
      <c r="Z66" s="78">
        <v>2758.8696289999998</v>
      </c>
      <c r="AA66" s="78">
        <v>2796.6843260000001</v>
      </c>
      <c r="AB66" s="78">
        <v>2834.156982</v>
      </c>
      <c r="AC66" s="78">
        <v>2870.7319339999999</v>
      </c>
      <c r="AD66" s="78">
        <v>2906.8461910000001</v>
      </c>
      <c r="AE66" s="72">
        <v>1.1094E-2</v>
      </c>
    </row>
    <row r="67" spans="1:31" ht="15" customHeight="1" x14ac:dyDescent="0.25">
      <c r="A67" s="70" t="s">
        <v>117</v>
      </c>
      <c r="B67" s="78">
        <v>714</v>
      </c>
      <c r="C67" s="78">
        <v>738</v>
      </c>
      <c r="D67" s="78">
        <v>754.15270999999996</v>
      </c>
      <c r="E67" s="78">
        <v>778.64855999999997</v>
      </c>
      <c r="F67" s="78">
        <v>799.49908400000004</v>
      </c>
      <c r="G67" s="78">
        <v>820.85327099999995</v>
      </c>
      <c r="H67" s="78">
        <v>845.29345699999999</v>
      </c>
      <c r="I67" s="78">
        <v>869.82946800000002</v>
      </c>
      <c r="J67" s="78">
        <v>892.05938700000002</v>
      </c>
      <c r="K67" s="78">
        <v>910.41967799999998</v>
      </c>
      <c r="L67" s="78">
        <v>927.40631099999996</v>
      </c>
      <c r="M67" s="78">
        <v>943.02722200000005</v>
      </c>
      <c r="N67" s="78">
        <v>957.66381799999999</v>
      </c>
      <c r="O67" s="78">
        <v>972.03686500000003</v>
      </c>
      <c r="P67" s="78">
        <v>984.80932600000006</v>
      </c>
      <c r="Q67" s="78">
        <v>996.69824200000005</v>
      </c>
      <c r="R67" s="78">
        <v>1007.8883060000001</v>
      </c>
      <c r="S67" s="78">
        <v>1018.2016599999999</v>
      </c>
      <c r="T67" s="78">
        <v>1028.03772</v>
      </c>
      <c r="U67" s="78">
        <v>1041.8675539999999</v>
      </c>
      <c r="V67" s="78">
        <v>1054.798706</v>
      </c>
      <c r="W67" s="78">
        <v>1066.9736330000001</v>
      </c>
      <c r="X67" s="78">
        <v>1078.719971</v>
      </c>
      <c r="Y67" s="78">
        <v>1090.0010990000001</v>
      </c>
      <c r="Z67" s="78">
        <v>1101.362793</v>
      </c>
      <c r="AA67" s="78">
        <v>1112.286865</v>
      </c>
      <c r="AB67" s="78">
        <v>1122.4573969999999</v>
      </c>
      <c r="AC67" s="78">
        <v>1132.6911620000001</v>
      </c>
      <c r="AD67" s="78">
        <v>1142.7386469999999</v>
      </c>
      <c r="AE67" s="72">
        <v>1.6326E-2</v>
      </c>
    </row>
    <row r="68" spans="1:31" ht="15" customHeight="1" x14ac:dyDescent="0.25">
      <c r="A68" s="70" t="s">
        <v>114</v>
      </c>
      <c r="B68" s="78">
        <v>285</v>
      </c>
      <c r="C68" s="78">
        <v>291</v>
      </c>
      <c r="D68" s="78">
        <v>297.26165800000001</v>
      </c>
      <c r="E68" s="78">
        <v>308.63192700000002</v>
      </c>
      <c r="F68" s="78">
        <v>320.80493200000001</v>
      </c>
      <c r="G68" s="78">
        <v>331.04126000000002</v>
      </c>
      <c r="H68" s="78">
        <v>342.75579800000003</v>
      </c>
      <c r="I68" s="78">
        <v>354.87558000000001</v>
      </c>
      <c r="J68" s="78">
        <v>364.89538599999997</v>
      </c>
      <c r="K68" s="78">
        <v>373.35305799999998</v>
      </c>
      <c r="L68" s="78">
        <v>381.08175699999998</v>
      </c>
      <c r="M68" s="78">
        <v>388.092468</v>
      </c>
      <c r="N68" s="78">
        <v>394.57360799999998</v>
      </c>
      <c r="O68" s="78">
        <v>400.885895</v>
      </c>
      <c r="P68" s="78">
        <v>406.37875400000001</v>
      </c>
      <c r="Q68" s="78">
        <v>411.41024800000002</v>
      </c>
      <c r="R68" s="78">
        <v>416.06878699999999</v>
      </c>
      <c r="S68" s="78">
        <v>420.26998900000001</v>
      </c>
      <c r="T68" s="78">
        <v>424.213593</v>
      </c>
      <c r="U68" s="78">
        <v>430.95443699999998</v>
      </c>
      <c r="V68" s="78">
        <v>437.25195300000001</v>
      </c>
      <c r="W68" s="78">
        <v>443.179779</v>
      </c>
      <c r="X68" s="78">
        <v>448.89556900000002</v>
      </c>
      <c r="Y68" s="78">
        <v>454.38494900000001</v>
      </c>
      <c r="Z68" s="78">
        <v>459.94860799999998</v>
      </c>
      <c r="AA68" s="78">
        <v>465.29708900000003</v>
      </c>
      <c r="AB68" s="78">
        <v>470.26754799999998</v>
      </c>
      <c r="AC68" s="78">
        <v>475.27511600000003</v>
      </c>
      <c r="AD68" s="78">
        <v>480.19030800000002</v>
      </c>
      <c r="AE68" s="72">
        <v>1.8723E-2</v>
      </c>
    </row>
    <row r="69" spans="1:31" ht="15" customHeight="1" x14ac:dyDescent="0.25">
      <c r="A69" s="70" t="s">
        <v>115</v>
      </c>
      <c r="B69" s="78">
        <v>75</v>
      </c>
      <c r="C69" s="78">
        <v>79</v>
      </c>
      <c r="D69" s="78">
        <v>83.977585000000005</v>
      </c>
      <c r="E69" s="78">
        <v>92.487633000000002</v>
      </c>
      <c r="F69" s="78">
        <v>101.792023</v>
      </c>
      <c r="G69" s="78">
        <v>109.935478</v>
      </c>
      <c r="H69" s="78">
        <v>119.331566</v>
      </c>
      <c r="I69" s="78">
        <v>128.34667999999999</v>
      </c>
      <c r="J69" s="78">
        <v>137.73483300000001</v>
      </c>
      <c r="K69" s="78">
        <v>145.251633</v>
      </c>
      <c r="L69" s="78">
        <v>152.318375</v>
      </c>
      <c r="M69" s="78">
        <v>158.925354</v>
      </c>
      <c r="N69" s="78">
        <v>165.22314499999999</v>
      </c>
      <c r="O69" s="78">
        <v>171.47517400000001</v>
      </c>
      <c r="P69" s="78">
        <v>177.15332000000001</v>
      </c>
      <c r="Q69" s="78">
        <v>182.522705</v>
      </c>
      <c r="R69" s="78">
        <v>187.66381799999999</v>
      </c>
      <c r="S69" s="78">
        <v>192.50474500000001</v>
      </c>
      <c r="T69" s="78">
        <v>197.19016999999999</v>
      </c>
      <c r="U69" s="78">
        <v>202.02427700000001</v>
      </c>
      <c r="V69" s="78">
        <v>206.51348899999999</v>
      </c>
      <c r="W69" s="78">
        <v>210.70056199999999</v>
      </c>
      <c r="X69" s="78">
        <v>214.71785</v>
      </c>
      <c r="Y69" s="78">
        <v>218.54109199999999</v>
      </c>
      <c r="Z69" s="78">
        <v>222.27856399999999</v>
      </c>
      <c r="AA69" s="78">
        <v>225.837006</v>
      </c>
      <c r="AB69" s="78">
        <v>229.120361</v>
      </c>
      <c r="AC69" s="78">
        <v>232.39366100000001</v>
      </c>
      <c r="AD69" s="78">
        <v>235.58322100000001</v>
      </c>
      <c r="AE69" s="72">
        <v>4.1297E-2</v>
      </c>
    </row>
    <row r="70" spans="1:31" ht="15" customHeight="1" x14ac:dyDescent="0.25">
      <c r="A70" s="70" t="s">
        <v>116</v>
      </c>
      <c r="B70" s="78">
        <v>354</v>
      </c>
      <c r="C70" s="78">
        <v>368</v>
      </c>
      <c r="D70" s="78">
        <v>372.91345200000001</v>
      </c>
      <c r="E70" s="78">
        <v>377.529022</v>
      </c>
      <c r="F70" s="78">
        <v>376.90213</v>
      </c>
      <c r="G70" s="78">
        <v>379.87655599999999</v>
      </c>
      <c r="H70" s="78">
        <v>383.20611600000001</v>
      </c>
      <c r="I70" s="78">
        <v>386.60723899999999</v>
      </c>
      <c r="J70" s="78">
        <v>389.429169</v>
      </c>
      <c r="K70" s="78">
        <v>391.81503300000003</v>
      </c>
      <c r="L70" s="78">
        <v>394.00616500000001</v>
      </c>
      <c r="M70" s="78">
        <v>396.00943000000001</v>
      </c>
      <c r="N70" s="78">
        <v>397.86706500000003</v>
      </c>
      <c r="O70" s="78">
        <v>399.67578099999997</v>
      </c>
      <c r="P70" s="78">
        <v>401.27719100000002</v>
      </c>
      <c r="Q70" s="78">
        <v>402.76525900000001</v>
      </c>
      <c r="R70" s="78">
        <v>404.15570100000002</v>
      </c>
      <c r="S70" s="78">
        <v>405.42691000000002</v>
      </c>
      <c r="T70" s="78">
        <v>406.63400300000001</v>
      </c>
      <c r="U70" s="78">
        <v>408.888824</v>
      </c>
      <c r="V70" s="78">
        <v>411.03323399999999</v>
      </c>
      <c r="W70" s="78">
        <v>413.093231</v>
      </c>
      <c r="X70" s="78">
        <v>415.106537</v>
      </c>
      <c r="Y70" s="78">
        <v>417.07504299999999</v>
      </c>
      <c r="Z70" s="78">
        <v>419.13568099999998</v>
      </c>
      <c r="AA70" s="78">
        <v>421.15283199999999</v>
      </c>
      <c r="AB70" s="78">
        <v>423.06942700000002</v>
      </c>
      <c r="AC70" s="78">
        <v>425.02233899999999</v>
      </c>
      <c r="AD70" s="78">
        <v>426.96511800000002</v>
      </c>
      <c r="AE70" s="72">
        <v>5.5199999999999997E-3</v>
      </c>
    </row>
    <row r="71" spans="1:31" ht="15" customHeight="1" x14ac:dyDescent="0.25">
      <c r="A71" s="70" t="s">
        <v>118</v>
      </c>
      <c r="B71" s="78">
        <v>493</v>
      </c>
      <c r="C71" s="78">
        <v>530</v>
      </c>
      <c r="D71" s="78">
        <v>562.99401899999998</v>
      </c>
      <c r="E71" s="78">
        <v>600.62231399999996</v>
      </c>
      <c r="F71" s="78">
        <v>645.11657700000001</v>
      </c>
      <c r="G71" s="78">
        <v>693.808716</v>
      </c>
      <c r="H71" s="78">
        <v>749.43792699999995</v>
      </c>
      <c r="I71" s="78">
        <v>780.38171399999999</v>
      </c>
      <c r="J71" s="78">
        <v>815.47912599999995</v>
      </c>
      <c r="K71" s="78">
        <v>855.42773399999999</v>
      </c>
      <c r="L71" s="78">
        <v>897.94531199999994</v>
      </c>
      <c r="M71" s="78">
        <v>932.76660200000003</v>
      </c>
      <c r="N71" s="78">
        <v>969.669983</v>
      </c>
      <c r="O71" s="78">
        <v>1024.7657469999999</v>
      </c>
      <c r="P71" s="78">
        <v>1092.425293</v>
      </c>
      <c r="Q71" s="78">
        <v>1151.910889</v>
      </c>
      <c r="R71" s="78">
        <v>1191.796509</v>
      </c>
      <c r="S71" s="78">
        <v>1230.6523440000001</v>
      </c>
      <c r="T71" s="78">
        <v>1271.7963870000001</v>
      </c>
      <c r="U71" s="78">
        <v>1314.907471</v>
      </c>
      <c r="V71" s="78">
        <v>1359.285889</v>
      </c>
      <c r="W71" s="78">
        <v>1404.0349120000001</v>
      </c>
      <c r="X71" s="78">
        <v>1448.3515620000001</v>
      </c>
      <c r="Y71" s="78">
        <v>1493.1304929999999</v>
      </c>
      <c r="Z71" s="78">
        <v>1539.871216</v>
      </c>
      <c r="AA71" s="78">
        <v>1584.512939</v>
      </c>
      <c r="AB71" s="78">
        <v>1630.341797</v>
      </c>
      <c r="AC71" s="78">
        <v>1676.1982419999999</v>
      </c>
      <c r="AD71" s="78">
        <v>1721.1281739999999</v>
      </c>
      <c r="AE71" s="72">
        <v>4.4589999999999998E-2</v>
      </c>
    </row>
    <row r="72" spans="1:31" ht="15" customHeight="1" x14ac:dyDescent="0.25">
      <c r="A72" s="70" t="s">
        <v>114</v>
      </c>
      <c r="B72" s="78">
        <v>294</v>
      </c>
      <c r="C72" s="78">
        <v>315</v>
      </c>
      <c r="D72" s="78">
        <v>331.28646900000001</v>
      </c>
      <c r="E72" s="78">
        <v>351.11776700000001</v>
      </c>
      <c r="F72" s="78">
        <v>374.57141100000001</v>
      </c>
      <c r="G72" s="78">
        <v>400.13342299999999</v>
      </c>
      <c r="H72" s="78">
        <v>429.48391700000002</v>
      </c>
      <c r="I72" s="78">
        <v>454.04113799999999</v>
      </c>
      <c r="J72" s="78">
        <v>479.22128300000003</v>
      </c>
      <c r="K72" s="78">
        <v>503.63913000000002</v>
      </c>
      <c r="L72" s="78">
        <v>528.55187999999998</v>
      </c>
      <c r="M72" s="78">
        <v>552.92425500000002</v>
      </c>
      <c r="N72" s="78">
        <v>577.64868200000001</v>
      </c>
      <c r="O72" s="78">
        <v>602.55963099999997</v>
      </c>
      <c r="P72" s="78">
        <v>627.71252400000003</v>
      </c>
      <c r="Q72" s="78">
        <v>652.00610400000005</v>
      </c>
      <c r="R72" s="78">
        <v>676.28949</v>
      </c>
      <c r="S72" s="78">
        <v>701.12176499999998</v>
      </c>
      <c r="T72" s="78">
        <v>726.92065400000001</v>
      </c>
      <c r="U72" s="78">
        <v>754.09802200000001</v>
      </c>
      <c r="V72" s="78">
        <v>782.39477499999998</v>
      </c>
      <c r="W72" s="78">
        <v>811.32867399999998</v>
      </c>
      <c r="X72" s="78">
        <v>840.81304899999998</v>
      </c>
      <c r="Y72" s="78">
        <v>870.74993900000004</v>
      </c>
      <c r="Z72" s="78">
        <v>901.04095500000005</v>
      </c>
      <c r="AA72" s="78">
        <v>931.31408699999997</v>
      </c>
      <c r="AB72" s="78">
        <v>961.370361</v>
      </c>
      <c r="AC72" s="78">
        <v>991.52636700000005</v>
      </c>
      <c r="AD72" s="78">
        <v>1021.700623</v>
      </c>
      <c r="AE72" s="72">
        <v>4.4542999999999999E-2</v>
      </c>
    </row>
    <row r="73" spans="1:31" ht="15" customHeight="1" x14ac:dyDescent="0.25">
      <c r="A73" s="70" t="s">
        <v>115</v>
      </c>
      <c r="B73" s="78">
        <v>22</v>
      </c>
      <c r="C73" s="78">
        <v>25</v>
      </c>
      <c r="D73" s="78">
        <v>35.094776000000003</v>
      </c>
      <c r="E73" s="78">
        <v>46.171954999999997</v>
      </c>
      <c r="F73" s="78">
        <v>59.628822</v>
      </c>
      <c r="G73" s="78">
        <v>73.262710999999996</v>
      </c>
      <c r="H73" s="78">
        <v>88.410408000000004</v>
      </c>
      <c r="I73" s="78">
        <v>85.332938999999996</v>
      </c>
      <c r="J73" s="78">
        <v>85.492531</v>
      </c>
      <c r="K73" s="78">
        <v>91.560654</v>
      </c>
      <c r="L73" s="78">
        <v>99.585678000000001</v>
      </c>
      <c r="M73" s="78">
        <v>101.793846</v>
      </c>
      <c r="N73" s="78">
        <v>106.716835</v>
      </c>
      <c r="O73" s="78">
        <v>130.99745200000001</v>
      </c>
      <c r="P73" s="78">
        <v>167.852936</v>
      </c>
      <c r="Q73" s="78">
        <v>198.69512900000001</v>
      </c>
      <c r="R73" s="78">
        <v>209.825928</v>
      </c>
      <c r="S73" s="78">
        <v>220.230728</v>
      </c>
      <c r="T73" s="78">
        <v>231.91554300000001</v>
      </c>
      <c r="U73" s="78">
        <v>243.32399000000001</v>
      </c>
      <c r="V73" s="78">
        <v>255.158051</v>
      </c>
      <c r="W73" s="78">
        <v>267.10772700000001</v>
      </c>
      <c r="X73" s="78">
        <v>278.58038299999998</v>
      </c>
      <c r="Y73" s="78">
        <v>290.33895899999999</v>
      </c>
      <c r="Z73" s="78">
        <v>303.312408</v>
      </c>
      <c r="AA73" s="78">
        <v>314.76181000000003</v>
      </c>
      <c r="AB73" s="78">
        <v>327.63436899999999</v>
      </c>
      <c r="AC73" s="78">
        <v>340.66210899999999</v>
      </c>
      <c r="AD73" s="78">
        <v>353.05538899999999</v>
      </c>
      <c r="AE73" s="72">
        <v>0.103034</v>
      </c>
    </row>
    <row r="74" spans="1:31" ht="15" customHeight="1" x14ac:dyDescent="0.25">
      <c r="A74" s="70" t="s">
        <v>116</v>
      </c>
      <c r="B74" s="78">
        <v>177</v>
      </c>
      <c r="C74" s="78">
        <v>190</v>
      </c>
      <c r="D74" s="78">
        <v>196.612762</v>
      </c>
      <c r="E74" s="78">
        <v>203.332596</v>
      </c>
      <c r="F74" s="78">
        <v>210.91635099999999</v>
      </c>
      <c r="G74" s="78">
        <v>220.412567</v>
      </c>
      <c r="H74" s="78">
        <v>231.54357899999999</v>
      </c>
      <c r="I74" s="78">
        <v>241.00765999999999</v>
      </c>
      <c r="J74" s="78">
        <v>250.76532</v>
      </c>
      <c r="K74" s="78">
        <v>260.22796599999998</v>
      </c>
      <c r="L74" s="78">
        <v>269.80773900000003</v>
      </c>
      <c r="M74" s="78">
        <v>278.04855300000003</v>
      </c>
      <c r="N74" s="78">
        <v>285.30444299999999</v>
      </c>
      <c r="O74" s="78">
        <v>291.20864899999998</v>
      </c>
      <c r="P74" s="78">
        <v>296.85983299999998</v>
      </c>
      <c r="Q74" s="78">
        <v>301.20959499999998</v>
      </c>
      <c r="R74" s="78">
        <v>305.68109099999998</v>
      </c>
      <c r="S74" s="78">
        <v>309.29983499999997</v>
      </c>
      <c r="T74" s="78">
        <v>312.96023600000001</v>
      </c>
      <c r="U74" s="78">
        <v>317.48553500000003</v>
      </c>
      <c r="V74" s="78">
        <v>321.73297100000002</v>
      </c>
      <c r="W74" s="78">
        <v>325.59848</v>
      </c>
      <c r="X74" s="78">
        <v>328.958099</v>
      </c>
      <c r="Y74" s="78">
        <v>332.04165599999999</v>
      </c>
      <c r="Z74" s="78">
        <v>335.51779199999999</v>
      </c>
      <c r="AA74" s="78">
        <v>338.437073</v>
      </c>
      <c r="AB74" s="78">
        <v>341.336975</v>
      </c>
      <c r="AC74" s="78">
        <v>344.00976600000001</v>
      </c>
      <c r="AD74" s="78">
        <v>346.372253</v>
      </c>
      <c r="AE74" s="72">
        <v>2.249E-2</v>
      </c>
    </row>
    <row r="75" spans="1:31" ht="15" customHeight="1" x14ac:dyDescent="0.25">
      <c r="A75" s="70" t="s">
        <v>119</v>
      </c>
      <c r="B75" s="78">
        <v>1023</v>
      </c>
      <c r="C75" s="78">
        <v>1119</v>
      </c>
      <c r="D75" s="78">
        <v>1195.4323730000001</v>
      </c>
      <c r="E75" s="78">
        <v>1237.6777340000001</v>
      </c>
      <c r="F75" s="78">
        <v>1317.2998050000001</v>
      </c>
      <c r="G75" s="78">
        <v>1410.658203</v>
      </c>
      <c r="H75" s="78">
        <v>1518.9384769999999</v>
      </c>
      <c r="I75" s="78">
        <v>1625.782837</v>
      </c>
      <c r="J75" s="78">
        <v>1740.194702</v>
      </c>
      <c r="K75" s="78">
        <v>1866.06897</v>
      </c>
      <c r="L75" s="78">
        <v>2002.5089109999999</v>
      </c>
      <c r="M75" s="78">
        <v>2148.4653320000002</v>
      </c>
      <c r="N75" s="78">
        <v>2302.2851559999999</v>
      </c>
      <c r="O75" s="78">
        <v>2463.4111330000001</v>
      </c>
      <c r="P75" s="78">
        <v>2627.6821289999998</v>
      </c>
      <c r="Q75" s="78">
        <v>2809.8557129999999</v>
      </c>
      <c r="R75" s="78">
        <v>3025.7990719999998</v>
      </c>
      <c r="S75" s="78">
        <v>3209.6669919999999</v>
      </c>
      <c r="T75" s="78">
        <v>3378.1401369999999</v>
      </c>
      <c r="U75" s="78">
        <v>3566.8198240000002</v>
      </c>
      <c r="V75" s="78">
        <v>3747.1264649999998</v>
      </c>
      <c r="W75" s="78">
        <v>3913.5927729999999</v>
      </c>
      <c r="X75" s="78">
        <v>4065.7495119999999</v>
      </c>
      <c r="Y75" s="78">
        <v>4203.9882809999999</v>
      </c>
      <c r="Z75" s="78">
        <v>4339.4575199999999</v>
      </c>
      <c r="AA75" s="78">
        <v>4462.8442379999997</v>
      </c>
      <c r="AB75" s="78">
        <v>4570.9448240000002</v>
      </c>
      <c r="AC75" s="78">
        <v>4668.373047</v>
      </c>
      <c r="AD75" s="78">
        <v>4759.6899409999996</v>
      </c>
      <c r="AE75" s="72">
        <v>5.5084000000000001E-2</v>
      </c>
    </row>
    <row r="76" spans="1:31" ht="15" customHeight="1" x14ac:dyDescent="0.25">
      <c r="A76" s="70" t="s">
        <v>114</v>
      </c>
      <c r="B76" s="78">
        <v>618</v>
      </c>
      <c r="C76" s="78">
        <v>667</v>
      </c>
      <c r="D76" s="78">
        <v>699.76513699999998</v>
      </c>
      <c r="E76" s="78">
        <v>739.198669</v>
      </c>
      <c r="F76" s="78">
        <v>782.07397500000002</v>
      </c>
      <c r="G76" s="78">
        <v>833.30835000000002</v>
      </c>
      <c r="H76" s="78">
        <v>895.71936000000005</v>
      </c>
      <c r="I76" s="78">
        <v>962.09069799999997</v>
      </c>
      <c r="J76" s="78">
        <v>1032.826538</v>
      </c>
      <c r="K76" s="78">
        <v>1110.5354</v>
      </c>
      <c r="L76" s="78">
        <v>1194.6186520000001</v>
      </c>
      <c r="M76" s="78">
        <v>1284.3695070000001</v>
      </c>
      <c r="N76" s="78">
        <v>1378.6875</v>
      </c>
      <c r="O76" s="78">
        <v>1477.2226559999999</v>
      </c>
      <c r="P76" s="78">
        <v>1577.2270510000001</v>
      </c>
      <c r="Q76" s="78">
        <v>1677.179932</v>
      </c>
      <c r="R76" s="78">
        <v>1777.5135499999999</v>
      </c>
      <c r="S76" s="78">
        <v>1875.9334719999999</v>
      </c>
      <c r="T76" s="78">
        <v>1973.1671140000001</v>
      </c>
      <c r="U76" s="78">
        <v>2083.279297</v>
      </c>
      <c r="V76" s="78">
        <v>2188.2373050000001</v>
      </c>
      <c r="W76" s="78">
        <v>2284.7719729999999</v>
      </c>
      <c r="X76" s="78">
        <v>2372.6035160000001</v>
      </c>
      <c r="Y76" s="78">
        <v>2451.9729000000002</v>
      </c>
      <c r="Z76" s="78">
        <v>2529.4938959999999</v>
      </c>
      <c r="AA76" s="78">
        <v>2599.6608890000002</v>
      </c>
      <c r="AB76" s="78">
        <v>2660.5986330000001</v>
      </c>
      <c r="AC76" s="78">
        <v>2715.42749</v>
      </c>
      <c r="AD76" s="78">
        <v>2768.3203119999998</v>
      </c>
      <c r="AE76" s="72">
        <v>5.4125E-2</v>
      </c>
    </row>
    <row r="77" spans="1:31" ht="15" customHeight="1" x14ac:dyDescent="0.25">
      <c r="A77" s="70" t="s">
        <v>115</v>
      </c>
      <c r="B77" s="78">
        <v>105</v>
      </c>
      <c r="C77" s="78">
        <v>114</v>
      </c>
      <c r="D77" s="78">
        <v>122.283325</v>
      </c>
      <c r="E77" s="78">
        <v>130.26889</v>
      </c>
      <c r="F77" s="78">
        <v>142.439346</v>
      </c>
      <c r="G77" s="78">
        <v>155.944458</v>
      </c>
      <c r="H77" s="78">
        <v>170.16722100000001</v>
      </c>
      <c r="I77" s="78">
        <v>176.595001</v>
      </c>
      <c r="J77" s="78">
        <v>183.58081100000001</v>
      </c>
      <c r="K77" s="78">
        <v>191.04710399999999</v>
      </c>
      <c r="L77" s="78">
        <v>198.90969799999999</v>
      </c>
      <c r="M77" s="78">
        <v>207.11779799999999</v>
      </c>
      <c r="N77" s="78">
        <v>215.630539</v>
      </c>
      <c r="O77" s="78">
        <v>224.38426200000001</v>
      </c>
      <c r="P77" s="78">
        <v>233.375473</v>
      </c>
      <c r="Q77" s="78">
        <v>259.707336</v>
      </c>
      <c r="R77" s="78">
        <v>318.60791</v>
      </c>
      <c r="S77" s="78">
        <v>347.78311200000002</v>
      </c>
      <c r="T77" s="78">
        <v>362.83218399999998</v>
      </c>
      <c r="U77" s="78">
        <v>377.90939300000002</v>
      </c>
      <c r="V77" s="78">
        <v>392.03558299999997</v>
      </c>
      <c r="W77" s="78">
        <v>404.88378899999998</v>
      </c>
      <c r="X77" s="78">
        <v>416.50116000000003</v>
      </c>
      <c r="Y77" s="78">
        <v>426.98101800000001</v>
      </c>
      <c r="Z77" s="78">
        <v>437.25390599999997</v>
      </c>
      <c r="AA77" s="78">
        <v>446.59670999999997</v>
      </c>
      <c r="AB77" s="78">
        <v>454.780823</v>
      </c>
      <c r="AC77" s="78">
        <v>462.09533699999997</v>
      </c>
      <c r="AD77" s="78">
        <v>468.61996499999998</v>
      </c>
      <c r="AE77" s="72">
        <v>5.3749999999999999E-2</v>
      </c>
    </row>
    <row r="78" spans="1:31" ht="15" customHeight="1" x14ac:dyDescent="0.25">
      <c r="A78" s="70" t="s">
        <v>116</v>
      </c>
      <c r="B78" s="78">
        <v>300</v>
      </c>
      <c r="C78" s="78">
        <v>338</v>
      </c>
      <c r="D78" s="78">
        <v>373.38394199999999</v>
      </c>
      <c r="E78" s="78">
        <v>368.21023600000001</v>
      </c>
      <c r="F78" s="78">
        <v>392.78656000000001</v>
      </c>
      <c r="G78" s="78">
        <v>421.40533399999998</v>
      </c>
      <c r="H78" s="78">
        <v>453.05187999999998</v>
      </c>
      <c r="I78" s="78">
        <v>487.09713699999998</v>
      </c>
      <c r="J78" s="78">
        <v>523.78735400000005</v>
      </c>
      <c r="K78" s="78">
        <v>564.48644999999999</v>
      </c>
      <c r="L78" s="78">
        <v>608.980591</v>
      </c>
      <c r="M78" s="78">
        <v>656.97796600000004</v>
      </c>
      <c r="N78" s="78">
        <v>707.96710199999995</v>
      </c>
      <c r="O78" s="78">
        <v>761.80407700000001</v>
      </c>
      <c r="P78" s="78">
        <v>817.07971199999997</v>
      </c>
      <c r="Q78" s="78">
        <v>872.96850600000005</v>
      </c>
      <c r="R78" s="78">
        <v>929.67749000000003</v>
      </c>
      <c r="S78" s="78">
        <v>985.95043899999996</v>
      </c>
      <c r="T78" s="78">
        <v>1042.1407469999999</v>
      </c>
      <c r="U78" s="78">
        <v>1105.6311040000001</v>
      </c>
      <c r="V78" s="78">
        <v>1166.8535159999999</v>
      </c>
      <c r="W78" s="78">
        <v>1223.9368899999999</v>
      </c>
      <c r="X78" s="78">
        <v>1276.644775</v>
      </c>
      <c r="Y78" s="78">
        <v>1325.0341800000001</v>
      </c>
      <c r="Z78" s="78">
        <v>1372.709595</v>
      </c>
      <c r="AA78" s="78">
        <v>1416.5866699999999</v>
      </c>
      <c r="AB78" s="78">
        <v>1455.5654300000001</v>
      </c>
      <c r="AC78" s="78">
        <v>1490.849976</v>
      </c>
      <c r="AD78" s="78">
        <v>1522.749634</v>
      </c>
      <c r="AE78" s="72">
        <v>5.7332000000000001E-2</v>
      </c>
    </row>
    <row r="79" spans="1:31" ht="15" customHeight="1" x14ac:dyDescent="0.25">
      <c r="A79" s="70" t="s">
        <v>120</v>
      </c>
      <c r="B79" s="78">
        <v>4774</v>
      </c>
      <c r="C79" s="78">
        <v>4989</v>
      </c>
      <c r="D79" s="78">
        <v>5242.9838870000003</v>
      </c>
      <c r="E79" s="78">
        <v>5518.5527339999999</v>
      </c>
      <c r="F79" s="78">
        <v>5802.875</v>
      </c>
      <c r="G79" s="78">
        <v>6104.173828</v>
      </c>
      <c r="H79" s="78">
        <v>6391.3554690000001</v>
      </c>
      <c r="I79" s="78">
        <v>6671.3071289999998</v>
      </c>
      <c r="J79" s="78">
        <v>6945.40625</v>
      </c>
      <c r="K79" s="78">
        <v>7186.2724609999996</v>
      </c>
      <c r="L79" s="78">
        <v>7408.1889650000003</v>
      </c>
      <c r="M79" s="78">
        <v>7629.5629879999997</v>
      </c>
      <c r="N79" s="78">
        <v>7846.3627930000002</v>
      </c>
      <c r="O79" s="78">
        <v>8060.5537109999996</v>
      </c>
      <c r="P79" s="78">
        <v>8281.9121090000008</v>
      </c>
      <c r="Q79" s="78">
        <v>8526.2412110000005</v>
      </c>
      <c r="R79" s="78">
        <v>8793.6542969999991</v>
      </c>
      <c r="S79" s="78">
        <v>9099.8291019999997</v>
      </c>
      <c r="T79" s="78">
        <v>9432.0273440000001</v>
      </c>
      <c r="U79" s="78">
        <v>9788.8427730000003</v>
      </c>
      <c r="V79" s="78">
        <v>10154.296875</v>
      </c>
      <c r="W79" s="78">
        <v>10434.976562</v>
      </c>
      <c r="X79" s="78">
        <v>10710.03125</v>
      </c>
      <c r="Y79" s="78">
        <v>10978.792969</v>
      </c>
      <c r="Z79" s="78">
        <v>11247.513671999999</v>
      </c>
      <c r="AA79" s="78">
        <v>11508.501953000001</v>
      </c>
      <c r="AB79" s="78">
        <v>11753.615234000001</v>
      </c>
      <c r="AC79" s="78">
        <v>11993.568359000001</v>
      </c>
      <c r="AD79" s="78">
        <v>12225.269531</v>
      </c>
      <c r="AE79" s="72">
        <v>3.3751999999999997E-2</v>
      </c>
    </row>
    <row r="80" spans="1:31" ht="15" customHeight="1" x14ac:dyDescent="0.25">
      <c r="A80" s="70" t="s">
        <v>114</v>
      </c>
      <c r="B80" s="78">
        <v>2797</v>
      </c>
      <c r="C80" s="78">
        <v>2936</v>
      </c>
      <c r="D80" s="78">
        <v>3116.1696780000002</v>
      </c>
      <c r="E80" s="78">
        <v>3301.9821780000002</v>
      </c>
      <c r="F80" s="78">
        <v>3492.5898440000001</v>
      </c>
      <c r="G80" s="78">
        <v>3687.4492190000001</v>
      </c>
      <c r="H80" s="78">
        <v>3886.5590820000002</v>
      </c>
      <c r="I80" s="78">
        <v>4088.6108399999998</v>
      </c>
      <c r="J80" s="78">
        <v>4292.095703</v>
      </c>
      <c r="K80" s="78">
        <v>4465.7827150000003</v>
      </c>
      <c r="L80" s="78">
        <v>4628.3017579999996</v>
      </c>
      <c r="M80" s="78">
        <v>4790.2890619999998</v>
      </c>
      <c r="N80" s="78">
        <v>4953.5585940000001</v>
      </c>
      <c r="O80" s="78">
        <v>5117.3715819999998</v>
      </c>
      <c r="P80" s="78">
        <v>5296.7993159999996</v>
      </c>
      <c r="Q80" s="78">
        <v>5503.5356449999999</v>
      </c>
      <c r="R80" s="78">
        <v>5735.9848629999997</v>
      </c>
      <c r="S80" s="78">
        <v>5967.3491210000002</v>
      </c>
      <c r="T80" s="78">
        <v>6198.1450199999999</v>
      </c>
      <c r="U80" s="78">
        <v>6430.9614259999998</v>
      </c>
      <c r="V80" s="78">
        <v>6659.0576170000004</v>
      </c>
      <c r="W80" s="78">
        <v>6885.8916019999997</v>
      </c>
      <c r="X80" s="78">
        <v>7111.5776370000003</v>
      </c>
      <c r="Y80" s="78">
        <v>7335.8354490000002</v>
      </c>
      <c r="Z80" s="78">
        <v>7556.4516599999997</v>
      </c>
      <c r="AA80" s="78">
        <v>7771.4897460000002</v>
      </c>
      <c r="AB80" s="78">
        <v>7978.7182620000003</v>
      </c>
      <c r="AC80" s="78">
        <v>8179.6933589999999</v>
      </c>
      <c r="AD80" s="78">
        <v>8375.6826170000004</v>
      </c>
      <c r="AE80" s="72">
        <v>3.9588999999999999E-2</v>
      </c>
    </row>
    <row r="81" spans="1:31" ht="15" customHeight="1" x14ac:dyDescent="0.25">
      <c r="A81" s="70" t="s">
        <v>115</v>
      </c>
      <c r="B81" s="78">
        <v>757</v>
      </c>
      <c r="C81" s="78">
        <v>795</v>
      </c>
      <c r="D81" s="78">
        <v>823.04821800000002</v>
      </c>
      <c r="E81" s="78">
        <v>855.50421100000005</v>
      </c>
      <c r="F81" s="78">
        <v>899.52319299999999</v>
      </c>
      <c r="G81" s="78">
        <v>943.56518600000004</v>
      </c>
      <c r="H81" s="78">
        <v>968.65368699999999</v>
      </c>
      <c r="I81" s="78">
        <v>989.52179000000001</v>
      </c>
      <c r="J81" s="78">
        <v>1010.126343</v>
      </c>
      <c r="K81" s="78">
        <v>1030.215698</v>
      </c>
      <c r="L81" s="78">
        <v>1049.7142329999999</v>
      </c>
      <c r="M81" s="78">
        <v>1068.6816409999999</v>
      </c>
      <c r="N81" s="78">
        <v>1087.0318600000001</v>
      </c>
      <c r="O81" s="78">
        <v>1104.6091309999999</v>
      </c>
      <c r="P81" s="78">
        <v>1121.0826420000001</v>
      </c>
      <c r="Q81" s="78">
        <v>1136.3842770000001</v>
      </c>
      <c r="R81" s="78">
        <v>1150.6259769999999</v>
      </c>
      <c r="S81" s="78">
        <v>1209.7322999999999</v>
      </c>
      <c r="T81" s="78">
        <v>1295.602173</v>
      </c>
      <c r="U81" s="78">
        <v>1389.4261469999999</v>
      </c>
      <c r="V81" s="78">
        <v>1499.8969729999999</v>
      </c>
      <c r="W81" s="78">
        <v>1529.500732</v>
      </c>
      <c r="X81" s="78">
        <v>1557.0821530000001</v>
      </c>
      <c r="Y81" s="78">
        <v>1582.5432129999999</v>
      </c>
      <c r="Z81" s="78">
        <v>1609.5855710000001</v>
      </c>
      <c r="AA81" s="78">
        <v>1635.799683</v>
      </c>
      <c r="AB81" s="78">
        <v>1657.076294</v>
      </c>
      <c r="AC81" s="78">
        <v>1679.5280760000001</v>
      </c>
      <c r="AD81" s="78">
        <v>1700.5886230000001</v>
      </c>
      <c r="AE81" s="72">
        <v>2.8563000000000002E-2</v>
      </c>
    </row>
    <row r="82" spans="1:31" ht="15" customHeight="1" x14ac:dyDescent="0.25">
      <c r="A82" s="70" t="s">
        <v>116</v>
      </c>
      <c r="B82" s="78">
        <v>1220</v>
      </c>
      <c r="C82" s="78">
        <v>1258</v>
      </c>
      <c r="D82" s="78">
        <v>1303.7661129999999</v>
      </c>
      <c r="E82" s="78">
        <v>1361.0665280000001</v>
      </c>
      <c r="F82" s="78">
        <v>1410.7615969999999</v>
      </c>
      <c r="G82" s="78">
        <v>1473.159302</v>
      </c>
      <c r="H82" s="78">
        <v>1536.1427000000001</v>
      </c>
      <c r="I82" s="78">
        <v>1593.1743160000001</v>
      </c>
      <c r="J82" s="78">
        <v>1643.184082</v>
      </c>
      <c r="K82" s="78">
        <v>1690.2739260000001</v>
      </c>
      <c r="L82" s="78">
        <v>1730.1729740000001</v>
      </c>
      <c r="M82" s="78">
        <v>1770.592163</v>
      </c>
      <c r="N82" s="78">
        <v>1805.7723390000001</v>
      </c>
      <c r="O82" s="78">
        <v>1838.5733640000001</v>
      </c>
      <c r="P82" s="78">
        <v>1864.0297849999999</v>
      </c>
      <c r="Q82" s="78">
        <v>1886.3211670000001</v>
      </c>
      <c r="R82" s="78">
        <v>1907.043823</v>
      </c>
      <c r="S82" s="78">
        <v>1922.747192</v>
      </c>
      <c r="T82" s="78">
        <v>1938.2803960000001</v>
      </c>
      <c r="U82" s="78">
        <v>1968.4548339999999</v>
      </c>
      <c r="V82" s="78">
        <v>1995.3422849999999</v>
      </c>
      <c r="W82" s="78">
        <v>2019.584351</v>
      </c>
      <c r="X82" s="78">
        <v>2041.3706050000001</v>
      </c>
      <c r="Y82" s="78">
        <v>2060.4145509999998</v>
      </c>
      <c r="Z82" s="78">
        <v>2081.476807</v>
      </c>
      <c r="AA82" s="78">
        <v>2101.2124020000001</v>
      </c>
      <c r="AB82" s="78">
        <v>2117.8208009999998</v>
      </c>
      <c r="AC82" s="78">
        <v>2134.3464359999998</v>
      </c>
      <c r="AD82" s="78">
        <v>2148.9982909999999</v>
      </c>
      <c r="AE82" s="72">
        <v>2.0029999999999999E-2</v>
      </c>
    </row>
    <row r="83" spans="1:31" ht="15" customHeight="1" x14ac:dyDescent="0.25">
      <c r="A83" s="70" t="s">
        <v>121</v>
      </c>
      <c r="B83" s="78">
        <v>898</v>
      </c>
      <c r="C83" s="78">
        <v>925</v>
      </c>
      <c r="D83" s="78">
        <v>963.88696300000004</v>
      </c>
      <c r="E83" s="78">
        <v>1006.657959</v>
      </c>
      <c r="F83" s="78">
        <v>1051.274048</v>
      </c>
      <c r="G83" s="78">
        <v>1103.7242429999999</v>
      </c>
      <c r="H83" s="78">
        <v>1159.2767329999999</v>
      </c>
      <c r="I83" s="78">
        <v>1212.428467</v>
      </c>
      <c r="J83" s="78">
        <v>1267.4086910000001</v>
      </c>
      <c r="K83" s="78">
        <v>1325.1933590000001</v>
      </c>
      <c r="L83" s="78">
        <v>1383.213745</v>
      </c>
      <c r="M83" s="78">
        <v>1440.894043</v>
      </c>
      <c r="N83" s="78">
        <v>1497.6773679999999</v>
      </c>
      <c r="O83" s="78">
        <v>1553.493164</v>
      </c>
      <c r="P83" s="78">
        <v>1608.994385</v>
      </c>
      <c r="Q83" s="78">
        <v>1660.1623540000001</v>
      </c>
      <c r="R83" s="78">
        <v>1708.075928</v>
      </c>
      <c r="S83" s="78">
        <v>1752.2348629999999</v>
      </c>
      <c r="T83" s="78">
        <v>1793.042725</v>
      </c>
      <c r="U83" s="78">
        <v>1840.7082519999999</v>
      </c>
      <c r="V83" s="78">
        <v>1889.877808</v>
      </c>
      <c r="W83" s="78">
        <v>1994.8029790000001</v>
      </c>
      <c r="X83" s="78">
        <v>2032.9516599999999</v>
      </c>
      <c r="Y83" s="78">
        <v>2074.8286130000001</v>
      </c>
      <c r="Z83" s="78">
        <v>2120.7714839999999</v>
      </c>
      <c r="AA83" s="78">
        <v>2168.6433109999998</v>
      </c>
      <c r="AB83" s="78">
        <v>2219.3623050000001</v>
      </c>
      <c r="AC83" s="78">
        <v>2273.7524410000001</v>
      </c>
      <c r="AD83" s="78">
        <v>2332.1845699999999</v>
      </c>
      <c r="AE83" s="72">
        <v>3.4844E-2</v>
      </c>
    </row>
    <row r="84" spans="1:31" ht="15" customHeight="1" x14ac:dyDescent="0.25">
      <c r="A84" s="70" t="s">
        <v>114</v>
      </c>
      <c r="B84" s="78">
        <v>419</v>
      </c>
      <c r="C84" s="78">
        <v>430</v>
      </c>
      <c r="D84" s="78">
        <v>451.79925500000002</v>
      </c>
      <c r="E84" s="78">
        <v>474.05300899999997</v>
      </c>
      <c r="F84" s="78">
        <v>501.271118</v>
      </c>
      <c r="G84" s="78">
        <v>530.90136700000005</v>
      </c>
      <c r="H84" s="78">
        <v>562.18896500000005</v>
      </c>
      <c r="I84" s="78">
        <v>594.90722700000003</v>
      </c>
      <c r="J84" s="78">
        <v>628.53637700000002</v>
      </c>
      <c r="K84" s="78">
        <v>663.79791299999999</v>
      </c>
      <c r="L84" s="78">
        <v>698.93981900000006</v>
      </c>
      <c r="M84" s="78">
        <v>733.62713599999995</v>
      </c>
      <c r="N84" s="78">
        <v>767.48730499999999</v>
      </c>
      <c r="O84" s="78">
        <v>800.46929899999998</v>
      </c>
      <c r="P84" s="78">
        <v>833.03387499999997</v>
      </c>
      <c r="Q84" s="78">
        <v>862.323486</v>
      </c>
      <c r="R84" s="78">
        <v>889.04467799999998</v>
      </c>
      <c r="S84" s="78">
        <v>912.75647000000004</v>
      </c>
      <c r="T84" s="78">
        <v>933.61889599999995</v>
      </c>
      <c r="U84" s="78">
        <v>958.99420199999997</v>
      </c>
      <c r="V84" s="78">
        <v>982.07012899999995</v>
      </c>
      <c r="W84" s="78">
        <v>1003.142822</v>
      </c>
      <c r="X84" s="78">
        <v>1022.419128</v>
      </c>
      <c r="Y84" s="78">
        <v>1042.149414</v>
      </c>
      <c r="Z84" s="78">
        <v>1064.0676269999999</v>
      </c>
      <c r="AA84" s="78">
        <v>1087.3774410000001</v>
      </c>
      <c r="AB84" s="78">
        <v>1112.956543</v>
      </c>
      <c r="AC84" s="78">
        <v>1141.512207</v>
      </c>
      <c r="AD84" s="78">
        <v>1173.3402100000001</v>
      </c>
      <c r="AE84" s="72">
        <v>3.7879000000000003E-2</v>
      </c>
    </row>
    <row r="85" spans="1:31" ht="15" customHeight="1" x14ac:dyDescent="0.25">
      <c r="A85" s="70" t="s">
        <v>115</v>
      </c>
      <c r="B85" s="78">
        <v>129</v>
      </c>
      <c r="C85" s="78">
        <v>138</v>
      </c>
      <c r="D85" s="78">
        <v>144.64862099999999</v>
      </c>
      <c r="E85" s="78">
        <v>151.344009</v>
      </c>
      <c r="F85" s="78">
        <v>159.37986799999999</v>
      </c>
      <c r="G85" s="78">
        <v>168.13906900000001</v>
      </c>
      <c r="H85" s="78">
        <v>177.539108</v>
      </c>
      <c r="I85" s="78">
        <v>182.44636499999999</v>
      </c>
      <c r="J85" s="78">
        <v>187.89604199999999</v>
      </c>
      <c r="K85" s="78">
        <v>193.89489699999999</v>
      </c>
      <c r="L85" s="78">
        <v>200.44340500000001</v>
      </c>
      <c r="M85" s="78">
        <v>207.517853</v>
      </c>
      <c r="N85" s="78">
        <v>215.148178</v>
      </c>
      <c r="O85" s="78">
        <v>223.38488799999999</v>
      </c>
      <c r="P85" s="78">
        <v>232.274292</v>
      </c>
      <c r="Q85" s="78">
        <v>241.80512999999999</v>
      </c>
      <c r="R85" s="78">
        <v>252.012238</v>
      </c>
      <c r="S85" s="78">
        <v>262.92019699999997</v>
      </c>
      <c r="T85" s="78">
        <v>274.61886600000003</v>
      </c>
      <c r="U85" s="78">
        <v>286.69244400000002</v>
      </c>
      <c r="V85" s="78">
        <v>303.457245</v>
      </c>
      <c r="W85" s="78">
        <v>378.69567899999998</v>
      </c>
      <c r="X85" s="78">
        <v>389.54226699999998</v>
      </c>
      <c r="Y85" s="78">
        <v>404.12368800000002</v>
      </c>
      <c r="Z85" s="78">
        <v>419.40380900000002</v>
      </c>
      <c r="AA85" s="78">
        <v>435.435272</v>
      </c>
      <c r="AB85" s="78">
        <v>452.20208700000001</v>
      </c>
      <c r="AC85" s="78">
        <v>469.75793499999997</v>
      </c>
      <c r="AD85" s="78">
        <v>488.14187600000002</v>
      </c>
      <c r="AE85" s="72">
        <v>4.7903000000000001E-2</v>
      </c>
    </row>
    <row r="86" spans="1:31" ht="15" customHeight="1" x14ac:dyDescent="0.25">
      <c r="A86" s="70" t="s">
        <v>116</v>
      </c>
      <c r="B86" s="78">
        <v>350</v>
      </c>
      <c r="C86" s="78">
        <v>357</v>
      </c>
      <c r="D86" s="78">
        <v>367.43908699999997</v>
      </c>
      <c r="E86" s="78">
        <v>381.26095600000002</v>
      </c>
      <c r="F86" s="78">
        <v>390.62307700000002</v>
      </c>
      <c r="G86" s="78">
        <v>404.68386800000002</v>
      </c>
      <c r="H86" s="78">
        <v>419.54864500000002</v>
      </c>
      <c r="I86" s="78">
        <v>435.07488999999998</v>
      </c>
      <c r="J86" s="78">
        <v>450.97631799999999</v>
      </c>
      <c r="K86" s="78">
        <v>467.50048800000002</v>
      </c>
      <c r="L86" s="78">
        <v>483.83050500000002</v>
      </c>
      <c r="M86" s="78">
        <v>499.74902300000002</v>
      </c>
      <c r="N86" s="78">
        <v>515.04187000000002</v>
      </c>
      <c r="O86" s="78">
        <v>529.63891599999999</v>
      </c>
      <c r="P86" s="78">
        <v>543.68633999999997</v>
      </c>
      <c r="Q86" s="78">
        <v>556.03363000000002</v>
      </c>
      <c r="R86" s="78">
        <v>567.01898200000005</v>
      </c>
      <c r="S86" s="78">
        <v>576.55816700000003</v>
      </c>
      <c r="T86" s="78">
        <v>584.80499299999997</v>
      </c>
      <c r="U86" s="78">
        <v>595.02154499999995</v>
      </c>
      <c r="V86" s="78">
        <v>604.35046399999999</v>
      </c>
      <c r="W86" s="78">
        <v>612.96441700000003</v>
      </c>
      <c r="X86" s="78">
        <v>620.99023399999999</v>
      </c>
      <c r="Y86" s="78">
        <v>628.55542000000003</v>
      </c>
      <c r="Z86" s="78">
        <v>637.30011000000002</v>
      </c>
      <c r="AA86" s="78">
        <v>645.83050500000002</v>
      </c>
      <c r="AB86" s="78">
        <v>654.20355199999995</v>
      </c>
      <c r="AC86" s="78">
        <v>662.48223900000005</v>
      </c>
      <c r="AD86" s="78">
        <v>670.70245399999999</v>
      </c>
      <c r="AE86" s="72">
        <v>2.3630000000000002E-2</v>
      </c>
    </row>
    <row r="87" spans="1:31" ht="15" customHeight="1" x14ac:dyDescent="0.25">
      <c r="A87" s="70" t="s">
        <v>122</v>
      </c>
      <c r="B87" s="78">
        <v>1230</v>
      </c>
      <c r="C87" s="78">
        <v>1307</v>
      </c>
      <c r="D87" s="78">
        <v>1406.6649170000001</v>
      </c>
      <c r="E87" s="78">
        <v>1512.6571039999999</v>
      </c>
      <c r="F87" s="78">
        <v>1609.3118899999999</v>
      </c>
      <c r="G87" s="78">
        <v>1721.9326169999999</v>
      </c>
      <c r="H87" s="78">
        <v>1835.3420410000001</v>
      </c>
      <c r="I87" s="78">
        <v>1952.897461</v>
      </c>
      <c r="J87" s="78">
        <v>2077.0776369999999</v>
      </c>
      <c r="K87" s="78">
        <v>2203.4858399999998</v>
      </c>
      <c r="L87" s="78">
        <v>2332.2583009999998</v>
      </c>
      <c r="M87" s="78">
        <v>2463.436768</v>
      </c>
      <c r="N87" s="78">
        <v>2594.7541500000002</v>
      </c>
      <c r="O87" s="78">
        <v>2725.2321780000002</v>
      </c>
      <c r="P87" s="78">
        <v>2855.070068</v>
      </c>
      <c r="Q87" s="78">
        <v>2982.869385</v>
      </c>
      <c r="R87" s="78">
        <v>3108.4641109999998</v>
      </c>
      <c r="S87" s="78">
        <v>3231.7060550000001</v>
      </c>
      <c r="T87" s="78">
        <v>3357.7683109999998</v>
      </c>
      <c r="U87" s="78">
        <v>3491.0698240000002</v>
      </c>
      <c r="V87" s="78">
        <v>3625.376221</v>
      </c>
      <c r="W87" s="78">
        <v>3759.3652339999999</v>
      </c>
      <c r="X87" s="78">
        <v>3895.9697270000001</v>
      </c>
      <c r="Y87" s="78">
        <v>4033.0830080000001</v>
      </c>
      <c r="Z87" s="78">
        <v>4247.9418949999999</v>
      </c>
      <c r="AA87" s="78">
        <v>4452.2329099999997</v>
      </c>
      <c r="AB87" s="78">
        <v>4650.28125</v>
      </c>
      <c r="AC87" s="78">
        <v>4883.5751950000003</v>
      </c>
      <c r="AD87" s="78">
        <v>5096.8535160000001</v>
      </c>
      <c r="AE87" s="72">
        <v>5.1694999999999998E-2</v>
      </c>
    </row>
    <row r="88" spans="1:31" ht="15" customHeight="1" x14ac:dyDescent="0.25">
      <c r="A88" s="70" t="s">
        <v>114</v>
      </c>
      <c r="B88" s="78">
        <v>504</v>
      </c>
      <c r="C88" s="78">
        <v>534</v>
      </c>
      <c r="D88" s="78">
        <v>585.19274900000005</v>
      </c>
      <c r="E88" s="78">
        <v>639.40863000000002</v>
      </c>
      <c r="F88" s="78">
        <v>696.54150400000003</v>
      </c>
      <c r="G88" s="78">
        <v>756.18127400000003</v>
      </c>
      <c r="H88" s="78">
        <v>818.13775599999997</v>
      </c>
      <c r="I88" s="78">
        <v>882.603027</v>
      </c>
      <c r="J88" s="78">
        <v>949.84789999999998</v>
      </c>
      <c r="K88" s="78">
        <v>1019.426697</v>
      </c>
      <c r="L88" s="78">
        <v>1091.688232</v>
      </c>
      <c r="M88" s="78">
        <v>1167.442505</v>
      </c>
      <c r="N88" s="78">
        <v>1246.606567</v>
      </c>
      <c r="O88" s="78">
        <v>1328.834351</v>
      </c>
      <c r="P88" s="78">
        <v>1414.2148440000001</v>
      </c>
      <c r="Q88" s="78">
        <v>1502.3992920000001</v>
      </c>
      <c r="R88" s="78">
        <v>1592.70874</v>
      </c>
      <c r="S88" s="78">
        <v>1683.4698490000001</v>
      </c>
      <c r="T88" s="78">
        <v>1778.4951169999999</v>
      </c>
      <c r="U88" s="78">
        <v>1877.6958010000001</v>
      </c>
      <c r="V88" s="78">
        <v>1980.652832</v>
      </c>
      <c r="W88" s="78">
        <v>2085.383057</v>
      </c>
      <c r="X88" s="78">
        <v>2194.0905760000001</v>
      </c>
      <c r="Y88" s="78">
        <v>2304.5991210000002</v>
      </c>
      <c r="Z88" s="78">
        <v>2419.8308109999998</v>
      </c>
      <c r="AA88" s="78">
        <v>2538.188232</v>
      </c>
      <c r="AB88" s="78">
        <v>2659.3061520000001</v>
      </c>
      <c r="AC88" s="78">
        <v>2782.8283689999998</v>
      </c>
      <c r="AD88" s="78">
        <v>2910.725586</v>
      </c>
      <c r="AE88" s="72">
        <v>6.4820000000000003E-2</v>
      </c>
    </row>
    <row r="89" spans="1:31" ht="15" customHeight="1" x14ac:dyDescent="0.25">
      <c r="A89" s="70" t="s">
        <v>115</v>
      </c>
      <c r="B89" s="78">
        <v>525</v>
      </c>
      <c r="C89" s="78">
        <v>571</v>
      </c>
      <c r="D89" s="78">
        <v>610.05602999999996</v>
      </c>
      <c r="E89" s="78">
        <v>650.915527</v>
      </c>
      <c r="F89" s="78">
        <v>677.27404799999999</v>
      </c>
      <c r="G89" s="78">
        <v>715.89984100000004</v>
      </c>
      <c r="H89" s="78">
        <v>752.61230499999999</v>
      </c>
      <c r="I89" s="78">
        <v>789.75469999999996</v>
      </c>
      <c r="J89" s="78">
        <v>828.85424799999998</v>
      </c>
      <c r="K89" s="78">
        <v>867.40185499999995</v>
      </c>
      <c r="L89" s="78">
        <v>905.52917500000001</v>
      </c>
      <c r="M89" s="78">
        <v>943.00591999999995</v>
      </c>
      <c r="N89" s="78">
        <v>978.67291299999999</v>
      </c>
      <c r="O89" s="78">
        <v>1012.27417</v>
      </c>
      <c r="P89" s="78">
        <v>1043.9304199999999</v>
      </c>
      <c r="Q89" s="78">
        <v>1072.8598629999999</v>
      </c>
      <c r="R89" s="78">
        <v>1099.2685550000001</v>
      </c>
      <c r="S89" s="78">
        <v>1124.1108400000001</v>
      </c>
      <c r="T89" s="78">
        <v>1148.329956</v>
      </c>
      <c r="U89" s="78">
        <v>1172.986206</v>
      </c>
      <c r="V89" s="78">
        <v>1195.739624</v>
      </c>
      <c r="W89" s="78">
        <v>1217.0006100000001</v>
      </c>
      <c r="X89" s="78">
        <v>1237.290649</v>
      </c>
      <c r="Y89" s="78">
        <v>1256.6239009999999</v>
      </c>
      <c r="Z89" s="78">
        <v>1348.1625979999999</v>
      </c>
      <c r="AA89" s="78">
        <v>1426.197388</v>
      </c>
      <c r="AB89" s="78">
        <v>1495.3876949999999</v>
      </c>
      <c r="AC89" s="78">
        <v>1597.4311520000001</v>
      </c>
      <c r="AD89" s="78">
        <v>1675.142822</v>
      </c>
      <c r="AE89" s="72">
        <v>4.0667000000000002E-2</v>
      </c>
    </row>
    <row r="90" spans="1:31" ht="15" customHeight="1" x14ac:dyDescent="0.25">
      <c r="A90" s="70" t="s">
        <v>116</v>
      </c>
      <c r="B90" s="78">
        <v>201</v>
      </c>
      <c r="C90" s="78">
        <v>202</v>
      </c>
      <c r="D90" s="78">
        <v>211.41618299999999</v>
      </c>
      <c r="E90" s="78">
        <v>222.33290099999999</v>
      </c>
      <c r="F90" s="78">
        <v>235.496307</v>
      </c>
      <c r="G90" s="78">
        <v>249.85157799999999</v>
      </c>
      <c r="H90" s="78">
        <v>264.59210200000001</v>
      </c>
      <c r="I90" s="78">
        <v>280.53985599999999</v>
      </c>
      <c r="J90" s="78">
        <v>298.37536599999999</v>
      </c>
      <c r="K90" s="78">
        <v>316.65725700000002</v>
      </c>
      <c r="L90" s="78">
        <v>335.04092400000002</v>
      </c>
      <c r="M90" s="78">
        <v>352.98822000000001</v>
      </c>
      <c r="N90" s="78">
        <v>369.47451799999999</v>
      </c>
      <c r="O90" s="78">
        <v>384.12387100000001</v>
      </c>
      <c r="P90" s="78">
        <v>396.92477400000001</v>
      </c>
      <c r="Q90" s="78">
        <v>407.61019900000002</v>
      </c>
      <c r="R90" s="78">
        <v>416.48684700000001</v>
      </c>
      <c r="S90" s="78">
        <v>424.12548800000002</v>
      </c>
      <c r="T90" s="78">
        <v>430.94314600000001</v>
      </c>
      <c r="U90" s="78">
        <v>440.38760400000001</v>
      </c>
      <c r="V90" s="78">
        <v>448.98355099999998</v>
      </c>
      <c r="W90" s="78">
        <v>456.981537</v>
      </c>
      <c r="X90" s="78">
        <v>464.58828699999998</v>
      </c>
      <c r="Y90" s="78">
        <v>471.85995500000001</v>
      </c>
      <c r="Z90" s="78">
        <v>479.94854700000002</v>
      </c>
      <c r="AA90" s="78">
        <v>487.84726000000001</v>
      </c>
      <c r="AB90" s="78">
        <v>495.58758499999999</v>
      </c>
      <c r="AC90" s="78">
        <v>503.31549100000001</v>
      </c>
      <c r="AD90" s="78">
        <v>510.98516799999999</v>
      </c>
      <c r="AE90" s="72">
        <v>3.4971000000000002E-2</v>
      </c>
    </row>
    <row r="91" spans="1:31" ht="15" customHeight="1" x14ac:dyDescent="0.25">
      <c r="A91" s="70" t="s">
        <v>123</v>
      </c>
      <c r="B91" s="78">
        <v>1146</v>
      </c>
      <c r="C91" s="78">
        <v>1204</v>
      </c>
      <c r="D91" s="78">
        <v>1310.2109379999999</v>
      </c>
      <c r="E91" s="78">
        <v>1445.457275</v>
      </c>
      <c r="F91" s="78">
        <v>1588.764893</v>
      </c>
      <c r="G91" s="78">
        <v>1711.127686</v>
      </c>
      <c r="H91" s="78">
        <v>1806.775024</v>
      </c>
      <c r="I91" s="78">
        <v>1900.322876</v>
      </c>
      <c r="J91" s="78">
        <v>1986.697144</v>
      </c>
      <c r="K91" s="78">
        <v>2056.6137699999999</v>
      </c>
      <c r="L91" s="78">
        <v>2114.6040039999998</v>
      </c>
      <c r="M91" s="78">
        <v>2155.1264649999998</v>
      </c>
      <c r="N91" s="78">
        <v>2184.938232</v>
      </c>
      <c r="O91" s="78">
        <v>2195.9291990000002</v>
      </c>
      <c r="P91" s="78">
        <v>2197.8798830000001</v>
      </c>
      <c r="Q91" s="78">
        <v>2192.4580080000001</v>
      </c>
      <c r="R91" s="78">
        <v>2181.3828119999998</v>
      </c>
      <c r="S91" s="78">
        <v>2164.9853520000001</v>
      </c>
      <c r="T91" s="78">
        <v>2146.2482909999999</v>
      </c>
      <c r="U91" s="78">
        <v>2139.133789</v>
      </c>
      <c r="V91" s="78">
        <v>2130.3359380000002</v>
      </c>
      <c r="W91" s="78">
        <v>2165.5021969999998</v>
      </c>
      <c r="X91" s="78">
        <v>2287.0615229999999</v>
      </c>
      <c r="Y91" s="78">
        <v>2336.2995609999998</v>
      </c>
      <c r="Z91" s="78">
        <v>2329.0122070000002</v>
      </c>
      <c r="AA91" s="78">
        <v>2321.189453</v>
      </c>
      <c r="AB91" s="78">
        <v>2313.0834960000002</v>
      </c>
      <c r="AC91" s="78">
        <v>2304.8903810000002</v>
      </c>
      <c r="AD91" s="78">
        <v>2297.8154300000001</v>
      </c>
      <c r="AE91" s="72">
        <v>2.4226000000000001E-2</v>
      </c>
    </row>
    <row r="92" spans="1:31" ht="15" customHeight="1" x14ac:dyDescent="0.25">
      <c r="A92" s="70" t="s">
        <v>114</v>
      </c>
      <c r="B92" s="78">
        <v>736</v>
      </c>
      <c r="C92" s="78">
        <v>769</v>
      </c>
      <c r="D92" s="78">
        <v>826.62591599999996</v>
      </c>
      <c r="E92" s="78">
        <v>900.284851</v>
      </c>
      <c r="F92" s="78">
        <v>978.16717500000004</v>
      </c>
      <c r="G92" s="78">
        <v>1044.1994629999999</v>
      </c>
      <c r="H92" s="78">
        <v>1113.5656739999999</v>
      </c>
      <c r="I92" s="78">
        <v>1181.7791749999999</v>
      </c>
      <c r="J92" s="78">
        <v>1245.0454099999999</v>
      </c>
      <c r="K92" s="78">
        <v>1301.1982419999999</v>
      </c>
      <c r="L92" s="78">
        <v>1343.831177</v>
      </c>
      <c r="M92" s="78">
        <v>1375.1834719999999</v>
      </c>
      <c r="N92" s="78">
        <v>1394.269043</v>
      </c>
      <c r="O92" s="78">
        <v>1404.411621</v>
      </c>
      <c r="P92" s="78">
        <v>1408.3012699999999</v>
      </c>
      <c r="Q92" s="78">
        <v>1407.0469969999999</v>
      </c>
      <c r="R92" s="78">
        <v>1401.796143</v>
      </c>
      <c r="S92" s="78">
        <v>1392.6956789999999</v>
      </c>
      <c r="T92" s="78">
        <v>1381.7540280000001</v>
      </c>
      <c r="U92" s="78">
        <v>1378.643677</v>
      </c>
      <c r="V92" s="78">
        <v>1373.9650879999999</v>
      </c>
      <c r="W92" s="78">
        <v>1368.1732179999999</v>
      </c>
      <c r="X92" s="78">
        <v>1361.4285890000001</v>
      </c>
      <c r="Y92" s="78">
        <v>1354.1235349999999</v>
      </c>
      <c r="Z92" s="78">
        <v>1349.3466800000001</v>
      </c>
      <c r="AA92" s="78">
        <v>1344.2833250000001</v>
      </c>
      <c r="AB92" s="78">
        <v>1339.0704350000001</v>
      </c>
      <c r="AC92" s="78">
        <v>1333.8138429999999</v>
      </c>
      <c r="AD92" s="78">
        <v>1329.7611079999999</v>
      </c>
      <c r="AE92" s="72">
        <v>2.0490999999999999E-2</v>
      </c>
    </row>
    <row r="93" spans="1:31" ht="15" customHeight="1" x14ac:dyDescent="0.25">
      <c r="A93" s="70" t="s">
        <v>115</v>
      </c>
      <c r="B93" s="78">
        <v>137</v>
      </c>
      <c r="C93" s="78">
        <v>146</v>
      </c>
      <c r="D93" s="78">
        <v>171.472992</v>
      </c>
      <c r="E93" s="78">
        <v>203.48350500000001</v>
      </c>
      <c r="F93" s="78">
        <v>237.47529599999999</v>
      </c>
      <c r="G93" s="78">
        <v>266.89471400000002</v>
      </c>
      <c r="H93" s="78">
        <v>264.76489299999997</v>
      </c>
      <c r="I93" s="78">
        <v>261.97088600000001</v>
      </c>
      <c r="J93" s="78">
        <v>258.76437399999998</v>
      </c>
      <c r="K93" s="78">
        <v>255.24601699999999</v>
      </c>
      <c r="L93" s="78">
        <v>251.46961999999999</v>
      </c>
      <c r="M93" s="78">
        <v>247.44760099999999</v>
      </c>
      <c r="N93" s="78">
        <v>243.26332099999999</v>
      </c>
      <c r="O93" s="78">
        <v>238.86099200000001</v>
      </c>
      <c r="P93" s="78">
        <v>234.20976300000001</v>
      </c>
      <c r="Q93" s="78">
        <v>229.43061800000001</v>
      </c>
      <c r="R93" s="78">
        <v>224.63767999999999</v>
      </c>
      <c r="S93" s="78">
        <v>219.96717799999999</v>
      </c>
      <c r="T93" s="78">
        <v>215.571259</v>
      </c>
      <c r="U93" s="78">
        <v>211.57844499999999</v>
      </c>
      <c r="V93" s="78">
        <v>208.12350499999999</v>
      </c>
      <c r="W93" s="78">
        <v>250.21339399999999</v>
      </c>
      <c r="X93" s="78">
        <v>380.05328400000002</v>
      </c>
      <c r="Y93" s="78">
        <v>438.373627</v>
      </c>
      <c r="Z93" s="78">
        <v>436.52737400000001</v>
      </c>
      <c r="AA93" s="78">
        <v>434.55493200000001</v>
      </c>
      <c r="AB93" s="78">
        <v>432.51449600000001</v>
      </c>
      <c r="AC93" s="78">
        <v>430.452789</v>
      </c>
      <c r="AD93" s="78">
        <v>428.348907</v>
      </c>
      <c r="AE93" s="72">
        <v>4.0668999999999997E-2</v>
      </c>
    </row>
    <row r="94" spans="1:31" ht="15" customHeight="1" x14ac:dyDescent="0.25">
      <c r="A94" s="70" t="s">
        <v>116</v>
      </c>
      <c r="B94" s="78">
        <v>273</v>
      </c>
      <c r="C94" s="78">
        <v>289</v>
      </c>
      <c r="D94" s="78">
        <v>312.11203</v>
      </c>
      <c r="E94" s="78">
        <v>341.68902600000001</v>
      </c>
      <c r="F94" s="78">
        <v>373.12237499999998</v>
      </c>
      <c r="G94" s="78">
        <v>400.03341699999999</v>
      </c>
      <c r="H94" s="78">
        <v>428.44442700000002</v>
      </c>
      <c r="I94" s="78">
        <v>456.57284499999997</v>
      </c>
      <c r="J94" s="78">
        <v>482.88736</v>
      </c>
      <c r="K94" s="78">
        <v>500.169647</v>
      </c>
      <c r="L94" s="78">
        <v>519.30310099999997</v>
      </c>
      <c r="M94" s="78">
        <v>532.49548300000004</v>
      </c>
      <c r="N94" s="78">
        <v>547.40582300000005</v>
      </c>
      <c r="O94" s="78">
        <v>552.65649399999995</v>
      </c>
      <c r="P94" s="78">
        <v>555.36877400000003</v>
      </c>
      <c r="Q94" s="78">
        <v>555.98022500000002</v>
      </c>
      <c r="R94" s="78">
        <v>554.94897500000002</v>
      </c>
      <c r="S94" s="78">
        <v>552.32250999999997</v>
      </c>
      <c r="T94" s="78">
        <v>548.92291299999999</v>
      </c>
      <c r="U94" s="78">
        <v>548.91168200000004</v>
      </c>
      <c r="V94" s="78">
        <v>548.24743699999999</v>
      </c>
      <c r="W94" s="78">
        <v>547.11566200000004</v>
      </c>
      <c r="X94" s="78">
        <v>545.57971199999997</v>
      </c>
      <c r="Y94" s="78">
        <v>543.80230700000004</v>
      </c>
      <c r="Z94" s="78">
        <v>543.13818400000002</v>
      </c>
      <c r="AA94" s="78">
        <v>542.35119599999996</v>
      </c>
      <c r="AB94" s="78">
        <v>541.49853499999995</v>
      </c>
      <c r="AC94" s="78">
        <v>540.62383999999997</v>
      </c>
      <c r="AD94" s="78">
        <v>539.70544400000006</v>
      </c>
      <c r="AE94" s="72">
        <v>2.3403E-2</v>
      </c>
    </row>
    <row r="95" spans="1:31" ht="15" customHeight="1" x14ac:dyDescent="0.25">
      <c r="A95" s="70" t="s">
        <v>124</v>
      </c>
      <c r="B95" s="78">
        <v>1994</v>
      </c>
      <c r="C95" s="78">
        <v>2300</v>
      </c>
      <c r="D95" s="78">
        <v>2627.851318</v>
      </c>
      <c r="E95" s="78">
        <v>2969.061768</v>
      </c>
      <c r="F95" s="78">
        <v>3345.9765619999998</v>
      </c>
      <c r="G95" s="78">
        <v>3760.9677729999999</v>
      </c>
      <c r="H95" s="78">
        <v>4194.6762699999999</v>
      </c>
      <c r="I95" s="78">
        <v>4652.0068359999996</v>
      </c>
      <c r="J95" s="78">
        <v>5021.7954099999997</v>
      </c>
      <c r="K95" s="78">
        <v>5414.8637699999999</v>
      </c>
      <c r="L95" s="78">
        <v>5797.4414059999999</v>
      </c>
      <c r="M95" s="78">
        <v>6159.5429690000001</v>
      </c>
      <c r="N95" s="78">
        <v>6599.7490230000003</v>
      </c>
      <c r="O95" s="78">
        <v>7080.9306640000004</v>
      </c>
      <c r="P95" s="78">
        <v>7569.294922</v>
      </c>
      <c r="Q95" s="78">
        <v>8083.7392579999996</v>
      </c>
      <c r="R95" s="78">
        <v>8611.4677730000003</v>
      </c>
      <c r="S95" s="78">
        <v>9191.5498050000006</v>
      </c>
      <c r="T95" s="78">
        <v>9811.5341800000006</v>
      </c>
      <c r="U95" s="78">
        <v>10393.720703000001</v>
      </c>
      <c r="V95" s="78">
        <v>11029.215819999999</v>
      </c>
      <c r="W95" s="78">
        <v>11721.798828000001</v>
      </c>
      <c r="X95" s="78">
        <v>12474.958008</v>
      </c>
      <c r="Y95" s="78">
        <v>13304.808594</v>
      </c>
      <c r="Z95" s="78">
        <v>14185.784180000001</v>
      </c>
      <c r="AA95" s="78">
        <v>15106.789062</v>
      </c>
      <c r="AB95" s="78">
        <v>16095.563477</v>
      </c>
      <c r="AC95" s="78">
        <v>17154.929688</v>
      </c>
      <c r="AD95" s="78">
        <v>18230.521484000001</v>
      </c>
      <c r="AE95" s="72">
        <v>7.9689999999999997E-2</v>
      </c>
    </row>
    <row r="96" spans="1:31" ht="15" customHeight="1" x14ac:dyDescent="0.25">
      <c r="A96" s="70" t="s">
        <v>114</v>
      </c>
      <c r="B96" s="78">
        <v>1542</v>
      </c>
      <c r="C96" s="78">
        <v>1776</v>
      </c>
      <c r="D96" s="78">
        <v>2003.955811</v>
      </c>
      <c r="E96" s="78">
        <v>2247.694336</v>
      </c>
      <c r="F96" s="78">
        <v>2508.5334469999998</v>
      </c>
      <c r="G96" s="78">
        <v>2787.2885740000002</v>
      </c>
      <c r="H96" s="78">
        <v>3083.6218260000001</v>
      </c>
      <c r="I96" s="78">
        <v>3397.5739749999998</v>
      </c>
      <c r="J96" s="78">
        <v>3619.3869629999999</v>
      </c>
      <c r="K96" s="78">
        <v>3971.0832519999999</v>
      </c>
      <c r="L96" s="78">
        <v>4308.4438479999999</v>
      </c>
      <c r="M96" s="78">
        <v>4620.919922</v>
      </c>
      <c r="N96" s="78">
        <v>5001.7495120000003</v>
      </c>
      <c r="O96" s="78">
        <v>5406.7817379999997</v>
      </c>
      <c r="P96" s="78">
        <v>5800.7236329999996</v>
      </c>
      <c r="Q96" s="78">
        <v>6204.8476559999999</v>
      </c>
      <c r="R96" s="78">
        <v>6610.5820309999999</v>
      </c>
      <c r="S96" s="78">
        <v>7048.9775390000004</v>
      </c>
      <c r="T96" s="78">
        <v>7519.5727539999998</v>
      </c>
      <c r="U96" s="78">
        <v>7995.3271480000003</v>
      </c>
      <c r="V96" s="78">
        <v>8515.0351559999999</v>
      </c>
      <c r="W96" s="78">
        <v>9084.4804690000001</v>
      </c>
      <c r="X96" s="78">
        <v>9702.3466800000006</v>
      </c>
      <c r="Y96" s="78">
        <v>10365.071289</v>
      </c>
      <c r="Z96" s="78">
        <v>11052.080078000001</v>
      </c>
      <c r="AA96" s="78">
        <v>11771.683594</v>
      </c>
      <c r="AB96" s="78">
        <v>12518.272461</v>
      </c>
      <c r="AC96" s="78">
        <v>13289.1875</v>
      </c>
      <c r="AD96" s="78">
        <v>14081.208984000001</v>
      </c>
      <c r="AE96" s="72">
        <v>7.9700999999999994E-2</v>
      </c>
    </row>
    <row r="97" spans="1:31" ht="15" customHeight="1" x14ac:dyDescent="0.25">
      <c r="A97" s="70" t="s">
        <v>115</v>
      </c>
      <c r="B97" s="78">
        <v>301</v>
      </c>
      <c r="C97" s="78">
        <v>358</v>
      </c>
      <c r="D97" s="78">
        <v>383.239014</v>
      </c>
      <c r="E97" s="78">
        <v>393.22662400000002</v>
      </c>
      <c r="F97" s="78">
        <v>405.70648199999999</v>
      </c>
      <c r="G97" s="78">
        <v>426.20111100000003</v>
      </c>
      <c r="H97" s="78">
        <v>447.09329200000002</v>
      </c>
      <c r="I97" s="78">
        <v>469.22799700000002</v>
      </c>
      <c r="J97" s="78">
        <v>492.54681399999998</v>
      </c>
      <c r="K97" s="78">
        <v>518.09234600000002</v>
      </c>
      <c r="L97" s="78">
        <v>546.70519999999999</v>
      </c>
      <c r="M97" s="78">
        <v>578.61090100000001</v>
      </c>
      <c r="N97" s="78">
        <v>614.70977800000003</v>
      </c>
      <c r="O97" s="78">
        <v>653.19793700000002</v>
      </c>
      <c r="P97" s="78">
        <v>694.24249299999997</v>
      </c>
      <c r="Q97" s="78">
        <v>737.82092299999999</v>
      </c>
      <c r="R97" s="78">
        <v>781.566284</v>
      </c>
      <c r="S97" s="78">
        <v>826.034851</v>
      </c>
      <c r="T97" s="78">
        <v>868.50219700000002</v>
      </c>
      <c r="U97" s="78">
        <v>912.35699499999998</v>
      </c>
      <c r="V97" s="78">
        <v>952.21478300000001</v>
      </c>
      <c r="W97" s="78">
        <v>986.03308100000004</v>
      </c>
      <c r="X97" s="78">
        <v>1016.744141</v>
      </c>
      <c r="Y97" s="78">
        <v>1064.1713870000001</v>
      </c>
      <c r="Z97" s="78">
        <v>1136.3985600000001</v>
      </c>
      <c r="AA97" s="78">
        <v>1201.2457280000001</v>
      </c>
      <c r="AB97" s="78">
        <v>1290.6682129999999</v>
      </c>
      <c r="AC97" s="78">
        <v>1366.964111</v>
      </c>
      <c r="AD97" s="78">
        <v>1463.1795649999999</v>
      </c>
      <c r="AE97" s="72">
        <v>5.3525000000000003E-2</v>
      </c>
    </row>
    <row r="98" spans="1:31" ht="15" customHeight="1" x14ac:dyDescent="0.25">
      <c r="A98" s="70" t="s">
        <v>116</v>
      </c>
      <c r="B98" s="78">
        <v>151</v>
      </c>
      <c r="C98" s="78">
        <v>166</v>
      </c>
      <c r="D98" s="78">
        <v>240.65640300000001</v>
      </c>
      <c r="E98" s="78">
        <v>328.14089999999999</v>
      </c>
      <c r="F98" s="78">
        <v>431.73644999999999</v>
      </c>
      <c r="G98" s="78">
        <v>547.47790499999996</v>
      </c>
      <c r="H98" s="78">
        <v>663.96118200000001</v>
      </c>
      <c r="I98" s="78">
        <v>785.20489499999996</v>
      </c>
      <c r="J98" s="78">
        <v>909.86193800000001</v>
      </c>
      <c r="K98" s="78">
        <v>925.68780500000003</v>
      </c>
      <c r="L98" s="78">
        <v>942.29229699999996</v>
      </c>
      <c r="M98" s="78">
        <v>960.01245100000006</v>
      </c>
      <c r="N98" s="78">
        <v>983.28942900000004</v>
      </c>
      <c r="O98" s="78">
        <v>1020.951294</v>
      </c>
      <c r="P98" s="78">
        <v>1074.3286129999999</v>
      </c>
      <c r="Q98" s="78">
        <v>1141.070923</v>
      </c>
      <c r="R98" s="78">
        <v>1219.3192140000001</v>
      </c>
      <c r="S98" s="78">
        <v>1316.537476</v>
      </c>
      <c r="T98" s="78">
        <v>1423.4589840000001</v>
      </c>
      <c r="U98" s="78">
        <v>1486.0356449999999</v>
      </c>
      <c r="V98" s="78">
        <v>1561.966064</v>
      </c>
      <c r="W98" s="78">
        <v>1651.2855219999999</v>
      </c>
      <c r="X98" s="78">
        <v>1755.866943</v>
      </c>
      <c r="Y98" s="78">
        <v>1875.566284</v>
      </c>
      <c r="Z98" s="78">
        <v>1997.305664</v>
      </c>
      <c r="AA98" s="78">
        <v>2133.8591310000002</v>
      </c>
      <c r="AB98" s="78">
        <v>2286.623047</v>
      </c>
      <c r="AC98" s="78">
        <v>2498.779297</v>
      </c>
      <c r="AD98" s="78">
        <v>2686.1328119999998</v>
      </c>
      <c r="AE98" s="72">
        <v>0.108609</v>
      </c>
    </row>
    <row r="99" spans="1:31" ht="15" customHeight="1" x14ac:dyDescent="0.25">
      <c r="A99" s="70" t="s">
        <v>125</v>
      </c>
      <c r="B99" s="78">
        <v>737</v>
      </c>
      <c r="C99" s="78">
        <v>814</v>
      </c>
      <c r="D99" s="78">
        <v>875.09716800000001</v>
      </c>
      <c r="E99" s="78">
        <v>923.06182899999999</v>
      </c>
      <c r="F99" s="78">
        <v>979.82678199999998</v>
      </c>
      <c r="G99" s="78">
        <v>1041.3312989999999</v>
      </c>
      <c r="H99" s="78">
        <v>1104.341553</v>
      </c>
      <c r="I99" s="78">
        <v>1167.4700929999999</v>
      </c>
      <c r="J99" s="78">
        <v>1227.5977780000001</v>
      </c>
      <c r="K99" s="78">
        <v>1287.1879879999999</v>
      </c>
      <c r="L99" s="78">
        <v>1345.936279</v>
      </c>
      <c r="M99" s="78">
        <v>1407.231323</v>
      </c>
      <c r="N99" s="78">
        <v>1467.078125</v>
      </c>
      <c r="O99" s="78">
        <v>1524.7426760000001</v>
      </c>
      <c r="P99" s="78">
        <v>1578.9938959999999</v>
      </c>
      <c r="Q99" s="78">
        <v>1629.7921140000001</v>
      </c>
      <c r="R99" s="78">
        <v>1679.548828</v>
      </c>
      <c r="S99" s="78">
        <v>1725.4182129999999</v>
      </c>
      <c r="T99" s="78">
        <v>1770.5561520000001</v>
      </c>
      <c r="U99" s="78">
        <v>1817.171509</v>
      </c>
      <c r="V99" s="78">
        <v>1861.87085</v>
      </c>
      <c r="W99" s="78">
        <v>1905.234009</v>
      </c>
      <c r="X99" s="78">
        <v>1945.85376</v>
      </c>
      <c r="Y99" s="78">
        <v>2003.3172609999999</v>
      </c>
      <c r="Z99" s="78">
        <v>2060.1157229999999</v>
      </c>
      <c r="AA99" s="78">
        <v>2114.9123540000001</v>
      </c>
      <c r="AB99" s="78">
        <v>2167.9357909999999</v>
      </c>
      <c r="AC99" s="78">
        <v>2220.5710450000001</v>
      </c>
      <c r="AD99" s="78">
        <v>2272.5888669999999</v>
      </c>
      <c r="AE99" s="72">
        <v>3.8759000000000002E-2</v>
      </c>
    </row>
    <row r="100" spans="1:31" ht="15" customHeight="1" x14ac:dyDescent="0.25">
      <c r="A100" s="70" t="s">
        <v>114</v>
      </c>
      <c r="B100" s="78">
        <v>319</v>
      </c>
      <c r="C100" s="78">
        <v>366</v>
      </c>
      <c r="D100" s="78">
        <v>401.36679099999998</v>
      </c>
      <c r="E100" s="78">
        <v>437.33718900000002</v>
      </c>
      <c r="F100" s="78">
        <v>473.86810300000002</v>
      </c>
      <c r="G100" s="78">
        <v>511.02401700000001</v>
      </c>
      <c r="H100" s="78">
        <v>548.81268299999999</v>
      </c>
      <c r="I100" s="78">
        <v>587.19439699999998</v>
      </c>
      <c r="J100" s="78">
        <v>626.058044</v>
      </c>
      <c r="K100" s="78">
        <v>665.32989499999996</v>
      </c>
      <c r="L100" s="78">
        <v>704.91113299999995</v>
      </c>
      <c r="M100" s="78">
        <v>744.81549099999995</v>
      </c>
      <c r="N100" s="78">
        <v>785.05566399999998</v>
      </c>
      <c r="O100" s="78">
        <v>825.53363000000002</v>
      </c>
      <c r="P100" s="78">
        <v>866.13391100000001</v>
      </c>
      <c r="Q100" s="78">
        <v>906.67498799999998</v>
      </c>
      <c r="R100" s="78">
        <v>947.10906999999997</v>
      </c>
      <c r="S100" s="78">
        <v>987.27270499999997</v>
      </c>
      <c r="T100" s="78">
        <v>1027.059692</v>
      </c>
      <c r="U100" s="78">
        <v>1066.3522949999999</v>
      </c>
      <c r="V100" s="78">
        <v>1105.1171879999999</v>
      </c>
      <c r="W100" s="78">
        <v>1143.142578</v>
      </c>
      <c r="X100" s="78">
        <v>1180.399048</v>
      </c>
      <c r="Y100" s="78">
        <v>1216.9991460000001</v>
      </c>
      <c r="Z100" s="78">
        <v>1252.7703859999999</v>
      </c>
      <c r="AA100" s="78">
        <v>1287.3426509999999</v>
      </c>
      <c r="AB100" s="78">
        <v>1320.932495</v>
      </c>
      <c r="AC100" s="78">
        <v>1353.8557129999999</v>
      </c>
      <c r="AD100" s="78">
        <v>1386.1779790000001</v>
      </c>
      <c r="AE100" s="72">
        <v>5.0557999999999999E-2</v>
      </c>
    </row>
    <row r="101" spans="1:31" ht="15" customHeight="1" x14ac:dyDescent="0.25">
      <c r="A101" s="70" t="s">
        <v>115</v>
      </c>
      <c r="B101" s="78">
        <v>330</v>
      </c>
      <c r="C101" s="78">
        <v>353</v>
      </c>
      <c r="D101" s="78">
        <v>372.622681</v>
      </c>
      <c r="E101" s="78">
        <v>378.413208</v>
      </c>
      <c r="F101" s="78">
        <v>392.55642699999999</v>
      </c>
      <c r="G101" s="78">
        <v>409.78183000000001</v>
      </c>
      <c r="H101" s="78">
        <v>427.96697999999998</v>
      </c>
      <c r="I101" s="78">
        <v>446.13351399999999</v>
      </c>
      <c r="J101" s="78">
        <v>462.12506100000002</v>
      </c>
      <c r="K101" s="78">
        <v>477.57565299999999</v>
      </c>
      <c r="L101" s="78">
        <v>492.28573599999999</v>
      </c>
      <c r="M101" s="78">
        <v>508.510223</v>
      </c>
      <c r="N101" s="78">
        <v>523.42248500000005</v>
      </c>
      <c r="O101" s="78">
        <v>536.53814699999998</v>
      </c>
      <c r="P101" s="78">
        <v>547.08813499999997</v>
      </c>
      <c r="Q101" s="78">
        <v>555.20581100000004</v>
      </c>
      <c r="R101" s="78">
        <v>562.503601</v>
      </c>
      <c r="S101" s="78">
        <v>567.29016100000001</v>
      </c>
      <c r="T101" s="78">
        <v>571.65313700000002</v>
      </c>
      <c r="U101" s="78">
        <v>575.81127900000001</v>
      </c>
      <c r="V101" s="78">
        <v>578.91601600000001</v>
      </c>
      <c r="W101" s="78">
        <v>581.43798800000002</v>
      </c>
      <c r="X101" s="78">
        <v>582.64489700000001</v>
      </c>
      <c r="Y101" s="78">
        <v>601.68743900000004</v>
      </c>
      <c r="Z101" s="78">
        <v>620.47723399999995</v>
      </c>
      <c r="AA101" s="78">
        <v>639.01580799999999</v>
      </c>
      <c r="AB101" s="78">
        <v>657.26300000000003</v>
      </c>
      <c r="AC101" s="78">
        <v>675.11523399999999</v>
      </c>
      <c r="AD101" s="78">
        <v>692.48461899999995</v>
      </c>
      <c r="AE101" s="72">
        <v>2.5270000000000001E-2</v>
      </c>
    </row>
    <row r="102" spans="1:31" ht="15" customHeight="1" x14ac:dyDescent="0.25">
      <c r="A102" s="70" t="s">
        <v>116</v>
      </c>
      <c r="B102" s="78">
        <v>88</v>
      </c>
      <c r="C102" s="78">
        <v>95</v>
      </c>
      <c r="D102" s="78">
        <v>101.107651</v>
      </c>
      <c r="E102" s="78">
        <v>107.31144</v>
      </c>
      <c r="F102" s="78">
        <v>113.402199</v>
      </c>
      <c r="G102" s="78">
        <v>120.525482</v>
      </c>
      <c r="H102" s="78">
        <v>127.56186700000001</v>
      </c>
      <c r="I102" s="78">
        <v>134.142212</v>
      </c>
      <c r="J102" s="78">
        <v>139.41467299999999</v>
      </c>
      <c r="K102" s="78">
        <v>144.28244000000001</v>
      </c>
      <c r="L102" s="78">
        <v>148.73940999999999</v>
      </c>
      <c r="M102" s="78">
        <v>153.90564000000001</v>
      </c>
      <c r="N102" s="78">
        <v>158.60000600000001</v>
      </c>
      <c r="O102" s="78">
        <v>162.67086800000001</v>
      </c>
      <c r="P102" s="78">
        <v>165.77188100000001</v>
      </c>
      <c r="Q102" s="78">
        <v>167.91120900000001</v>
      </c>
      <c r="R102" s="78">
        <v>169.93615700000001</v>
      </c>
      <c r="S102" s="78">
        <v>170.85539199999999</v>
      </c>
      <c r="T102" s="78">
        <v>171.84320099999999</v>
      </c>
      <c r="U102" s="78">
        <v>175.007935</v>
      </c>
      <c r="V102" s="78">
        <v>177.837692</v>
      </c>
      <c r="W102" s="78">
        <v>180.653412</v>
      </c>
      <c r="X102" s="78">
        <v>182.80981399999999</v>
      </c>
      <c r="Y102" s="78">
        <v>184.63069200000001</v>
      </c>
      <c r="Z102" s="78">
        <v>186.86816400000001</v>
      </c>
      <c r="AA102" s="78">
        <v>188.553955</v>
      </c>
      <c r="AB102" s="78">
        <v>189.74014299999999</v>
      </c>
      <c r="AC102" s="78">
        <v>191.600067</v>
      </c>
      <c r="AD102" s="78">
        <v>193.926208</v>
      </c>
      <c r="AE102" s="72">
        <v>2.6782E-2</v>
      </c>
    </row>
    <row r="103" spans="1:31" ht="15" customHeight="1" x14ac:dyDescent="0.25">
      <c r="A103" s="70" t="s">
        <v>126</v>
      </c>
      <c r="B103" s="78">
        <v>1430</v>
      </c>
      <c r="C103" s="78">
        <v>1649</v>
      </c>
      <c r="D103" s="78">
        <v>1813.7685550000001</v>
      </c>
      <c r="E103" s="78">
        <v>1996.9261469999999</v>
      </c>
      <c r="F103" s="78">
        <v>2184.7941890000002</v>
      </c>
      <c r="G103" s="78">
        <v>2398.068115</v>
      </c>
      <c r="H103" s="78">
        <v>2622.203125</v>
      </c>
      <c r="I103" s="78">
        <v>2860.2700199999999</v>
      </c>
      <c r="J103" s="78">
        <v>3109.9191890000002</v>
      </c>
      <c r="K103" s="78">
        <v>3327.9814449999999</v>
      </c>
      <c r="L103" s="78">
        <v>3559.6152339999999</v>
      </c>
      <c r="M103" s="78">
        <v>3805.2326659999999</v>
      </c>
      <c r="N103" s="78">
        <v>4063.8874510000001</v>
      </c>
      <c r="O103" s="78">
        <v>4319.6430659999996</v>
      </c>
      <c r="P103" s="78">
        <v>4580.6367190000001</v>
      </c>
      <c r="Q103" s="78">
        <v>4847.8066410000001</v>
      </c>
      <c r="R103" s="78">
        <v>5121.9960940000001</v>
      </c>
      <c r="S103" s="78">
        <v>5402.4990230000003</v>
      </c>
      <c r="T103" s="78">
        <v>5696.1767579999996</v>
      </c>
      <c r="U103" s="78">
        <v>6002.451172</v>
      </c>
      <c r="V103" s="78">
        <v>6314.3862300000001</v>
      </c>
      <c r="W103" s="78">
        <v>6640.1259769999997</v>
      </c>
      <c r="X103" s="78">
        <v>6979.0170900000003</v>
      </c>
      <c r="Y103" s="78">
        <v>7358.5117190000001</v>
      </c>
      <c r="Z103" s="78">
        <v>7748.0097660000001</v>
      </c>
      <c r="AA103" s="78">
        <v>8191.0507809999999</v>
      </c>
      <c r="AB103" s="78">
        <v>8651.8398440000001</v>
      </c>
      <c r="AC103" s="78">
        <v>9075.5175780000009</v>
      </c>
      <c r="AD103" s="78">
        <v>9528.7978519999997</v>
      </c>
      <c r="AE103" s="72">
        <v>6.7125000000000004E-2</v>
      </c>
    </row>
    <row r="104" spans="1:31" ht="15" customHeight="1" x14ac:dyDescent="0.25">
      <c r="A104" s="70" t="s">
        <v>114</v>
      </c>
      <c r="B104" s="78">
        <v>774</v>
      </c>
      <c r="C104" s="78">
        <v>908</v>
      </c>
      <c r="D104" s="78">
        <v>1014.747375</v>
      </c>
      <c r="E104" s="78">
        <v>1126.9448239999999</v>
      </c>
      <c r="F104" s="78">
        <v>1245.485962</v>
      </c>
      <c r="G104" s="78">
        <v>1370.555298</v>
      </c>
      <c r="H104" s="78">
        <v>1502.3820800000001</v>
      </c>
      <c r="I104" s="78">
        <v>1641.7353519999999</v>
      </c>
      <c r="J104" s="78">
        <v>1788.6517329999999</v>
      </c>
      <c r="K104" s="78">
        <v>1943.31897</v>
      </c>
      <c r="L104" s="78">
        <v>2106.0141600000002</v>
      </c>
      <c r="M104" s="78">
        <v>2277.7741700000001</v>
      </c>
      <c r="N104" s="78">
        <v>2458.5996089999999</v>
      </c>
      <c r="O104" s="78">
        <v>2648.1616210000002</v>
      </c>
      <c r="P104" s="78">
        <v>2845.5991210000002</v>
      </c>
      <c r="Q104" s="78">
        <v>3050.4091800000001</v>
      </c>
      <c r="R104" s="78">
        <v>3262.5844729999999</v>
      </c>
      <c r="S104" s="78">
        <v>3483.4257809999999</v>
      </c>
      <c r="T104" s="78">
        <v>3716.9204100000002</v>
      </c>
      <c r="U104" s="78">
        <v>3962.0053710000002</v>
      </c>
      <c r="V104" s="78">
        <v>4213.3901370000003</v>
      </c>
      <c r="W104" s="78">
        <v>4477.9462890000004</v>
      </c>
      <c r="X104" s="78">
        <v>4754.8686520000001</v>
      </c>
      <c r="Y104" s="78">
        <v>5041.4213870000003</v>
      </c>
      <c r="Z104" s="78">
        <v>5340.1660160000001</v>
      </c>
      <c r="AA104" s="78">
        <v>5650.8725590000004</v>
      </c>
      <c r="AB104" s="78">
        <v>5973.1059569999998</v>
      </c>
      <c r="AC104" s="78">
        <v>6308.8125</v>
      </c>
      <c r="AD104" s="78">
        <v>6657.8051759999998</v>
      </c>
      <c r="AE104" s="72">
        <v>7.6579999999999995E-2</v>
      </c>
    </row>
    <row r="105" spans="1:31" ht="15" customHeight="1" x14ac:dyDescent="0.25">
      <c r="A105" s="70" t="s">
        <v>115</v>
      </c>
      <c r="B105" s="78">
        <v>396</v>
      </c>
      <c r="C105" s="78">
        <v>446</v>
      </c>
      <c r="D105" s="78">
        <v>478.18093900000002</v>
      </c>
      <c r="E105" s="78">
        <v>511.879456</v>
      </c>
      <c r="F105" s="78">
        <v>535.21478300000001</v>
      </c>
      <c r="G105" s="78">
        <v>573.70300299999997</v>
      </c>
      <c r="H105" s="78">
        <v>611.60516399999995</v>
      </c>
      <c r="I105" s="78">
        <v>651.03051800000003</v>
      </c>
      <c r="J105" s="78">
        <v>692.51617399999998</v>
      </c>
      <c r="K105" s="78">
        <v>736.16284199999996</v>
      </c>
      <c r="L105" s="78">
        <v>781.97863800000005</v>
      </c>
      <c r="M105" s="78">
        <v>830.14215100000001</v>
      </c>
      <c r="N105" s="78">
        <v>880.47869900000001</v>
      </c>
      <c r="O105" s="78">
        <v>917.77179000000001</v>
      </c>
      <c r="P105" s="78">
        <v>951.00103799999999</v>
      </c>
      <c r="Q105" s="78">
        <v>981.47216800000001</v>
      </c>
      <c r="R105" s="78">
        <v>1009.824341</v>
      </c>
      <c r="S105" s="78">
        <v>1034.0020750000001</v>
      </c>
      <c r="T105" s="78">
        <v>1056.5047609999999</v>
      </c>
      <c r="U105" s="78">
        <v>1077.5904539999999</v>
      </c>
      <c r="V105" s="78">
        <v>1095.499268</v>
      </c>
      <c r="W105" s="78">
        <v>1111.266846</v>
      </c>
      <c r="X105" s="78">
        <v>1124.877808</v>
      </c>
      <c r="Y105" s="78">
        <v>1166.4086910000001</v>
      </c>
      <c r="Z105" s="78">
        <v>1202.5642089999999</v>
      </c>
      <c r="AA105" s="78">
        <v>1277.111938</v>
      </c>
      <c r="AB105" s="78">
        <v>1354.8195800000001</v>
      </c>
      <c r="AC105" s="78">
        <v>1424.7764890000001</v>
      </c>
      <c r="AD105" s="78">
        <v>1514.0850829999999</v>
      </c>
      <c r="AE105" s="72">
        <v>4.6309000000000003E-2</v>
      </c>
    </row>
    <row r="106" spans="1:31" ht="15" customHeight="1" x14ac:dyDescent="0.25">
      <c r="A106" s="70" t="s">
        <v>116</v>
      </c>
      <c r="B106" s="78">
        <v>260</v>
      </c>
      <c r="C106" s="78">
        <v>295</v>
      </c>
      <c r="D106" s="78">
        <v>320.84027099999997</v>
      </c>
      <c r="E106" s="78">
        <v>358.10192899999998</v>
      </c>
      <c r="F106" s="78">
        <v>404.09350599999999</v>
      </c>
      <c r="G106" s="78">
        <v>453.80990600000001</v>
      </c>
      <c r="H106" s="78">
        <v>508.21579000000003</v>
      </c>
      <c r="I106" s="78">
        <v>567.50427200000001</v>
      </c>
      <c r="J106" s="78">
        <v>628.75116000000003</v>
      </c>
      <c r="K106" s="78">
        <v>648.49957300000005</v>
      </c>
      <c r="L106" s="78">
        <v>671.62268100000006</v>
      </c>
      <c r="M106" s="78">
        <v>697.31634499999996</v>
      </c>
      <c r="N106" s="78">
        <v>724.80902100000003</v>
      </c>
      <c r="O106" s="78">
        <v>753.709656</v>
      </c>
      <c r="P106" s="78">
        <v>784.03662099999997</v>
      </c>
      <c r="Q106" s="78">
        <v>815.92553699999996</v>
      </c>
      <c r="R106" s="78">
        <v>849.58715800000004</v>
      </c>
      <c r="S106" s="78">
        <v>885.07116699999995</v>
      </c>
      <c r="T106" s="78">
        <v>922.75152600000001</v>
      </c>
      <c r="U106" s="78">
        <v>962.85534700000005</v>
      </c>
      <c r="V106" s="78">
        <v>1005.496704</v>
      </c>
      <c r="W106" s="78">
        <v>1050.913086</v>
      </c>
      <c r="X106" s="78">
        <v>1099.2705080000001</v>
      </c>
      <c r="Y106" s="78">
        <v>1150.6816409999999</v>
      </c>
      <c r="Z106" s="78">
        <v>1205.279297</v>
      </c>
      <c r="AA106" s="78">
        <v>1263.0661620000001</v>
      </c>
      <c r="AB106" s="78">
        <v>1323.9136960000001</v>
      </c>
      <c r="AC106" s="78">
        <v>1341.929077</v>
      </c>
      <c r="AD106" s="78">
        <v>1356.9075929999999</v>
      </c>
      <c r="AE106" s="72">
        <v>5.8146000000000003E-2</v>
      </c>
    </row>
    <row r="107" spans="1:31" ht="15" customHeight="1" x14ac:dyDescent="0.25">
      <c r="A107" s="70" t="s">
        <v>127</v>
      </c>
      <c r="B107" s="78">
        <v>510</v>
      </c>
      <c r="C107" s="78">
        <v>560</v>
      </c>
      <c r="D107" s="78">
        <v>619.972351</v>
      </c>
      <c r="E107" s="78">
        <v>684.50958300000002</v>
      </c>
      <c r="F107" s="78">
        <v>756.98803699999996</v>
      </c>
      <c r="G107" s="78">
        <v>836.63806199999999</v>
      </c>
      <c r="H107" s="78">
        <v>920.04913299999998</v>
      </c>
      <c r="I107" s="78">
        <v>1010.848145</v>
      </c>
      <c r="J107" s="78">
        <v>1109.654053</v>
      </c>
      <c r="K107" s="78">
        <v>1193.6895750000001</v>
      </c>
      <c r="L107" s="78">
        <v>1283.904663</v>
      </c>
      <c r="M107" s="78">
        <v>1381.7485349999999</v>
      </c>
      <c r="N107" s="78">
        <v>1486.2539059999999</v>
      </c>
      <c r="O107" s="78">
        <v>1597.0889890000001</v>
      </c>
      <c r="P107" s="78">
        <v>1714.8201899999999</v>
      </c>
      <c r="Q107" s="78">
        <v>1838.785889</v>
      </c>
      <c r="R107" s="78">
        <v>1966.880371</v>
      </c>
      <c r="S107" s="78">
        <v>2099.905029</v>
      </c>
      <c r="T107" s="78">
        <v>2238.6743160000001</v>
      </c>
      <c r="U107" s="78">
        <v>2384.5690920000002</v>
      </c>
      <c r="V107" s="78">
        <v>2537.201172</v>
      </c>
      <c r="W107" s="78">
        <v>2696.9399410000001</v>
      </c>
      <c r="X107" s="78">
        <v>2863.9929200000001</v>
      </c>
      <c r="Y107" s="78">
        <v>3046.5876459999999</v>
      </c>
      <c r="Z107" s="78">
        <v>3228.1469729999999</v>
      </c>
      <c r="AA107" s="78">
        <v>3416.7426759999998</v>
      </c>
      <c r="AB107" s="78">
        <v>3612.4914549999999</v>
      </c>
      <c r="AC107" s="78">
        <v>3814.3542480000001</v>
      </c>
      <c r="AD107" s="78">
        <v>4096.0659180000002</v>
      </c>
      <c r="AE107" s="72">
        <v>7.6481999999999994E-2</v>
      </c>
    </row>
    <row r="108" spans="1:31" ht="15" customHeight="1" x14ac:dyDescent="0.25">
      <c r="A108" s="70" t="s">
        <v>114</v>
      </c>
      <c r="B108" s="78">
        <v>334</v>
      </c>
      <c r="C108" s="78">
        <v>374</v>
      </c>
      <c r="D108" s="78">
        <v>419.519409</v>
      </c>
      <c r="E108" s="78">
        <v>467.49078400000002</v>
      </c>
      <c r="F108" s="78">
        <v>518.39160200000003</v>
      </c>
      <c r="G108" s="78">
        <v>571.78552200000001</v>
      </c>
      <c r="H108" s="78">
        <v>628.65020800000002</v>
      </c>
      <c r="I108" s="78">
        <v>689.53173800000002</v>
      </c>
      <c r="J108" s="78">
        <v>754.34198000000004</v>
      </c>
      <c r="K108" s="78">
        <v>823.01769999999999</v>
      </c>
      <c r="L108" s="78">
        <v>895.82019000000003</v>
      </c>
      <c r="M108" s="78">
        <v>974.105591</v>
      </c>
      <c r="N108" s="78">
        <v>1056.9780270000001</v>
      </c>
      <c r="O108" s="78">
        <v>1144.5317379999999</v>
      </c>
      <c r="P108" s="78">
        <v>1237.4003909999999</v>
      </c>
      <c r="Q108" s="78">
        <v>1335.0385739999999</v>
      </c>
      <c r="R108" s="78">
        <v>1436.738159</v>
      </c>
      <c r="S108" s="78">
        <v>1542.968018</v>
      </c>
      <c r="T108" s="78">
        <v>1654.380005</v>
      </c>
      <c r="U108" s="78">
        <v>1770.980591</v>
      </c>
      <c r="V108" s="78">
        <v>1892.711914</v>
      </c>
      <c r="W108" s="78">
        <v>2019.9501949999999</v>
      </c>
      <c r="X108" s="78">
        <v>2152.9458009999998</v>
      </c>
      <c r="Y108" s="78">
        <v>2291.5891109999998</v>
      </c>
      <c r="Z108" s="78">
        <v>2436.0798340000001</v>
      </c>
      <c r="AA108" s="78">
        <v>2585.915039</v>
      </c>
      <c r="AB108" s="78">
        <v>2741.1042480000001</v>
      </c>
      <c r="AC108" s="78">
        <v>2900.8354490000002</v>
      </c>
      <c r="AD108" s="78">
        <v>3066.5708009999998</v>
      </c>
      <c r="AE108" s="72">
        <v>8.1045000000000006E-2</v>
      </c>
    </row>
    <row r="109" spans="1:31" ht="15" customHeight="1" x14ac:dyDescent="0.25">
      <c r="A109" s="70" t="s">
        <v>115</v>
      </c>
      <c r="B109" s="78">
        <v>99</v>
      </c>
      <c r="C109" s="78">
        <v>106</v>
      </c>
      <c r="D109" s="78">
        <v>114.86670700000001</v>
      </c>
      <c r="E109" s="78">
        <v>124.274002</v>
      </c>
      <c r="F109" s="78">
        <v>135.347275</v>
      </c>
      <c r="G109" s="78">
        <v>149.24110400000001</v>
      </c>
      <c r="H109" s="78">
        <v>160.575928</v>
      </c>
      <c r="I109" s="78">
        <v>171.77877799999999</v>
      </c>
      <c r="J109" s="78">
        <v>183.698792</v>
      </c>
      <c r="K109" s="78">
        <v>196.381439</v>
      </c>
      <c r="L109" s="78">
        <v>209.873108</v>
      </c>
      <c r="M109" s="78">
        <v>224.283783</v>
      </c>
      <c r="N109" s="78">
        <v>239.68171699999999</v>
      </c>
      <c r="O109" s="78">
        <v>255.92955000000001</v>
      </c>
      <c r="P109" s="78">
        <v>273.06402600000001</v>
      </c>
      <c r="Q109" s="78">
        <v>291.04534899999999</v>
      </c>
      <c r="R109" s="78">
        <v>308.45281999999997</v>
      </c>
      <c r="S109" s="78">
        <v>325.65234400000003</v>
      </c>
      <c r="T109" s="78">
        <v>342.77032500000001</v>
      </c>
      <c r="U109" s="78">
        <v>361.14041099999997</v>
      </c>
      <c r="V109" s="78">
        <v>380.46044899999998</v>
      </c>
      <c r="W109" s="78">
        <v>400.69754</v>
      </c>
      <c r="X109" s="78">
        <v>421.81710800000002</v>
      </c>
      <c r="Y109" s="78">
        <v>452.15304600000002</v>
      </c>
      <c r="Z109" s="78">
        <v>474.86926299999999</v>
      </c>
      <c r="AA109" s="78">
        <v>498.52453600000001</v>
      </c>
      <c r="AB109" s="78">
        <v>523.25866699999995</v>
      </c>
      <c r="AC109" s="78">
        <v>548.74511700000005</v>
      </c>
      <c r="AD109" s="78">
        <v>575.27502400000003</v>
      </c>
      <c r="AE109" s="72">
        <v>6.4648999999999998E-2</v>
      </c>
    </row>
    <row r="110" spans="1:31" ht="15" customHeight="1" x14ac:dyDescent="0.25">
      <c r="A110" s="70" t="s">
        <v>116</v>
      </c>
      <c r="B110" s="78">
        <v>77</v>
      </c>
      <c r="C110" s="78">
        <v>80</v>
      </c>
      <c r="D110" s="78">
        <v>85.586226999999994</v>
      </c>
      <c r="E110" s="78">
        <v>92.744827000000001</v>
      </c>
      <c r="F110" s="78">
        <v>103.24912999999999</v>
      </c>
      <c r="G110" s="78">
        <v>115.61142700000001</v>
      </c>
      <c r="H110" s="78">
        <v>130.82299800000001</v>
      </c>
      <c r="I110" s="78">
        <v>149.53758199999999</v>
      </c>
      <c r="J110" s="78">
        <v>171.613281</v>
      </c>
      <c r="K110" s="78">
        <v>174.290359</v>
      </c>
      <c r="L110" s="78">
        <v>178.21133399999999</v>
      </c>
      <c r="M110" s="78">
        <v>183.35908499999999</v>
      </c>
      <c r="N110" s="78">
        <v>189.59414699999999</v>
      </c>
      <c r="O110" s="78">
        <v>196.62773100000001</v>
      </c>
      <c r="P110" s="78">
        <v>204.35578899999999</v>
      </c>
      <c r="Q110" s="78">
        <v>212.701965</v>
      </c>
      <c r="R110" s="78">
        <v>221.68940699999999</v>
      </c>
      <c r="S110" s="78">
        <v>231.284637</v>
      </c>
      <c r="T110" s="78">
        <v>241.523865</v>
      </c>
      <c r="U110" s="78">
        <v>252.447891</v>
      </c>
      <c r="V110" s="78">
        <v>264.02871699999997</v>
      </c>
      <c r="W110" s="78">
        <v>276.29220600000002</v>
      </c>
      <c r="X110" s="78">
        <v>289.22994999999997</v>
      </c>
      <c r="Y110" s="78">
        <v>302.84552000000002</v>
      </c>
      <c r="Z110" s="78">
        <v>317.19766199999998</v>
      </c>
      <c r="AA110" s="78">
        <v>332.30325299999998</v>
      </c>
      <c r="AB110" s="78">
        <v>348.128601</v>
      </c>
      <c r="AC110" s="78">
        <v>364.77368200000001</v>
      </c>
      <c r="AD110" s="78">
        <v>454.220123</v>
      </c>
      <c r="AE110" s="72">
        <v>6.6430000000000003E-2</v>
      </c>
    </row>
    <row r="111" spans="1:31" ht="15" customHeight="1" x14ac:dyDescent="0.25">
      <c r="A111" s="70" t="s">
        <v>128</v>
      </c>
      <c r="B111" s="78">
        <v>702</v>
      </c>
      <c r="C111" s="78">
        <v>739</v>
      </c>
      <c r="D111" s="78">
        <v>781.26037599999995</v>
      </c>
      <c r="E111" s="78">
        <v>828.770264</v>
      </c>
      <c r="F111" s="78">
        <v>875.848206</v>
      </c>
      <c r="G111" s="78">
        <v>925.89367700000003</v>
      </c>
      <c r="H111" s="78">
        <v>975.67871100000002</v>
      </c>
      <c r="I111" s="78">
        <v>1021.370361</v>
      </c>
      <c r="J111" s="78">
        <v>1060.3408199999999</v>
      </c>
      <c r="K111" s="78">
        <v>1093.3195800000001</v>
      </c>
      <c r="L111" s="78">
        <v>1126.2114260000001</v>
      </c>
      <c r="M111" s="78">
        <v>1160.362183</v>
      </c>
      <c r="N111" s="78">
        <v>1194.619385</v>
      </c>
      <c r="O111" s="78">
        <v>1228.8302000000001</v>
      </c>
      <c r="P111" s="78">
        <v>1263.303467</v>
      </c>
      <c r="Q111" s="78">
        <v>1298.174072</v>
      </c>
      <c r="R111" s="78">
        <v>1333.7258300000001</v>
      </c>
      <c r="S111" s="78">
        <v>1370.07251</v>
      </c>
      <c r="T111" s="78">
        <v>1407.4731449999999</v>
      </c>
      <c r="U111" s="78">
        <v>1446.007202</v>
      </c>
      <c r="V111" s="78">
        <v>1485.9798579999999</v>
      </c>
      <c r="W111" s="78">
        <v>1527.4766850000001</v>
      </c>
      <c r="X111" s="78">
        <v>1570.3020019999999</v>
      </c>
      <c r="Y111" s="78">
        <v>1628.158203</v>
      </c>
      <c r="Z111" s="78">
        <v>1674.6245120000001</v>
      </c>
      <c r="AA111" s="78">
        <v>1721.4692379999999</v>
      </c>
      <c r="AB111" s="78">
        <v>1768.7222899999999</v>
      </c>
      <c r="AC111" s="78">
        <v>1816.7589109999999</v>
      </c>
      <c r="AD111" s="78">
        <v>1865.7612300000001</v>
      </c>
      <c r="AE111" s="72">
        <v>3.4896000000000003E-2</v>
      </c>
    </row>
    <row r="112" spans="1:31" ht="15" customHeight="1" x14ac:dyDescent="0.25">
      <c r="A112" s="70" t="s">
        <v>114</v>
      </c>
      <c r="B112" s="78">
        <v>250</v>
      </c>
      <c r="C112" s="78">
        <v>270</v>
      </c>
      <c r="D112" s="78">
        <v>293.28845200000001</v>
      </c>
      <c r="E112" s="78">
        <v>320.02606200000002</v>
      </c>
      <c r="F112" s="78">
        <v>346.42044099999998</v>
      </c>
      <c r="G112" s="78">
        <v>375.65841699999999</v>
      </c>
      <c r="H112" s="78">
        <v>403.61203</v>
      </c>
      <c r="I112" s="78">
        <v>429.04956099999998</v>
      </c>
      <c r="J112" s="78">
        <v>454.96261600000003</v>
      </c>
      <c r="K112" s="78">
        <v>481.38336199999998</v>
      </c>
      <c r="L112" s="78">
        <v>508.48889200000002</v>
      </c>
      <c r="M112" s="78">
        <v>536.45983899999999</v>
      </c>
      <c r="N112" s="78">
        <v>564.79132100000004</v>
      </c>
      <c r="O112" s="78">
        <v>593.24133300000005</v>
      </c>
      <c r="P112" s="78">
        <v>622.01226799999995</v>
      </c>
      <c r="Q112" s="78">
        <v>651.11810300000002</v>
      </c>
      <c r="R112" s="78">
        <v>680.62847899999997</v>
      </c>
      <c r="S112" s="78">
        <v>710.51007100000004</v>
      </c>
      <c r="T112" s="78">
        <v>740.77142300000003</v>
      </c>
      <c r="U112" s="78">
        <v>771.44958499999996</v>
      </c>
      <c r="V112" s="78">
        <v>802.47705099999996</v>
      </c>
      <c r="W112" s="78">
        <v>833.80633499999999</v>
      </c>
      <c r="X112" s="78">
        <v>865.23193400000002</v>
      </c>
      <c r="Y112" s="78">
        <v>896.59020999999996</v>
      </c>
      <c r="Z112" s="78">
        <v>927.71758999999997</v>
      </c>
      <c r="AA112" s="78">
        <v>958.57391399999995</v>
      </c>
      <c r="AB112" s="78">
        <v>989.25012200000003</v>
      </c>
      <c r="AC112" s="78">
        <v>1019.813904</v>
      </c>
      <c r="AD112" s="78">
        <v>1050.231323</v>
      </c>
      <c r="AE112" s="72">
        <v>5.1596000000000003E-2</v>
      </c>
    </row>
    <row r="113" spans="1:31" ht="15" customHeight="1" x14ac:dyDescent="0.25">
      <c r="A113" s="70" t="s">
        <v>115</v>
      </c>
      <c r="B113" s="78">
        <v>112</v>
      </c>
      <c r="C113" s="78">
        <v>120</v>
      </c>
      <c r="D113" s="78">
        <v>127.490746</v>
      </c>
      <c r="E113" s="78">
        <v>135.151871</v>
      </c>
      <c r="F113" s="78">
        <v>142.86309800000001</v>
      </c>
      <c r="G113" s="78">
        <v>149.367874</v>
      </c>
      <c r="H113" s="78">
        <v>157.48371900000001</v>
      </c>
      <c r="I113" s="78">
        <v>165.374405</v>
      </c>
      <c r="J113" s="78">
        <v>172.698578</v>
      </c>
      <c r="K113" s="78">
        <v>180.66578699999999</v>
      </c>
      <c r="L113" s="78">
        <v>188.28919999999999</v>
      </c>
      <c r="M113" s="78">
        <v>196.653076</v>
      </c>
      <c r="N113" s="78">
        <v>205.05744899999999</v>
      </c>
      <c r="O113" s="78">
        <v>213.50294500000001</v>
      </c>
      <c r="P113" s="78">
        <v>221.96705600000001</v>
      </c>
      <c r="Q113" s="78">
        <v>230.42607100000001</v>
      </c>
      <c r="R113" s="78">
        <v>238.89610300000001</v>
      </c>
      <c r="S113" s="78">
        <v>247.34169</v>
      </c>
      <c r="T113" s="78">
        <v>255.758881</v>
      </c>
      <c r="U113" s="78">
        <v>263.96487400000001</v>
      </c>
      <c r="V113" s="78">
        <v>272.17147799999998</v>
      </c>
      <c r="W113" s="78">
        <v>280.39343300000002</v>
      </c>
      <c r="X113" s="78">
        <v>288.654022</v>
      </c>
      <c r="Y113" s="78">
        <v>310.91952500000002</v>
      </c>
      <c r="Z113" s="78">
        <v>321.00869799999998</v>
      </c>
      <c r="AA113" s="78">
        <v>330.77478000000002</v>
      </c>
      <c r="AB113" s="78">
        <v>340.22216800000001</v>
      </c>
      <c r="AC113" s="78">
        <v>349.72692899999998</v>
      </c>
      <c r="AD113" s="78">
        <v>359.57153299999999</v>
      </c>
      <c r="AE113" s="72">
        <v>4.1482999999999999E-2</v>
      </c>
    </row>
    <row r="114" spans="1:31" ht="15" customHeight="1" x14ac:dyDescent="0.25">
      <c r="A114" s="70" t="s">
        <v>116</v>
      </c>
      <c r="B114" s="78">
        <v>340</v>
      </c>
      <c r="C114" s="78">
        <v>349</v>
      </c>
      <c r="D114" s="78">
        <v>360.48117100000002</v>
      </c>
      <c r="E114" s="78">
        <v>373.59234600000002</v>
      </c>
      <c r="F114" s="78">
        <v>386.56466699999999</v>
      </c>
      <c r="G114" s="78">
        <v>400.86737099999999</v>
      </c>
      <c r="H114" s="78">
        <v>414.58294699999999</v>
      </c>
      <c r="I114" s="78">
        <v>426.94644199999999</v>
      </c>
      <c r="J114" s="78">
        <v>432.679596</v>
      </c>
      <c r="K114" s="78">
        <v>431.27041600000001</v>
      </c>
      <c r="L114" s="78">
        <v>429.43335000000002</v>
      </c>
      <c r="M114" s="78">
        <v>427.24929800000001</v>
      </c>
      <c r="N114" s="78">
        <v>424.77062999999998</v>
      </c>
      <c r="O114" s="78">
        <v>422.08596799999998</v>
      </c>
      <c r="P114" s="78">
        <v>419.32409699999999</v>
      </c>
      <c r="Q114" s="78">
        <v>416.62988300000001</v>
      </c>
      <c r="R114" s="78">
        <v>414.201233</v>
      </c>
      <c r="S114" s="78">
        <v>412.22070300000001</v>
      </c>
      <c r="T114" s="78">
        <v>410.942902</v>
      </c>
      <c r="U114" s="78">
        <v>410.592804</v>
      </c>
      <c r="V114" s="78">
        <v>411.33132899999998</v>
      </c>
      <c r="W114" s="78">
        <v>413.27694700000001</v>
      </c>
      <c r="X114" s="78">
        <v>416.41601600000001</v>
      </c>
      <c r="Y114" s="78">
        <v>420.648438</v>
      </c>
      <c r="Z114" s="78">
        <v>425.89825400000001</v>
      </c>
      <c r="AA114" s="78">
        <v>432.12060500000001</v>
      </c>
      <c r="AB114" s="78">
        <v>439.24996900000002</v>
      </c>
      <c r="AC114" s="78">
        <v>447.21814000000001</v>
      </c>
      <c r="AD114" s="78">
        <v>455.95837399999999</v>
      </c>
      <c r="AE114" s="72">
        <v>9.9500000000000005E-3</v>
      </c>
    </row>
    <row r="115" spans="1:31" ht="15" customHeight="1" x14ac:dyDescent="0.25">
      <c r="A115" s="69" t="s">
        <v>131</v>
      </c>
      <c r="B115" s="80">
        <v>21484</v>
      </c>
      <c r="C115" s="80">
        <v>22928</v>
      </c>
      <c r="D115" s="80">
        <v>24366.777343999998</v>
      </c>
      <c r="E115" s="80">
        <v>25857.214843999998</v>
      </c>
      <c r="F115" s="80">
        <v>27449.449218999998</v>
      </c>
      <c r="G115" s="80">
        <v>29191.173827999999</v>
      </c>
      <c r="H115" s="80">
        <v>30937.691406000002</v>
      </c>
      <c r="I115" s="80">
        <v>32587.382812</v>
      </c>
      <c r="J115" s="80">
        <v>34264.390625</v>
      </c>
      <c r="K115" s="80">
        <v>35796.25</v>
      </c>
      <c r="L115" s="80">
        <v>37384.230469000002</v>
      </c>
      <c r="M115" s="80">
        <v>39028.003905999998</v>
      </c>
      <c r="N115" s="80">
        <v>40728.851562000003</v>
      </c>
      <c r="O115" s="80">
        <v>42484.878905999998</v>
      </c>
      <c r="P115" s="80">
        <v>44291.957030999998</v>
      </c>
      <c r="Q115" s="80">
        <v>46151.824219000002</v>
      </c>
      <c r="R115" s="80">
        <v>48053.046875</v>
      </c>
      <c r="S115" s="80">
        <v>49989.710937999997</v>
      </c>
      <c r="T115" s="80">
        <v>51984.636719000002</v>
      </c>
      <c r="U115" s="80">
        <v>54045.441405999998</v>
      </c>
      <c r="V115" s="80">
        <v>56156.394530999998</v>
      </c>
      <c r="W115" s="80">
        <v>58333.625</v>
      </c>
      <c r="X115" s="80">
        <v>60581.9375</v>
      </c>
      <c r="Y115" s="80">
        <v>62903.929687999997</v>
      </c>
      <c r="Z115" s="80">
        <v>65293.4375</v>
      </c>
      <c r="AA115" s="80">
        <v>67744.804688000004</v>
      </c>
      <c r="AB115" s="80">
        <v>70250.789061999996</v>
      </c>
      <c r="AC115" s="80">
        <v>72814.890625</v>
      </c>
      <c r="AD115" s="80">
        <v>75476.492188000004</v>
      </c>
      <c r="AE115" s="76">
        <v>4.5116000000000003E-2</v>
      </c>
    </row>
    <row r="116" spans="1:31" ht="15" customHeight="1" x14ac:dyDescent="0.25"/>
    <row r="117" spans="1:31" ht="15" customHeight="1" x14ac:dyDescent="0.25"/>
    <row r="118" spans="1:31" ht="15" customHeight="1" x14ac:dyDescent="0.25">
      <c r="A118" s="69" t="s">
        <v>296</v>
      </c>
    </row>
    <row r="119" spans="1:31" ht="15" customHeight="1" x14ac:dyDescent="0.25">
      <c r="A119" s="70" t="s">
        <v>113</v>
      </c>
      <c r="B119" s="78">
        <v>800</v>
      </c>
      <c r="C119" s="78">
        <v>802</v>
      </c>
      <c r="D119" s="78">
        <v>760.17150900000001</v>
      </c>
      <c r="E119" s="78">
        <v>734.51489300000003</v>
      </c>
      <c r="F119" s="78">
        <v>677.816101</v>
      </c>
      <c r="G119" s="78">
        <v>522.48187299999995</v>
      </c>
      <c r="H119" s="78">
        <v>407.11395299999998</v>
      </c>
      <c r="I119" s="78">
        <v>373.85644500000001</v>
      </c>
      <c r="J119" s="78">
        <v>315.91604599999999</v>
      </c>
      <c r="K119" s="78">
        <v>300.70611600000001</v>
      </c>
      <c r="L119" s="78">
        <v>284.42886399999998</v>
      </c>
      <c r="M119" s="78">
        <v>266.82705700000002</v>
      </c>
      <c r="N119" s="78">
        <v>247.375381</v>
      </c>
      <c r="O119" s="78">
        <v>225.289276</v>
      </c>
      <c r="P119" s="78">
        <v>200.238495</v>
      </c>
      <c r="Q119" s="78">
        <v>171.894577</v>
      </c>
      <c r="R119" s="78">
        <v>142.48994400000001</v>
      </c>
      <c r="S119" s="78">
        <v>119.13707700000001</v>
      </c>
      <c r="T119" s="78">
        <v>92.284035000000003</v>
      </c>
      <c r="U119" s="78">
        <v>64.897651999999994</v>
      </c>
      <c r="V119" s="78">
        <v>44.411822999999998</v>
      </c>
      <c r="W119" s="78">
        <v>30.441731999999998</v>
      </c>
      <c r="X119" s="78">
        <v>22.955759</v>
      </c>
      <c r="Y119" s="78">
        <v>16.795453999999999</v>
      </c>
      <c r="Z119" s="78">
        <v>13.469035999999999</v>
      </c>
      <c r="AA119" s="78">
        <v>12.367352</v>
      </c>
      <c r="AB119" s="78">
        <v>10.522522</v>
      </c>
      <c r="AC119" s="78">
        <v>10</v>
      </c>
      <c r="AD119" s="78">
        <v>9</v>
      </c>
      <c r="AE119" s="72">
        <v>-0.153201</v>
      </c>
    </row>
    <row r="120" spans="1:31" ht="15" customHeight="1" x14ac:dyDescent="0.25">
      <c r="A120" s="70" t="s">
        <v>114</v>
      </c>
      <c r="B120" s="78">
        <v>423</v>
      </c>
      <c r="C120" s="78">
        <v>425</v>
      </c>
      <c r="D120" s="78">
        <v>397.65319799999997</v>
      </c>
      <c r="E120" s="78">
        <v>384.01019300000002</v>
      </c>
      <c r="F120" s="78">
        <v>370.82510400000001</v>
      </c>
      <c r="G120" s="78">
        <v>356.81601000000001</v>
      </c>
      <c r="H120" s="78">
        <v>343.80239899999998</v>
      </c>
      <c r="I120" s="78">
        <v>330.279877</v>
      </c>
      <c r="J120" s="78">
        <v>315.91604599999999</v>
      </c>
      <c r="K120" s="78">
        <v>300.70611600000001</v>
      </c>
      <c r="L120" s="78">
        <v>284.42886399999998</v>
      </c>
      <c r="M120" s="78">
        <v>266.82705700000002</v>
      </c>
      <c r="N120" s="78">
        <v>247.375381</v>
      </c>
      <c r="O120" s="78">
        <v>225.289276</v>
      </c>
      <c r="P120" s="78">
        <v>200.238495</v>
      </c>
      <c r="Q120" s="78">
        <v>171.894577</v>
      </c>
      <c r="R120" s="78">
        <v>142.48994400000001</v>
      </c>
      <c r="S120" s="78">
        <v>119.13707700000001</v>
      </c>
      <c r="T120" s="78">
        <v>92.284035000000003</v>
      </c>
      <c r="U120" s="78">
        <v>64.897651999999994</v>
      </c>
      <c r="V120" s="78">
        <v>44.411822999999998</v>
      </c>
      <c r="W120" s="78">
        <v>30.441731999999998</v>
      </c>
      <c r="X120" s="78">
        <v>22.955759</v>
      </c>
      <c r="Y120" s="78">
        <v>16.795453999999999</v>
      </c>
      <c r="Z120" s="78">
        <v>13.469035999999999</v>
      </c>
      <c r="AA120" s="78">
        <v>12.367352</v>
      </c>
      <c r="AB120" s="78">
        <v>10.522522</v>
      </c>
      <c r="AC120" s="78">
        <v>10</v>
      </c>
      <c r="AD120" s="78">
        <v>9</v>
      </c>
      <c r="AE120" s="72">
        <v>-0.133049</v>
      </c>
    </row>
    <row r="121" spans="1:31" ht="15" customHeight="1" x14ac:dyDescent="0.25">
      <c r="A121" s="70" t="s">
        <v>115</v>
      </c>
      <c r="B121" s="78">
        <v>59</v>
      </c>
      <c r="C121" s="78">
        <v>59</v>
      </c>
      <c r="D121" s="78">
        <v>45.749546000000002</v>
      </c>
      <c r="E121" s="78">
        <v>35.26041</v>
      </c>
      <c r="F121" s="78">
        <v>19.753551000000002</v>
      </c>
      <c r="G121" s="78">
        <v>5.970631</v>
      </c>
      <c r="H121" s="78">
        <v>0</v>
      </c>
      <c r="I121" s="78">
        <v>0</v>
      </c>
      <c r="J121" s="78">
        <v>0</v>
      </c>
      <c r="K121" s="78">
        <v>0</v>
      </c>
      <c r="L121" s="78">
        <v>0</v>
      </c>
      <c r="M121" s="78">
        <v>0</v>
      </c>
      <c r="N121" s="78">
        <v>0</v>
      </c>
      <c r="O121" s="78">
        <v>0</v>
      </c>
      <c r="P121" s="78">
        <v>0</v>
      </c>
      <c r="Q121" s="78">
        <v>0</v>
      </c>
      <c r="R121" s="78">
        <v>0</v>
      </c>
      <c r="S121" s="78">
        <v>0</v>
      </c>
      <c r="T121" s="78">
        <v>0</v>
      </c>
      <c r="U121" s="78">
        <v>0</v>
      </c>
      <c r="V121" s="78">
        <v>0</v>
      </c>
      <c r="W121" s="78">
        <v>0</v>
      </c>
      <c r="X121" s="78">
        <v>0</v>
      </c>
      <c r="Y121" s="78">
        <v>0</v>
      </c>
      <c r="Z121" s="78">
        <v>0</v>
      </c>
      <c r="AA121" s="78">
        <v>0</v>
      </c>
      <c r="AB121" s="78">
        <v>0</v>
      </c>
      <c r="AC121" s="78">
        <v>0</v>
      </c>
      <c r="AD121" s="78">
        <v>0</v>
      </c>
      <c r="AE121" s="79" t="s">
        <v>134</v>
      </c>
    </row>
    <row r="122" spans="1:31" ht="15" customHeight="1" x14ac:dyDescent="0.25">
      <c r="A122" s="70" t="s">
        <v>116</v>
      </c>
      <c r="B122" s="78">
        <v>318</v>
      </c>
      <c r="C122" s="78">
        <v>318</v>
      </c>
      <c r="D122" s="78">
        <v>316.76876800000002</v>
      </c>
      <c r="E122" s="78">
        <v>315.24429300000003</v>
      </c>
      <c r="F122" s="78">
        <v>287.23745700000001</v>
      </c>
      <c r="G122" s="78">
        <v>159.69520600000001</v>
      </c>
      <c r="H122" s="78">
        <v>63.311539000000003</v>
      </c>
      <c r="I122" s="78">
        <v>43.576583999999997</v>
      </c>
      <c r="J122" s="78">
        <v>0</v>
      </c>
      <c r="K122" s="78">
        <v>0</v>
      </c>
      <c r="L122" s="78">
        <v>0</v>
      </c>
      <c r="M122" s="78">
        <v>0</v>
      </c>
      <c r="N122" s="78">
        <v>0</v>
      </c>
      <c r="O122" s="78">
        <v>0</v>
      </c>
      <c r="P122" s="78">
        <v>0</v>
      </c>
      <c r="Q122" s="78">
        <v>0</v>
      </c>
      <c r="R122" s="78">
        <v>0</v>
      </c>
      <c r="S122" s="78">
        <v>0</v>
      </c>
      <c r="T122" s="78">
        <v>0</v>
      </c>
      <c r="U122" s="78">
        <v>0</v>
      </c>
      <c r="V122" s="78">
        <v>0</v>
      </c>
      <c r="W122" s="78">
        <v>0</v>
      </c>
      <c r="X122" s="78">
        <v>0</v>
      </c>
      <c r="Y122" s="78">
        <v>0</v>
      </c>
      <c r="Z122" s="78">
        <v>0</v>
      </c>
      <c r="AA122" s="78">
        <v>0</v>
      </c>
      <c r="AB122" s="78">
        <v>0</v>
      </c>
      <c r="AC122" s="78">
        <v>0</v>
      </c>
      <c r="AD122" s="78">
        <v>0</v>
      </c>
      <c r="AE122" s="79" t="s">
        <v>134</v>
      </c>
    </row>
    <row r="123" spans="1:31" ht="15" customHeight="1" x14ac:dyDescent="0.25">
      <c r="A123" s="70" t="s">
        <v>117</v>
      </c>
      <c r="B123" s="78">
        <v>73</v>
      </c>
      <c r="C123" s="78">
        <v>73</v>
      </c>
      <c r="D123" s="78">
        <v>68.531700000000001</v>
      </c>
      <c r="E123" s="78">
        <v>66.705765</v>
      </c>
      <c r="F123" s="78">
        <v>65.086196999999999</v>
      </c>
      <c r="G123" s="78">
        <v>63.749523000000003</v>
      </c>
      <c r="H123" s="78">
        <v>61.280543999999999</v>
      </c>
      <c r="I123" s="78">
        <v>21.54711</v>
      </c>
      <c r="J123" s="78">
        <v>0.58743500000000004</v>
      </c>
      <c r="K123" s="78">
        <v>0</v>
      </c>
      <c r="L123" s="78">
        <v>0</v>
      </c>
      <c r="M123" s="78">
        <v>0</v>
      </c>
      <c r="N123" s="78">
        <v>0</v>
      </c>
      <c r="O123" s="78">
        <v>0</v>
      </c>
      <c r="P123" s="78">
        <v>0</v>
      </c>
      <c r="Q123" s="78">
        <v>0</v>
      </c>
      <c r="R123" s="78">
        <v>0</v>
      </c>
      <c r="S123" s="78">
        <v>0</v>
      </c>
      <c r="T123" s="78">
        <v>0</v>
      </c>
      <c r="U123" s="78">
        <v>0</v>
      </c>
      <c r="V123" s="78">
        <v>0</v>
      </c>
      <c r="W123" s="78">
        <v>0</v>
      </c>
      <c r="X123" s="78">
        <v>0</v>
      </c>
      <c r="Y123" s="78">
        <v>0</v>
      </c>
      <c r="Z123" s="78">
        <v>0</v>
      </c>
      <c r="AA123" s="78">
        <v>0</v>
      </c>
      <c r="AB123" s="78">
        <v>0</v>
      </c>
      <c r="AC123" s="78">
        <v>0</v>
      </c>
      <c r="AD123" s="78">
        <v>0</v>
      </c>
      <c r="AE123" s="79" t="s">
        <v>134</v>
      </c>
    </row>
    <row r="124" spans="1:31" ht="15" customHeight="1" x14ac:dyDescent="0.25">
      <c r="A124" s="70" t="s">
        <v>114</v>
      </c>
      <c r="B124" s="78">
        <v>6</v>
      </c>
      <c r="C124" s="78">
        <v>6</v>
      </c>
      <c r="D124" s="78">
        <v>2.999835</v>
      </c>
      <c r="E124" s="78">
        <v>1.7735350000000001</v>
      </c>
      <c r="F124" s="78">
        <v>0.98960700000000001</v>
      </c>
      <c r="G124" s="78">
        <v>0.834345</v>
      </c>
      <c r="H124" s="78">
        <v>0.75533399999999995</v>
      </c>
      <c r="I124" s="78">
        <v>0.69992699999999997</v>
      </c>
      <c r="J124" s="78">
        <v>0.58743500000000004</v>
      </c>
      <c r="K124" s="78">
        <v>0</v>
      </c>
      <c r="L124" s="78">
        <v>0</v>
      </c>
      <c r="M124" s="78">
        <v>0</v>
      </c>
      <c r="N124" s="78">
        <v>0</v>
      </c>
      <c r="O124" s="78">
        <v>0</v>
      </c>
      <c r="P124" s="78">
        <v>0</v>
      </c>
      <c r="Q124" s="78">
        <v>0</v>
      </c>
      <c r="R124" s="78">
        <v>0</v>
      </c>
      <c r="S124" s="78">
        <v>0</v>
      </c>
      <c r="T124" s="78">
        <v>0</v>
      </c>
      <c r="U124" s="78">
        <v>0</v>
      </c>
      <c r="V124" s="78">
        <v>0</v>
      </c>
      <c r="W124" s="78">
        <v>0</v>
      </c>
      <c r="X124" s="78">
        <v>0</v>
      </c>
      <c r="Y124" s="78">
        <v>0</v>
      </c>
      <c r="Z124" s="78">
        <v>0</v>
      </c>
      <c r="AA124" s="78">
        <v>0</v>
      </c>
      <c r="AB124" s="78">
        <v>0</v>
      </c>
      <c r="AC124" s="78">
        <v>0</v>
      </c>
      <c r="AD124" s="78">
        <v>0</v>
      </c>
      <c r="AE124" s="79" t="s">
        <v>134</v>
      </c>
    </row>
    <row r="125" spans="1:31" ht="15" customHeight="1" x14ac:dyDescent="0.25">
      <c r="A125" s="70" t="s">
        <v>115</v>
      </c>
      <c r="B125" s="78">
        <v>2</v>
      </c>
      <c r="C125" s="78">
        <v>2</v>
      </c>
      <c r="D125" s="78">
        <v>0.80385700000000004</v>
      </c>
      <c r="E125" s="78">
        <v>0.654833</v>
      </c>
      <c r="F125" s="78">
        <v>0.52625599999999995</v>
      </c>
      <c r="G125" s="78">
        <v>0.41706500000000002</v>
      </c>
      <c r="H125" s="78">
        <v>0</v>
      </c>
      <c r="I125" s="78">
        <v>0</v>
      </c>
      <c r="J125" s="78">
        <v>0</v>
      </c>
      <c r="K125" s="78">
        <v>0</v>
      </c>
      <c r="L125" s="78">
        <v>0</v>
      </c>
      <c r="M125" s="78">
        <v>0</v>
      </c>
      <c r="N125" s="78">
        <v>0</v>
      </c>
      <c r="O125" s="78">
        <v>0</v>
      </c>
      <c r="P125" s="78">
        <v>0</v>
      </c>
      <c r="Q125" s="78">
        <v>0</v>
      </c>
      <c r="R125" s="78">
        <v>0</v>
      </c>
      <c r="S125" s="78">
        <v>0</v>
      </c>
      <c r="T125" s="78">
        <v>0</v>
      </c>
      <c r="U125" s="78">
        <v>0</v>
      </c>
      <c r="V125" s="78">
        <v>0</v>
      </c>
      <c r="W125" s="78">
        <v>0</v>
      </c>
      <c r="X125" s="78">
        <v>0</v>
      </c>
      <c r="Y125" s="78">
        <v>0</v>
      </c>
      <c r="Z125" s="78">
        <v>0</v>
      </c>
      <c r="AA125" s="78">
        <v>0</v>
      </c>
      <c r="AB125" s="78">
        <v>0</v>
      </c>
      <c r="AC125" s="78">
        <v>0</v>
      </c>
      <c r="AD125" s="78">
        <v>0</v>
      </c>
      <c r="AE125" s="79" t="s">
        <v>134</v>
      </c>
    </row>
    <row r="126" spans="1:31" ht="15" customHeight="1" x14ac:dyDescent="0.25">
      <c r="A126" s="70" t="s">
        <v>116</v>
      </c>
      <c r="B126" s="78">
        <v>65</v>
      </c>
      <c r="C126" s="78">
        <v>65</v>
      </c>
      <c r="D126" s="78">
        <v>64.728003999999999</v>
      </c>
      <c r="E126" s="78">
        <v>64.277396999999993</v>
      </c>
      <c r="F126" s="78">
        <v>63.570332000000001</v>
      </c>
      <c r="G126" s="78">
        <v>62.498111999999999</v>
      </c>
      <c r="H126" s="78">
        <v>60.525210999999999</v>
      </c>
      <c r="I126" s="78">
        <v>20.847183000000001</v>
      </c>
      <c r="J126" s="78">
        <v>0</v>
      </c>
      <c r="K126" s="78">
        <v>0</v>
      </c>
      <c r="L126" s="78">
        <v>0</v>
      </c>
      <c r="M126" s="78">
        <v>0</v>
      </c>
      <c r="N126" s="78">
        <v>0</v>
      </c>
      <c r="O126" s="78">
        <v>0</v>
      </c>
      <c r="P126" s="78">
        <v>0</v>
      </c>
      <c r="Q126" s="78">
        <v>0</v>
      </c>
      <c r="R126" s="78">
        <v>0</v>
      </c>
      <c r="S126" s="78">
        <v>0</v>
      </c>
      <c r="T126" s="78">
        <v>0</v>
      </c>
      <c r="U126" s="78">
        <v>0</v>
      </c>
      <c r="V126" s="78">
        <v>0</v>
      </c>
      <c r="W126" s="78">
        <v>0</v>
      </c>
      <c r="X126" s="78">
        <v>0</v>
      </c>
      <c r="Y126" s="78">
        <v>0</v>
      </c>
      <c r="Z126" s="78">
        <v>0</v>
      </c>
      <c r="AA126" s="78">
        <v>0</v>
      </c>
      <c r="AB126" s="78">
        <v>0</v>
      </c>
      <c r="AC126" s="78">
        <v>0</v>
      </c>
      <c r="AD126" s="78">
        <v>0</v>
      </c>
      <c r="AE126" s="79" t="s">
        <v>134</v>
      </c>
    </row>
    <row r="127" spans="1:31" ht="15" customHeight="1" x14ac:dyDescent="0.25">
      <c r="A127" s="70" t="s">
        <v>118</v>
      </c>
      <c r="B127" s="78">
        <v>91</v>
      </c>
      <c r="C127" s="78">
        <v>91</v>
      </c>
      <c r="D127" s="78">
        <v>81.646773999999994</v>
      </c>
      <c r="E127" s="78">
        <v>77.195708999999994</v>
      </c>
      <c r="F127" s="78">
        <v>71.389129999999994</v>
      </c>
      <c r="G127" s="78">
        <v>62.667175</v>
      </c>
      <c r="H127" s="78">
        <v>49.522049000000003</v>
      </c>
      <c r="I127" s="78">
        <v>42.979255999999999</v>
      </c>
      <c r="J127" s="78">
        <v>22.935445999999999</v>
      </c>
      <c r="K127" s="78">
        <v>20.370106</v>
      </c>
      <c r="L127" s="78">
        <v>17.547440999999999</v>
      </c>
      <c r="M127" s="78">
        <v>15.371108</v>
      </c>
      <c r="N127" s="78">
        <v>12.93885</v>
      </c>
      <c r="O127" s="78">
        <v>10.16705</v>
      </c>
      <c r="P127" s="78">
        <v>7.0690390000000001</v>
      </c>
      <c r="Q127" s="78">
        <v>4.8368760000000002</v>
      </c>
      <c r="R127" s="78">
        <v>3.30185</v>
      </c>
      <c r="S127" s="78">
        <v>2.1725140000000001</v>
      </c>
      <c r="T127" s="78">
        <v>1.22221</v>
      </c>
      <c r="U127" s="78">
        <v>0.462843</v>
      </c>
      <c r="V127" s="78">
        <v>0</v>
      </c>
      <c r="W127" s="78">
        <v>0</v>
      </c>
      <c r="X127" s="78">
        <v>0</v>
      </c>
      <c r="Y127" s="78">
        <v>0</v>
      </c>
      <c r="Z127" s="78">
        <v>0</v>
      </c>
      <c r="AA127" s="78">
        <v>0</v>
      </c>
      <c r="AB127" s="78">
        <v>0</v>
      </c>
      <c r="AC127" s="78">
        <v>0</v>
      </c>
      <c r="AD127" s="78">
        <v>0</v>
      </c>
      <c r="AE127" s="79" t="s">
        <v>134</v>
      </c>
    </row>
    <row r="128" spans="1:31" ht="15" customHeight="1" x14ac:dyDescent="0.25">
      <c r="A128" s="70" t="s">
        <v>114</v>
      </c>
      <c r="B128" s="78">
        <v>60</v>
      </c>
      <c r="C128" s="78">
        <v>60</v>
      </c>
      <c r="D128" s="78">
        <v>53.531357</v>
      </c>
      <c r="E128" s="78">
        <v>49.429138000000002</v>
      </c>
      <c r="F128" s="78">
        <v>44.700347999999998</v>
      </c>
      <c r="G128" s="78">
        <v>38.822403000000001</v>
      </c>
      <c r="H128" s="78">
        <v>30.127623</v>
      </c>
      <c r="I128" s="78">
        <v>26.468201000000001</v>
      </c>
      <c r="J128" s="78">
        <v>22.935445999999999</v>
      </c>
      <c r="K128" s="78">
        <v>20.370106</v>
      </c>
      <c r="L128" s="78">
        <v>17.547440999999999</v>
      </c>
      <c r="M128" s="78">
        <v>15.371108</v>
      </c>
      <c r="N128" s="78">
        <v>12.93885</v>
      </c>
      <c r="O128" s="78">
        <v>10.16705</v>
      </c>
      <c r="P128" s="78">
        <v>7.0690390000000001</v>
      </c>
      <c r="Q128" s="78">
        <v>4.8368760000000002</v>
      </c>
      <c r="R128" s="78">
        <v>3.30185</v>
      </c>
      <c r="S128" s="78">
        <v>2.1725140000000001</v>
      </c>
      <c r="T128" s="78">
        <v>1.22221</v>
      </c>
      <c r="U128" s="78">
        <v>0.462843</v>
      </c>
      <c r="V128" s="78">
        <v>0</v>
      </c>
      <c r="W128" s="78">
        <v>0</v>
      </c>
      <c r="X128" s="78">
        <v>0</v>
      </c>
      <c r="Y128" s="78">
        <v>0</v>
      </c>
      <c r="Z128" s="78">
        <v>0</v>
      </c>
      <c r="AA128" s="78">
        <v>0</v>
      </c>
      <c r="AB128" s="78">
        <v>0</v>
      </c>
      <c r="AC128" s="78">
        <v>0</v>
      </c>
      <c r="AD128" s="78">
        <v>0</v>
      </c>
      <c r="AE128" s="79" t="s">
        <v>134</v>
      </c>
    </row>
    <row r="129" spans="1:31" ht="15" customHeight="1" x14ac:dyDescent="0.25">
      <c r="A129" s="70" t="s">
        <v>115</v>
      </c>
      <c r="B129" s="78">
        <v>3</v>
      </c>
      <c r="C129" s="78">
        <v>3</v>
      </c>
      <c r="D129" s="78">
        <v>0.28242299999999998</v>
      </c>
      <c r="E129" s="78">
        <v>0.12692200000000001</v>
      </c>
      <c r="F129" s="78">
        <v>1.1831E-2</v>
      </c>
      <c r="G129" s="78">
        <v>0</v>
      </c>
      <c r="H129" s="78">
        <v>0</v>
      </c>
      <c r="I129" s="78">
        <v>0</v>
      </c>
      <c r="J129" s="78">
        <v>0</v>
      </c>
      <c r="K129" s="78">
        <v>0</v>
      </c>
      <c r="L129" s="78">
        <v>0</v>
      </c>
      <c r="M129" s="78">
        <v>0</v>
      </c>
      <c r="N129" s="78">
        <v>0</v>
      </c>
      <c r="O129" s="78">
        <v>0</v>
      </c>
      <c r="P129" s="78">
        <v>0</v>
      </c>
      <c r="Q129" s="78">
        <v>0</v>
      </c>
      <c r="R129" s="78">
        <v>0</v>
      </c>
      <c r="S129" s="78">
        <v>0</v>
      </c>
      <c r="T129" s="78">
        <v>0</v>
      </c>
      <c r="U129" s="78">
        <v>0</v>
      </c>
      <c r="V129" s="78">
        <v>0</v>
      </c>
      <c r="W129" s="78">
        <v>0</v>
      </c>
      <c r="X129" s="78">
        <v>0</v>
      </c>
      <c r="Y129" s="78">
        <v>0</v>
      </c>
      <c r="Z129" s="78">
        <v>0</v>
      </c>
      <c r="AA129" s="78">
        <v>0</v>
      </c>
      <c r="AB129" s="78">
        <v>0</v>
      </c>
      <c r="AC129" s="78">
        <v>0</v>
      </c>
      <c r="AD129" s="78">
        <v>0</v>
      </c>
      <c r="AE129" s="79" t="s">
        <v>134</v>
      </c>
    </row>
    <row r="130" spans="1:31" ht="15" customHeight="1" x14ac:dyDescent="0.25">
      <c r="A130" s="70" t="s">
        <v>116</v>
      </c>
      <c r="B130" s="78">
        <v>28</v>
      </c>
      <c r="C130" s="78">
        <v>28</v>
      </c>
      <c r="D130" s="78">
        <v>27.832999999999998</v>
      </c>
      <c r="E130" s="78">
        <v>27.639645000000002</v>
      </c>
      <c r="F130" s="78">
        <v>26.676945</v>
      </c>
      <c r="G130" s="78">
        <v>23.84477</v>
      </c>
      <c r="H130" s="78">
        <v>19.394425999999999</v>
      </c>
      <c r="I130" s="78">
        <v>16.511057000000001</v>
      </c>
      <c r="J130" s="78">
        <v>0</v>
      </c>
      <c r="K130" s="78">
        <v>0</v>
      </c>
      <c r="L130" s="78">
        <v>0</v>
      </c>
      <c r="M130" s="78">
        <v>0</v>
      </c>
      <c r="N130" s="78">
        <v>0</v>
      </c>
      <c r="O130" s="78">
        <v>0</v>
      </c>
      <c r="P130" s="78">
        <v>0</v>
      </c>
      <c r="Q130" s="78">
        <v>0</v>
      </c>
      <c r="R130" s="78">
        <v>0</v>
      </c>
      <c r="S130" s="78">
        <v>0</v>
      </c>
      <c r="T130" s="78">
        <v>0</v>
      </c>
      <c r="U130" s="78">
        <v>0</v>
      </c>
      <c r="V130" s="78">
        <v>0</v>
      </c>
      <c r="W130" s="78">
        <v>0</v>
      </c>
      <c r="X130" s="78">
        <v>0</v>
      </c>
      <c r="Y130" s="78">
        <v>0</v>
      </c>
      <c r="Z130" s="78">
        <v>0</v>
      </c>
      <c r="AA130" s="78">
        <v>0</v>
      </c>
      <c r="AB130" s="78">
        <v>0</v>
      </c>
      <c r="AC130" s="78">
        <v>0</v>
      </c>
      <c r="AD130" s="78">
        <v>0</v>
      </c>
      <c r="AE130" s="79" t="s">
        <v>134</v>
      </c>
    </row>
    <row r="131" spans="1:31" ht="15" customHeight="1" x14ac:dyDescent="0.25">
      <c r="A131" s="70" t="s">
        <v>119</v>
      </c>
      <c r="B131" s="78">
        <v>171</v>
      </c>
      <c r="C131" s="78">
        <v>171</v>
      </c>
      <c r="D131" s="78">
        <v>159.483002</v>
      </c>
      <c r="E131" s="78">
        <v>140.71305799999999</v>
      </c>
      <c r="F131" s="78">
        <v>125.94834899999999</v>
      </c>
      <c r="G131" s="78">
        <v>108.233261</v>
      </c>
      <c r="H131" s="78">
        <v>83.001801</v>
      </c>
      <c r="I131" s="78">
        <v>62.247017</v>
      </c>
      <c r="J131" s="78">
        <v>3.5990950000000002</v>
      </c>
      <c r="K131" s="78">
        <v>1.3822589999999999</v>
      </c>
      <c r="L131" s="78">
        <v>0.143759</v>
      </c>
      <c r="M131" s="78">
        <v>9.6319000000000002E-2</v>
      </c>
      <c r="N131" s="78">
        <v>0</v>
      </c>
      <c r="O131" s="78">
        <v>0</v>
      </c>
      <c r="P131" s="78">
        <v>0</v>
      </c>
      <c r="Q131" s="78">
        <v>0</v>
      </c>
      <c r="R131" s="78">
        <v>0</v>
      </c>
      <c r="S131" s="78">
        <v>0</v>
      </c>
      <c r="T131" s="78">
        <v>0</v>
      </c>
      <c r="U131" s="78">
        <v>0</v>
      </c>
      <c r="V131" s="78">
        <v>0</v>
      </c>
      <c r="W131" s="78">
        <v>0</v>
      </c>
      <c r="X131" s="78">
        <v>0</v>
      </c>
      <c r="Y131" s="78">
        <v>0</v>
      </c>
      <c r="Z131" s="78">
        <v>0</v>
      </c>
      <c r="AA131" s="78">
        <v>0</v>
      </c>
      <c r="AB131" s="78">
        <v>0</v>
      </c>
      <c r="AC131" s="78">
        <v>0</v>
      </c>
      <c r="AD131" s="78">
        <v>0</v>
      </c>
      <c r="AE131" s="79" t="s">
        <v>134</v>
      </c>
    </row>
    <row r="132" spans="1:31" ht="15" customHeight="1" x14ac:dyDescent="0.25">
      <c r="A132" s="70" t="s">
        <v>114</v>
      </c>
      <c r="B132" s="78">
        <v>111</v>
      </c>
      <c r="C132" s="78">
        <v>111</v>
      </c>
      <c r="D132" s="78">
        <v>100.416</v>
      </c>
      <c r="E132" s="78">
        <v>83.633583000000002</v>
      </c>
      <c r="F132" s="78">
        <v>70.978415999999996</v>
      </c>
      <c r="G132" s="78">
        <v>53.941634999999998</v>
      </c>
      <c r="H132" s="78">
        <v>30.021280000000001</v>
      </c>
      <c r="I132" s="78">
        <v>9.6479099999999995</v>
      </c>
      <c r="J132" s="78">
        <v>3.5990950000000002</v>
      </c>
      <c r="K132" s="78">
        <v>1.3822589999999999</v>
      </c>
      <c r="L132" s="78">
        <v>0.143759</v>
      </c>
      <c r="M132" s="78">
        <v>9.6319000000000002E-2</v>
      </c>
      <c r="N132" s="78">
        <v>0</v>
      </c>
      <c r="O132" s="78">
        <v>0</v>
      </c>
      <c r="P132" s="78">
        <v>0</v>
      </c>
      <c r="Q132" s="78">
        <v>0</v>
      </c>
      <c r="R132" s="78">
        <v>0</v>
      </c>
      <c r="S132" s="78">
        <v>0</v>
      </c>
      <c r="T132" s="78">
        <v>0</v>
      </c>
      <c r="U132" s="78">
        <v>0</v>
      </c>
      <c r="V132" s="78">
        <v>0</v>
      </c>
      <c r="W132" s="78">
        <v>0</v>
      </c>
      <c r="X132" s="78">
        <v>0</v>
      </c>
      <c r="Y132" s="78">
        <v>0</v>
      </c>
      <c r="Z132" s="78">
        <v>0</v>
      </c>
      <c r="AA132" s="78">
        <v>0</v>
      </c>
      <c r="AB132" s="78">
        <v>0</v>
      </c>
      <c r="AC132" s="78">
        <v>0</v>
      </c>
      <c r="AD132" s="78">
        <v>0</v>
      </c>
      <c r="AE132" s="79" t="s">
        <v>134</v>
      </c>
    </row>
    <row r="133" spans="1:31" ht="15" customHeight="1" x14ac:dyDescent="0.25">
      <c r="A133" s="70" t="s">
        <v>115</v>
      </c>
      <c r="B133" s="78">
        <v>6</v>
      </c>
      <c r="C133" s="78">
        <v>6</v>
      </c>
      <c r="D133" s="78">
        <v>5.17</v>
      </c>
      <c r="E133" s="78">
        <v>3.3231579999999998</v>
      </c>
      <c r="F133" s="78">
        <v>1.4068879999999999</v>
      </c>
      <c r="G133" s="78">
        <v>0.98763299999999998</v>
      </c>
      <c r="H133" s="78">
        <v>0</v>
      </c>
      <c r="I133" s="78">
        <v>0</v>
      </c>
      <c r="J133" s="78">
        <v>0</v>
      </c>
      <c r="K133" s="78">
        <v>0</v>
      </c>
      <c r="L133" s="78">
        <v>0</v>
      </c>
      <c r="M133" s="78">
        <v>0</v>
      </c>
      <c r="N133" s="78">
        <v>0</v>
      </c>
      <c r="O133" s="78">
        <v>0</v>
      </c>
      <c r="P133" s="78">
        <v>0</v>
      </c>
      <c r="Q133" s="78">
        <v>0</v>
      </c>
      <c r="R133" s="78">
        <v>0</v>
      </c>
      <c r="S133" s="78">
        <v>0</v>
      </c>
      <c r="T133" s="78">
        <v>0</v>
      </c>
      <c r="U133" s="78">
        <v>0</v>
      </c>
      <c r="V133" s="78">
        <v>0</v>
      </c>
      <c r="W133" s="78">
        <v>0</v>
      </c>
      <c r="X133" s="78">
        <v>0</v>
      </c>
      <c r="Y133" s="78">
        <v>0</v>
      </c>
      <c r="Z133" s="78">
        <v>0</v>
      </c>
      <c r="AA133" s="78">
        <v>0</v>
      </c>
      <c r="AB133" s="78">
        <v>0</v>
      </c>
      <c r="AC133" s="78">
        <v>0</v>
      </c>
      <c r="AD133" s="78">
        <v>0</v>
      </c>
      <c r="AE133" s="79" t="s">
        <v>134</v>
      </c>
    </row>
    <row r="134" spans="1:31" ht="15" customHeight="1" x14ac:dyDescent="0.25">
      <c r="A134" s="70" t="s">
        <v>116</v>
      </c>
      <c r="B134" s="78">
        <v>54</v>
      </c>
      <c r="C134" s="78">
        <v>54</v>
      </c>
      <c r="D134" s="78">
        <v>53.896999000000001</v>
      </c>
      <c r="E134" s="78">
        <v>53.756321</v>
      </c>
      <c r="F134" s="78">
        <v>53.563042000000003</v>
      </c>
      <c r="G134" s="78">
        <v>53.303992999999998</v>
      </c>
      <c r="H134" s="78">
        <v>52.980522000000001</v>
      </c>
      <c r="I134" s="78">
        <v>52.599105999999999</v>
      </c>
      <c r="J134" s="78">
        <v>0</v>
      </c>
      <c r="K134" s="78">
        <v>0</v>
      </c>
      <c r="L134" s="78">
        <v>0</v>
      </c>
      <c r="M134" s="78">
        <v>0</v>
      </c>
      <c r="N134" s="78">
        <v>0</v>
      </c>
      <c r="O134" s="78">
        <v>0</v>
      </c>
      <c r="P134" s="78">
        <v>0</v>
      </c>
      <c r="Q134" s="78">
        <v>0</v>
      </c>
      <c r="R134" s="78">
        <v>0</v>
      </c>
      <c r="S134" s="78">
        <v>0</v>
      </c>
      <c r="T134" s="78">
        <v>0</v>
      </c>
      <c r="U134" s="78">
        <v>0</v>
      </c>
      <c r="V134" s="78">
        <v>0</v>
      </c>
      <c r="W134" s="78">
        <v>0</v>
      </c>
      <c r="X134" s="78">
        <v>0</v>
      </c>
      <c r="Y134" s="78">
        <v>0</v>
      </c>
      <c r="Z134" s="78">
        <v>0</v>
      </c>
      <c r="AA134" s="78">
        <v>0</v>
      </c>
      <c r="AB134" s="78">
        <v>0</v>
      </c>
      <c r="AC134" s="78">
        <v>0</v>
      </c>
      <c r="AD134" s="78">
        <v>0</v>
      </c>
      <c r="AE134" s="79" t="s">
        <v>134</v>
      </c>
    </row>
    <row r="135" spans="1:31" ht="15" customHeight="1" x14ac:dyDescent="0.25">
      <c r="A135" s="70" t="s">
        <v>120</v>
      </c>
      <c r="B135" s="78">
        <v>354</v>
      </c>
      <c r="C135" s="78">
        <v>354</v>
      </c>
      <c r="D135" s="78">
        <v>346.062592</v>
      </c>
      <c r="E135" s="78">
        <v>331.74075299999998</v>
      </c>
      <c r="F135" s="78">
        <v>309.25668300000001</v>
      </c>
      <c r="G135" s="78">
        <v>282.82547</v>
      </c>
      <c r="H135" s="78">
        <v>209.26644899999999</v>
      </c>
      <c r="I135" s="78">
        <v>102.368576</v>
      </c>
      <c r="J135" s="78">
        <v>98.721305999999998</v>
      </c>
      <c r="K135" s="78">
        <v>94.624709999999993</v>
      </c>
      <c r="L135" s="78">
        <v>86.308509999999998</v>
      </c>
      <c r="M135" s="78">
        <v>76.943984999999998</v>
      </c>
      <c r="N135" s="78">
        <v>66.494118</v>
      </c>
      <c r="O135" s="78">
        <v>55.389259000000003</v>
      </c>
      <c r="P135" s="78">
        <v>47.631110999999997</v>
      </c>
      <c r="Q135" s="78">
        <v>40.083255999999999</v>
      </c>
      <c r="R135" s="78">
        <v>36.366439999999997</v>
      </c>
      <c r="S135" s="78">
        <v>33.724528999999997</v>
      </c>
      <c r="T135" s="78">
        <v>31.239757999999998</v>
      </c>
      <c r="U135" s="78">
        <v>26.099250999999999</v>
      </c>
      <c r="V135" s="78">
        <v>24.660644999999999</v>
      </c>
      <c r="W135" s="78">
        <v>23.661068</v>
      </c>
      <c r="X135" s="78">
        <v>22.915422</v>
      </c>
      <c r="Y135" s="78">
        <v>22.360098000000001</v>
      </c>
      <c r="Z135" s="78">
        <v>21.926258000000001</v>
      </c>
      <c r="AA135" s="78">
        <v>20.633583000000002</v>
      </c>
      <c r="AB135" s="78">
        <v>18.988277</v>
      </c>
      <c r="AC135" s="78">
        <v>17.213456999999998</v>
      </c>
      <c r="AD135" s="78">
        <v>16.390115999999999</v>
      </c>
      <c r="AE135" s="72">
        <v>-0.10756400000000001</v>
      </c>
    </row>
    <row r="136" spans="1:31" ht="15" customHeight="1" x14ac:dyDescent="0.25">
      <c r="A136" s="70" t="s">
        <v>114</v>
      </c>
      <c r="B136" s="78">
        <v>123</v>
      </c>
      <c r="C136" s="78">
        <v>123</v>
      </c>
      <c r="D136" s="78">
        <v>121.567001</v>
      </c>
      <c r="E136" s="78">
        <v>118.81822200000001</v>
      </c>
      <c r="F136" s="78">
        <v>115.161682</v>
      </c>
      <c r="G136" s="78">
        <v>111.070221</v>
      </c>
      <c r="H136" s="78">
        <v>106.774086</v>
      </c>
      <c r="I136" s="78">
        <v>102.368576</v>
      </c>
      <c r="J136" s="78">
        <v>98.721305999999998</v>
      </c>
      <c r="K136" s="78">
        <v>94.624709999999993</v>
      </c>
      <c r="L136" s="78">
        <v>86.308509999999998</v>
      </c>
      <c r="M136" s="78">
        <v>76.943984999999998</v>
      </c>
      <c r="N136" s="78">
        <v>66.494118</v>
      </c>
      <c r="O136" s="78">
        <v>55.389259000000003</v>
      </c>
      <c r="P136" s="78">
        <v>47.631110999999997</v>
      </c>
      <c r="Q136" s="78">
        <v>40.083255999999999</v>
      </c>
      <c r="R136" s="78">
        <v>36.366439999999997</v>
      </c>
      <c r="S136" s="78">
        <v>33.724528999999997</v>
      </c>
      <c r="T136" s="78">
        <v>31.239757999999998</v>
      </c>
      <c r="U136" s="78">
        <v>26.099250999999999</v>
      </c>
      <c r="V136" s="78">
        <v>24.660644999999999</v>
      </c>
      <c r="W136" s="78">
        <v>23.661068</v>
      </c>
      <c r="X136" s="78">
        <v>22.915422</v>
      </c>
      <c r="Y136" s="78">
        <v>22.360098000000001</v>
      </c>
      <c r="Z136" s="78">
        <v>21.926258000000001</v>
      </c>
      <c r="AA136" s="78">
        <v>20.633583000000002</v>
      </c>
      <c r="AB136" s="78">
        <v>18.988277</v>
      </c>
      <c r="AC136" s="78">
        <v>17.213456999999998</v>
      </c>
      <c r="AD136" s="78">
        <v>16.390115999999999</v>
      </c>
      <c r="AE136" s="72">
        <v>-7.1929999999999994E-2</v>
      </c>
    </row>
    <row r="137" spans="1:31" ht="15" customHeight="1" x14ac:dyDescent="0.25">
      <c r="A137" s="70" t="s">
        <v>115</v>
      </c>
      <c r="B137" s="78">
        <v>36</v>
      </c>
      <c r="C137" s="78">
        <v>36</v>
      </c>
      <c r="D137" s="78">
        <v>32.334800999999999</v>
      </c>
      <c r="E137" s="78">
        <v>24.027774999999998</v>
      </c>
      <c r="F137" s="78">
        <v>9.0345910000000007</v>
      </c>
      <c r="G137" s="78">
        <v>6.5636729999999996</v>
      </c>
      <c r="H137" s="78">
        <v>0</v>
      </c>
      <c r="I137" s="78">
        <v>0</v>
      </c>
      <c r="J137" s="78">
        <v>0</v>
      </c>
      <c r="K137" s="78">
        <v>0</v>
      </c>
      <c r="L137" s="78">
        <v>0</v>
      </c>
      <c r="M137" s="78">
        <v>0</v>
      </c>
      <c r="N137" s="78">
        <v>0</v>
      </c>
      <c r="O137" s="78">
        <v>0</v>
      </c>
      <c r="P137" s="78">
        <v>0</v>
      </c>
      <c r="Q137" s="78">
        <v>0</v>
      </c>
      <c r="R137" s="78">
        <v>0</v>
      </c>
      <c r="S137" s="78">
        <v>0</v>
      </c>
      <c r="T137" s="78">
        <v>0</v>
      </c>
      <c r="U137" s="78">
        <v>0</v>
      </c>
      <c r="V137" s="78">
        <v>0</v>
      </c>
      <c r="W137" s="78">
        <v>0</v>
      </c>
      <c r="X137" s="78">
        <v>0</v>
      </c>
      <c r="Y137" s="78">
        <v>0</v>
      </c>
      <c r="Z137" s="78">
        <v>0</v>
      </c>
      <c r="AA137" s="78">
        <v>0</v>
      </c>
      <c r="AB137" s="78">
        <v>0</v>
      </c>
      <c r="AC137" s="78">
        <v>0</v>
      </c>
      <c r="AD137" s="78">
        <v>0</v>
      </c>
      <c r="AE137" s="79" t="s">
        <v>134</v>
      </c>
    </row>
    <row r="138" spans="1:31" ht="15" customHeight="1" x14ac:dyDescent="0.25">
      <c r="A138" s="70" t="s">
        <v>116</v>
      </c>
      <c r="B138" s="78">
        <v>195</v>
      </c>
      <c r="C138" s="78">
        <v>195</v>
      </c>
      <c r="D138" s="78">
        <v>192.160797</v>
      </c>
      <c r="E138" s="78">
        <v>188.89475999999999</v>
      </c>
      <c r="F138" s="78">
        <v>185.06040999999999</v>
      </c>
      <c r="G138" s="78">
        <v>165.191574</v>
      </c>
      <c r="H138" s="78">
        <v>102.492355</v>
      </c>
      <c r="I138" s="78">
        <v>0</v>
      </c>
      <c r="J138" s="78">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8">
        <v>0</v>
      </c>
      <c r="AE138" s="79" t="s">
        <v>134</v>
      </c>
    </row>
    <row r="139" spans="1:31" ht="15" customHeight="1" x14ac:dyDescent="0.25">
      <c r="A139" s="70" t="s">
        <v>121</v>
      </c>
      <c r="B139" s="78">
        <v>209</v>
      </c>
      <c r="C139" s="78">
        <v>209</v>
      </c>
      <c r="D139" s="78">
        <v>161.392563</v>
      </c>
      <c r="E139" s="78">
        <v>136.82278400000001</v>
      </c>
      <c r="F139" s="78">
        <v>111.17433200000001</v>
      </c>
      <c r="G139" s="78">
        <v>82.648430000000005</v>
      </c>
      <c r="H139" s="78">
        <v>61.405856999999997</v>
      </c>
      <c r="I139" s="78">
        <v>44.03463</v>
      </c>
      <c r="J139" s="78">
        <v>0.89008500000000002</v>
      </c>
      <c r="K139" s="78">
        <v>0.58164800000000005</v>
      </c>
      <c r="L139" s="78">
        <v>0.34906300000000001</v>
      </c>
      <c r="M139" s="78">
        <v>0.223522</v>
      </c>
      <c r="N139" s="78">
        <v>0.142898</v>
      </c>
      <c r="O139" s="78">
        <v>4.0453999999999997E-2</v>
      </c>
      <c r="P139" s="78">
        <v>2.7104E-2</v>
      </c>
      <c r="Q139" s="78">
        <v>0</v>
      </c>
      <c r="R139" s="78">
        <v>0</v>
      </c>
      <c r="S139" s="78">
        <v>0</v>
      </c>
      <c r="T139" s="78">
        <v>0</v>
      </c>
      <c r="U139" s="78">
        <v>0</v>
      </c>
      <c r="V139" s="78">
        <v>0</v>
      </c>
      <c r="W139" s="78">
        <v>0</v>
      </c>
      <c r="X139" s="78">
        <v>0</v>
      </c>
      <c r="Y139" s="78">
        <v>0</v>
      </c>
      <c r="Z139" s="78">
        <v>0</v>
      </c>
      <c r="AA139" s="78">
        <v>0</v>
      </c>
      <c r="AB139" s="78">
        <v>0</v>
      </c>
      <c r="AC139" s="78">
        <v>0</v>
      </c>
      <c r="AD139" s="78">
        <v>0</v>
      </c>
      <c r="AE139" s="79" t="s">
        <v>134</v>
      </c>
    </row>
    <row r="140" spans="1:31" ht="15" customHeight="1" x14ac:dyDescent="0.25">
      <c r="A140" s="70" t="s">
        <v>114</v>
      </c>
      <c r="B140" s="78">
        <v>132</v>
      </c>
      <c r="C140" s="78">
        <v>132</v>
      </c>
      <c r="D140" s="78">
        <v>87.543021999999993</v>
      </c>
      <c r="E140" s="78">
        <v>65.182250999999994</v>
      </c>
      <c r="F140" s="78">
        <v>43.167045999999999</v>
      </c>
      <c r="G140" s="78">
        <v>19.719667000000001</v>
      </c>
      <c r="H140" s="78">
        <v>5.5608969999999998</v>
      </c>
      <c r="I140" s="78">
        <v>1.345453</v>
      </c>
      <c r="J140" s="78">
        <v>0.89008500000000002</v>
      </c>
      <c r="K140" s="78">
        <v>0.58164800000000005</v>
      </c>
      <c r="L140" s="78">
        <v>0.34906300000000001</v>
      </c>
      <c r="M140" s="78">
        <v>0.223522</v>
      </c>
      <c r="N140" s="78">
        <v>0.142898</v>
      </c>
      <c r="O140" s="78">
        <v>4.0453999999999997E-2</v>
      </c>
      <c r="P140" s="78">
        <v>2.7104E-2</v>
      </c>
      <c r="Q140" s="78">
        <v>0</v>
      </c>
      <c r="R140" s="78">
        <v>0</v>
      </c>
      <c r="S140" s="78">
        <v>0</v>
      </c>
      <c r="T140" s="78">
        <v>0</v>
      </c>
      <c r="U140" s="78">
        <v>0</v>
      </c>
      <c r="V140" s="78">
        <v>0</v>
      </c>
      <c r="W140" s="78">
        <v>0</v>
      </c>
      <c r="X140" s="78">
        <v>0</v>
      </c>
      <c r="Y140" s="78">
        <v>0</v>
      </c>
      <c r="Z140" s="78">
        <v>0</v>
      </c>
      <c r="AA140" s="78">
        <v>0</v>
      </c>
      <c r="AB140" s="78">
        <v>0</v>
      </c>
      <c r="AC140" s="78">
        <v>0</v>
      </c>
      <c r="AD140" s="78">
        <v>0</v>
      </c>
      <c r="AE140" s="79" t="s">
        <v>134</v>
      </c>
    </row>
    <row r="141" spans="1:31" ht="15" customHeight="1" x14ac:dyDescent="0.25">
      <c r="A141" s="70" t="s">
        <v>115</v>
      </c>
      <c r="B141" s="78">
        <v>16</v>
      </c>
      <c r="C141" s="78">
        <v>16</v>
      </c>
      <c r="D141" s="78">
        <v>14.354540999999999</v>
      </c>
      <c r="E141" s="78">
        <v>12.761191999999999</v>
      </c>
      <c r="F141" s="78">
        <v>9.8730799999999999</v>
      </c>
      <c r="G141" s="78">
        <v>6.2299819999999997</v>
      </c>
      <c r="H141" s="78">
        <v>0</v>
      </c>
      <c r="I141" s="78">
        <v>0</v>
      </c>
      <c r="J141" s="78">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8">
        <v>0</v>
      </c>
      <c r="AE141" s="79" t="s">
        <v>134</v>
      </c>
    </row>
    <row r="142" spans="1:31" ht="15" customHeight="1" x14ac:dyDescent="0.25">
      <c r="A142" s="70" t="s">
        <v>116</v>
      </c>
      <c r="B142" s="78">
        <v>61</v>
      </c>
      <c r="C142" s="78">
        <v>61</v>
      </c>
      <c r="D142" s="78">
        <v>59.494999</v>
      </c>
      <c r="E142" s="78">
        <v>58.879337</v>
      </c>
      <c r="F142" s="78">
        <v>58.134205000000001</v>
      </c>
      <c r="G142" s="78">
        <v>56.698779999999999</v>
      </c>
      <c r="H142" s="78">
        <v>55.844959000000003</v>
      </c>
      <c r="I142" s="78">
        <v>42.689177999999998</v>
      </c>
      <c r="J142" s="78">
        <v>0</v>
      </c>
      <c r="K142" s="78">
        <v>0</v>
      </c>
      <c r="L142" s="78">
        <v>0</v>
      </c>
      <c r="M142" s="78">
        <v>0</v>
      </c>
      <c r="N142" s="78">
        <v>0</v>
      </c>
      <c r="O142" s="78">
        <v>0</v>
      </c>
      <c r="P142" s="78">
        <v>0</v>
      </c>
      <c r="Q142" s="78">
        <v>0</v>
      </c>
      <c r="R142" s="78">
        <v>0</v>
      </c>
      <c r="S142" s="78">
        <v>0</v>
      </c>
      <c r="T142" s="78">
        <v>0</v>
      </c>
      <c r="U142" s="78">
        <v>0</v>
      </c>
      <c r="V142" s="78">
        <v>0</v>
      </c>
      <c r="W142" s="78">
        <v>0</v>
      </c>
      <c r="X142" s="78">
        <v>0</v>
      </c>
      <c r="Y142" s="78">
        <v>0</v>
      </c>
      <c r="Z142" s="78">
        <v>0</v>
      </c>
      <c r="AA142" s="78">
        <v>0</v>
      </c>
      <c r="AB142" s="78">
        <v>0</v>
      </c>
      <c r="AC142" s="78">
        <v>0</v>
      </c>
      <c r="AD142" s="78">
        <v>0</v>
      </c>
      <c r="AE142" s="79" t="s">
        <v>134</v>
      </c>
    </row>
    <row r="143" spans="1:31" ht="15" customHeight="1" x14ac:dyDescent="0.25">
      <c r="A143" s="70" t="s">
        <v>122</v>
      </c>
      <c r="B143" s="78">
        <v>122</v>
      </c>
      <c r="C143" s="78">
        <v>122</v>
      </c>
      <c r="D143" s="78">
        <v>108.645775</v>
      </c>
      <c r="E143" s="78">
        <v>98.105773999999997</v>
      </c>
      <c r="F143" s="78">
        <v>89.502601999999996</v>
      </c>
      <c r="G143" s="78">
        <v>60.871319</v>
      </c>
      <c r="H143" s="78">
        <v>56.271996000000001</v>
      </c>
      <c r="I143" s="78">
        <v>53.076653</v>
      </c>
      <c r="J143" s="78">
        <v>47.723522000000003</v>
      </c>
      <c r="K143" s="78">
        <v>44.730956999999997</v>
      </c>
      <c r="L143" s="78">
        <v>42.092266000000002</v>
      </c>
      <c r="M143" s="78">
        <v>39.700890000000001</v>
      </c>
      <c r="N143" s="78">
        <v>36.982143000000001</v>
      </c>
      <c r="O143" s="78">
        <v>34.336998000000001</v>
      </c>
      <c r="P143" s="78">
        <v>31.602301000000001</v>
      </c>
      <c r="Q143" s="78">
        <v>28.827749000000001</v>
      </c>
      <c r="R143" s="78">
        <v>26.417726999999999</v>
      </c>
      <c r="S143" s="78">
        <v>25.901449</v>
      </c>
      <c r="T143" s="78">
        <v>24.086390000000002</v>
      </c>
      <c r="U143" s="78">
        <v>21.205435000000001</v>
      </c>
      <c r="V143" s="78">
        <v>17.614595000000001</v>
      </c>
      <c r="W143" s="78">
        <v>15.154676</v>
      </c>
      <c r="X143" s="78">
        <v>12.152765</v>
      </c>
      <c r="Y143" s="78">
        <v>10.990171</v>
      </c>
      <c r="Z143" s="78">
        <v>9.2871769999999998</v>
      </c>
      <c r="AA143" s="78">
        <v>8</v>
      </c>
      <c r="AB143" s="78">
        <v>7</v>
      </c>
      <c r="AC143" s="78">
        <v>6.9255870000000002</v>
      </c>
      <c r="AD143" s="78">
        <v>6</v>
      </c>
      <c r="AE143" s="72">
        <v>-0.10556699999999999</v>
      </c>
    </row>
    <row r="144" spans="1:31" ht="15" customHeight="1" x14ac:dyDescent="0.25">
      <c r="A144" s="70" t="s">
        <v>114</v>
      </c>
      <c r="B144" s="78">
        <v>69</v>
      </c>
      <c r="C144" s="78">
        <v>69</v>
      </c>
      <c r="D144" s="78">
        <v>64.073997000000006</v>
      </c>
      <c r="E144" s="78">
        <v>61.717640000000003</v>
      </c>
      <c r="F144" s="78">
        <v>59.535595000000001</v>
      </c>
      <c r="G144" s="78">
        <v>57.074008999999997</v>
      </c>
      <c r="H144" s="78">
        <v>54.200747999999997</v>
      </c>
      <c r="I144" s="78">
        <v>51.201282999999997</v>
      </c>
      <c r="J144" s="78">
        <v>47.723522000000003</v>
      </c>
      <c r="K144" s="78">
        <v>44.730956999999997</v>
      </c>
      <c r="L144" s="78">
        <v>42.092266000000002</v>
      </c>
      <c r="M144" s="78">
        <v>39.700890000000001</v>
      </c>
      <c r="N144" s="78">
        <v>36.982143000000001</v>
      </c>
      <c r="O144" s="78">
        <v>34.336998000000001</v>
      </c>
      <c r="P144" s="78">
        <v>31.602301000000001</v>
      </c>
      <c r="Q144" s="78">
        <v>28.827749000000001</v>
      </c>
      <c r="R144" s="78">
        <v>26.417726999999999</v>
      </c>
      <c r="S144" s="78">
        <v>25.901449</v>
      </c>
      <c r="T144" s="78">
        <v>24.086390000000002</v>
      </c>
      <c r="U144" s="78">
        <v>21.205435000000001</v>
      </c>
      <c r="V144" s="78">
        <v>17.614595000000001</v>
      </c>
      <c r="W144" s="78">
        <v>15.154676</v>
      </c>
      <c r="X144" s="78">
        <v>12.152765</v>
      </c>
      <c r="Y144" s="78">
        <v>10.990171</v>
      </c>
      <c r="Z144" s="78">
        <v>9.2871769999999998</v>
      </c>
      <c r="AA144" s="78">
        <v>8</v>
      </c>
      <c r="AB144" s="78">
        <v>7</v>
      </c>
      <c r="AC144" s="78">
        <v>6.9255870000000002</v>
      </c>
      <c r="AD144" s="78">
        <v>6</v>
      </c>
      <c r="AE144" s="72">
        <v>-8.6486999999999994E-2</v>
      </c>
    </row>
    <row r="145" spans="1:31" ht="15" customHeight="1" x14ac:dyDescent="0.25">
      <c r="A145" s="70" t="s">
        <v>115</v>
      </c>
      <c r="B145" s="78">
        <v>37</v>
      </c>
      <c r="C145" s="78">
        <v>37</v>
      </c>
      <c r="D145" s="78">
        <v>33.724487000000003</v>
      </c>
      <c r="E145" s="78">
        <v>30.057055999999999</v>
      </c>
      <c r="F145" s="78">
        <v>27.615974000000001</v>
      </c>
      <c r="G145" s="78">
        <v>1.568775</v>
      </c>
      <c r="H145" s="78">
        <v>0</v>
      </c>
      <c r="I145" s="78">
        <v>0</v>
      </c>
      <c r="J145" s="78">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8">
        <v>0</v>
      </c>
      <c r="AE145" s="79" t="s">
        <v>134</v>
      </c>
    </row>
    <row r="146" spans="1:31" ht="15" customHeight="1" x14ac:dyDescent="0.25">
      <c r="A146" s="70" t="s">
        <v>116</v>
      </c>
      <c r="B146" s="78">
        <v>16</v>
      </c>
      <c r="C146" s="78">
        <v>16</v>
      </c>
      <c r="D146" s="78">
        <v>10.847291999999999</v>
      </c>
      <c r="E146" s="78">
        <v>6.3310789999999999</v>
      </c>
      <c r="F146" s="78">
        <v>2.3510390000000001</v>
      </c>
      <c r="G146" s="78">
        <v>2.2285349999999999</v>
      </c>
      <c r="H146" s="78">
        <v>2.0712459999999999</v>
      </c>
      <c r="I146" s="78">
        <v>1.87537</v>
      </c>
      <c r="J146" s="78">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0</v>
      </c>
      <c r="AB146" s="78">
        <v>0</v>
      </c>
      <c r="AC146" s="78">
        <v>0</v>
      </c>
      <c r="AD146" s="78">
        <v>0</v>
      </c>
      <c r="AE146" s="79" t="s">
        <v>134</v>
      </c>
    </row>
    <row r="147" spans="1:31" ht="15" customHeight="1" x14ac:dyDescent="0.25">
      <c r="A147" s="70" t="s">
        <v>123</v>
      </c>
      <c r="B147" s="78">
        <v>469</v>
      </c>
      <c r="C147" s="78">
        <v>471</v>
      </c>
      <c r="D147" s="78">
        <v>320.97976699999998</v>
      </c>
      <c r="E147" s="78">
        <v>228.60313400000001</v>
      </c>
      <c r="F147" s="78">
        <v>143.92472799999999</v>
      </c>
      <c r="G147" s="78">
        <v>85.380584999999996</v>
      </c>
      <c r="H147" s="78">
        <v>16.344631</v>
      </c>
      <c r="I147" s="78">
        <v>14.164215</v>
      </c>
      <c r="J147" s="78">
        <v>8.1464580000000009</v>
      </c>
      <c r="K147" s="78">
        <v>5.2748350000000004</v>
      </c>
      <c r="L147" s="78">
        <v>2.322686</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c r="AC147" s="78">
        <v>0</v>
      </c>
      <c r="AD147" s="78">
        <v>0</v>
      </c>
      <c r="AE147" s="79" t="s">
        <v>134</v>
      </c>
    </row>
    <row r="148" spans="1:31" ht="15" customHeight="1" x14ac:dyDescent="0.25">
      <c r="A148" s="70" t="s">
        <v>114</v>
      </c>
      <c r="B148" s="78">
        <v>349</v>
      </c>
      <c r="C148" s="78">
        <v>349</v>
      </c>
      <c r="D148" s="78">
        <v>265.89794899999998</v>
      </c>
      <c r="E148" s="78">
        <v>204.197281</v>
      </c>
      <c r="F148" s="78">
        <v>138.91133099999999</v>
      </c>
      <c r="G148" s="78">
        <v>81.610954000000007</v>
      </c>
      <c r="H148" s="78">
        <v>12.882384</v>
      </c>
      <c r="I148" s="78">
        <v>10.903499999999999</v>
      </c>
      <c r="J148" s="78">
        <v>8.1464580000000009</v>
      </c>
      <c r="K148" s="78">
        <v>5.2748350000000004</v>
      </c>
      <c r="L148" s="78">
        <v>2.322686</v>
      </c>
      <c r="M148" s="78">
        <v>0</v>
      </c>
      <c r="N148" s="78">
        <v>0</v>
      </c>
      <c r="O148" s="78">
        <v>0</v>
      </c>
      <c r="P148" s="78">
        <v>0</v>
      </c>
      <c r="Q148" s="78">
        <v>0</v>
      </c>
      <c r="R148" s="78">
        <v>0</v>
      </c>
      <c r="S148" s="78">
        <v>0</v>
      </c>
      <c r="T148" s="78">
        <v>0</v>
      </c>
      <c r="U148" s="78">
        <v>0</v>
      </c>
      <c r="V148" s="78">
        <v>0</v>
      </c>
      <c r="W148" s="78">
        <v>0</v>
      </c>
      <c r="X148" s="78">
        <v>0</v>
      </c>
      <c r="Y148" s="78">
        <v>0</v>
      </c>
      <c r="Z148" s="78">
        <v>0</v>
      </c>
      <c r="AA148" s="78">
        <v>0</v>
      </c>
      <c r="AB148" s="78">
        <v>0</v>
      </c>
      <c r="AC148" s="78">
        <v>0</v>
      </c>
      <c r="AD148" s="78">
        <v>0</v>
      </c>
      <c r="AE148" s="79" t="s">
        <v>134</v>
      </c>
    </row>
    <row r="149" spans="1:31" ht="15" customHeight="1" x14ac:dyDescent="0.25">
      <c r="A149" s="70" t="s">
        <v>115</v>
      </c>
      <c r="B149" s="78">
        <v>35</v>
      </c>
      <c r="C149" s="78">
        <v>35</v>
      </c>
      <c r="D149" s="78">
        <v>9.4217019999999998</v>
      </c>
      <c r="E149" s="78">
        <v>1.8336159999999999</v>
      </c>
      <c r="F149" s="78">
        <v>1.315156</v>
      </c>
      <c r="G149" s="78">
        <v>0.16268199999999999</v>
      </c>
      <c r="H149" s="78">
        <v>0</v>
      </c>
      <c r="I149" s="78">
        <v>0</v>
      </c>
      <c r="J149" s="78">
        <v>0</v>
      </c>
      <c r="K149" s="78">
        <v>0</v>
      </c>
      <c r="L149" s="78">
        <v>0</v>
      </c>
      <c r="M149" s="78">
        <v>0</v>
      </c>
      <c r="N149" s="78">
        <v>0</v>
      </c>
      <c r="O149" s="78">
        <v>0</v>
      </c>
      <c r="P149" s="78">
        <v>0</v>
      </c>
      <c r="Q149" s="78">
        <v>0</v>
      </c>
      <c r="R149" s="78">
        <v>0</v>
      </c>
      <c r="S149" s="78">
        <v>0</v>
      </c>
      <c r="T149" s="78">
        <v>0</v>
      </c>
      <c r="U149" s="78">
        <v>0</v>
      </c>
      <c r="V149" s="78">
        <v>0</v>
      </c>
      <c r="W149" s="78">
        <v>0</v>
      </c>
      <c r="X149" s="78">
        <v>0</v>
      </c>
      <c r="Y149" s="78">
        <v>0</v>
      </c>
      <c r="Z149" s="78">
        <v>0</v>
      </c>
      <c r="AA149" s="78">
        <v>0</v>
      </c>
      <c r="AB149" s="78">
        <v>0</v>
      </c>
      <c r="AC149" s="78">
        <v>0</v>
      </c>
      <c r="AD149" s="78">
        <v>0</v>
      </c>
      <c r="AE149" s="79" t="s">
        <v>134</v>
      </c>
    </row>
    <row r="150" spans="1:31" ht="15" customHeight="1" x14ac:dyDescent="0.25">
      <c r="A150" s="70" t="s">
        <v>116</v>
      </c>
      <c r="B150" s="78">
        <v>85</v>
      </c>
      <c r="C150" s="78">
        <v>87</v>
      </c>
      <c r="D150" s="78">
        <v>45.660125999999998</v>
      </c>
      <c r="E150" s="78">
        <v>22.572234999999999</v>
      </c>
      <c r="F150" s="78">
        <v>3.6982360000000001</v>
      </c>
      <c r="G150" s="78">
        <v>3.6069490000000002</v>
      </c>
      <c r="H150" s="78">
        <v>3.4622459999999999</v>
      </c>
      <c r="I150" s="78">
        <v>3.2607149999999998</v>
      </c>
      <c r="J150" s="78">
        <v>0</v>
      </c>
      <c r="K150" s="78">
        <v>0</v>
      </c>
      <c r="L150" s="78">
        <v>0</v>
      </c>
      <c r="M150" s="78">
        <v>0</v>
      </c>
      <c r="N150" s="78">
        <v>0</v>
      </c>
      <c r="O150" s="78">
        <v>0</v>
      </c>
      <c r="P150" s="78">
        <v>0</v>
      </c>
      <c r="Q150" s="78">
        <v>0</v>
      </c>
      <c r="R150" s="78">
        <v>0</v>
      </c>
      <c r="S150" s="78">
        <v>0</v>
      </c>
      <c r="T150" s="78">
        <v>0</v>
      </c>
      <c r="U150" s="78">
        <v>0</v>
      </c>
      <c r="V150" s="78">
        <v>0</v>
      </c>
      <c r="W150" s="78">
        <v>0</v>
      </c>
      <c r="X150" s="78">
        <v>0</v>
      </c>
      <c r="Y150" s="78">
        <v>0</v>
      </c>
      <c r="Z150" s="78">
        <v>0</v>
      </c>
      <c r="AA150" s="78">
        <v>0</v>
      </c>
      <c r="AB150" s="78">
        <v>0</v>
      </c>
      <c r="AC150" s="78">
        <v>0</v>
      </c>
      <c r="AD150" s="78">
        <v>0</v>
      </c>
      <c r="AE150" s="79" t="s">
        <v>134</v>
      </c>
    </row>
    <row r="151" spans="1:31" ht="15" customHeight="1" x14ac:dyDescent="0.25">
      <c r="A151" s="70" t="s">
        <v>124</v>
      </c>
      <c r="B151" s="78">
        <v>58</v>
      </c>
      <c r="C151" s="78">
        <v>59</v>
      </c>
      <c r="D151" s="78">
        <v>27.903676999999998</v>
      </c>
      <c r="E151" s="78">
        <v>26.763763000000001</v>
      </c>
      <c r="F151" s="78">
        <v>24.207491000000001</v>
      </c>
      <c r="G151" s="78">
        <v>23.326664000000001</v>
      </c>
      <c r="H151" s="78">
        <v>19.767607000000002</v>
      </c>
      <c r="I151" s="78">
        <v>19.066196000000001</v>
      </c>
      <c r="J151" s="78">
        <v>16.146687</v>
      </c>
      <c r="K151" s="78">
        <v>15.151752</v>
      </c>
      <c r="L151" s="78">
        <v>13.247076</v>
      </c>
      <c r="M151" s="78">
        <v>10.965056000000001</v>
      </c>
      <c r="N151" s="78">
        <v>10.161547000000001</v>
      </c>
      <c r="O151" s="78">
        <v>9.4491809999999994</v>
      </c>
      <c r="P151" s="78">
        <v>8.8266120000000008</v>
      </c>
      <c r="Q151" s="78">
        <v>7.2901499999999997</v>
      </c>
      <c r="R151" s="78">
        <v>6.8342830000000001</v>
      </c>
      <c r="S151" s="78">
        <v>6.452216</v>
      </c>
      <c r="T151" s="78">
        <v>6.1363570000000003</v>
      </c>
      <c r="U151" s="78">
        <v>4.8787669999999999</v>
      </c>
      <c r="V151" s="78">
        <v>4.6715249999999999</v>
      </c>
      <c r="W151" s="78">
        <v>3.507034</v>
      </c>
      <c r="X151" s="78">
        <v>3.378225</v>
      </c>
      <c r="Y151" s="78">
        <v>1.2787120000000001</v>
      </c>
      <c r="Z151" s="78">
        <v>1.2028639999999999</v>
      </c>
      <c r="AA151" s="78">
        <v>1.1458299999999999</v>
      </c>
      <c r="AB151" s="78">
        <v>1.1028199999999999</v>
      </c>
      <c r="AC151" s="78">
        <v>1.072106</v>
      </c>
      <c r="AD151" s="78">
        <v>1.036259</v>
      </c>
      <c r="AE151" s="72">
        <v>-0.13903399999999999</v>
      </c>
    </row>
    <row r="152" spans="1:31" ht="15" customHeight="1" x14ac:dyDescent="0.25">
      <c r="A152" s="70" t="s">
        <v>114</v>
      </c>
      <c r="B152" s="78">
        <v>18</v>
      </c>
      <c r="C152" s="78">
        <v>19</v>
      </c>
      <c r="D152" s="78">
        <v>18.655515999999999</v>
      </c>
      <c r="E152" s="78">
        <v>18.246441000000001</v>
      </c>
      <c r="F152" s="78">
        <v>18</v>
      </c>
      <c r="G152" s="78">
        <v>17.893312000000002</v>
      </c>
      <c r="H152" s="78">
        <v>17.519445000000001</v>
      </c>
      <c r="I152" s="78">
        <v>16.818034999999998</v>
      </c>
      <c r="J152" s="78">
        <v>16.146687</v>
      </c>
      <c r="K152" s="78">
        <v>15.151752</v>
      </c>
      <c r="L152" s="78">
        <v>13.247076</v>
      </c>
      <c r="M152" s="78">
        <v>10.965056000000001</v>
      </c>
      <c r="N152" s="78">
        <v>10.161547000000001</v>
      </c>
      <c r="O152" s="78">
        <v>9.4491809999999994</v>
      </c>
      <c r="P152" s="78">
        <v>8.8266120000000008</v>
      </c>
      <c r="Q152" s="78">
        <v>7.2901499999999997</v>
      </c>
      <c r="R152" s="78">
        <v>6.8342830000000001</v>
      </c>
      <c r="S152" s="78">
        <v>6.452216</v>
      </c>
      <c r="T152" s="78">
        <v>6.1363570000000003</v>
      </c>
      <c r="U152" s="78">
        <v>4.8787669999999999</v>
      </c>
      <c r="V152" s="78">
        <v>4.6715249999999999</v>
      </c>
      <c r="W152" s="78">
        <v>3.507034</v>
      </c>
      <c r="X152" s="78">
        <v>3.378225</v>
      </c>
      <c r="Y152" s="78">
        <v>1.2787120000000001</v>
      </c>
      <c r="Z152" s="78">
        <v>1.2028639999999999</v>
      </c>
      <c r="AA152" s="78">
        <v>1.1458299999999999</v>
      </c>
      <c r="AB152" s="78">
        <v>1.1028199999999999</v>
      </c>
      <c r="AC152" s="78">
        <v>1.072106</v>
      </c>
      <c r="AD152" s="78">
        <v>1.036259</v>
      </c>
      <c r="AE152" s="72">
        <v>-0.102134</v>
      </c>
    </row>
    <row r="153" spans="1:31" ht="15" customHeight="1" x14ac:dyDescent="0.25">
      <c r="A153" s="70" t="s">
        <v>115</v>
      </c>
      <c r="B153" s="78">
        <v>7</v>
      </c>
      <c r="C153" s="78">
        <v>7</v>
      </c>
      <c r="D153" s="78">
        <v>7</v>
      </c>
      <c r="E153" s="78">
        <v>6.2691619999999997</v>
      </c>
      <c r="F153" s="78">
        <v>3.95933</v>
      </c>
      <c r="G153" s="78">
        <v>3.1851889999999998</v>
      </c>
      <c r="H153" s="78">
        <v>0</v>
      </c>
      <c r="I153" s="78">
        <v>0</v>
      </c>
      <c r="J153" s="78">
        <v>0</v>
      </c>
      <c r="K153" s="78">
        <v>0</v>
      </c>
      <c r="L153" s="78">
        <v>0</v>
      </c>
      <c r="M153" s="78">
        <v>0</v>
      </c>
      <c r="N153" s="78">
        <v>0</v>
      </c>
      <c r="O153" s="78">
        <v>0</v>
      </c>
      <c r="P153" s="78">
        <v>0</v>
      </c>
      <c r="Q153" s="78">
        <v>0</v>
      </c>
      <c r="R153" s="78">
        <v>0</v>
      </c>
      <c r="S153" s="78">
        <v>0</v>
      </c>
      <c r="T153" s="78">
        <v>0</v>
      </c>
      <c r="U153" s="78">
        <v>0</v>
      </c>
      <c r="V153" s="78">
        <v>0</v>
      </c>
      <c r="W153" s="78">
        <v>0</v>
      </c>
      <c r="X153" s="78">
        <v>0</v>
      </c>
      <c r="Y153" s="78">
        <v>0</v>
      </c>
      <c r="Z153" s="78">
        <v>0</v>
      </c>
      <c r="AA153" s="78">
        <v>0</v>
      </c>
      <c r="AB153" s="78">
        <v>0</v>
      </c>
      <c r="AC153" s="78">
        <v>0</v>
      </c>
      <c r="AD153" s="78">
        <v>0</v>
      </c>
      <c r="AE153" s="79" t="s">
        <v>134</v>
      </c>
    </row>
    <row r="154" spans="1:31" ht="15" customHeight="1" x14ac:dyDescent="0.25">
      <c r="A154" s="70" t="s">
        <v>116</v>
      </c>
      <c r="B154" s="78">
        <v>33</v>
      </c>
      <c r="C154" s="78">
        <v>33</v>
      </c>
      <c r="D154" s="78">
        <v>2.2481610000000001</v>
      </c>
      <c r="E154" s="78">
        <v>2.2481610000000001</v>
      </c>
      <c r="F154" s="78">
        <v>2.2481610000000001</v>
      </c>
      <c r="G154" s="78">
        <v>2.2481610000000001</v>
      </c>
      <c r="H154" s="78">
        <v>2.2481610000000001</v>
      </c>
      <c r="I154" s="78">
        <v>2.2481610000000001</v>
      </c>
      <c r="J154" s="78">
        <v>0</v>
      </c>
      <c r="K154" s="78">
        <v>0</v>
      </c>
      <c r="L154" s="78">
        <v>0</v>
      </c>
      <c r="M154" s="78">
        <v>0</v>
      </c>
      <c r="N154" s="78">
        <v>0</v>
      </c>
      <c r="O154" s="78">
        <v>0</v>
      </c>
      <c r="P154" s="78">
        <v>0</v>
      </c>
      <c r="Q154" s="78">
        <v>0</v>
      </c>
      <c r="R154" s="78">
        <v>0</v>
      </c>
      <c r="S154" s="78">
        <v>0</v>
      </c>
      <c r="T154" s="78">
        <v>0</v>
      </c>
      <c r="U154" s="78">
        <v>0</v>
      </c>
      <c r="V154" s="78">
        <v>0</v>
      </c>
      <c r="W154" s="78">
        <v>0</v>
      </c>
      <c r="X154" s="78">
        <v>0</v>
      </c>
      <c r="Y154" s="78">
        <v>0</v>
      </c>
      <c r="Z154" s="78">
        <v>0</v>
      </c>
      <c r="AA154" s="78">
        <v>0</v>
      </c>
      <c r="AB154" s="78">
        <v>0</v>
      </c>
      <c r="AC154" s="78">
        <v>0</v>
      </c>
      <c r="AD154" s="78">
        <v>0</v>
      </c>
      <c r="AE154" s="79" t="s">
        <v>134</v>
      </c>
    </row>
    <row r="155" spans="1:31" ht="15" customHeight="1" x14ac:dyDescent="0.25">
      <c r="A155" s="70" t="s">
        <v>125</v>
      </c>
      <c r="B155" s="78">
        <v>10</v>
      </c>
      <c r="C155" s="78">
        <v>12</v>
      </c>
      <c r="D155" s="78">
        <v>11.665664</v>
      </c>
      <c r="E155" s="78">
        <v>11.175782999999999</v>
      </c>
      <c r="F155" s="78">
        <v>10.181181</v>
      </c>
      <c r="G155" s="78">
        <v>9.893141</v>
      </c>
      <c r="H155" s="78">
        <v>7.9250800000000003</v>
      </c>
      <c r="I155" s="78">
        <v>7.8881690000000004</v>
      </c>
      <c r="J155" s="78">
        <v>7.8275560000000004</v>
      </c>
      <c r="K155" s="78">
        <v>7.7335779999999996</v>
      </c>
      <c r="L155" s="78">
        <v>6.9728190000000003</v>
      </c>
      <c r="M155" s="78">
        <v>6</v>
      </c>
      <c r="N155" s="78">
        <v>6</v>
      </c>
      <c r="O155" s="78">
        <v>6</v>
      </c>
      <c r="P155" s="78">
        <v>6</v>
      </c>
      <c r="Q155" s="78">
        <v>6</v>
      </c>
      <c r="R155" s="78">
        <v>6</v>
      </c>
      <c r="S155" s="78">
        <v>6</v>
      </c>
      <c r="T155" s="78">
        <v>6</v>
      </c>
      <c r="U155" s="78">
        <v>6</v>
      </c>
      <c r="V155" s="78">
        <v>6</v>
      </c>
      <c r="W155" s="78">
        <v>6</v>
      </c>
      <c r="X155" s="78">
        <v>5.8968179999999997</v>
      </c>
      <c r="Y155" s="78">
        <v>5.5830659999999996</v>
      </c>
      <c r="Z155" s="78">
        <v>5.141273</v>
      </c>
      <c r="AA155" s="78">
        <v>5</v>
      </c>
      <c r="AB155" s="78">
        <v>5</v>
      </c>
      <c r="AC155" s="78">
        <v>5</v>
      </c>
      <c r="AD155" s="78">
        <v>5</v>
      </c>
      <c r="AE155" s="72">
        <v>-3.1905000000000003E-2</v>
      </c>
    </row>
    <row r="156" spans="1:31" ht="15" customHeight="1" x14ac:dyDescent="0.25">
      <c r="A156" s="70" t="s">
        <v>114</v>
      </c>
      <c r="B156" s="78">
        <v>6</v>
      </c>
      <c r="C156" s="78">
        <v>8</v>
      </c>
      <c r="D156" s="78">
        <v>7.9939999999999998</v>
      </c>
      <c r="E156" s="78">
        <v>7.9852420000000004</v>
      </c>
      <c r="F156" s="78">
        <v>7.9718229999999997</v>
      </c>
      <c r="G156" s="78">
        <v>7.9523270000000004</v>
      </c>
      <c r="H156" s="78">
        <v>7.9250800000000003</v>
      </c>
      <c r="I156" s="78">
        <v>7.8881690000000004</v>
      </c>
      <c r="J156" s="78">
        <v>7.8275560000000004</v>
      </c>
      <c r="K156" s="78">
        <v>7.7335779999999996</v>
      </c>
      <c r="L156" s="78">
        <v>6.9728190000000003</v>
      </c>
      <c r="M156" s="78">
        <v>6</v>
      </c>
      <c r="N156" s="78">
        <v>6</v>
      </c>
      <c r="O156" s="78">
        <v>6</v>
      </c>
      <c r="P156" s="78">
        <v>6</v>
      </c>
      <c r="Q156" s="78">
        <v>6</v>
      </c>
      <c r="R156" s="78">
        <v>6</v>
      </c>
      <c r="S156" s="78">
        <v>6</v>
      </c>
      <c r="T156" s="78">
        <v>6</v>
      </c>
      <c r="U156" s="78">
        <v>6</v>
      </c>
      <c r="V156" s="78">
        <v>6</v>
      </c>
      <c r="W156" s="78">
        <v>6</v>
      </c>
      <c r="X156" s="78">
        <v>5.8968179999999997</v>
      </c>
      <c r="Y156" s="78">
        <v>5.5830659999999996</v>
      </c>
      <c r="Z156" s="78">
        <v>5.141273</v>
      </c>
      <c r="AA156" s="78">
        <v>5</v>
      </c>
      <c r="AB156" s="78">
        <v>5</v>
      </c>
      <c r="AC156" s="78">
        <v>5</v>
      </c>
      <c r="AD156" s="78">
        <v>5</v>
      </c>
      <c r="AE156" s="72">
        <v>-1.7257000000000002E-2</v>
      </c>
    </row>
    <row r="157" spans="1:31" ht="15" customHeight="1" x14ac:dyDescent="0.25">
      <c r="A157" s="70" t="s">
        <v>115</v>
      </c>
      <c r="B157" s="78">
        <v>4</v>
      </c>
      <c r="C157" s="78">
        <v>4</v>
      </c>
      <c r="D157" s="78">
        <v>3.6716639999999998</v>
      </c>
      <c r="E157" s="78">
        <v>3.1905420000000002</v>
      </c>
      <c r="F157" s="78">
        <v>2.2093569999999998</v>
      </c>
      <c r="G157" s="78">
        <v>1.940814</v>
      </c>
      <c r="H157" s="78">
        <v>0</v>
      </c>
      <c r="I157" s="78">
        <v>0</v>
      </c>
      <c r="J157" s="78">
        <v>0</v>
      </c>
      <c r="K157" s="78">
        <v>0</v>
      </c>
      <c r="L157" s="78">
        <v>0</v>
      </c>
      <c r="M157" s="78">
        <v>0</v>
      </c>
      <c r="N157" s="78">
        <v>0</v>
      </c>
      <c r="O157" s="78">
        <v>0</v>
      </c>
      <c r="P157" s="78">
        <v>0</v>
      </c>
      <c r="Q157" s="78">
        <v>0</v>
      </c>
      <c r="R157" s="78">
        <v>0</v>
      </c>
      <c r="S157" s="78">
        <v>0</v>
      </c>
      <c r="T157" s="78">
        <v>0</v>
      </c>
      <c r="U157" s="78">
        <v>0</v>
      </c>
      <c r="V157" s="78">
        <v>0</v>
      </c>
      <c r="W157" s="78">
        <v>0</v>
      </c>
      <c r="X157" s="78">
        <v>0</v>
      </c>
      <c r="Y157" s="78">
        <v>0</v>
      </c>
      <c r="Z157" s="78">
        <v>0</v>
      </c>
      <c r="AA157" s="78">
        <v>0</v>
      </c>
      <c r="AB157" s="78">
        <v>0</v>
      </c>
      <c r="AC157" s="78">
        <v>0</v>
      </c>
      <c r="AD157" s="78">
        <v>0</v>
      </c>
      <c r="AE157" s="79" t="s">
        <v>134</v>
      </c>
    </row>
    <row r="158" spans="1:31" ht="15" customHeight="1" x14ac:dyDescent="0.25">
      <c r="A158" s="70" t="s">
        <v>116</v>
      </c>
      <c r="B158" s="78">
        <v>0</v>
      </c>
      <c r="C158" s="78">
        <v>0</v>
      </c>
      <c r="D158" s="78">
        <v>0</v>
      </c>
      <c r="E158" s="78">
        <v>0</v>
      </c>
      <c r="F158" s="78">
        <v>0</v>
      </c>
      <c r="G158" s="78">
        <v>0</v>
      </c>
      <c r="H158" s="78">
        <v>0</v>
      </c>
      <c r="I158" s="78">
        <v>0</v>
      </c>
      <c r="J158" s="78">
        <v>0</v>
      </c>
      <c r="K158" s="78">
        <v>0</v>
      </c>
      <c r="L158" s="78">
        <v>0</v>
      </c>
      <c r="M158" s="78">
        <v>0</v>
      </c>
      <c r="N158" s="78">
        <v>0</v>
      </c>
      <c r="O158" s="78">
        <v>0</v>
      </c>
      <c r="P158" s="78">
        <v>0</v>
      </c>
      <c r="Q158" s="78">
        <v>0</v>
      </c>
      <c r="R158" s="78">
        <v>0</v>
      </c>
      <c r="S158" s="78">
        <v>0</v>
      </c>
      <c r="T158" s="78">
        <v>0</v>
      </c>
      <c r="U158" s="78">
        <v>0</v>
      </c>
      <c r="V158" s="78">
        <v>0</v>
      </c>
      <c r="W158" s="78">
        <v>0</v>
      </c>
      <c r="X158" s="78">
        <v>0</v>
      </c>
      <c r="Y158" s="78">
        <v>0</v>
      </c>
      <c r="Z158" s="78">
        <v>0</v>
      </c>
      <c r="AA158" s="78">
        <v>0</v>
      </c>
      <c r="AB158" s="78">
        <v>0</v>
      </c>
      <c r="AC158" s="78">
        <v>0</v>
      </c>
      <c r="AD158" s="78">
        <v>0</v>
      </c>
      <c r="AE158" s="79" t="s">
        <v>134</v>
      </c>
    </row>
    <row r="159" spans="1:31" ht="15" customHeight="1" x14ac:dyDescent="0.25">
      <c r="A159" s="70" t="s">
        <v>126</v>
      </c>
      <c r="B159" s="78">
        <v>168</v>
      </c>
      <c r="C159" s="78">
        <v>169</v>
      </c>
      <c r="D159" s="78">
        <v>161.158188</v>
      </c>
      <c r="E159" s="78">
        <v>141.275757</v>
      </c>
      <c r="F159" s="78">
        <v>114.64373000000001</v>
      </c>
      <c r="G159" s="78">
        <v>86.696624999999997</v>
      </c>
      <c r="H159" s="78">
        <v>82.234581000000006</v>
      </c>
      <c r="I159" s="78">
        <v>77.127007000000006</v>
      </c>
      <c r="J159" s="78">
        <v>68.660820000000001</v>
      </c>
      <c r="K159" s="78">
        <v>62.663657999999998</v>
      </c>
      <c r="L159" s="78">
        <v>56.565944999999999</v>
      </c>
      <c r="M159" s="78">
        <v>50.078735000000002</v>
      </c>
      <c r="N159" s="78">
        <v>43.220390000000002</v>
      </c>
      <c r="O159" s="78">
        <v>35.903927000000003</v>
      </c>
      <c r="P159" s="78">
        <v>29.121694999999999</v>
      </c>
      <c r="Q159" s="78">
        <v>23.808477</v>
      </c>
      <c r="R159" s="78">
        <v>20.531803</v>
      </c>
      <c r="S159" s="78">
        <v>18.334484</v>
      </c>
      <c r="T159" s="78">
        <v>14.004367</v>
      </c>
      <c r="U159" s="78">
        <v>8.4158310000000007</v>
      </c>
      <c r="V159" s="78">
        <v>6.9755719999999997</v>
      </c>
      <c r="W159" s="78">
        <v>4.483695</v>
      </c>
      <c r="X159" s="78">
        <v>2</v>
      </c>
      <c r="Y159" s="78">
        <v>2</v>
      </c>
      <c r="Z159" s="78">
        <v>2</v>
      </c>
      <c r="AA159" s="78">
        <v>2</v>
      </c>
      <c r="AB159" s="78">
        <v>2</v>
      </c>
      <c r="AC159" s="78">
        <v>2</v>
      </c>
      <c r="AD159" s="78">
        <v>2</v>
      </c>
      <c r="AE159" s="72">
        <v>-0.151533</v>
      </c>
    </row>
    <row r="160" spans="1:31" ht="15" customHeight="1" x14ac:dyDescent="0.25">
      <c r="A160" s="70" t="s">
        <v>114</v>
      </c>
      <c r="B160" s="78">
        <v>98</v>
      </c>
      <c r="C160" s="78">
        <v>99</v>
      </c>
      <c r="D160" s="78">
        <v>96.830001999999993</v>
      </c>
      <c r="E160" s="78">
        <v>93.141898999999995</v>
      </c>
      <c r="F160" s="78">
        <v>88.458968999999996</v>
      </c>
      <c r="G160" s="78">
        <v>83.472481000000002</v>
      </c>
      <c r="H160" s="78">
        <v>79.15522</v>
      </c>
      <c r="I160" s="78">
        <v>74.242683</v>
      </c>
      <c r="J160" s="78">
        <v>68.660820000000001</v>
      </c>
      <c r="K160" s="78">
        <v>62.663657999999998</v>
      </c>
      <c r="L160" s="78">
        <v>56.565944999999999</v>
      </c>
      <c r="M160" s="78">
        <v>50.078735000000002</v>
      </c>
      <c r="N160" s="78">
        <v>43.220390000000002</v>
      </c>
      <c r="O160" s="78">
        <v>35.903927000000003</v>
      </c>
      <c r="P160" s="78">
        <v>29.121694999999999</v>
      </c>
      <c r="Q160" s="78">
        <v>23.808477</v>
      </c>
      <c r="R160" s="78">
        <v>20.531803</v>
      </c>
      <c r="S160" s="78">
        <v>18.334484</v>
      </c>
      <c r="T160" s="78">
        <v>14.004367</v>
      </c>
      <c r="U160" s="78">
        <v>8.4158310000000007</v>
      </c>
      <c r="V160" s="78">
        <v>6.9755719999999997</v>
      </c>
      <c r="W160" s="78">
        <v>4.483695</v>
      </c>
      <c r="X160" s="78">
        <v>2</v>
      </c>
      <c r="Y160" s="78">
        <v>2</v>
      </c>
      <c r="Z160" s="78">
        <v>2</v>
      </c>
      <c r="AA160" s="78">
        <v>2</v>
      </c>
      <c r="AB160" s="78">
        <v>2</v>
      </c>
      <c r="AC160" s="78">
        <v>2</v>
      </c>
      <c r="AD160" s="78">
        <v>2</v>
      </c>
      <c r="AE160" s="72">
        <v>-0.13456000000000001</v>
      </c>
    </row>
    <row r="161" spans="1:31" ht="15" customHeight="1" x14ac:dyDescent="0.25">
      <c r="A161" s="70" t="s">
        <v>115</v>
      </c>
      <c r="B161" s="78">
        <v>27</v>
      </c>
      <c r="C161" s="78">
        <v>27</v>
      </c>
      <c r="D161" s="78">
        <v>25.637632</v>
      </c>
      <c r="E161" s="78">
        <v>24.020609</v>
      </c>
      <c r="F161" s="78">
        <v>22.126961000000001</v>
      </c>
      <c r="G161" s="78">
        <v>0</v>
      </c>
      <c r="H161" s="78">
        <v>0</v>
      </c>
      <c r="I161" s="78">
        <v>0</v>
      </c>
      <c r="J161" s="78">
        <v>0</v>
      </c>
      <c r="K161" s="78">
        <v>0</v>
      </c>
      <c r="L161" s="78">
        <v>0</v>
      </c>
      <c r="M161" s="78">
        <v>0</v>
      </c>
      <c r="N161" s="78">
        <v>0</v>
      </c>
      <c r="O161" s="78">
        <v>0</v>
      </c>
      <c r="P161" s="78">
        <v>0</v>
      </c>
      <c r="Q161" s="78">
        <v>0</v>
      </c>
      <c r="R161" s="78">
        <v>0</v>
      </c>
      <c r="S161" s="78">
        <v>0</v>
      </c>
      <c r="T161" s="78">
        <v>0</v>
      </c>
      <c r="U161" s="78">
        <v>0</v>
      </c>
      <c r="V161" s="78">
        <v>0</v>
      </c>
      <c r="W161" s="78">
        <v>0</v>
      </c>
      <c r="X161" s="78">
        <v>0</v>
      </c>
      <c r="Y161" s="78">
        <v>0</v>
      </c>
      <c r="Z161" s="78">
        <v>0</v>
      </c>
      <c r="AA161" s="78">
        <v>0</v>
      </c>
      <c r="AB161" s="78">
        <v>0</v>
      </c>
      <c r="AC161" s="78">
        <v>0</v>
      </c>
      <c r="AD161" s="78">
        <v>0</v>
      </c>
      <c r="AE161" s="79" t="s">
        <v>134</v>
      </c>
    </row>
    <row r="162" spans="1:31" ht="15" customHeight="1" x14ac:dyDescent="0.25">
      <c r="A162" s="70" t="s">
        <v>116</v>
      </c>
      <c r="B162" s="78">
        <v>43</v>
      </c>
      <c r="C162" s="78">
        <v>43</v>
      </c>
      <c r="D162" s="78">
        <v>38.690556000000001</v>
      </c>
      <c r="E162" s="78">
        <v>24.113247000000001</v>
      </c>
      <c r="F162" s="78">
        <v>4.0578019999999997</v>
      </c>
      <c r="G162" s="78">
        <v>3.2241439999999999</v>
      </c>
      <c r="H162" s="78">
        <v>3.079361</v>
      </c>
      <c r="I162" s="78">
        <v>2.8843260000000002</v>
      </c>
      <c r="J162" s="78">
        <v>0</v>
      </c>
      <c r="K162" s="78">
        <v>0</v>
      </c>
      <c r="L162" s="78">
        <v>0</v>
      </c>
      <c r="M162" s="78">
        <v>0</v>
      </c>
      <c r="N162" s="78">
        <v>0</v>
      </c>
      <c r="O162" s="78">
        <v>0</v>
      </c>
      <c r="P162" s="78">
        <v>0</v>
      </c>
      <c r="Q162" s="78">
        <v>0</v>
      </c>
      <c r="R162" s="78">
        <v>0</v>
      </c>
      <c r="S162" s="78">
        <v>0</v>
      </c>
      <c r="T162" s="78">
        <v>0</v>
      </c>
      <c r="U162" s="78">
        <v>0</v>
      </c>
      <c r="V162" s="78">
        <v>0</v>
      </c>
      <c r="W162" s="78">
        <v>0</v>
      </c>
      <c r="X162" s="78">
        <v>0</v>
      </c>
      <c r="Y162" s="78">
        <v>0</v>
      </c>
      <c r="Z162" s="78">
        <v>0</v>
      </c>
      <c r="AA162" s="78">
        <v>0</v>
      </c>
      <c r="AB162" s="78">
        <v>0</v>
      </c>
      <c r="AC162" s="78">
        <v>0</v>
      </c>
      <c r="AD162" s="78">
        <v>0</v>
      </c>
      <c r="AE162" s="79" t="s">
        <v>134</v>
      </c>
    </row>
    <row r="163" spans="1:31" ht="15" customHeight="1" x14ac:dyDescent="0.25">
      <c r="A163" s="70" t="s">
        <v>127</v>
      </c>
      <c r="B163" s="78">
        <v>37</v>
      </c>
      <c r="C163" s="78">
        <v>37</v>
      </c>
      <c r="D163" s="78">
        <v>34.655299999999997</v>
      </c>
      <c r="E163" s="78">
        <v>31.870922</v>
      </c>
      <c r="F163" s="78">
        <v>25.10791</v>
      </c>
      <c r="G163" s="78">
        <v>19.847373999999999</v>
      </c>
      <c r="H163" s="78">
        <v>16.864763</v>
      </c>
      <c r="I163" s="78">
        <v>15.70579</v>
      </c>
      <c r="J163" s="78">
        <v>13.288614000000001</v>
      </c>
      <c r="K163" s="78">
        <v>12.108435999999999</v>
      </c>
      <c r="L163" s="78">
        <v>11.241623000000001</v>
      </c>
      <c r="M163" s="78">
        <v>9.9202340000000007</v>
      </c>
      <c r="N163" s="78">
        <v>9.3185660000000006</v>
      </c>
      <c r="O163" s="78">
        <v>8.742604</v>
      </c>
      <c r="P163" s="78">
        <v>7.7516360000000004</v>
      </c>
      <c r="Q163" s="78">
        <v>6.4910680000000003</v>
      </c>
      <c r="R163" s="78">
        <v>6.0905570000000004</v>
      </c>
      <c r="S163" s="78">
        <v>6.0624840000000004</v>
      </c>
      <c r="T163" s="78">
        <v>6.0424899999999999</v>
      </c>
      <c r="U163" s="78">
        <v>6.0284680000000002</v>
      </c>
      <c r="V163" s="78">
        <v>6</v>
      </c>
      <c r="W163" s="78">
        <v>6</v>
      </c>
      <c r="X163" s="78">
        <v>6</v>
      </c>
      <c r="Y163" s="78">
        <v>6</v>
      </c>
      <c r="Z163" s="78">
        <v>6</v>
      </c>
      <c r="AA163" s="78">
        <v>5.804697</v>
      </c>
      <c r="AB163" s="78">
        <v>5.0109839999999997</v>
      </c>
      <c r="AC163" s="78">
        <v>5</v>
      </c>
      <c r="AD163" s="78">
        <v>4.6779400000000004</v>
      </c>
      <c r="AE163" s="72">
        <v>-7.3734999999999995E-2</v>
      </c>
    </row>
    <row r="164" spans="1:31" ht="15" customHeight="1" x14ac:dyDescent="0.25">
      <c r="A164" s="70" t="s">
        <v>114</v>
      </c>
      <c r="B164" s="78">
        <v>21</v>
      </c>
      <c r="C164" s="78">
        <v>21</v>
      </c>
      <c r="D164" s="78">
        <v>18.825001</v>
      </c>
      <c r="E164" s="78">
        <v>17.644842000000001</v>
      </c>
      <c r="F164" s="78">
        <v>16.681595000000002</v>
      </c>
      <c r="G164" s="78">
        <v>16.360600000000002</v>
      </c>
      <c r="H164" s="78">
        <v>15.779398</v>
      </c>
      <c r="I164" s="78">
        <v>14.663262</v>
      </c>
      <c r="J164" s="78">
        <v>13.288614000000001</v>
      </c>
      <c r="K164" s="78">
        <v>12.108435999999999</v>
      </c>
      <c r="L164" s="78">
        <v>11.241623000000001</v>
      </c>
      <c r="M164" s="78">
        <v>9.9202340000000007</v>
      </c>
      <c r="N164" s="78">
        <v>9.3185660000000006</v>
      </c>
      <c r="O164" s="78">
        <v>8.742604</v>
      </c>
      <c r="P164" s="78">
        <v>7.7516360000000004</v>
      </c>
      <c r="Q164" s="78">
        <v>6.4910680000000003</v>
      </c>
      <c r="R164" s="78">
        <v>6.0905570000000004</v>
      </c>
      <c r="S164" s="78">
        <v>6.0624840000000004</v>
      </c>
      <c r="T164" s="78">
        <v>6.0424899999999999</v>
      </c>
      <c r="U164" s="78">
        <v>6.0284680000000002</v>
      </c>
      <c r="V164" s="78">
        <v>6</v>
      </c>
      <c r="W164" s="78">
        <v>6</v>
      </c>
      <c r="X164" s="78">
        <v>6</v>
      </c>
      <c r="Y164" s="78">
        <v>6</v>
      </c>
      <c r="Z164" s="78">
        <v>6</v>
      </c>
      <c r="AA164" s="78">
        <v>5.804697</v>
      </c>
      <c r="AB164" s="78">
        <v>5.0109839999999997</v>
      </c>
      <c r="AC164" s="78">
        <v>5</v>
      </c>
      <c r="AD164" s="78">
        <v>4.6779400000000004</v>
      </c>
      <c r="AE164" s="72">
        <v>-5.4099000000000001E-2</v>
      </c>
    </row>
    <row r="165" spans="1:31" ht="15" customHeight="1" x14ac:dyDescent="0.25">
      <c r="A165" s="70" t="s">
        <v>115</v>
      </c>
      <c r="B165" s="78">
        <v>8</v>
      </c>
      <c r="C165" s="78">
        <v>8</v>
      </c>
      <c r="D165" s="78">
        <v>7.8452999999999999</v>
      </c>
      <c r="E165" s="78">
        <v>7.5651200000000003</v>
      </c>
      <c r="F165" s="78">
        <v>6.1147070000000001</v>
      </c>
      <c r="G165" s="78">
        <v>2.3667050000000001</v>
      </c>
      <c r="H165" s="78">
        <v>0</v>
      </c>
      <c r="I165" s="78">
        <v>0</v>
      </c>
      <c r="J165" s="78">
        <v>0</v>
      </c>
      <c r="K165" s="78">
        <v>0</v>
      </c>
      <c r="L165" s="78">
        <v>0</v>
      </c>
      <c r="M165" s="78">
        <v>0</v>
      </c>
      <c r="N165" s="78">
        <v>0</v>
      </c>
      <c r="O165" s="78">
        <v>0</v>
      </c>
      <c r="P165" s="78">
        <v>0</v>
      </c>
      <c r="Q165" s="78">
        <v>0</v>
      </c>
      <c r="R165" s="78">
        <v>0</v>
      </c>
      <c r="S165" s="78">
        <v>0</v>
      </c>
      <c r="T165" s="78">
        <v>0</v>
      </c>
      <c r="U165" s="78">
        <v>0</v>
      </c>
      <c r="V165" s="78">
        <v>0</v>
      </c>
      <c r="W165" s="78">
        <v>0</v>
      </c>
      <c r="X165" s="78">
        <v>0</v>
      </c>
      <c r="Y165" s="78">
        <v>0</v>
      </c>
      <c r="Z165" s="78">
        <v>0</v>
      </c>
      <c r="AA165" s="78">
        <v>0</v>
      </c>
      <c r="AB165" s="78">
        <v>0</v>
      </c>
      <c r="AC165" s="78">
        <v>0</v>
      </c>
      <c r="AD165" s="78">
        <v>0</v>
      </c>
      <c r="AE165" s="79" t="s">
        <v>134</v>
      </c>
    </row>
    <row r="166" spans="1:31" ht="15" customHeight="1" x14ac:dyDescent="0.25">
      <c r="A166" s="70" t="s">
        <v>116</v>
      </c>
      <c r="B166" s="78">
        <v>8</v>
      </c>
      <c r="C166" s="78">
        <v>8</v>
      </c>
      <c r="D166" s="78">
        <v>7.9850000000000003</v>
      </c>
      <c r="E166" s="78">
        <v>6.6609619999999996</v>
      </c>
      <c r="F166" s="78">
        <v>2.3116080000000001</v>
      </c>
      <c r="G166" s="78">
        <v>1.1200699999999999</v>
      </c>
      <c r="H166" s="78">
        <v>1.0853649999999999</v>
      </c>
      <c r="I166" s="78">
        <v>1.042527</v>
      </c>
      <c r="J166" s="78">
        <v>0</v>
      </c>
      <c r="K166" s="78">
        <v>0</v>
      </c>
      <c r="L166" s="78">
        <v>0</v>
      </c>
      <c r="M166" s="78">
        <v>0</v>
      </c>
      <c r="N166" s="78">
        <v>0</v>
      </c>
      <c r="O166" s="78">
        <v>0</v>
      </c>
      <c r="P166" s="78">
        <v>0</v>
      </c>
      <c r="Q166" s="78">
        <v>0</v>
      </c>
      <c r="R166" s="78">
        <v>0</v>
      </c>
      <c r="S166" s="78">
        <v>0</v>
      </c>
      <c r="T166" s="78">
        <v>0</v>
      </c>
      <c r="U166" s="78">
        <v>0</v>
      </c>
      <c r="V166" s="78">
        <v>0</v>
      </c>
      <c r="W166" s="78">
        <v>0</v>
      </c>
      <c r="X166" s="78">
        <v>0</v>
      </c>
      <c r="Y166" s="78">
        <v>0</v>
      </c>
      <c r="Z166" s="78">
        <v>0</v>
      </c>
      <c r="AA166" s="78">
        <v>0</v>
      </c>
      <c r="AB166" s="78">
        <v>0</v>
      </c>
      <c r="AC166" s="78">
        <v>0</v>
      </c>
      <c r="AD166" s="78">
        <v>0</v>
      </c>
      <c r="AE166" s="79" t="s">
        <v>134</v>
      </c>
    </row>
    <row r="167" spans="1:31" ht="15" customHeight="1" x14ac:dyDescent="0.25">
      <c r="A167" s="70" t="s">
        <v>128</v>
      </c>
      <c r="B167" s="78">
        <v>26</v>
      </c>
      <c r="C167" s="78">
        <v>28</v>
      </c>
      <c r="D167" s="78">
        <v>21.761697999999999</v>
      </c>
      <c r="E167" s="78">
        <v>18.561274999999998</v>
      </c>
      <c r="F167" s="78">
        <v>18.073059000000001</v>
      </c>
      <c r="G167" s="78">
        <v>8.6234210000000004</v>
      </c>
      <c r="H167" s="78">
        <v>6.7527780000000002</v>
      </c>
      <c r="I167" s="78">
        <v>6.4358630000000003</v>
      </c>
      <c r="J167" s="78">
        <v>3.768691</v>
      </c>
      <c r="K167" s="78">
        <v>3.4835410000000002</v>
      </c>
      <c r="L167" s="78">
        <v>3.1676340000000001</v>
      </c>
      <c r="M167" s="78">
        <v>2.4131260000000001</v>
      </c>
      <c r="N167" s="78">
        <v>1.661198</v>
      </c>
      <c r="O167" s="78">
        <v>1.187181</v>
      </c>
      <c r="P167" s="78">
        <v>0.80484</v>
      </c>
      <c r="Q167" s="78">
        <v>0.590673</v>
      </c>
      <c r="R167" s="78">
        <v>0.454818</v>
      </c>
      <c r="S167" s="78">
        <v>0.34566200000000002</v>
      </c>
      <c r="T167" s="78">
        <v>0.25924599999999998</v>
      </c>
      <c r="U167" s="78">
        <v>0.19184200000000001</v>
      </c>
      <c r="V167" s="78">
        <v>0.140045</v>
      </c>
      <c r="W167" s="78">
        <v>0.100832</v>
      </c>
      <c r="X167" s="78">
        <v>7.1591000000000002E-2</v>
      </c>
      <c r="Y167" s="78">
        <v>5.0113999999999999E-2</v>
      </c>
      <c r="Z167" s="78">
        <v>3.4577999999999998E-2</v>
      </c>
      <c r="AA167" s="78">
        <v>2.3512999999999999E-2</v>
      </c>
      <c r="AB167" s="78">
        <v>1.5754000000000001E-2</v>
      </c>
      <c r="AC167" s="78">
        <v>0</v>
      </c>
      <c r="AD167" s="78">
        <v>0</v>
      </c>
      <c r="AE167" s="79" t="s">
        <v>134</v>
      </c>
    </row>
    <row r="168" spans="1:31" ht="15" customHeight="1" x14ac:dyDescent="0.25">
      <c r="A168" s="70" t="s">
        <v>114</v>
      </c>
      <c r="B168" s="78">
        <v>8</v>
      </c>
      <c r="C168" s="78">
        <v>9</v>
      </c>
      <c r="D168" s="78">
        <v>7.1412829999999996</v>
      </c>
      <c r="E168" s="78">
        <v>3.9448219999999998</v>
      </c>
      <c r="F168" s="78">
        <v>3.4835410000000002</v>
      </c>
      <c r="G168" s="78">
        <v>3.4835410000000002</v>
      </c>
      <c r="H168" s="78">
        <v>3.4835410000000002</v>
      </c>
      <c r="I168" s="78">
        <v>3.4835410000000002</v>
      </c>
      <c r="J168" s="78">
        <v>3.4835410000000002</v>
      </c>
      <c r="K168" s="78">
        <v>3.4835410000000002</v>
      </c>
      <c r="L168" s="78">
        <v>3.1676340000000001</v>
      </c>
      <c r="M168" s="78">
        <v>2.4131260000000001</v>
      </c>
      <c r="N168" s="78">
        <v>1.661198</v>
      </c>
      <c r="O168" s="78">
        <v>1.187181</v>
      </c>
      <c r="P168" s="78">
        <v>0.80484</v>
      </c>
      <c r="Q168" s="78">
        <v>0.590673</v>
      </c>
      <c r="R168" s="78">
        <v>0.454818</v>
      </c>
      <c r="S168" s="78">
        <v>0.34566200000000002</v>
      </c>
      <c r="T168" s="78">
        <v>0.25924599999999998</v>
      </c>
      <c r="U168" s="78">
        <v>0.19184200000000001</v>
      </c>
      <c r="V168" s="78">
        <v>0.140045</v>
      </c>
      <c r="W168" s="78">
        <v>0.100832</v>
      </c>
      <c r="X168" s="78">
        <v>7.1591000000000002E-2</v>
      </c>
      <c r="Y168" s="78">
        <v>5.0113999999999999E-2</v>
      </c>
      <c r="Z168" s="78">
        <v>3.4577999999999998E-2</v>
      </c>
      <c r="AA168" s="78">
        <v>2.3512999999999999E-2</v>
      </c>
      <c r="AB168" s="78">
        <v>1.5754000000000001E-2</v>
      </c>
      <c r="AC168" s="78">
        <v>0</v>
      </c>
      <c r="AD168" s="78">
        <v>0</v>
      </c>
      <c r="AE168" s="79" t="s">
        <v>134</v>
      </c>
    </row>
    <row r="169" spans="1:31" ht="15" customHeight="1" x14ac:dyDescent="0.25">
      <c r="A169" s="70" t="s">
        <v>115</v>
      </c>
      <c r="B169" s="78">
        <v>11</v>
      </c>
      <c r="C169" s="78">
        <v>11</v>
      </c>
      <c r="D169" s="78">
        <v>10.996708</v>
      </c>
      <c r="E169" s="78">
        <v>10.992746</v>
      </c>
      <c r="F169" s="78">
        <v>10.987928</v>
      </c>
      <c r="G169" s="78">
        <v>1.649321</v>
      </c>
      <c r="H169" s="78">
        <v>0</v>
      </c>
      <c r="I169" s="78">
        <v>0</v>
      </c>
      <c r="J169" s="78">
        <v>0</v>
      </c>
      <c r="K169" s="78">
        <v>0</v>
      </c>
      <c r="L169" s="78">
        <v>0</v>
      </c>
      <c r="M169" s="78">
        <v>0</v>
      </c>
      <c r="N169" s="78">
        <v>0</v>
      </c>
      <c r="O169" s="78">
        <v>0</v>
      </c>
      <c r="P169" s="78">
        <v>0</v>
      </c>
      <c r="Q169" s="78">
        <v>0</v>
      </c>
      <c r="R169" s="78">
        <v>0</v>
      </c>
      <c r="S169" s="78">
        <v>0</v>
      </c>
      <c r="T169" s="78">
        <v>0</v>
      </c>
      <c r="U169" s="78">
        <v>0</v>
      </c>
      <c r="V169" s="78">
        <v>0</v>
      </c>
      <c r="W169" s="78">
        <v>0</v>
      </c>
      <c r="X169" s="78">
        <v>0</v>
      </c>
      <c r="Y169" s="78">
        <v>0</v>
      </c>
      <c r="Z169" s="78">
        <v>0</v>
      </c>
      <c r="AA169" s="78">
        <v>0</v>
      </c>
      <c r="AB169" s="78">
        <v>0</v>
      </c>
      <c r="AC169" s="78">
        <v>0</v>
      </c>
      <c r="AD169" s="78">
        <v>0</v>
      </c>
      <c r="AE169" s="79" t="s">
        <v>134</v>
      </c>
    </row>
    <row r="170" spans="1:31" ht="15" customHeight="1" x14ac:dyDescent="0.25">
      <c r="A170" s="70" t="s">
        <v>116</v>
      </c>
      <c r="B170" s="78">
        <v>7</v>
      </c>
      <c r="C170" s="78">
        <v>8</v>
      </c>
      <c r="D170" s="78">
        <v>3.623707</v>
      </c>
      <c r="E170" s="78">
        <v>3.623707</v>
      </c>
      <c r="F170" s="78">
        <v>3.6015890000000002</v>
      </c>
      <c r="G170" s="78">
        <v>3.4905590000000002</v>
      </c>
      <c r="H170" s="78">
        <v>3.2692369999999999</v>
      </c>
      <c r="I170" s="78">
        <v>2.952321</v>
      </c>
      <c r="J170" s="78">
        <v>0.28514899999999999</v>
      </c>
      <c r="K170" s="78">
        <v>0</v>
      </c>
      <c r="L170" s="78">
        <v>0</v>
      </c>
      <c r="M170" s="78">
        <v>0</v>
      </c>
      <c r="N170" s="78">
        <v>0</v>
      </c>
      <c r="O170" s="78">
        <v>0</v>
      </c>
      <c r="P170" s="78">
        <v>0</v>
      </c>
      <c r="Q170" s="78">
        <v>0</v>
      </c>
      <c r="R170" s="78">
        <v>0</v>
      </c>
      <c r="S170" s="78">
        <v>0</v>
      </c>
      <c r="T170" s="78">
        <v>0</v>
      </c>
      <c r="U170" s="78">
        <v>0</v>
      </c>
      <c r="V170" s="78">
        <v>0</v>
      </c>
      <c r="W170" s="78">
        <v>0</v>
      </c>
      <c r="X170" s="78">
        <v>0</v>
      </c>
      <c r="Y170" s="78">
        <v>0</v>
      </c>
      <c r="Z170" s="78">
        <v>0</v>
      </c>
      <c r="AA170" s="78">
        <v>0</v>
      </c>
      <c r="AB170" s="78">
        <v>0</v>
      </c>
      <c r="AC170" s="78">
        <v>0</v>
      </c>
      <c r="AD170" s="78">
        <v>0</v>
      </c>
      <c r="AE170" s="79" t="s">
        <v>134</v>
      </c>
    </row>
    <row r="171" spans="1:31" ht="15" customHeight="1" x14ac:dyDescent="0.25">
      <c r="A171" s="69" t="s">
        <v>131</v>
      </c>
      <c r="B171" s="80">
        <v>2588</v>
      </c>
      <c r="C171" s="80">
        <v>2598</v>
      </c>
      <c r="D171" s="80">
        <v>2264.0585940000001</v>
      </c>
      <c r="E171" s="80">
        <v>2044.049683</v>
      </c>
      <c r="F171" s="80">
        <v>1786.3115230000001</v>
      </c>
      <c r="G171" s="80">
        <v>1417.244751</v>
      </c>
      <c r="H171" s="80">
        <v>1077.752197</v>
      </c>
      <c r="I171" s="80">
        <v>840.49707000000001</v>
      </c>
      <c r="J171" s="80">
        <v>608.21179199999995</v>
      </c>
      <c r="K171" s="80">
        <v>568.81158400000004</v>
      </c>
      <c r="L171" s="80">
        <v>524.38769500000001</v>
      </c>
      <c r="M171" s="80">
        <v>478.540009</v>
      </c>
      <c r="N171" s="80">
        <v>434.29510499999998</v>
      </c>
      <c r="O171" s="80">
        <v>386.50598100000002</v>
      </c>
      <c r="P171" s="80">
        <v>339.07284499999997</v>
      </c>
      <c r="Q171" s="80">
        <v>289.82281499999999</v>
      </c>
      <c r="R171" s="80">
        <v>248.487427</v>
      </c>
      <c r="S171" s="80">
        <v>218.130402</v>
      </c>
      <c r="T171" s="80">
        <v>181.274857</v>
      </c>
      <c r="U171" s="80">
        <v>138.18009900000001</v>
      </c>
      <c r="V171" s="80">
        <v>110.474197</v>
      </c>
      <c r="W171" s="80">
        <v>89.349036999999996</v>
      </c>
      <c r="X171" s="80">
        <v>75.370582999999996</v>
      </c>
      <c r="Y171" s="80">
        <v>65.057609999999997</v>
      </c>
      <c r="Z171" s="80">
        <v>59.061188000000001</v>
      </c>
      <c r="AA171" s="80">
        <v>54.974975999999998</v>
      </c>
      <c r="AB171" s="80">
        <v>49.640357999999999</v>
      </c>
      <c r="AC171" s="80">
        <v>47.211151000000001</v>
      </c>
      <c r="AD171" s="80">
        <v>44.104317000000002</v>
      </c>
      <c r="AE171" s="76">
        <v>-0.14011899999999999</v>
      </c>
    </row>
    <row r="172" spans="1:31" ht="15" customHeight="1" x14ac:dyDescent="0.25"/>
    <row r="173" spans="1:31" ht="15" customHeight="1" x14ac:dyDescent="0.25"/>
    <row r="174" spans="1:31" ht="15" customHeight="1" x14ac:dyDescent="0.25">
      <c r="A174" s="69" t="s">
        <v>297</v>
      </c>
    </row>
    <row r="175" spans="1:31" ht="15" customHeight="1" x14ac:dyDescent="0.25">
      <c r="A175" s="70" t="s">
        <v>113</v>
      </c>
      <c r="B175" s="78">
        <v>931</v>
      </c>
      <c r="C175" s="78">
        <v>931</v>
      </c>
      <c r="D175" s="78">
        <v>906.73699999999997</v>
      </c>
      <c r="E175" s="78">
        <v>886.98730499999999</v>
      </c>
      <c r="F175" s="78">
        <v>867.68542500000001</v>
      </c>
      <c r="G175" s="78">
        <v>849.22259499999996</v>
      </c>
      <c r="H175" s="78">
        <v>844.33764599999995</v>
      </c>
      <c r="I175" s="78">
        <v>845.587402</v>
      </c>
      <c r="J175" s="78">
        <v>845.71435499999995</v>
      </c>
      <c r="K175" s="78">
        <v>846.08972200000005</v>
      </c>
      <c r="L175" s="78">
        <v>842.95269800000005</v>
      </c>
      <c r="M175" s="78">
        <v>844.61511199999995</v>
      </c>
      <c r="N175" s="78">
        <v>845.36706500000003</v>
      </c>
      <c r="O175" s="78">
        <v>847.20538299999998</v>
      </c>
      <c r="P175" s="78">
        <v>847.049622</v>
      </c>
      <c r="Q175" s="78">
        <v>847.91980000000001</v>
      </c>
      <c r="R175" s="78">
        <v>841.79809599999999</v>
      </c>
      <c r="S175" s="78">
        <v>839.68737799999997</v>
      </c>
      <c r="T175" s="78">
        <v>840.59832800000004</v>
      </c>
      <c r="U175" s="78">
        <v>842.47534199999996</v>
      </c>
      <c r="V175" s="78">
        <v>842.387878</v>
      </c>
      <c r="W175" s="78">
        <v>845.27710000000002</v>
      </c>
      <c r="X175" s="78">
        <v>846.17163100000005</v>
      </c>
      <c r="Y175" s="78">
        <v>846.00695800000005</v>
      </c>
      <c r="Z175" s="78">
        <v>846.92065400000001</v>
      </c>
      <c r="AA175" s="78">
        <v>849.71838400000001</v>
      </c>
      <c r="AB175" s="78">
        <v>852.46093800000006</v>
      </c>
      <c r="AC175" s="78">
        <v>853.25091599999996</v>
      </c>
      <c r="AD175" s="78">
        <v>854.31341599999996</v>
      </c>
      <c r="AE175" s="72">
        <v>-3.179E-3</v>
      </c>
    </row>
    <row r="176" spans="1:31" ht="15" customHeight="1" x14ac:dyDescent="0.25">
      <c r="A176" s="70" t="s">
        <v>117</v>
      </c>
      <c r="B176" s="78">
        <v>50</v>
      </c>
      <c r="C176" s="78">
        <v>50</v>
      </c>
      <c r="D176" s="78">
        <v>50.139999000000003</v>
      </c>
      <c r="E176" s="78">
        <v>49.282798999999997</v>
      </c>
      <c r="F176" s="78">
        <v>49.428452</v>
      </c>
      <c r="G176" s="78">
        <v>49.577022999999997</v>
      </c>
      <c r="H176" s="78">
        <v>49.641922000000001</v>
      </c>
      <c r="I176" s="78">
        <v>49.456767999999997</v>
      </c>
      <c r="J176" s="78">
        <v>49.384892000000001</v>
      </c>
      <c r="K176" s="78">
        <v>49.545704000000001</v>
      </c>
      <c r="L176" s="78">
        <v>49.709735999999999</v>
      </c>
      <c r="M176" s="78">
        <v>49.877048000000002</v>
      </c>
      <c r="N176" s="78">
        <v>50.047707000000003</v>
      </c>
      <c r="O176" s="78">
        <v>50.221778999999998</v>
      </c>
      <c r="P176" s="78">
        <v>50.399334000000003</v>
      </c>
      <c r="Q176" s="78">
        <v>50.580441</v>
      </c>
      <c r="R176" s="78">
        <v>49.765163000000001</v>
      </c>
      <c r="S176" s="78">
        <v>49.953586999999999</v>
      </c>
      <c r="T176" s="78">
        <v>50.145775</v>
      </c>
      <c r="U176" s="78">
        <v>50.341811999999997</v>
      </c>
      <c r="V176" s="78">
        <v>50.541763000000003</v>
      </c>
      <c r="W176" s="78">
        <v>50.745716000000002</v>
      </c>
      <c r="X176" s="78">
        <v>50.953750999999997</v>
      </c>
      <c r="Y176" s="78">
        <v>51.165942999999999</v>
      </c>
      <c r="Z176" s="78">
        <v>51.382381000000002</v>
      </c>
      <c r="AA176" s="78">
        <v>50.603146000000002</v>
      </c>
      <c r="AB176" s="78">
        <v>50.828327000000002</v>
      </c>
      <c r="AC176" s="78">
        <v>51.058010000000003</v>
      </c>
      <c r="AD176" s="78">
        <v>51.292290000000001</v>
      </c>
      <c r="AE176" s="72">
        <v>9.4600000000000001E-4</v>
      </c>
    </row>
    <row r="177" spans="1:31" ht="15" customHeight="1" x14ac:dyDescent="0.25">
      <c r="A177" s="70" t="s">
        <v>118</v>
      </c>
      <c r="B177" s="78">
        <v>34</v>
      </c>
      <c r="C177" s="78">
        <v>34</v>
      </c>
      <c r="D177" s="78">
        <v>34.159999999999997</v>
      </c>
      <c r="E177" s="78">
        <v>33.333199</v>
      </c>
      <c r="F177" s="78">
        <v>30.243027000000001</v>
      </c>
      <c r="G177" s="78">
        <v>29.257984</v>
      </c>
      <c r="H177" s="78">
        <v>29.431175</v>
      </c>
      <c r="I177" s="78">
        <v>29.376968000000002</v>
      </c>
      <c r="J177" s="78">
        <v>29.501747000000002</v>
      </c>
      <c r="K177" s="78">
        <v>29.685538999999999</v>
      </c>
      <c r="L177" s="78">
        <v>29.873000999999999</v>
      </c>
      <c r="M177" s="78">
        <v>30.037189000000001</v>
      </c>
      <c r="N177" s="78">
        <v>30.206164999999999</v>
      </c>
      <c r="O177" s="78">
        <v>30.405104000000001</v>
      </c>
      <c r="P177" s="78">
        <v>30.590966999999999</v>
      </c>
      <c r="Q177" s="78">
        <v>29.796092999999999</v>
      </c>
      <c r="R177" s="78">
        <v>30.001812000000001</v>
      </c>
      <c r="S177" s="78">
        <v>30.170058999999998</v>
      </c>
      <c r="T177" s="78">
        <v>30.213588999999999</v>
      </c>
      <c r="U177" s="78">
        <v>30.175894</v>
      </c>
      <c r="V177" s="78">
        <v>30.176445000000001</v>
      </c>
      <c r="W177" s="78">
        <v>30.409538000000001</v>
      </c>
      <c r="X177" s="78">
        <v>30.647289000000001</v>
      </c>
      <c r="Y177" s="78">
        <v>30.889793000000001</v>
      </c>
      <c r="Z177" s="78">
        <v>31.137149999999998</v>
      </c>
      <c r="AA177" s="78">
        <v>31.389454000000001</v>
      </c>
      <c r="AB177" s="78">
        <v>31.646805000000001</v>
      </c>
      <c r="AC177" s="78">
        <v>31.791359</v>
      </c>
      <c r="AD177" s="78">
        <v>31.836152999999999</v>
      </c>
      <c r="AE177" s="72">
        <v>-2.4329999999999998E-3</v>
      </c>
    </row>
    <row r="178" spans="1:31" ht="15" customHeight="1" x14ac:dyDescent="0.25">
      <c r="A178" s="70" t="s">
        <v>119</v>
      </c>
      <c r="B178" s="78">
        <v>87</v>
      </c>
      <c r="C178" s="78">
        <v>87</v>
      </c>
      <c r="D178" s="78">
        <v>81.802199999999999</v>
      </c>
      <c r="E178" s="78">
        <v>80.410408000000004</v>
      </c>
      <c r="F178" s="78">
        <v>79.539000999999999</v>
      </c>
      <c r="G178" s="78">
        <v>74.435623000000007</v>
      </c>
      <c r="H178" s="78">
        <v>74.942038999999994</v>
      </c>
      <c r="I178" s="78">
        <v>75.351578000000003</v>
      </c>
      <c r="J178" s="78">
        <v>74.848304999999996</v>
      </c>
      <c r="K178" s="78">
        <v>74.874138000000002</v>
      </c>
      <c r="L178" s="78">
        <v>74.092415000000003</v>
      </c>
      <c r="M178" s="78">
        <v>74.413818000000006</v>
      </c>
      <c r="N178" s="78">
        <v>73.707863000000003</v>
      </c>
      <c r="O178" s="78">
        <v>73.093033000000005</v>
      </c>
      <c r="P178" s="78">
        <v>73.580314999999999</v>
      </c>
      <c r="Q178" s="78">
        <v>73.212378999999999</v>
      </c>
      <c r="R178" s="78">
        <v>72.898505999999998</v>
      </c>
      <c r="S178" s="78">
        <v>72.598350999999994</v>
      </c>
      <c r="T178" s="78">
        <v>73.312201999999999</v>
      </c>
      <c r="U178" s="78">
        <v>74.040321000000006</v>
      </c>
      <c r="V178" s="78">
        <v>74.783028000000002</v>
      </c>
      <c r="W178" s="78">
        <v>75.540565000000001</v>
      </c>
      <c r="X178" s="78">
        <v>76.313254999999998</v>
      </c>
      <c r="Y178" s="78">
        <v>77.101401999999993</v>
      </c>
      <c r="Z178" s="78">
        <v>77.905311999999995</v>
      </c>
      <c r="AA178" s="78">
        <v>78.725288000000006</v>
      </c>
      <c r="AB178" s="78">
        <v>79.561684</v>
      </c>
      <c r="AC178" s="78">
        <v>80.414803000000006</v>
      </c>
      <c r="AD178" s="78">
        <v>81.284981000000002</v>
      </c>
      <c r="AE178" s="72">
        <v>-2.513E-3</v>
      </c>
    </row>
    <row r="179" spans="1:31" ht="15" customHeight="1" x14ac:dyDescent="0.25">
      <c r="A179" s="70" t="s">
        <v>120</v>
      </c>
      <c r="B179" s="78">
        <v>393</v>
      </c>
      <c r="C179" s="78">
        <v>393</v>
      </c>
      <c r="D179" s="78">
        <v>393.98495500000001</v>
      </c>
      <c r="E179" s="78">
        <v>397.02310199999999</v>
      </c>
      <c r="F179" s="78">
        <v>399.02957199999997</v>
      </c>
      <c r="G179" s="78">
        <v>400.98840300000001</v>
      </c>
      <c r="H179" s="78">
        <v>404.15646400000003</v>
      </c>
      <c r="I179" s="78">
        <v>406.99761999999998</v>
      </c>
      <c r="J179" s="78">
        <v>409.86285400000003</v>
      </c>
      <c r="K179" s="78">
        <v>412.320312</v>
      </c>
      <c r="L179" s="78">
        <v>412.22625699999998</v>
      </c>
      <c r="M179" s="78">
        <v>412.210419</v>
      </c>
      <c r="N179" s="78">
        <v>412.42871100000002</v>
      </c>
      <c r="O179" s="78">
        <v>410.68408199999999</v>
      </c>
      <c r="P179" s="78">
        <v>408.810608</v>
      </c>
      <c r="Q179" s="78">
        <v>405.65759300000002</v>
      </c>
      <c r="R179" s="78">
        <v>401.37463400000001</v>
      </c>
      <c r="S179" s="78">
        <v>394.48693800000001</v>
      </c>
      <c r="T179" s="78">
        <v>387.81591800000001</v>
      </c>
      <c r="U179" s="78">
        <v>381.85437000000002</v>
      </c>
      <c r="V179" s="78">
        <v>378.89642300000003</v>
      </c>
      <c r="W179" s="78">
        <v>375.03567500000003</v>
      </c>
      <c r="X179" s="78">
        <v>374.29388399999999</v>
      </c>
      <c r="Y179" s="78">
        <v>372.61080900000002</v>
      </c>
      <c r="Z179" s="78">
        <v>370.86224399999998</v>
      </c>
      <c r="AA179" s="78">
        <v>369.93609600000002</v>
      </c>
      <c r="AB179" s="78">
        <v>371.70712300000002</v>
      </c>
      <c r="AC179" s="78">
        <v>371.013306</v>
      </c>
      <c r="AD179" s="78">
        <v>372.81848100000002</v>
      </c>
      <c r="AE179" s="72">
        <v>-1.951E-3</v>
      </c>
    </row>
    <row r="180" spans="1:31" ht="15" customHeight="1" x14ac:dyDescent="0.25">
      <c r="A180" s="70" t="s">
        <v>121</v>
      </c>
      <c r="B180" s="78">
        <v>84</v>
      </c>
      <c r="C180" s="78">
        <v>84</v>
      </c>
      <c r="D180" s="78">
        <v>79.139999000000003</v>
      </c>
      <c r="E180" s="78">
        <v>76.952797000000004</v>
      </c>
      <c r="F180" s="78">
        <v>73.979645000000005</v>
      </c>
      <c r="G180" s="78">
        <v>74.030868999999996</v>
      </c>
      <c r="H180" s="78">
        <v>73.857253999999998</v>
      </c>
      <c r="I180" s="78">
        <v>72.477478000000005</v>
      </c>
      <c r="J180" s="78">
        <v>71.562354999999997</v>
      </c>
      <c r="K180" s="78">
        <v>71.720123000000001</v>
      </c>
      <c r="L180" s="78">
        <v>71.861343000000005</v>
      </c>
      <c r="M180" s="78">
        <v>71.025490000000005</v>
      </c>
      <c r="N180" s="78">
        <v>71.192909</v>
      </c>
      <c r="O180" s="78">
        <v>70.324264999999997</v>
      </c>
      <c r="P180" s="78">
        <v>70.498451000000003</v>
      </c>
      <c r="Q180" s="78">
        <v>69.662773000000001</v>
      </c>
      <c r="R180" s="78">
        <v>68.843986999999998</v>
      </c>
      <c r="S180" s="78">
        <v>69.028846999999999</v>
      </c>
      <c r="T180" s="78">
        <v>69.124268000000001</v>
      </c>
      <c r="U180" s="78">
        <v>69.101439999999997</v>
      </c>
      <c r="V180" s="78">
        <v>67.827599000000006</v>
      </c>
      <c r="W180" s="78">
        <v>67.431754999999995</v>
      </c>
      <c r="X180" s="78">
        <v>67.068770999999998</v>
      </c>
      <c r="Y180" s="78">
        <v>66.828238999999996</v>
      </c>
      <c r="Z180" s="78">
        <v>66.692390000000003</v>
      </c>
      <c r="AA180" s="78">
        <v>66.650276000000005</v>
      </c>
      <c r="AB180" s="78">
        <v>66.697151000000005</v>
      </c>
      <c r="AC180" s="78">
        <v>65.834000000000003</v>
      </c>
      <c r="AD180" s="78">
        <v>66.069846999999996</v>
      </c>
      <c r="AE180" s="72">
        <v>-8.8529999999999998E-3</v>
      </c>
    </row>
    <row r="181" spans="1:31" ht="15" customHeight="1" x14ac:dyDescent="0.25">
      <c r="A181" s="70" t="s">
        <v>122</v>
      </c>
      <c r="B181" s="78">
        <v>89</v>
      </c>
      <c r="C181" s="78">
        <v>89</v>
      </c>
      <c r="D181" s="78">
        <v>90.340003999999993</v>
      </c>
      <c r="E181" s="78">
        <v>91.376793000000006</v>
      </c>
      <c r="F181" s="78">
        <v>92.770920000000004</v>
      </c>
      <c r="G181" s="78">
        <v>94.192939999999993</v>
      </c>
      <c r="H181" s="78">
        <v>95.535042000000004</v>
      </c>
      <c r="I181" s="78">
        <v>97.014495999999994</v>
      </c>
      <c r="J181" s="78">
        <v>94.186333000000005</v>
      </c>
      <c r="K181" s="78">
        <v>96.062790000000007</v>
      </c>
      <c r="L181" s="78">
        <v>97.483001999999999</v>
      </c>
      <c r="M181" s="78">
        <v>99.084434999999999</v>
      </c>
      <c r="N181" s="78">
        <v>100.646011</v>
      </c>
      <c r="O181" s="78">
        <v>102.312141</v>
      </c>
      <c r="P181" s="78">
        <v>103.994049</v>
      </c>
      <c r="Q181" s="78">
        <v>104.727509</v>
      </c>
      <c r="R181" s="78">
        <v>105.495605</v>
      </c>
      <c r="S181" s="78">
        <v>107.299072</v>
      </c>
      <c r="T181" s="78">
        <v>109.138603</v>
      </c>
      <c r="U181" s="78">
        <v>111.014923</v>
      </c>
      <c r="V181" s="78">
        <v>112.926315</v>
      </c>
      <c r="W181" s="78">
        <v>114.85739100000001</v>
      </c>
      <c r="X181" s="78">
        <v>116.84854900000001</v>
      </c>
      <c r="Y181" s="78">
        <v>118.879532</v>
      </c>
      <c r="Z181" s="78">
        <v>120.951172</v>
      </c>
      <c r="AA181" s="78">
        <v>123.064217</v>
      </c>
      <c r="AB181" s="78">
        <v>125.219505</v>
      </c>
      <c r="AC181" s="78">
        <v>126.41793800000001</v>
      </c>
      <c r="AD181" s="78">
        <v>128.66029399999999</v>
      </c>
      <c r="AE181" s="72">
        <v>1.3743E-2</v>
      </c>
    </row>
    <row r="182" spans="1:31" ht="15" customHeight="1" x14ac:dyDescent="0.25">
      <c r="A182" s="70" t="s">
        <v>123</v>
      </c>
      <c r="B182" s="78">
        <v>52</v>
      </c>
      <c r="C182" s="78">
        <v>52</v>
      </c>
      <c r="D182" s="78">
        <v>52.480003000000004</v>
      </c>
      <c r="E182" s="78">
        <v>52.639603000000001</v>
      </c>
      <c r="F182" s="78">
        <v>53.138992000000002</v>
      </c>
      <c r="G182" s="78">
        <v>53.648369000000002</v>
      </c>
      <c r="H182" s="78">
        <v>53.951163999999999</v>
      </c>
      <c r="I182" s="78">
        <v>54.432358000000001</v>
      </c>
      <c r="J182" s="78">
        <v>54.905127999999998</v>
      </c>
      <c r="K182" s="78">
        <v>55.402298000000002</v>
      </c>
      <c r="L182" s="78">
        <v>55.074123</v>
      </c>
      <c r="M182" s="78">
        <v>54.503754000000001</v>
      </c>
      <c r="N182" s="78">
        <v>55.088870999999997</v>
      </c>
      <c r="O182" s="78">
        <v>54.685692000000003</v>
      </c>
      <c r="P182" s="78">
        <v>55.294455999999997</v>
      </c>
      <c r="Q182" s="78">
        <v>55.915374999999997</v>
      </c>
      <c r="R182" s="78">
        <v>56.548729000000002</v>
      </c>
      <c r="S182" s="78">
        <v>56.194740000000003</v>
      </c>
      <c r="T182" s="78">
        <v>56.853682999999997</v>
      </c>
      <c r="U182" s="78">
        <v>57.525798999999999</v>
      </c>
      <c r="V182" s="78">
        <v>58.211360999999997</v>
      </c>
      <c r="W182" s="78">
        <v>58.910637000000001</v>
      </c>
      <c r="X182" s="78">
        <v>59.623877999999998</v>
      </c>
      <c r="Y182" s="78">
        <v>60.351410000000001</v>
      </c>
      <c r="Z182" s="78">
        <v>61.093471999999998</v>
      </c>
      <c r="AA182" s="78">
        <v>61.850388000000002</v>
      </c>
      <c r="AB182" s="78">
        <v>62.622433000000001</v>
      </c>
      <c r="AC182" s="78">
        <v>63.409931</v>
      </c>
      <c r="AD182" s="78">
        <v>64.213165000000004</v>
      </c>
      <c r="AE182" s="72">
        <v>7.8440000000000003E-3</v>
      </c>
    </row>
    <row r="183" spans="1:31" ht="15" customHeight="1" x14ac:dyDescent="0.25">
      <c r="A183" s="70" t="s">
        <v>124</v>
      </c>
      <c r="B183" s="78">
        <v>153</v>
      </c>
      <c r="C183" s="78">
        <v>153</v>
      </c>
      <c r="D183" s="78">
        <v>143.64755199999999</v>
      </c>
      <c r="E183" s="78">
        <v>145.2724</v>
      </c>
      <c r="F183" s="78">
        <v>146.957855</v>
      </c>
      <c r="G183" s="78">
        <v>148.67701700000001</v>
      </c>
      <c r="H183" s="78">
        <v>150.430542</v>
      </c>
      <c r="I183" s="78">
        <v>152.219177</v>
      </c>
      <c r="J183" s="78">
        <v>154.04351800000001</v>
      </c>
      <c r="K183" s="78">
        <v>155.260437</v>
      </c>
      <c r="L183" s="78">
        <v>157.394745</v>
      </c>
      <c r="M183" s="78">
        <v>162.971588</v>
      </c>
      <c r="N183" s="78">
        <v>168.677582</v>
      </c>
      <c r="O183" s="78">
        <v>174.963684</v>
      </c>
      <c r="P183" s="78">
        <v>181.54051200000001</v>
      </c>
      <c r="Q183" s="78">
        <v>188.465317</v>
      </c>
      <c r="R183" s="78">
        <v>195.47796600000001</v>
      </c>
      <c r="S183" s="78">
        <v>202.75820899999999</v>
      </c>
      <c r="T183" s="78">
        <v>210.002319</v>
      </c>
      <c r="U183" s="78">
        <v>217.62356600000001</v>
      </c>
      <c r="V183" s="78">
        <v>225.06474299999999</v>
      </c>
      <c r="W183" s="78">
        <v>231.971115</v>
      </c>
      <c r="X183" s="78">
        <v>238.870544</v>
      </c>
      <c r="Y183" s="78">
        <v>245.55062899999999</v>
      </c>
      <c r="Z183" s="78">
        <v>251.891434</v>
      </c>
      <c r="AA183" s="78">
        <v>258.04098499999998</v>
      </c>
      <c r="AB183" s="78">
        <v>262.66629</v>
      </c>
      <c r="AC183" s="78">
        <v>268.18469199999998</v>
      </c>
      <c r="AD183" s="78">
        <v>274.87875400000001</v>
      </c>
      <c r="AE183" s="72">
        <v>2.1937000000000002E-2</v>
      </c>
    </row>
    <row r="184" spans="1:31" ht="15" customHeight="1" x14ac:dyDescent="0.25">
      <c r="A184" s="70" t="s">
        <v>125</v>
      </c>
      <c r="B184" s="78">
        <v>59</v>
      </c>
      <c r="C184" s="78">
        <v>59</v>
      </c>
      <c r="D184" s="78">
        <v>60.16</v>
      </c>
      <c r="E184" s="78">
        <v>61.343204</v>
      </c>
      <c r="F184" s="78">
        <v>62.550060000000002</v>
      </c>
      <c r="G184" s="78">
        <v>63.781075000000001</v>
      </c>
      <c r="H184" s="78">
        <v>65.036681999999999</v>
      </c>
      <c r="I184" s="78">
        <v>66.317413000000002</v>
      </c>
      <c r="J184" s="78">
        <v>67.623778999999999</v>
      </c>
      <c r="K184" s="78">
        <v>68.956237999999999</v>
      </c>
      <c r="L184" s="78">
        <v>70.22139</v>
      </c>
      <c r="M184" s="78">
        <v>71.580505000000002</v>
      </c>
      <c r="N184" s="78">
        <v>72.994545000000002</v>
      </c>
      <c r="O184" s="78">
        <v>74.436852000000002</v>
      </c>
      <c r="P184" s="78">
        <v>75.908019999999993</v>
      </c>
      <c r="Q184" s="78">
        <v>77.408607000000003</v>
      </c>
      <c r="R184" s="78">
        <v>78.939200999999997</v>
      </c>
      <c r="S184" s="78">
        <v>80.500420000000005</v>
      </c>
      <c r="T184" s="78">
        <v>82.092849999999999</v>
      </c>
      <c r="U184" s="78">
        <v>83.717124999999996</v>
      </c>
      <c r="V184" s="78">
        <v>85.373878000000005</v>
      </c>
      <c r="W184" s="78">
        <v>87.109122999999997</v>
      </c>
      <c r="X184" s="78">
        <v>88.938744</v>
      </c>
      <c r="Y184" s="78">
        <v>90.797256000000004</v>
      </c>
      <c r="Z184" s="78">
        <v>92.684212000000002</v>
      </c>
      <c r="AA184" s="78">
        <v>94.597915999999998</v>
      </c>
      <c r="AB184" s="78">
        <v>96.539062000000001</v>
      </c>
      <c r="AC184" s="78">
        <v>98.523017999999993</v>
      </c>
      <c r="AD184" s="78">
        <v>100.549362</v>
      </c>
      <c r="AE184" s="72">
        <v>1.9941E-2</v>
      </c>
    </row>
    <row r="185" spans="1:31" ht="15" customHeight="1" x14ac:dyDescent="0.25">
      <c r="A185" s="70" t="s">
        <v>126</v>
      </c>
      <c r="B185" s="78">
        <v>94</v>
      </c>
      <c r="C185" s="78">
        <v>94</v>
      </c>
      <c r="D185" s="78">
        <v>93.959998999999996</v>
      </c>
      <c r="E185" s="78">
        <v>94.939200999999997</v>
      </c>
      <c r="F185" s="78">
        <v>95.713577000000001</v>
      </c>
      <c r="G185" s="78">
        <v>95.009704999999997</v>
      </c>
      <c r="H185" s="78">
        <v>87.450989000000007</v>
      </c>
      <c r="I185" s="78">
        <v>88.510918000000004</v>
      </c>
      <c r="J185" s="78">
        <v>89.592026000000004</v>
      </c>
      <c r="K185" s="78">
        <v>90.694777999999999</v>
      </c>
      <c r="L185" s="78">
        <v>91.819564999999997</v>
      </c>
      <c r="M185" s="78">
        <v>92.918464999999998</v>
      </c>
      <c r="N185" s="78">
        <v>94.088699000000005</v>
      </c>
      <c r="O185" s="78">
        <v>95.265288999999996</v>
      </c>
      <c r="P185" s="78">
        <v>96.453072000000006</v>
      </c>
      <c r="Q185" s="78">
        <v>97.694946000000002</v>
      </c>
      <c r="R185" s="78">
        <v>98.961631999999994</v>
      </c>
      <c r="S185" s="78">
        <v>100.701904</v>
      </c>
      <c r="T185" s="78">
        <v>102.017014</v>
      </c>
      <c r="U185" s="78">
        <v>103.36125199999999</v>
      </c>
      <c r="V185" s="78">
        <v>104.657799</v>
      </c>
      <c r="W185" s="78">
        <v>105.993492</v>
      </c>
      <c r="X185" s="78">
        <v>107.41922</v>
      </c>
      <c r="Y185" s="78">
        <v>107.87426000000001</v>
      </c>
      <c r="Z185" s="78">
        <v>109.358414</v>
      </c>
      <c r="AA185" s="78">
        <v>110.872238</v>
      </c>
      <c r="AB185" s="78">
        <v>110.416321</v>
      </c>
      <c r="AC185" s="78">
        <v>111.99131</v>
      </c>
      <c r="AD185" s="78">
        <v>113.59779399999999</v>
      </c>
      <c r="AE185" s="72">
        <v>7.038E-3</v>
      </c>
    </row>
    <row r="186" spans="1:31" ht="15" customHeight="1" x14ac:dyDescent="0.25">
      <c r="A186" s="70" t="s">
        <v>127</v>
      </c>
      <c r="B186" s="78">
        <v>20</v>
      </c>
      <c r="C186" s="78">
        <v>20</v>
      </c>
      <c r="D186" s="78">
        <v>20</v>
      </c>
      <c r="E186" s="78">
        <v>20</v>
      </c>
      <c r="F186" s="78">
        <v>20</v>
      </c>
      <c r="G186" s="78">
        <v>20</v>
      </c>
      <c r="H186" s="78">
        <v>20</v>
      </c>
      <c r="I186" s="78">
        <v>20</v>
      </c>
      <c r="J186" s="78">
        <v>20</v>
      </c>
      <c r="K186" s="78">
        <v>20</v>
      </c>
      <c r="L186" s="78">
        <v>20</v>
      </c>
      <c r="M186" s="78">
        <v>20</v>
      </c>
      <c r="N186" s="78">
        <v>19.999998000000001</v>
      </c>
      <c r="O186" s="78">
        <v>19.999998000000001</v>
      </c>
      <c r="P186" s="78">
        <v>20</v>
      </c>
      <c r="Q186" s="78">
        <v>19.991904999999999</v>
      </c>
      <c r="R186" s="78">
        <v>21.485315</v>
      </c>
      <c r="S186" s="78">
        <v>23.058388000000001</v>
      </c>
      <c r="T186" s="78">
        <v>26.601420999999998</v>
      </c>
      <c r="U186" s="78">
        <v>30.050934000000002</v>
      </c>
      <c r="V186" s="78">
        <v>33.611317</v>
      </c>
      <c r="W186" s="78">
        <v>37.416389000000002</v>
      </c>
      <c r="X186" s="78">
        <v>41.413581999999998</v>
      </c>
      <c r="Y186" s="78">
        <v>45.542941999999996</v>
      </c>
      <c r="Z186" s="78">
        <v>49.919204999999998</v>
      </c>
      <c r="AA186" s="78">
        <v>54.835548000000003</v>
      </c>
      <c r="AB186" s="78">
        <v>59.815437000000003</v>
      </c>
      <c r="AC186" s="78">
        <v>65.356903000000003</v>
      </c>
      <c r="AD186" s="78">
        <v>71.151802000000004</v>
      </c>
      <c r="AE186" s="72">
        <v>4.8125000000000001E-2</v>
      </c>
    </row>
    <row r="187" spans="1:31" ht="15" customHeight="1" x14ac:dyDescent="0.25">
      <c r="A187" s="70" t="s">
        <v>128</v>
      </c>
      <c r="B187" s="78">
        <v>23</v>
      </c>
      <c r="C187" s="78">
        <v>23</v>
      </c>
      <c r="D187" s="78">
        <v>23</v>
      </c>
      <c r="E187" s="78">
        <v>23</v>
      </c>
      <c r="F187" s="78">
        <v>23</v>
      </c>
      <c r="G187" s="78">
        <v>23</v>
      </c>
      <c r="H187" s="78">
        <v>23</v>
      </c>
      <c r="I187" s="78">
        <v>23</v>
      </c>
      <c r="J187" s="78">
        <v>23</v>
      </c>
      <c r="K187" s="78">
        <v>23</v>
      </c>
      <c r="L187" s="78">
        <v>23</v>
      </c>
      <c r="M187" s="78">
        <v>23</v>
      </c>
      <c r="N187" s="78">
        <v>22.999995999999999</v>
      </c>
      <c r="O187" s="78">
        <v>22.999998000000001</v>
      </c>
      <c r="P187" s="78">
        <v>23</v>
      </c>
      <c r="Q187" s="78">
        <v>23</v>
      </c>
      <c r="R187" s="78">
        <v>22.999998000000001</v>
      </c>
      <c r="S187" s="78">
        <v>23</v>
      </c>
      <c r="T187" s="78">
        <v>23.014931000000001</v>
      </c>
      <c r="U187" s="78">
        <v>23.243193000000002</v>
      </c>
      <c r="V187" s="78">
        <v>23.473611999999999</v>
      </c>
      <c r="W187" s="78">
        <v>23.708667999999999</v>
      </c>
      <c r="X187" s="78">
        <v>23.942810000000001</v>
      </c>
      <c r="Y187" s="78">
        <v>24.177025</v>
      </c>
      <c r="Z187" s="78">
        <v>24.410229000000001</v>
      </c>
      <c r="AA187" s="78">
        <v>24.641694999999999</v>
      </c>
      <c r="AB187" s="78">
        <v>23.872450000000001</v>
      </c>
      <c r="AC187" s="78">
        <v>24.098452000000002</v>
      </c>
      <c r="AD187" s="78">
        <v>24.34075</v>
      </c>
      <c r="AE187" s="72">
        <v>2.101E-3</v>
      </c>
    </row>
    <row r="188" spans="1:31" ht="15" customHeight="1" thickBot="1" x14ac:dyDescent="0.3">
      <c r="A188" s="69" t="s">
        <v>131</v>
      </c>
      <c r="B188" s="80">
        <v>2069</v>
      </c>
      <c r="C188" s="80">
        <v>2069</v>
      </c>
      <c r="D188" s="80">
        <v>2029.5516359999999</v>
      </c>
      <c r="E188" s="80">
        <v>2012.5610349999999</v>
      </c>
      <c r="F188" s="80">
        <v>1994.0367429999999</v>
      </c>
      <c r="G188" s="80">
        <v>1975.8217770000001</v>
      </c>
      <c r="H188" s="80">
        <v>1971.7707519999999</v>
      </c>
      <c r="I188" s="80">
        <v>1980.7421879999999</v>
      </c>
      <c r="J188" s="80">
        <v>1984.225342</v>
      </c>
      <c r="K188" s="80">
        <v>1993.6123050000001</v>
      </c>
      <c r="L188" s="80">
        <v>1995.7080080000001</v>
      </c>
      <c r="M188" s="80">
        <v>2006.2375489999999</v>
      </c>
      <c r="N188" s="80">
        <v>2017.4460449999999</v>
      </c>
      <c r="O188" s="80">
        <v>2026.597168</v>
      </c>
      <c r="P188" s="80">
        <v>2037.119385</v>
      </c>
      <c r="Q188" s="80">
        <v>2044.032471</v>
      </c>
      <c r="R188" s="80">
        <v>2044.5905760000001</v>
      </c>
      <c r="S188" s="80">
        <v>2049.4377439999998</v>
      </c>
      <c r="T188" s="80">
        <v>2060.9309079999998</v>
      </c>
      <c r="U188" s="80">
        <v>2074.525635</v>
      </c>
      <c r="V188" s="80">
        <v>2087.9321289999998</v>
      </c>
      <c r="W188" s="80">
        <v>2104.4072270000001</v>
      </c>
      <c r="X188" s="80">
        <v>2122.5063479999999</v>
      </c>
      <c r="Y188" s="80">
        <v>2137.7761230000001</v>
      </c>
      <c r="Z188" s="80">
        <v>2155.2082519999999</v>
      </c>
      <c r="AA188" s="80">
        <v>2174.9255370000001</v>
      </c>
      <c r="AB188" s="80">
        <v>2194.0534670000002</v>
      </c>
      <c r="AC188" s="80">
        <v>2211.344482</v>
      </c>
      <c r="AD188" s="80">
        <v>2235.006836</v>
      </c>
      <c r="AE188" s="76">
        <v>2.8630000000000001E-3</v>
      </c>
    </row>
    <row r="189" spans="1:31" ht="15" customHeight="1" x14ac:dyDescent="0.25">
      <c r="A189" s="114" t="s">
        <v>298</v>
      </c>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c r="AE189" s="114"/>
    </row>
    <row r="190" spans="1:31" ht="15" customHeight="1" x14ac:dyDescent="0.25">
      <c r="A190" s="77" t="s">
        <v>556</v>
      </c>
    </row>
    <row r="191" spans="1:31" ht="15" customHeight="1" x14ac:dyDescent="0.25"/>
    <row r="192" spans="1:31"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sheetData>
  <mergeCells count="1">
    <mergeCell ref="A189:AE18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27"/>
  <sheetViews>
    <sheetView topLeftCell="A100" workbookViewId="0">
      <selection activeCell="B95" sqref="B95"/>
    </sheetView>
  </sheetViews>
  <sheetFormatPr defaultRowHeight="15" x14ac:dyDescent="0.25"/>
  <cols>
    <col min="1" max="1" width="45.7109375" customWidth="1"/>
  </cols>
  <sheetData>
    <row r="1" spans="1:31" ht="15" customHeight="1" x14ac:dyDescent="0.25">
      <c r="A1" s="64" t="s">
        <v>557</v>
      </c>
    </row>
    <row r="2" spans="1:31" ht="15" customHeight="1" x14ac:dyDescent="0.25">
      <c r="A2" s="65" t="s">
        <v>4</v>
      </c>
    </row>
    <row r="3" spans="1:31" ht="15" customHeight="1" x14ac:dyDescent="0.25">
      <c r="A3" s="65" t="s">
        <v>4</v>
      </c>
      <c r="B3" s="66" t="s">
        <v>4</v>
      </c>
      <c r="C3" s="66" t="s">
        <v>4</v>
      </c>
      <c r="D3" s="66" t="s">
        <v>4</v>
      </c>
      <c r="E3" s="66" t="s">
        <v>4</v>
      </c>
      <c r="F3" s="66" t="s">
        <v>4</v>
      </c>
      <c r="G3" s="66" t="s">
        <v>4</v>
      </c>
      <c r="H3" s="66" t="s">
        <v>4</v>
      </c>
      <c r="I3" s="66" t="s">
        <v>4</v>
      </c>
      <c r="J3" s="66" t="s">
        <v>4</v>
      </c>
      <c r="K3" s="66" t="s">
        <v>4</v>
      </c>
      <c r="L3" s="66" t="s">
        <v>4</v>
      </c>
      <c r="M3" s="66" t="s">
        <v>4</v>
      </c>
      <c r="N3" s="66" t="s">
        <v>4</v>
      </c>
      <c r="O3" s="66" t="s">
        <v>4</v>
      </c>
      <c r="P3" s="66" t="s">
        <v>4</v>
      </c>
      <c r="Q3" s="66" t="s">
        <v>4</v>
      </c>
      <c r="R3" s="66" t="s">
        <v>4</v>
      </c>
      <c r="S3" s="66" t="s">
        <v>4</v>
      </c>
      <c r="T3" s="66" t="s">
        <v>4</v>
      </c>
      <c r="U3" s="66" t="s">
        <v>4</v>
      </c>
      <c r="V3" s="66" t="s">
        <v>4</v>
      </c>
      <c r="W3" s="66" t="s">
        <v>4</v>
      </c>
      <c r="X3" s="66" t="s">
        <v>4</v>
      </c>
      <c r="Y3" s="66" t="s">
        <v>4</v>
      </c>
      <c r="Z3" s="66" t="s">
        <v>4</v>
      </c>
      <c r="AA3" s="66" t="s">
        <v>4</v>
      </c>
      <c r="AB3" s="66" t="s">
        <v>4</v>
      </c>
      <c r="AC3" s="66" t="s">
        <v>4</v>
      </c>
      <c r="AD3" s="66" t="s">
        <v>4</v>
      </c>
      <c r="AE3" s="67" t="s">
        <v>479</v>
      </c>
    </row>
    <row r="4" spans="1:31" ht="15" customHeight="1" thickBot="1" x14ac:dyDescent="0.3">
      <c r="A4" s="68" t="s">
        <v>365</v>
      </c>
      <c r="B4" s="68">
        <v>2012</v>
      </c>
      <c r="C4" s="68">
        <v>2013</v>
      </c>
      <c r="D4" s="68">
        <v>2014</v>
      </c>
      <c r="E4" s="68">
        <v>2015</v>
      </c>
      <c r="F4" s="68">
        <v>2016</v>
      </c>
      <c r="G4" s="68">
        <v>2017</v>
      </c>
      <c r="H4" s="68">
        <v>2018</v>
      </c>
      <c r="I4" s="68">
        <v>2019</v>
      </c>
      <c r="J4" s="68">
        <v>2020</v>
      </c>
      <c r="K4" s="68">
        <v>2021</v>
      </c>
      <c r="L4" s="68">
        <v>2022</v>
      </c>
      <c r="M4" s="68">
        <v>2023</v>
      </c>
      <c r="N4" s="68">
        <v>2024</v>
      </c>
      <c r="O4" s="68">
        <v>2025</v>
      </c>
      <c r="P4" s="68">
        <v>2026</v>
      </c>
      <c r="Q4" s="68">
        <v>2027</v>
      </c>
      <c r="R4" s="68">
        <v>2028</v>
      </c>
      <c r="S4" s="68">
        <v>2029</v>
      </c>
      <c r="T4" s="68">
        <v>2030</v>
      </c>
      <c r="U4" s="68">
        <v>2031</v>
      </c>
      <c r="V4" s="68">
        <v>2032</v>
      </c>
      <c r="W4" s="68">
        <v>2033</v>
      </c>
      <c r="X4" s="68">
        <v>2034</v>
      </c>
      <c r="Y4" s="68">
        <v>2035</v>
      </c>
      <c r="Z4" s="68">
        <v>2036</v>
      </c>
      <c r="AA4" s="68">
        <v>2037</v>
      </c>
      <c r="AB4" s="68">
        <v>2038</v>
      </c>
      <c r="AC4" s="68">
        <v>2039</v>
      </c>
      <c r="AD4" s="68">
        <v>2040</v>
      </c>
      <c r="AE4" s="68">
        <v>2040</v>
      </c>
    </row>
    <row r="5" spans="1:31" ht="15" customHeight="1" thickTop="1" x14ac:dyDescent="0.25"/>
    <row r="6" spans="1:31" ht="15" customHeight="1" x14ac:dyDescent="0.25">
      <c r="A6" s="69" t="s">
        <v>366</v>
      </c>
    </row>
    <row r="7" spans="1:31" ht="15" customHeight="1" x14ac:dyDescent="0.25"/>
    <row r="8" spans="1:31" ht="15" customHeight="1" x14ac:dyDescent="0.25">
      <c r="A8" s="69" t="s">
        <v>367</v>
      </c>
    </row>
    <row r="9" spans="1:31" ht="15" customHeight="1" x14ac:dyDescent="0.25">
      <c r="A9" s="69" t="s">
        <v>368</v>
      </c>
    </row>
    <row r="10" spans="1:31" ht="15" customHeight="1" x14ac:dyDescent="0.25">
      <c r="A10" s="70" t="s">
        <v>369</v>
      </c>
      <c r="B10" s="82">
        <v>20.476811999999999</v>
      </c>
      <c r="C10" s="82">
        <v>23.633773999999999</v>
      </c>
      <c r="D10" s="82">
        <v>24.732361000000001</v>
      </c>
      <c r="E10" s="82">
        <v>26.873650000000001</v>
      </c>
      <c r="F10" s="82">
        <v>27.942377</v>
      </c>
      <c r="G10" s="82">
        <v>29.270423999999998</v>
      </c>
      <c r="H10" s="82">
        <v>30.636116000000001</v>
      </c>
      <c r="I10" s="82">
        <v>31.756710000000002</v>
      </c>
      <c r="J10" s="82">
        <v>32.642699999999998</v>
      </c>
      <c r="K10" s="82">
        <v>33.302765000000001</v>
      </c>
      <c r="L10" s="82">
        <v>33.946773999999998</v>
      </c>
      <c r="M10" s="82">
        <v>34.562061</v>
      </c>
      <c r="N10" s="82">
        <v>35.094391000000002</v>
      </c>
      <c r="O10" s="82">
        <v>35.542133</v>
      </c>
      <c r="P10" s="82">
        <v>35.908749</v>
      </c>
      <c r="Q10" s="82">
        <v>36.336182000000001</v>
      </c>
      <c r="R10" s="82">
        <v>36.767178000000001</v>
      </c>
      <c r="S10" s="82">
        <v>37.187519000000002</v>
      </c>
      <c r="T10" s="82">
        <v>37.577168</v>
      </c>
      <c r="U10" s="82">
        <v>37.830761000000003</v>
      </c>
      <c r="V10" s="82">
        <v>37.973972000000003</v>
      </c>
      <c r="W10" s="82">
        <v>38.206263999999997</v>
      </c>
      <c r="X10" s="82">
        <v>38.453003000000002</v>
      </c>
      <c r="Y10" s="82">
        <v>38.676029</v>
      </c>
      <c r="Z10" s="82">
        <v>38.807541000000001</v>
      </c>
      <c r="AA10" s="82">
        <v>38.871490000000001</v>
      </c>
      <c r="AB10" s="82">
        <v>38.956947</v>
      </c>
      <c r="AC10" s="82">
        <v>38.977978</v>
      </c>
      <c r="AD10" s="82">
        <v>39.033245000000001</v>
      </c>
      <c r="AE10" s="72">
        <v>1.8756999999999999E-2</v>
      </c>
    </row>
    <row r="11" spans="1:31" ht="15" customHeight="1" x14ac:dyDescent="0.25">
      <c r="A11" s="70" t="s">
        <v>370</v>
      </c>
      <c r="B11" s="82">
        <v>13.123616</v>
      </c>
      <c r="C11" s="82">
        <v>12.668612</v>
      </c>
      <c r="D11" s="82">
        <v>12.319032999999999</v>
      </c>
      <c r="E11" s="82">
        <v>12.408595999999999</v>
      </c>
      <c r="F11" s="82">
        <v>12.044967</v>
      </c>
      <c r="G11" s="82">
        <v>11.87079</v>
      </c>
      <c r="H11" s="82">
        <v>11.763558</v>
      </c>
      <c r="I11" s="82">
        <v>11.633865999999999</v>
      </c>
      <c r="J11" s="82">
        <v>11.482037999999999</v>
      </c>
      <c r="K11" s="82">
        <v>11.309590999999999</v>
      </c>
      <c r="L11" s="82">
        <v>11.178481</v>
      </c>
      <c r="M11" s="82">
        <v>11.073378</v>
      </c>
      <c r="N11" s="82">
        <v>10.971033</v>
      </c>
      <c r="O11" s="82">
        <v>10.866047999999999</v>
      </c>
      <c r="P11" s="82">
        <v>10.748782</v>
      </c>
      <c r="Q11" s="82">
        <v>10.663969</v>
      </c>
      <c r="R11" s="82">
        <v>10.596788</v>
      </c>
      <c r="S11" s="82">
        <v>10.544656</v>
      </c>
      <c r="T11" s="82">
        <v>10.499207</v>
      </c>
      <c r="U11" s="82">
        <v>10.441824</v>
      </c>
      <c r="V11" s="82">
        <v>10.378697000000001</v>
      </c>
      <c r="W11" s="82">
        <v>10.353405</v>
      </c>
      <c r="X11" s="82">
        <v>10.344856999999999</v>
      </c>
      <c r="Y11" s="82">
        <v>10.345661</v>
      </c>
      <c r="Z11" s="82">
        <v>10.330083</v>
      </c>
      <c r="AA11" s="82">
        <v>10.304271</v>
      </c>
      <c r="AB11" s="82">
        <v>10.28772</v>
      </c>
      <c r="AC11" s="82">
        <v>10.257210000000001</v>
      </c>
      <c r="AD11" s="82">
        <v>10.239561999999999</v>
      </c>
      <c r="AE11" s="72">
        <v>-7.8530000000000006E-3</v>
      </c>
    </row>
    <row r="12" spans="1:31" ht="15" customHeight="1" x14ac:dyDescent="0.25">
      <c r="A12" s="70" t="s">
        <v>371</v>
      </c>
      <c r="B12" s="82">
        <v>0.20794000000000001</v>
      </c>
      <c r="C12" s="82">
        <v>0.21587200000000001</v>
      </c>
      <c r="D12" s="82">
        <v>0.23208599999999999</v>
      </c>
      <c r="E12" s="82">
        <v>0.25779000000000002</v>
      </c>
      <c r="F12" s="82">
        <v>0.27108500000000002</v>
      </c>
      <c r="G12" s="82">
        <v>0.28511900000000001</v>
      </c>
      <c r="H12" s="82">
        <v>0.30299999999999999</v>
      </c>
      <c r="I12" s="82">
        <v>0.32073000000000002</v>
      </c>
      <c r="J12" s="82">
        <v>0.33802599999999999</v>
      </c>
      <c r="K12" s="82">
        <v>0.35529100000000002</v>
      </c>
      <c r="L12" s="82">
        <v>0.37491400000000003</v>
      </c>
      <c r="M12" s="82">
        <v>0.39621400000000001</v>
      </c>
      <c r="N12" s="82">
        <v>0.41773900000000003</v>
      </c>
      <c r="O12" s="82">
        <v>0.44033299999999997</v>
      </c>
      <c r="P12" s="82">
        <v>0.463258</v>
      </c>
      <c r="Q12" s="82">
        <v>0.48785299999999998</v>
      </c>
      <c r="R12" s="82">
        <v>0.51308299999999996</v>
      </c>
      <c r="S12" s="82">
        <v>0.53843600000000003</v>
      </c>
      <c r="T12" s="82">
        <v>0.56331799999999999</v>
      </c>
      <c r="U12" s="82">
        <v>0.586005</v>
      </c>
      <c r="V12" s="82">
        <v>0.60667099999999996</v>
      </c>
      <c r="W12" s="82">
        <v>0.628521</v>
      </c>
      <c r="X12" s="82">
        <v>0.649891</v>
      </c>
      <c r="Y12" s="82">
        <v>0.67121699999999995</v>
      </c>
      <c r="Z12" s="82">
        <v>0.69087100000000001</v>
      </c>
      <c r="AA12" s="82">
        <v>0.70922300000000005</v>
      </c>
      <c r="AB12" s="82">
        <v>0.72812600000000005</v>
      </c>
      <c r="AC12" s="82">
        <v>0.74576399999999998</v>
      </c>
      <c r="AD12" s="82">
        <v>0.76372300000000004</v>
      </c>
      <c r="AE12" s="72">
        <v>4.7909E-2</v>
      </c>
    </row>
    <row r="13" spans="1:31" ht="15" customHeight="1" x14ac:dyDescent="0.25">
      <c r="A13" s="70" t="s">
        <v>372</v>
      </c>
      <c r="B13" s="82">
        <v>0.18721399999999999</v>
      </c>
      <c r="C13" s="82">
        <v>0.165271</v>
      </c>
      <c r="D13" s="82">
        <v>0.143924</v>
      </c>
      <c r="E13" s="82">
        <v>0.128772</v>
      </c>
      <c r="F13" s="82">
        <v>0.110427</v>
      </c>
      <c r="G13" s="82">
        <v>9.5517000000000005E-2</v>
      </c>
      <c r="H13" s="82">
        <v>8.2683999999999994E-2</v>
      </c>
      <c r="I13" s="82">
        <v>7.1346999999999994E-2</v>
      </c>
      <c r="J13" s="82">
        <v>6.1511999999999997E-2</v>
      </c>
      <c r="K13" s="82">
        <v>5.2900999999999997E-2</v>
      </c>
      <c r="L13" s="82">
        <v>4.6210000000000001E-2</v>
      </c>
      <c r="M13" s="82">
        <v>4.0503999999999998E-2</v>
      </c>
      <c r="N13" s="82">
        <v>3.5478999999999997E-2</v>
      </c>
      <c r="O13" s="82">
        <v>3.1507E-2</v>
      </c>
      <c r="P13" s="82">
        <v>2.8707E-2</v>
      </c>
      <c r="Q13" s="82">
        <v>2.6745999999999999E-2</v>
      </c>
      <c r="R13" s="82">
        <v>2.5551000000000001E-2</v>
      </c>
      <c r="S13" s="82">
        <v>2.4806999999999999E-2</v>
      </c>
      <c r="T13" s="82">
        <v>2.4348999999999999E-2</v>
      </c>
      <c r="U13" s="82">
        <v>2.4052E-2</v>
      </c>
      <c r="V13" s="82">
        <v>2.3845999999999999E-2</v>
      </c>
      <c r="W13" s="82">
        <v>3.0655999999999999E-2</v>
      </c>
      <c r="X13" s="82">
        <v>4.0451000000000001E-2</v>
      </c>
      <c r="Y13" s="82">
        <v>6.8407999999999997E-2</v>
      </c>
      <c r="Z13" s="82">
        <v>9.5769000000000007E-2</v>
      </c>
      <c r="AA13" s="82">
        <v>0.12826199999999999</v>
      </c>
      <c r="AB13" s="82">
        <v>0.159113</v>
      </c>
      <c r="AC13" s="82">
        <v>0.18736</v>
      </c>
      <c r="AD13" s="82">
        <v>0.213315</v>
      </c>
      <c r="AE13" s="72">
        <v>9.4959999999999992E-3</v>
      </c>
    </row>
    <row r="14" spans="1:31" ht="15" customHeight="1" x14ac:dyDescent="0.25">
      <c r="A14" s="70" t="s">
        <v>373</v>
      </c>
      <c r="B14" s="82">
        <v>33.995621</v>
      </c>
      <c r="C14" s="82">
        <v>36.683509999999998</v>
      </c>
      <c r="D14" s="82">
        <v>37.427387000000003</v>
      </c>
      <c r="E14" s="82">
        <v>39.668818999999999</v>
      </c>
      <c r="F14" s="82">
        <v>40.368865999999997</v>
      </c>
      <c r="G14" s="82">
        <v>41.521847000000001</v>
      </c>
      <c r="H14" s="82">
        <v>42.785350999999999</v>
      </c>
      <c r="I14" s="82">
        <v>43.782680999999997</v>
      </c>
      <c r="J14" s="82">
        <v>44.524281000000002</v>
      </c>
      <c r="K14" s="82">
        <v>45.020530999999998</v>
      </c>
      <c r="L14" s="82">
        <v>45.546356000000003</v>
      </c>
      <c r="M14" s="82">
        <v>46.072150999999998</v>
      </c>
      <c r="N14" s="82">
        <v>46.518635000000003</v>
      </c>
      <c r="O14" s="82">
        <v>46.879986000000002</v>
      </c>
      <c r="P14" s="82">
        <v>47.149456000000001</v>
      </c>
      <c r="Q14" s="82">
        <v>47.514771000000003</v>
      </c>
      <c r="R14" s="82">
        <v>47.902625999999998</v>
      </c>
      <c r="S14" s="82">
        <v>48.295326000000003</v>
      </c>
      <c r="T14" s="82">
        <v>48.664028000000002</v>
      </c>
      <c r="U14" s="82">
        <v>48.882652</v>
      </c>
      <c r="V14" s="82">
        <v>48.983134999999997</v>
      </c>
      <c r="W14" s="82">
        <v>49.218857</v>
      </c>
      <c r="X14" s="82">
        <v>49.488124999999997</v>
      </c>
      <c r="Y14" s="82">
        <v>49.761271999999998</v>
      </c>
      <c r="Z14" s="82">
        <v>49.924228999999997</v>
      </c>
      <c r="AA14" s="82">
        <v>50.013213999999998</v>
      </c>
      <c r="AB14" s="82">
        <v>50.131858999999999</v>
      </c>
      <c r="AC14" s="82">
        <v>50.168242999999997</v>
      </c>
      <c r="AD14" s="82">
        <v>50.249836000000002</v>
      </c>
      <c r="AE14" s="72">
        <v>1.1723000000000001E-2</v>
      </c>
    </row>
    <row r="15" spans="1:31" ht="15" customHeight="1" x14ac:dyDescent="0.25">
      <c r="A15" s="69" t="s">
        <v>374</v>
      </c>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row>
    <row r="16" spans="1:31" ht="15" customHeight="1" x14ac:dyDescent="0.25">
      <c r="A16" s="70" t="s">
        <v>369</v>
      </c>
      <c r="B16" s="82">
        <v>24.840384</v>
      </c>
      <c r="C16" s="82">
        <v>28.110256</v>
      </c>
      <c r="D16" s="82">
        <v>28.588259000000001</v>
      </c>
      <c r="E16" s="82">
        <v>30.380178000000001</v>
      </c>
      <c r="F16" s="82">
        <v>31.167100999999999</v>
      </c>
      <c r="G16" s="82">
        <v>31.923628000000001</v>
      </c>
      <c r="H16" s="82">
        <v>32.771476999999997</v>
      </c>
      <c r="I16" s="82">
        <v>33.624865999999997</v>
      </c>
      <c r="J16" s="82">
        <v>34.487133</v>
      </c>
      <c r="K16" s="82">
        <v>35.210903000000002</v>
      </c>
      <c r="L16" s="82">
        <v>35.983311</v>
      </c>
      <c r="M16" s="82">
        <v>36.752929999999999</v>
      </c>
      <c r="N16" s="82">
        <v>37.549568000000001</v>
      </c>
      <c r="O16" s="82">
        <v>38.245379999999997</v>
      </c>
      <c r="P16" s="82">
        <v>38.812798000000001</v>
      </c>
      <c r="Q16" s="82">
        <v>39.397579</v>
      </c>
      <c r="R16" s="82">
        <v>39.952548999999998</v>
      </c>
      <c r="S16" s="82">
        <v>40.494892</v>
      </c>
      <c r="T16" s="82">
        <v>41.089461999999997</v>
      </c>
      <c r="U16" s="82">
        <v>41.626590999999998</v>
      </c>
      <c r="V16" s="82">
        <v>42.097133999999997</v>
      </c>
      <c r="W16" s="82">
        <v>42.731468</v>
      </c>
      <c r="X16" s="82">
        <v>43.449855999999997</v>
      </c>
      <c r="Y16" s="82">
        <v>44.199767999999999</v>
      </c>
      <c r="Z16" s="82">
        <v>44.906821999999998</v>
      </c>
      <c r="AA16" s="82">
        <v>45.568534999999997</v>
      </c>
      <c r="AB16" s="82">
        <v>46.25573</v>
      </c>
      <c r="AC16" s="82">
        <v>46.852080999999998</v>
      </c>
      <c r="AD16" s="82">
        <v>47.487839000000001</v>
      </c>
      <c r="AE16" s="72">
        <v>1.9609999999999999E-2</v>
      </c>
    </row>
    <row r="17" spans="1:31" ht="15" customHeight="1" x14ac:dyDescent="0.25">
      <c r="A17" s="70" t="s">
        <v>370</v>
      </c>
      <c r="B17" s="82">
        <v>5.8462389999999997</v>
      </c>
      <c r="C17" s="82">
        <v>6.015536</v>
      </c>
      <c r="D17" s="82">
        <v>6.2855790000000002</v>
      </c>
      <c r="E17" s="82">
        <v>6.8349450000000003</v>
      </c>
      <c r="F17" s="82">
        <v>7.1562659999999996</v>
      </c>
      <c r="G17" s="82">
        <v>7.46488</v>
      </c>
      <c r="H17" s="82">
        <v>7.7771629999999998</v>
      </c>
      <c r="I17" s="82">
        <v>8.0695460000000008</v>
      </c>
      <c r="J17" s="82">
        <v>8.3607250000000004</v>
      </c>
      <c r="K17" s="82">
        <v>8.6078880000000009</v>
      </c>
      <c r="L17" s="82">
        <v>8.8625290000000003</v>
      </c>
      <c r="M17" s="82">
        <v>9.0980539999999994</v>
      </c>
      <c r="N17" s="82">
        <v>9.3241379999999996</v>
      </c>
      <c r="O17" s="82">
        <v>9.5139040000000001</v>
      </c>
      <c r="P17" s="82">
        <v>9.6553500000000003</v>
      </c>
      <c r="Q17" s="82">
        <v>9.7994669999999999</v>
      </c>
      <c r="R17" s="82">
        <v>9.9352269999999994</v>
      </c>
      <c r="S17" s="82">
        <v>10.077234000000001</v>
      </c>
      <c r="T17" s="82">
        <v>10.209496</v>
      </c>
      <c r="U17" s="82">
        <v>10.323221999999999</v>
      </c>
      <c r="V17" s="82">
        <v>10.422180000000001</v>
      </c>
      <c r="W17" s="82">
        <v>10.553699</v>
      </c>
      <c r="X17" s="82">
        <v>10.692574</v>
      </c>
      <c r="Y17" s="82">
        <v>10.842021000000001</v>
      </c>
      <c r="Z17" s="82">
        <v>10.979329999999999</v>
      </c>
      <c r="AA17" s="82">
        <v>11.110612</v>
      </c>
      <c r="AB17" s="82">
        <v>11.245028</v>
      </c>
      <c r="AC17" s="82">
        <v>11.357948</v>
      </c>
      <c r="AD17" s="82">
        <v>11.483186</v>
      </c>
      <c r="AE17" s="72">
        <v>2.4235E-2</v>
      </c>
    </row>
    <row r="18" spans="1:31" ht="15" customHeight="1" x14ac:dyDescent="0.25">
      <c r="A18" s="70" t="s">
        <v>371</v>
      </c>
      <c r="B18" s="82">
        <v>0.24730199999999999</v>
      </c>
      <c r="C18" s="82">
        <v>0.25394</v>
      </c>
      <c r="D18" s="82">
        <v>0.26693600000000001</v>
      </c>
      <c r="E18" s="82">
        <v>0.29228799999999999</v>
      </c>
      <c r="F18" s="82">
        <v>0.30767299999999997</v>
      </c>
      <c r="G18" s="82">
        <v>0.322376</v>
      </c>
      <c r="H18" s="82">
        <v>0.34206999999999999</v>
      </c>
      <c r="I18" s="82">
        <v>0.36480299999999999</v>
      </c>
      <c r="J18" s="82">
        <v>0.39065499999999997</v>
      </c>
      <c r="K18" s="82">
        <v>0.417765</v>
      </c>
      <c r="L18" s="82">
        <v>0.44741399999999998</v>
      </c>
      <c r="M18" s="82">
        <v>0.477186</v>
      </c>
      <c r="N18" s="82">
        <v>0.50810299999999997</v>
      </c>
      <c r="O18" s="82">
        <v>0.53803400000000001</v>
      </c>
      <c r="P18" s="82">
        <v>0.56657800000000003</v>
      </c>
      <c r="Q18" s="82">
        <v>0.59591400000000005</v>
      </c>
      <c r="R18" s="82">
        <v>0.62547699999999995</v>
      </c>
      <c r="S18" s="82">
        <v>0.654281</v>
      </c>
      <c r="T18" s="82">
        <v>0.68521799999999999</v>
      </c>
      <c r="U18" s="82">
        <v>0.71570500000000004</v>
      </c>
      <c r="V18" s="82">
        <v>0.744834</v>
      </c>
      <c r="W18" s="82">
        <v>0.77700999999999998</v>
      </c>
      <c r="X18" s="82">
        <v>0.81074000000000002</v>
      </c>
      <c r="Y18" s="82">
        <v>0.845553</v>
      </c>
      <c r="Z18" s="82">
        <v>0.87880499999999995</v>
      </c>
      <c r="AA18" s="82">
        <v>0.90972200000000003</v>
      </c>
      <c r="AB18" s="82">
        <v>0.943106</v>
      </c>
      <c r="AC18" s="82">
        <v>0.97547899999999998</v>
      </c>
      <c r="AD18" s="82">
        <v>1.008907</v>
      </c>
      <c r="AE18" s="72">
        <v>5.2421000000000002E-2</v>
      </c>
    </row>
    <row r="19" spans="1:31" ht="15" customHeight="1" x14ac:dyDescent="0.25">
      <c r="A19" s="70" t="s">
        <v>372</v>
      </c>
      <c r="B19" s="82">
        <v>0.26254100000000002</v>
      </c>
      <c r="C19" s="82">
        <v>0.25129200000000002</v>
      </c>
      <c r="D19" s="82">
        <v>0.24174799999999999</v>
      </c>
      <c r="E19" s="82">
        <v>0.24368799999999999</v>
      </c>
      <c r="F19" s="82">
        <v>0.23922599999999999</v>
      </c>
      <c r="G19" s="82">
        <v>0.237596</v>
      </c>
      <c r="H19" s="82">
        <v>0.23887900000000001</v>
      </c>
      <c r="I19" s="82">
        <v>0.24210999999999999</v>
      </c>
      <c r="J19" s="82">
        <v>0.246751</v>
      </c>
      <c r="K19" s="82">
        <v>0.25201400000000002</v>
      </c>
      <c r="L19" s="82">
        <v>0.25827899999999998</v>
      </c>
      <c r="M19" s="82">
        <v>0.26418900000000001</v>
      </c>
      <c r="N19" s="82">
        <v>0.26963300000000001</v>
      </c>
      <c r="O19" s="82">
        <v>0.27395799999999998</v>
      </c>
      <c r="P19" s="82">
        <v>0.27695399999999998</v>
      </c>
      <c r="Q19" s="82">
        <v>0.280024</v>
      </c>
      <c r="R19" s="82">
        <v>0.28300700000000001</v>
      </c>
      <c r="S19" s="82">
        <v>0.28560400000000002</v>
      </c>
      <c r="T19" s="82">
        <v>0.28867599999999999</v>
      </c>
      <c r="U19" s="82">
        <v>0.29135800000000001</v>
      </c>
      <c r="V19" s="82">
        <v>0.29376400000000003</v>
      </c>
      <c r="W19" s="82">
        <v>0.297537</v>
      </c>
      <c r="X19" s="82">
        <v>0.30156500000000003</v>
      </c>
      <c r="Y19" s="82">
        <v>0.30651400000000001</v>
      </c>
      <c r="Z19" s="82">
        <v>0.31031799999999998</v>
      </c>
      <c r="AA19" s="82">
        <v>0.31325599999999998</v>
      </c>
      <c r="AB19" s="82">
        <v>0.31696800000000003</v>
      </c>
      <c r="AC19" s="82">
        <v>0.320905</v>
      </c>
      <c r="AD19" s="82">
        <v>0.325235</v>
      </c>
      <c r="AE19" s="72">
        <v>9.5989999999999999E-3</v>
      </c>
    </row>
    <row r="20" spans="1:31" ht="15" customHeight="1" x14ac:dyDescent="0.25">
      <c r="A20" s="70" t="s">
        <v>375</v>
      </c>
      <c r="B20" s="82">
        <v>31.196453000000002</v>
      </c>
      <c r="C20" s="82">
        <v>34.630992999999997</v>
      </c>
      <c r="D20" s="82">
        <v>35.382648000000003</v>
      </c>
      <c r="E20" s="82">
        <v>37.751099000000004</v>
      </c>
      <c r="F20" s="82">
        <v>38.870227999999997</v>
      </c>
      <c r="G20" s="82">
        <v>39.948543999999998</v>
      </c>
      <c r="H20" s="82">
        <v>41.129607999999998</v>
      </c>
      <c r="I20" s="82">
        <v>42.301341999999998</v>
      </c>
      <c r="J20" s="82">
        <v>43.485294000000003</v>
      </c>
      <c r="K20" s="82">
        <v>44.488517999999999</v>
      </c>
      <c r="L20" s="82">
        <v>45.551552000000001</v>
      </c>
      <c r="M20" s="82">
        <v>46.592376999999999</v>
      </c>
      <c r="N20" s="82">
        <v>47.651359999999997</v>
      </c>
      <c r="O20" s="82">
        <v>48.571201000000002</v>
      </c>
      <c r="P20" s="82">
        <v>49.311726</v>
      </c>
      <c r="Q20" s="82">
        <v>50.073002000000002</v>
      </c>
      <c r="R20" s="82">
        <v>50.796227000000002</v>
      </c>
      <c r="S20" s="82">
        <v>51.511944</v>
      </c>
      <c r="T20" s="82">
        <v>52.272854000000002</v>
      </c>
      <c r="U20" s="82">
        <v>52.956921000000001</v>
      </c>
      <c r="V20" s="82">
        <v>53.557910999999997</v>
      </c>
      <c r="W20" s="82">
        <v>54.359755999999997</v>
      </c>
      <c r="X20" s="82">
        <v>55.254753000000001</v>
      </c>
      <c r="Y20" s="82">
        <v>56.193778999999999</v>
      </c>
      <c r="Z20" s="82">
        <v>57.075240999999998</v>
      </c>
      <c r="AA20" s="82">
        <v>57.902084000000002</v>
      </c>
      <c r="AB20" s="82">
        <v>58.760863999999998</v>
      </c>
      <c r="AC20" s="82">
        <v>59.506374000000001</v>
      </c>
      <c r="AD20" s="82">
        <v>60.305107</v>
      </c>
      <c r="AE20" s="72">
        <v>2.0756E-2</v>
      </c>
    </row>
    <row r="21" spans="1:31" ht="15" customHeight="1" x14ac:dyDescent="0.25">
      <c r="A21" s="69" t="s">
        <v>376</v>
      </c>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row>
    <row r="22" spans="1:31" ht="15" customHeight="1" x14ac:dyDescent="0.25">
      <c r="A22" s="70" t="s">
        <v>369</v>
      </c>
      <c r="B22" s="82">
        <v>172.00592</v>
      </c>
      <c r="C22" s="82">
        <v>191.41670199999999</v>
      </c>
      <c r="D22" s="82">
        <v>191.65069600000001</v>
      </c>
      <c r="E22" s="82">
        <v>201.202652</v>
      </c>
      <c r="F22" s="82">
        <v>204.81887800000001</v>
      </c>
      <c r="G22" s="82">
        <v>208.954544</v>
      </c>
      <c r="H22" s="82">
        <v>213.487503</v>
      </c>
      <c r="I22" s="82">
        <v>217.56367499999999</v>
      </c>
      <c r="J22" s="82">
        <v>221.26603700000001</v>
      </c>
      <c r="K22" s="82">
        <v>223.91066000000001</v>
      </c>
      <c r="L22" s="82">
        <v>226.98747299999999</v>
      </c>
      <c r="M22" s="82">
        <v>230.31158400000001</v>
      </c>
      <c r="N22" s="82">
        <v>234.05682400000001</v>
      </c>
      <c r="O22" s="82">
        <v>237.372208</v>
      </c>
      <c r="P22" s="82">
        <v>239.89660599999999</v>
      </c>
      <c r="Q22" s="82">
        <v>242.36454800000001</v>
      </c>
      <c r="R22" s="82">
        <v>244.55512999999999</v>
      </c>
      <c r="S22" s="82">
        <v>246.59139999999999</v>
      </c>
      <c r="T22" s="82">
        <v>248.802505</v>
      </c>
      <c r="U22" s="82">
        <v>250.44165000000001</v>
      </c>
      <c r="V22" s="82">
        <v>251.40507500000001</v>
      </c>
      <c r="W22" s="82">
        <v>253.17619300000001</v>
      </c>
      <c r="X22" s="82">
        <v>255.371048</v>
      </c>
      <c r="Y22" s="82">
        <v>257.67016599999999</v>
      </c>
      <c r="Z22" s="82">
        <v>259.463776</v>
      </c>
      <c r="AA22" s="82">
        <v>259.623535</v>
      </c>
      <c r="AB22" s="82">
        <v>259.39779700000003</v>
      </c>
      <c r="AC22" s="82">
        <v>258.20159899999999</v>
      </c>
      <c r="AD22" s="82">
        <v>256.933807</v>
      </c>
      <c r="AE22" s="72">
        <v>1.0962E-2</v>
      </c>
    </row>
    <row r="23" spans="1:31" ht="15" customHeight="1" x14ac:dyDescent="0.25">
      <c r="A23" s="70" t="s">
        <v>370</v>
      </c>
      <c r="B23" s="82">
        <v>4.4986280000000001</v>
      </c>
      <c r="C23" s="82">
        <v>4.157133</v>
      </c>
      <c r="D23" s="82">
        <v>3.8675269999999999</v>
      </c>
      <c r="E23" s="82">
        <v>3.7597649999999998</v>
      </c>
      <c r="F23" s="82">
        <v>3.5573060000000001</v>
      </c>
      <c r="G23" s="82">
        <v>3.4319649999999999</v>
      </c>
      <c r="H23" s="82">
        <v>3.3602620000000001</v>
      </c>
      <c r="I23" s="82">
        <v>3.324824</v>
      </c>
      <c r="J23" s="82">
        <v>3.3087270000000002</v>
      </c>
      <c r="K23" s="82">
        <v>3.3091520000000001</v>
      </c>
      <c r="L23" s="82">
        <v>3.3418950000000001</v>
      </c>
      <c r="M23" s="82">
        <v>3.3842979999999998</v>
      </c>
      <c r="N23" s="82">
        <v>3.4274979999999999</v>
      </c>
      <c r="O23" s="82">
        <v>3.4699840000000002</v>
      </c>
      <c r="P23" s="82">
        <v>3.5068109999999999</v>
      </c>
      <c r="Q23" s="82">
        <v>3.531142</v>
      </c>
      <c r="R23" s="82">
        <v>3.5508039999999998</v>
      </c>
      <c r="S23" s="82">
        <v>3.5670869999999999</v>
      </c>
      <c r="T23" s="82">
        <v>3.5823749999999999</v>
      </c>
      <c r="U23" s="82">
        <v>3.5755789999999998</v>
      </c>
      <c r="V23" s="82">
        <v>3.5682969999999998</v>
      </c>
      <c r="W23" s="82">
        <v>3.5766849999999999</v>
      </c>
      <c r="X23" s="82">
        <v>3.5877750000000002</v>
      </c>
      <c r="Y23" s="82">
        <v>3.5965539999999998</v>
      </c>
      <c r="Z23" s="82">
        <v>3.6065809999999998</v>
      </c>
      <c r="AA23" s="82">
        <v>3.6155020000000002</v>
      </c>
      <c r="AB23" s="82">
        <v>3.6181619999999999</v>
      </c>
      <c r="AC23" s="82">
        <v>3.6261350000000001</v>
      </c>
      <c r="AD23" s="82">
        <v>3.6413790000000001</v>
      </c>
      <c r="AE23" s="72">
        <v>-4.8939999999999999E-3</v>
      </c>
    </row>
    <row r="24" spans="1:31" ht="15" customHeight="1" x14ac:dyDescent="0.25">
      <c r="A24" s="70" t="s">
        <v>371</v>
      </c>
      <c r="B24" s="82">
        <v>0.57041699999999995</v>
      </c>
      <c r="C24" s="82">
        <v>0.51440300000000005</v>
      </c>
      <c r="D24" s="82">
        <v>0.46543200000000001</v>
      </c>
      <c r="E24" s="82">
        <v>0.44073200000000001</v>
      </c>
      <c r="F24" s="82">
        <v>0.404783</v>
      </c>
      <c r="G24" s="82">
        <v>0.377139</v>
      </c>
      <c r="H24" s="82">
        <v>0.35432799999999998</v>
      </c>
      <c r="I24" s="82">
        <v>0.33483200000000002</v>
      </c>
      <c r="J24" s="82">
        <v>0.31991999999999998</v>
      </c>
      <c r="K24" s="82">
        <v>0.31194699999999997</v>
      </c>
      <c r="L24" s="82">
        <v>0.31283899999999998</v>
      </c>
      <c r="M24" s="82">
        <v>0.31212899999999999</v>
      </c>
      <c r="N24" s="82">
        <v>0.31426700000000002</v>
      </c>
      <c r="O24" s="82">
        <v>0.31981100000000001</v>
      </c>
      <c r="P24" s="82">
        <v>0.33040199999999997</v>
      </c>
      <c r="Q24" s="82">
        <v>0.33890199999999998</v>
      </c>
      <c r="R24" s="82">
        <v>0.34761500000000001</v>
      </c>
      <c r="S24" s="82">
        <v>0.35813899999999999</v>
      </c>
      <c r="T24" s="82">
        <v>0.36904399999999998</v>
      </c>
      <c r="U24" s="82">
        <v>0.38059999999999999</v>
      </c>
      <c r="V24" s="82">
        <v>0.39099800000000001</v>
      </c>
      <c r="W24" s="82">
        <v>0.40294099999999999</v>
      </c>
      <c r="X24" s="82">
        <v>0.415937</v>
      </c>
      <c r="Y24" s="82">
        <v>0.43044100000000002</v>
      </c>
      <c r="Z24" s="82">
        <v>0.44311499999999998</v>
      </c>
      <c r="AA24" s="82">
        <v>0.45011099999999998</v>
      </c>
      <c r="AB24" s="82">
        <v>0.463754</v>
      </c>
      <c r="AC24" s="82">
        <v>0.47870000000000001</v>
      </c>
      <c r="AD24" s="82">
        <v>0.49484</v>
      </c>
      <c r="AE24" s="72">
        <v>-1.4350000000000001E-3</v>
      </c>
    </row>
    <row r="25" spans="1:31" ht="15" customHeight="1" x14ac:dyDescent="0.25">
      <c r="A25" s="70" t="s">
        <v>372</v>
      </c>
      <c r="B25" s="82">
        <v>0.13152900000000001</v>
      </c>
      <c r="C25" s="82">
        <v>0.55776899999999996</v>
      </c>
      <c r="D25" s="82">
        <v>0.71938000000000002</v>
      </c>
      <c r="E25" s="82">
        <v>0.80244800000000005</v>
      </c>
      <c r="F25" s="82">
        <v>0.80435100000000004</v>
      </c>
      <c r="G25" s="82">
        <v>0.79539400000000005</v>
      </c>
      <c r="H25" s="82">
        <v>0.78199300000000005</v>
      </c>
      <c r="I25" s="82">
        <v>0.76689799999999997</v>
      </c>
      <c r="J25" s="82">
        <v>0.754243</v>
      </c>
      <c r="K25" s="82">
        <v>0.74401600000000001</v>
      </c>
      <c r="L25" s="82">
        <v>0.73997400000000002</v>
      </c>
      <c r="M25" s="82">
        <v>0.73946100000000003</v>
      </c>
      <c r="N25" s="82">
        <v>0.74726700000000001</v>
      </c>
      <c r="O25" s="82">
        <v>0.754382</v>
      </c>
      <c r="P25" s="82">
        <v>0.75917400000000002</v>
      </c>
      <c r="Q25" s="82">
        <v>0.84441999999999995</v>
      </c>
      <c r="R25" s="82">
        <v>0.931446</v>
      </c>
      <c r="S25" s="82">
        <v>1.08867</v>
      </c>
      <c r="T25" s="82">
        <v>1.4146780000000001</v>
      </c>
      <c r="U25" s="82">
        <v>1.798613</v>
      </c>
      <c r="V25" s="82">
        <v>2.5645910000000001</v>
      </c>
      <c r="W25" s="82">
        <v>3.540416</v>
      </c>
      <c r="X25" s="82">
        <v>4.8164389999999999</v>
      </c>
      <c r="Y25" s="82">
        <v>6.4740339999999996</v>
      </c>
      <c r="Z25" s="82">
        <v>8.4902909999999991</v>
      </c>
      <c r="AA25" s="82">
        <v>12.022174</v>
      </c>
      <c r="AB25" s="82">
        <v>16.169083000000001</v>
      </c>
      <c r="AC25" s="82">
        <v>20.692398000000001</v>
      </c>
      <c r="AD25" s="82">
        <v>25.448647000000001</v>
      </c>
      <c r="AE25" s="72">
        <v>0.151999</v>
      </c>
    </row>
    <row r="26" spans="1:31" ht="15" customHeight="1" x14ac:dyDescent="0.25">
      <c r="A26" s="70" t="s">
        <v>377</v>
      </c>
      <c r="B26" s="82">
        <v>177.20614599999999</v>
      </c>
      <c r="C26" s="82">
        <v>196.645355</v>
      </c>
      <c r="D26" s="82">
        <v>196.70268200000001</v>
      </c>
      <c r="E26" s="82">
        <v>206.20549</v>
      </c>
      <c r="F26" s="82">
        <v>209.58496099999999</v>
      </c>
      <c r="G26" s="82">
        <v>213.558762</v>
      </c>
      <c r="H26" s="82">
        <v>217.98367300000001</v>
      </c>
      <c r="I26" s="82">
        <v>221.989822</v>
      </c>
      <c r="J26" s="82">
        <v>225.648743</v>
      </c>
      <c r="K26" s="82">
        <v>228.275238</v>
      </c>
      <c r="L26" s="82">
        <v>231.38176000000001</v>
      </c>
      <c r="M26" s="82">
        <v>234.74731399999999</v>
      </c>
      <c r="N26" s="82">
        <v>238.54548600000001</v>
      </c>
      <c r="O26" s="82">
        <v>241.91619900000001</v>
      </c>
      <c r="P26" s="82">
        <v>244.49273700000001</v>
      </c>
      <c r="Q26" s="82">
        <v>247.07884200000001</v>
      </c>
      <c r="R26" s="82">
        <v>249.384781</v>
      </c>
      <c r="S26" s="82">
        <v>251.60526999999999</v>
      </c>
      <c r="T26" s="82">
        <v>254.16847200000001</v>
      </c>
      <c r="U26" s="82">
        <v>256.19607500000001</v>
      </c>
      <c r="V26" s="82">
        <v>257.92886399999998</v>
      </c>
      <c r="W26" s="82">
        <v>260.69570900000002</v>
      </c>
      <c r="X26" s="82">
        <v>264.19094799999999</v>
      </c>
      <c r="Y26" s="82">
        <v>268.17111199999999</v>
      </c>
      <c r="Z26" s="82">
        <v>272.00341800000001</v>
      </c>
      <c r="AA26" s="82">
        <v>275.71124300000002</v>
      </c>
      <c r="AB26" s="82">
        <v>279.64907799999997</v>
      </c>
      <c r="AC26" s="82">
        <v>282.999054</v>
      </c>
      <c r="AD26" s="82">
        <v>286.51849399999998</v>
      </c>
      <c r="AE26" s="72">
        <v>1.4038E-2</v>
      </c>
    </row>
    <row r="27" spans="1:31" ht="15" customHeight="1" x14ac:dyDescent="0.25">
      <c r="A27" s="70" t="s">
        <v>378</v>
      </c>
      <c r="B27" s="82">
        <v>242.39801</v>
      </c>
      <c r="C27" s="82">
        <v>267.96020499999997</v>
      </c>
      <c r="D27" s="82">
        <v>269.51226800000001</v>
      </c>
      <c r="E27" s="82">
        <v>283.62481700000001</v>
      </c>
      <c r="F27" s="82">
        <v>288.82299799999998</v>
      </c>
      <c r="G27" s="82">
        <v>295.02792399999998</v>
      </c>
      <c r="H27" s="82">
        <v>301.89779700000003</v>
      </c>
      <c r="I27" s="82">
        <v>308.07257099999998</v>
      </c>
      <c r="J27" s="82">
        <v>313.65744000000001</v>
      </c>
      <c r="K27" s="82">
        <v>317.78393599999998</v>
      </c>
      <c r="L27" s="82">
        <v>322.48028599999998</v>
      </c>
      <c r="M27" s="82">
        <v>327.41058299999997</v>
      </c>
      <c r="N27" s="82">
        <v>332.71499599999999</v>
      </c>
      <c r="O27" s="82">
        <v>337.36682100000002</v>
      </c>
      <c r="P27" s="82">
        <v>340.953125</v>
      </c>
      <c r="Q27" s="82">
        <v>344.66650399999997</v>
      </c>
      <c r="R27" s="82">
        <v>348.08264200000002</v>
      </c>
      <c r="S27" s="82">
        <v>351.41192599999999</v>
      </c>
      <c r="T27" s="82">
        <v>355.10510299999999</v>
      </c>
      <c r="U27" s="82">
        <v>358.03482100000002</v>
      </c>
      <c r="V27" s="82">
        <v>360.46951300000001</v>
      </c>
      <c r="W27" s="82">
        <v>364.27401700000001</v>
      </c>
      <c r="X27" s="82">
        <v>368.93383799999998</v>
      </c>
      <c r="Y27" s="82">
        <v>374.12588499999998</v>
      </c>
      <c r="Z27" s="82">
        <v>379.00323500000002</v>
      </c>
      <c r="AA27" s="82">
        <v>383.62634300000002</v>
      </c>
      <c r="AB27" s="82">
        <v>388.541809</v>
      </c>
      <c r="AC27" s="82">
        <v>392.67355300000003</v>
      </c>
      <c r="AD27" s="82">
        <v>397.073486</v>
      </c>
      <c r="AE27" s="72">
        <v>1.4673E-2</v>
      </c>
    </row>
    <row r="28" spans="1:31" ht="15" customHeight="1" x14ac:dyDescent="0.25"/>
    <row r="29" spans="1:31" ht="15" customHeight="1" x14ac:dyDescent="0.25">
      <c r="A29" s="69" t="s">
        <v>379</v>
      </c>
    </row>
    <row r="30" spans="1:31" ht="15" customHeight="1" x14ac:dyDescent="0.25">
      <c r="A30" s="69" t="s">
        <v>368</v>
      </c>
    </row>
    <row r="31" spans="1:31" ht="15" customHeight="1" x14ac:dyDescent="0.25">
      <c r="A31" s="70" t="s">
        <v>369</v>
      </c>
      <c r="B31" s="82">
        <v>206.11505099999999</v>
      </c>
      <c r="C31" s="82">
        <v>238.182602</v>
      </c>
      <c r="D31" s="82">
        <v>249.02543600000001</v>
      </c>
      <c r="E31" s="82">
        <v>269.93737800000002</v>
      </c>
      <c r="F31" s="82">
        <v>279.48178100000001</v>
      </c>
      <c r="G31" s="82">
        <v>291.05209400000001</v>
      </c>
      <c r="H31" s="82">
        <v>302.43362400000001</v>
      </c>
      <c r="I31" s="82">
        <v>311.35379</v>
      </c>
      <c r="J31" s="82">
        <v>317.81277499999999</v>
      </c>
      <c r="K31" s="82">
        <v>322.10214200000001</v>
      </c>
      <c r="L31" s="82">
        <v>326.40420499999999</v>
      </c>
      <c r="M31" s="82">
        <v>330.57952899999998</v>
      </c>
      <c r="N31" s="82">
        <v>334.09802200000001</v>
      </c>
      <c r="O31" s="82">
        <v>337.02596999999997</v>
      </c>
      <c r="P31" s="82">
        <v>339.316711</v>
      </c>
      <c r="Q31" s="82">
        <v>342.28738399999997</v>
      </c>
      <c r="R31" s="82">
        <v>345.38784800000002</v>
      </c>
      <c r="S31" s="82">
        <v>348.477417</v>
      </c>
      <c r="T31" s="82">
        <v>351.34939600000001</v>
      </c>
      <c r="U31" s="82">
        <v>353.00552399999998</v>
      </c>
      <c r="V31" s="82">
        <v>353.67523199999999</v>
      </c>
      <c r="W31" s="82">
        <v>355.21475199999998</v>
      </c>
      <c r="X31" s="82">
        <v>356.92398100000003</v>
      </c>
      <c r="Y31" s="82">
        <v>358.45285000000001</v>
      </c>
      <c r="Z31" s="82">
        <v>359.18988000000002</v>
      </c>
      <c r="AA31" s="82">
        <v>359.35995500000001</v>
      </c>
      <c r="AB31" s="82">
        <v>359.79089399999998</v>
      </c>
      <c r="AC31" s="82">
        <v>359.68408199999999</v>
      </c>
      <c r="AD31" s="82">
        <v>359.941956</v>
      </c>
      <c r="AE31" s="72">
        <v>1.541E-2</v>
      </c>
    </row>
    <row r="32" spans="1:31" ht="15" customHeight="1" x14ac:dyDescent="0.25">
      <c r="A32" s="70" t="s">
        <v>370</v>
      </c>
      <c r="B32" s="82">
        <v>174.32560699999999</v>
      </c>
      <c r="C32" s="82">
        <v>166.84903</v>
      </c>
      <c r="D32" s="82">
        <v>160.782837</v>
      </c>
      <c r="E32" s="82">
        <v>160.49980199999999</v>
      </c>
      <c r="F32" s="82">
        <v>154.44497699999999</v>
      </c>
      <c r="G32" s="82">
        <v>150.92211900000001</v>
      </c>
      <c r="H32" s="82">
        <v>148.25514200000001</v>
      </c>
      <c r="I32" s="82">
        <v>145.41381799999999</v>
      </c>
      <c r="J32" s="82">
        <v>142.38000500000001</v>
      </c>
      <c r="K32" s="82">
        <v>139.18490600000001</v>
      </c>
      <c r="L32" s="82">
        <v>136.62269599999999</v>
      </c>
      <c r="M32" s="82">
        <v>134.484512</v>
      </c>
      <c r="N32" s="82">
        <v>132.47975199999999</v>
      </c>
      <c r="O32" s="82">
        <v>130.53819300000001</v>
      </c>
      <c r="P32" s="82">
        <v>128.53074599999999</v>
      </c>
      <c r="Q32" s="82">
        <v>126.988365</v>
      </c>
      <c r="R32" s="82">
        <v>125.72644</v>
      </c>
      <c r="S32" s="82">
        <v>124.70922899999999</v>
      </c>
      <c r="T32" s="82">
        <v>123.831429</v>
      </c>
      <c r="U32" s="82">
        <v>122.87713599999999</v>
      </c>
      <c r="V32" s="82">
        <v>121.910156</v>
      </c>
      <c r="W32" s="82">
        <v>121.426483</v>
      </c>
      <c r="X32" s="82">
        <v>121.17345400000001</v>
      </c>
      <c r="Y32" s="82">
        <v>121.045074</v>
      </c>
      <c r="Z32" s="82">
        <v>120.7407</v>
      </c>
      <c r="AA32" s="82">
        <v>120.32783499999999</v>
      </c>
      <c r="AB32" s="82">
        <v>120.024208</v>
      </c>
      <c r="AC32" s="82">
        <v>119.552139</v>
      </c>
      <c r="AD32" s="82">
        <v>119.22226000000001</v>
      </c>
      <c r="AE32" s="72">
        <v>-1.2371E-2</v>
      </c>
    </row>
    <row r="33" spans="1:31" ht="15" customHeight="1" x14ac:dyDescent="0.25">
      <c r="A33" s="70" t="s">
        <v>371</v>
      </c>
      <c r="B33" s="82">
        <v>2.8749099999999999</v>
      </c>
      <c r="C33" s="82">
        <v>2.9214199999999999</v>
      </c>
      <c r="D33" s="82">
        <v>3.0729410000000001</v>
      </c>
      <c r="E33" s="82">
        <v>3.3501889999999999</v>
      </c>
      <c r="F33" s="82">
        <v>3.4694729999999998</v>
      </c>
      <c r="G33" s="82">
        <v>3.603294</v>
      </c>
      <c r="H33" s="82">
        <v>3.7847050000000002</v>
      </c>
      <c r="I33" s="82">
        <v>3.965468</v>
      </c>
      <c r="J33" s="82">
        <v>4.1409659999999997</v>
      </c>
      <c r="K33" s="82">
        <v>4.3168249999999997</v>
      </c>
      <c r="L33" s="82">
        <v>4.5238860000000001</v>
      </c>
      <c r="M33" s="82">
        <v>4.7531129999999999</v>
      </c>
      <c r="N33" s="82">
        <v>4.9855270000000003</v>
      </c>
      <c r="O33" s="82">
        <v>5.2335029999999998</v>
      </c>
      <c r="P33" s="82">
        <v>5.4879239999999996</v>
      </c>
      <c r="Q33" s="82">
        <v>5.7639990000000001</v>
      </c>
      <c r="R33" s="82">
        <v>6.0490630000000003</v>
      </c>
      <c r="S33" s="82">
        <v>6.3368650000000004</v>
      </c>
      <c r="T33" s="82">
        <v>6.6204400000000003</v>
      </c>
      <c r="U33" s="82">
        <v>6.8796799999999996</v>
      </c>
      <c r="V33" s="82">
        <v>7.1160129999999997</v>
      </c>
      <c r="W33" s="82">
        <v>7.3670689999999999</v>
      </c>
      <c r="X33" s="82">
        <v>7.6173820000000001</v>
      </c>
      <c r="Y33" s="82">
        <v>7.8661799999999999</v>
      </c>
      <c r="Z33" s="82">
        <v>8.0945529999999994</v>
      </c>
      <c r="AA33" s="82">
        <v>8.3062039999999993</v>
      </c>
      <c r="AB33" s="82">
        <v>8.5229759999999999</v>
      </c>
      <c r="AC33" s="82">
        <v>8.7227650000000008</v>
      </c>
      <c r="AD33" s="82">
        <v>8.9243489999999994</v>
      </c>
      <c r="AE33" s="72">
        <v>4.2227000000000001E-2</v>
      </c>
    </row>
    <row r="34" spans="1:31" ht="15" customHeight="1" x14ac:dyDescent="0.25">
      <c r="A34" s="70" t="s">
        <v>372</v>
      </c>
      <c r="B34" s="82">
        <v>2.6773009999999999</v>
      </c>
      <c r="C34" s="82">
        <v>2.3561179999999999</v>
      </c>
      <c r="D34" s="82">
        <v>2.0446620000000002</v>
      </c>
      <c r="E34" s="82">
        <v>1.822133</v>
      </c>
      <c r="F34" s="82">
        <v>1.5555540000000001</v>
      </c>
      <c r="G34" s="82">
        <v>1.3383100000000001</v>
      </c>
      <c r="H34" s="82">
        <v>1.150965</v>
      </c>
      <c r="I34" s="82">
        <v>0.98589000000000004</v>
      </c>
      <c r="J34" s="82">
        <v>0.84279099999999996</v>
      </c>
      <c r="K34" s="82">
        <v>0.71755199999999997</v>
      </c>
      <c r="L34" s="82">
        <v>0.62033799999999995</v>
      </c>
      <c r="M34" s="82">
        <v>0.53733200000000003</v>
      </c>
      <c r="N34" s="82">
        <v>0.46501100000000001</v>
      </c>
      <c r="O34" s="82">
        <v>0.40809800000000002</v>
      </c>
      <c r="P34" s="82">
        <v>0.36776599999999998</v>
      </c>
      <c r="Q34" s="82">
        <v>0.339173</v>
      </c>
      <c r="R34" s="82">
        <v>0.32138</v>
      </c>
      <c r="S34" s="82">
        <v>0.30992900000000001</v>
      </c>
      <c r="T34" s="82">
        <v>0.302512</v>
      </c>
      <c r="U34" s="82">
        <v>0.29747299999999999</v>
      </c>
      <c r="V34" s="82">
        <v>0.29387600000000003</v>
      </c>
      <c r="W34" s="82">
        <v>0.37578099999999998</v>
      </c>
      <c r="X34" s="82">
        <v>0.49388799999999999</v>
      </c>
      <c r="Y34" s="82">
        <v>0.83303499999999997</v>
      </c>
      <c r="Z34" s="82">
        <v>1.1648320000000001</v>
      </c>
      <c r="AA34" s="82">
        <v>1.558908</v>
      </c>
      <c r="AB34" s="82">
        <v>1.9332050000000001</v>
      </c>
      <c r="AC34" s="82">
        <v>2.2760889999999998</v>
      </c>
      <c r="AD34" s="82">
        <v>2.591183</v>
      </c>
      <c r="AE34" s="72">
        <v>3.5279999999999999E-3</v>
      </c>
    </row>
    <row r="35" spans="1:31" ht="15" customHeight="1" x14ac:dyDescent="0.25">
      <c r="A35" s="70" t="s">
        <v>373</v>
      </c>
      <c r="B35" s="82">
        <v>385.99307299999998</v>
      </c>
      <c r="C35" s="82">
        <v>410.30911300000002</v>
      </c>
      <c r="D35" s="82">
        <v>414.92584199999999</v>
      </c>
      <c r="E35" s="82">
        <v>435.609375</v>
      </c>
      <c r="F35" s="82">
        <v>438.95187399999998</v>
      </c>
      <c r="G35" s="82">
        <v>446.91580199999999</v>
      </c>
      <c r="H35" s="82">
        <v>455.62445100000002</v>
      </c>
      <c r="I35" s="82">
        <v>461.71899400000001</v>
      </c>
      <c r="J35" s="82">
        <v>465.17648300000002</v>
      </c>
      <c r="K35" s="82">
        <v>466.32141100000001</v>
      </c>
      <c r="L35" s="82">
        <v>468.17114299999997</v>
      </c>
      <c r="M35" s="82">
        <v>470.35458399999999</v>
      </c>
      <c r="N35" s="82">
        <v>472.02832000000001</v>
      </c>
      <c r="O35" s="82">
        <v>473.20568800000001</v>
      </c>
      <c r="P35" s="82">
        <v>473.70315599999998</v>
      </c>
      <c r="Q35" s="82">
        <v>475.37899800000002</v>
      </c>
      <c r="R35" s="82">
        <v>477.48468000000003</v>
      </c>
      <c r="S35" s="82">
        <v>479.833527</v>
      </c>
      <c r="T35" s="82">
        <v>482.103882</v>
      </c>
      <c r="U35" s="82">
        <v>483.05987499999998</v>
      </c>
      <c r="V35" s="82">
        <v>482.99529999999999</v>
      </c>
      <c r="W35" s="82">
        <v>484.38421599999998</v>
      </c>
      <c r="X35" s="82">
        <v>486.20880099999999</v>
      </c>
      <c r="Y35" s="82">
        <v>488.197113</v>
      </c>
      <c r="Z35" s="82">
        <v>489.189911</v>
      </c>
      <c r="AA35" s="82">
        <v>489.552887</v>
      </c>
      <c r="AB35" s="82">
        <v>490.27121</v>
      </c>
      <c r="AC35" s="82">
        <v>490.23510700000003</v>
      </c>
      <c r="AD35" s="82">
        <v>490.67965700000002</v>
      </c>
      <c r="AE35" s="72">
        <v>6.6470000000000001E-3</v>
      </c>
    </row>
    <row r="36" spans="1:31" ht="15" customHeight="1" x14ac:dyDescent="0.25">
      <c r="A36" s="69" t="s">
        <v>374</v>
      </c>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row>
    <row r="37" spans="1:31" ht="15" customHeight="1" x14ac:dyDescent="0.25">
      <c r="A37" s="70" t="s">
        <v>369</v>
      </c>
      <c r="B37" s="82">
        <v>403.81228599999997</v>
      </c>
      <c r="C37" s="82">
        <v>458.01950099999999</v>
      </c>
      <c r="D37" s="82">
        <v>466.24108899999999</v>
      </c>
      <c r="E37" s="82">
        <v>495.10195900000002</v>
      </c>
      <c r="F37" s="82">
        <v>506.868469</v>
      </c>
      <c r="G37" s="82">
        <v>517.62676999999996</v>
      </c>
      <c r="H37" s="82">
        <v>529.33081100000004</v>
      </c>
      <c r="I37" s="82">
        <v>541.11395300000004</v>
      </c>
      <c r="J37" s="82">
        <v>552.955017</v>
      </c>
      <c r="K37" s="82">
        <v>562.62030000000004</v>
      </c>
      <c r="L37" s="82">
        <v>573.10247800000002</v>
      </c>
      <c r="M37" s="82">
        <v>583.54949999999997</v>
      </c>
      <c r="N37" s="82">
        <v>594.38659700000005</v>
      </c>
      <c r="O37" s="82">
        <v>603.62237500000003</v>
      </c>
      <c r="P37" s="82">
        <v>611.01812700000005</v>
      </c>
      <c r="Q37" s="82">
        <v>618.84204099999999</v>
      </c>
      <c r="R37" s="82">
        <v>626.33288600000003</v>
      </c>
      <c r="S37" s="82">
        <v>633.75555399999996</v>
      </c>
      <c r="T37" s="82">
        <v>642.103882</v>
      </c>
      <c r="U37" s="82">
        <v>649.66711399999997</v>
      </c>
      <c r="V37" s="82">
        <v>656.29888900000003</v>
      </c>
      <c r="W37" s="82">
        <v>665.57788100000005</v>
      </c>
      <c r="X37" s="82">
        <v>676.24768100000006</v>
      </c>
      <c r="Y37" s="82">
        <v>687.47717299999999</v>
      </c>
      <c r="Z37" s="82">
        <v>698.11144999999999</v>
      </c>
      <c r="AA37" s="82">
        <v>708.09051499999998</v>
      </c>
      <c r="AB37" s="82">
        <v>718.51086399999997</v>
      </c>
      <c r="AC37" s="82">
        <v>727.53082300000005</v>
      </c>
      <c r="AD37" s="82">
        <v>737.19171100000005</v>
      </c>
      <c r="AE37" s="72">
        <v>1.7784000000000001E-2</v>
      </c>
    </row>
    <row r="38" spans="1:31" ht="15" customHeight="1" x14ac:dyDescent="0.25">
      <c r="A38" s="70" t="s">
        <v>370</v>
      </c>
      <c r="B38" s="82">
        <v>115.53228</v>
      </c>
      <c r="C38" s="82">
        <v>119.228523</v>
      </c>
      <c r="D38" s="82">
        <v>124.780807</v>
      </c>
      <c r="E38" s="82">
        <v>135.74707000000001</v>
      </c>
      <c r="F38" s="82">
        <v>142.04272499999999</v>
      </c>
      <c r="G38" s="82">
        <v>147.95753500000001</v>
      </c>
      <c r="H38" s="82">
        <v>153.81033300000001</v>
      </c>
      <c r="I38" s="82">
        <v>159.220901</v>
      </c>
      <c r="J38" s="82">
        <v>164.49902299999999</v>
      </c>
      <c r="K38" s="82">
        <v>168.86421200000001</v>
      </c>
      <c r="L38" s="82">
        <v>173.40481600000001</v>
      </c>
      <c r="M38" s="82">
        <v>177.59345999999999</v>
      </c>
      <c r="N38" s="82">
        <v>181.60902400000001</v>
      </c>
      <c r="O38" s="82">
        <v>184.938309</v>
      </c>
      <c r="P38" s="82">
        <v>187.35398900000001</v>
      </c>
      <c r="Q38" s="82">
        <v>189.84963999999999</v>
      </c>
      <c r="R38" s="82">
        <v>192.21284499999999</v>
      </c>
      <c r="S38" s="82">
        <v>194.726471</v>
      </c>
      <c r="T38" s="82">
        <v>197.062454</v>
      </c>
      <c r="U38" s="82">
        <v>199.06014999999999</v>
      </c>
      <c r="V38" s="82">
        <v>200.796448</v>
      </c>
      <c r="W38" s="82">
        <v>203.18038899999999</v>
      </c>
      <c r="X38" s="82">
        <v>205.718414</v>
      </c>
      <c r="Y38" s="82">
        <v>208.44134500000001</v>
      </c>
      <c r="Z38" s="82">
        <v>210.93310500000001</v>
      </c>
      <c r="AA38" s="82">
        <v>213.35495</v>
      </c>
      <c r="AB38" s="82">
        <v>215.79551699999999</v>
      </c>
      <c r="AC38" s="82">
        <v>217.76982100000001</v>
      </c>
      <c r="AD38" s="82">
        <v>219.91203300000001</v>
      </c>
      <c r="AE38" s="72">
        <v>2.2932999999999999E-2</v>
      </c>
    </row>
    <row r="39" spans="1:31" ht="15" customHeight="1" x14ac:dyDescent="0.25">
      <c r="A39" s="70" t="s">
        <v>371</v>
      </c>
      <c r="B39" s="82">
        <v>4.6775279999999997</v>
      </c>
      <c r="C39" s="82">
        <v>4.7956310000000002</v>
      </c>
      <c r="D39" s="82">
        <v>5.0289339999999996</v>
      </c>
      <c r="E39" s="82">
        <v>5.4899979999999999</v>
      </c>
      <c r="F39" s="82">
        <v>5.7589439999999996</v>
      </c>
      <c r="G39" s="82">
        <v>6.0131420000000002</v>
      </c>
      <c r="H39" s="82">
        <v>6.3546639999999996</v>
      </c>
      <c r="I39" s="82">
        <v>6.7496280000000004</v>
      </c>
      <c r="J39" s="82">
        <v>7.1968769999999997</v>
      </c>
      <c r="K39" s="82">
        <v>7.6639530000000002</v>
      </c>
      <c r="L39" s="82">
        <v>8.1783199999999994</v>
      </c>
      <c r="M39" s="82">
        <v>8.6946399999999997</v>
      </c>
      <c r="N39" s="82">
        <v>9.2319569999999995</v>
      </c>
      <c r="O39" s="82">
        <v>9.7523619999999998</v>
      </c>
      <c r="P39" s="82">
        <v>10.249032</v>
      </c>
      <c r="Q39" s="82">
        <v>10.761631</v>
      </c>
      <c r="R39" s="82">
        <v>11.280087</v>
      </c>
      <c r="S39" s="82">
        <v>11.785508</v>
      </c>
      <c r="T39" s="82">
        <v>12.331619</v>
      </c>
      <c r="U39" s="82">
        <v>12.871441000000001</v>
      </c>
      <c r="V39" s="82">
        <v>13.388202</v>
      </c>
      <c r="W39" s="82">
        <v>13.960825</v>
      </c>
      <c r="X39" s="82">
        <v>14.562181000000001</v>
      </c>
      <c r="Y39" s="82">
        <v>15.180794000000001</v>
      </c>
      <c r="Z39" s="82">
        <v>15.769837000000001</v>
      </c>
      <c r="AA39" s="82">
        <v>16.313665</v>
      </c>
      <c r="AB39" s="82">
        <v>16.900789</v>
      </c>
      <c r="AC39" s="82">
        <v>17.466802999999999</v>
      </c>
      <c r="AD39" s="82">
        <v>18.047398000000001</v>
      </c>
      <c r="AE39" s="72">
        <v>5.0310000000000001E-2</v>
      </c>
    </row>
    <row r="40" spans="1:31" ht="15" customHeight="1" x14ac:dyDescent="0.25">
      <c r="A40" s="70" t="s">
        <v>372</v>
      </c>
      <c r="B40" s="82">
        <v>5.2232849999999997</v>
      </c>
      <c r="C40" s="82">
        <v>4.9918639999999996</v>
      </c>
      <c r="D40" s="82">
        <v>4.7918510000000003</v>
      </c>
      <c r="E40" s="82">
        <v>4.815067</v>
      </c>
      <c r="F40" s="82">
        <v>4.7063300000000003</v>
      </c>
      <c r="G40" s="82">
        <v>4.6509549999999997</v>
      </c>
      <c r="H40" s="82">
        <v>4.6495649999999999</v>
      </c>
      <c r="I40" s="82">
        <v>4.6870120000000002</v>
      </c>
      <c r="J40" s="82">
        <v>4.7522339999999996</v>
      </c>
      <c r="K40" s="82">
        <v>4.8316720000000002</v>
      </c>
      <c r="L40" s="82">
        <v>4.9317909999999996</v>
      </c>
      <c r="M40" s="82">
        <v>5.026688</v>
      </c>
      <c r="N40" s="82">
        <v>5.1140689999999998</v>
      </c>
      <c r="O40" s="82">
        <v>5.1818299999999997</v>
      </c>
      <c r="P40" s="82">
        <v>5.2260080000000002</v>
      </c>
      <c r="Q40" s="82">
        <v>5.2732840000000003</v>
      </c>
      <c r="R40" s="82">
        <v>5.3206249999999997</v>
      </c>
      <c r="S40" s="82">
        <v>5.3612149999999996</v>
      </c>
      <c r="T40" s="82">
        <v>5.4121509999999997</v>
      </c>
      <c r="U40" s="82">
        <v>5.4569520000000002</v>
      </c>
      <c r="V40" s="82">
        <v>5.497503</v>
      </c>
      <c r="W40" s="82">
        <v>5.5644450000000001</v>
      </c>
      <c r="X40" s="82">
        <v>5.6358550000000003</v>
      </c>
      <c r="Y40" s="82">
        <v>5.7260530000000003</v>
      </c>
      <c r="Z40" s="82">
        <v>5.7943530000000001</v>
      </c>
      <c r="AA40" s="82">
        <v>5.8462120000000004</v>
      </c>
      <c r="AB40" s="82">
        <v>5.9131229999999997</v>
      </c>
      <c r="AC40" s="82">
        <v>5.985106</v>
      </c>
      <c r="AD40" s="82">
        <v>6.0646300000000002</v>
      </c>
      <c r="AE40" s="72">
        <v>7.2360000000000002E-3</v>
      </c>
    </row>
    <row r="41" spans="1:31" ht="15" customHeight="1" x14ac:dyDescent="0.25">
      <c r="A41" s="70" t="s">
        <v>375</v>
      </c>
      <c r="B41" s="82">
        <v>529.24530000000004</v>
      </c>
      <c r="C41" s="82">
        <v>587.035706</v>
      </c>
      <c r="D41" s="82">
        <v>600.84265100000005</v>
      </c>
      <c r="E41" s="82">
        <v>641.15405299999998</v>
      </c>
      <c r="F41" s="82">
        <v>659.37652600000001</v>
      </c>
      <c r="G41" s="82">
        <v>676.24841300000003</v>
      </c>
      <c r="H41" s="82">
        <v>694.14532499999996</v>
      </c>
      <c r="I41" s="82">
        <v>711.77130099999999</v>
      </c>
      <c r="J41" s="82">
        <v>729.40313700000002</v>
      </c>
      <c r="K41" s="82">
        <v>743.98022500000002</v>
      </c>
      <c r="L41" s="82">
        <v>759.61737100000005</v>
      </c>
      <c r="M41" s="82">
        <v>774.86444100000006</v>
      </c>
      <c r="N41" s="82">
        <v>790.34149200000002</v>
      </c>
      <c r="O41" s="82">
        <v>803.49493399999994</v>
      </c>
      <c r="P41" s="82">
        <v>813.84698500000002</v>
      </c>
      <c r="Q41" s="82">
        <v>824.72644000000003</v>
      </c>
      <c r="R41" s="82">
        <v>835.14624000000003</v>
      </c>
      <c r="S41" s="82">
        <v>845.62866199999996</v>
      </c>
      <c r="T41" s="82">
        <v>856.91015600000003</v>
      </c>
      <c r="U41" s="82">
        <v>867.05566399999998</v>
      </c>
      <c r="V41" s="82">
        <v>875.98107900000002</v>
      </c>
      <c r="W41" s="82">
        <v>888.28350799999998</v>
      </c>
      <c r="X41" s="82">
        <v>902.16418499999997</v>
      </c>
      <c r="Y41" s="82">
        <v>916.82562299999995</v>
      </c>
      <c r="Z41" s="82">
        <v>930.60882600000002</v>
      </c>
      <c r="AA41" s="82">
        <v>943.60534700000005</v>
      </c>
      <c r="AB41" s="82">
        <v>957.120544</v>
      </c>
      <c r="AC41" s="82">
        <v>968.75231900000006</v>
      </c>
      <c r="AD41" s="82">
        <v>981.21594200000004</v>
      </c>
      <c r="AE41" s="72">
        <v>1.9207999999999999E-2</v>
      </c>
    </row>
    <row r="42" spans="1:31" ht="15" customHeight="1" x14ac:dyDescent="0.25">
      <c r="A42" s="69" t="s">
        <v>376</v>
      </c>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row>
    <row r="43" spans="1:31" ht="15" customHeight="1" x14ac:dyDescent="0.25">
      <c r="A43" s="70" t="s">
        <v>369</v>
      </c>
      <c r="B43" s="82">
        <v>3945.8579100000002</v>
      </c>
      <c r="C43" s="82">
        <v>4394.5126950000003</v>
      </c>
      <c r="D43" s="82">
        <v>4385.1235349999997</v>
      </c>
      <c r="E43" s="82">
        <v>4575.0336909999996</v>
      </c>
      <c r="F43" s="82">
        <v>4616.1123049999997</v>
      </c>
      <c r="G43" s="82">
        <v>4655.9418949999999</v>
      </c>
      <c r="H43" s="82">
        <v>4694.3701170000004</v>
      </c>
      <c r="I43" s="82">
        <v>4720.5668949999999</v>
      </c>
      <c r="J43" s="82">
        <v>4737.4291990000002</v>
      </c>
      <c r="K43" s="82">
        <v>4733.0415039999998</v>
      </c>
      <c r="L43" s="82">
        <v>4741.2724609999996</v>
      </c>
      <c r="M43" s="82">
        <v>4758.3505859999996</v>
      </c>
      <c r="N43" s="82">
        <v>4786.8320309999999</v>
      </c>
      <c r="O43" s="82">
        <v>4809.6909180000002</v>
      </c>
      <c r="P43" s="82">
        <v>4821.0502930000002</v>
      </c>
      <c r="Q43" s="82">
        <v>4835.2602539999998</v>
      </c>
      <c r="R43" s="82">
        <v>4847.7524409999996</v>
      </c>
      <c r="S43" s="82">
        <v>4863.3662109999996</v>
      </c>
      <c r="T43" s="82">
        <v>4886.9389650000003</v>
      </c>
      <c r="U43" s="82">
        <v>4901.1596680000002</v>
      </c>
      <c r="V43" s="82">
        <v>4904.8872069999998</v>
      </c>
      <c r="W43" s="82">
        <v>4922.3134769999997</v>
      </c>
      <c r="X43" s="82">
        <v>4950.1274409999996</v>
      </c>
      <c r="Y43" s="82">
        <v>4982.0908200000003</v>
      </c>
      <c r="Z43" s="82">
        <v>5005.9111329999996</v>
      </c>
      <c r="AA43" s="82">
        <v>5001.0966799999997</v>
      </c>
      <c r="AB43" s="82">
        <v>4993.576172</v>
      </c>
      <c r="AC43" s="82">
        <v>4967.3427730000003</v>
      </c>
      <c r="AD43" s="82">
        <v>4939.6494140000004</v>
      </c>
      <c r="AE43" s="72">
        <v>4.3400000000000001E-3</v>
      </c>
    </row>
    <row r="44" spans="1:31" ht="15" customHeight="1" x14ac:dyDescent="0.25">
      <c r="A44" s="70" t="s">
        <v>370</v>
      </c>
      <c r="B44" s="82">
        <v>105.00972</v>
      </c>
      <c r="C44" s="82">
        <v>97.069777999999999</v>
      </c>
      <c r="D44" s="82">
        <v>90.335662999999997</v>
      </c>
      <c r="E44" s="82">
        <v>87.786475999999993</v>
      </c>
      <c r="F44" s="82">
        <v>83.024803000000006</v>
      </c>
      <c r="G44" s="82">
        <v>80.061852000000002</v>
      </c>
      <c r="H44" s="82">
        <v>78.326217999999997</v>
      </c>
      <c r="I44" s="82">
        <v>77.413634999999999</v>
      </c>
      <c r="J44" s="82">
        <v>76.957267999999999</v>
      </c>
      <c r="K44" s="82">
        <v>76.878342000000004</v>
      </c>
      <c r="L44" s="82">
        <v>77.558745999999999</v>
      </c>
      <c r="M44" s="82">
        <v>78.460685999999995</v>
      </c>
      <c r="N44" s="82">
        <v>79.387360000000001</v>
      </c>
      <c r="O44" s="82">
        <v>80.292655999999994</v>
      </c>
      <c r="P44" s="82">
        <v>81.073089999999993</v>
      </c>
      <c r="Q44" s="82">
        <v>81.570160000000001</v>
      </c>
      <c r="R44" s="82">
        <v>81.963500999999994</v>
      </c>
      <c r="S44" s="82">
        <v>82.284514999999999</v>
      </c>
      <c r="T44" s="82">
        <v>82.595459000000005</v>
      </c>
      <c r="U44" s="82">
        <v>82.385634999999994</v>
      </c>
      <c r="V44" s="82">
        <v>82.159469999999999</v>
      </c>
      <c r="W44" s="82">
        <v>82.292191000000003</v>
      </c>
      <c r="X44" s="82">
        <v>82.499488999999997</v>
      </c>
      <c r="Y44" s="82">
        <v>82.639908000000005</v>
      </c>
      <c r="Z44" s="82">
        <v>82.814079000000007</v>
      </c>
      <c r="AA44" s="82">
        <v>82.959716999999998</v>
      </c>
      <c r="AB44" s="82">
        <v>82.950562000000005</v>
      </c>
      <c r="AC44" s="82">
        <v>83.057830999999993</v>
      </c>
      <c r="AD44" s="82">
        <v>83.319771000000003</v>
      </c>
      <c r="AE44" s="72">
        <v>-5.6410000000000002E-3</v>
      </c>
    </row>
    <row r="45" spans="1:31" ht="15" customHeight="1" x14ac:dyDescent="0.25">
      <c r="A45" s="70" t="s">
        <v>371</v>
      </c>
      <c r="B45" s="82">
        <v>13.148137</v>
      </c>
      <c r="C45" s="82">
        <v>11.855587</v>
      </c>
      <c r="D45" s="82">
        <v>10.724994000000001</v>
      </c>
      <c r="E45" s="82">
        <v>10.152412999999999</v>
      </c>
      <c r="F45" s="82">
        <v>9.3216300000000007</v>
      </c>
      <c r="G45" s="82">
        <v>8.6770409999999991</v>
      </c>
      <c r="H45" s="82">
        <v>8.140936</v>
      </c>
      <c r="I45" s="82">
        <v>7.6798549999999999</v>
      </c>
      <c r="J45" s="82">
        <v>7.3222990000000001</v>
      </c>
      <c r="K45" s="82">
        <v>7.1222149999999997</v>
      </c>
      <c r="L45" s="82">
        <v>7.1242999999999999</v>
      </c>
      <c r="M45" s="82">
        <v>7.0910190000000002</v>
      </c>
      <c r="N45" s="82">
        <v>7.1251850000000001</v>
      </c>
      <c r="O45" s="82">
        <v>7.2412320000000001</v>
      </c>
      <c r="P45" s="82">
        <v>7.4791270000000001</v>
      </c>
      <c r="Q45" s="82">
        <v>7.6667649999999998</v>
      </c>
      <c r="R45" s="82">
        <v>7.8602259999999999</v>
      </c>
      <c r="S45" s="82">
        <v>8.0940159999999999</v>
      </c>
      <c r="T45" s="82">
        <v>8.3377199999999991</v>
      </c>
      <c r="U45" s="82">
        <v>8.5948360000000008</v>
      </c>
      <c r="V45" s="82">
        <v>8.8268280000000008</v>
      </c>
      <c r="W45" s="82">
        <v>9.0947890000000005</v>
      </c>
      <c r="X45" s="82">
        <v>9.3872979999999995</v>
      </c>
      <c r="Y45" s="82">
        <v>9.71157</v>
      </c>
      <c r="Z45" s="82">
        <v>9.9933829999999997</v>
      </c>
      <c r="AA45" s="82">
        <v>10.145197</v>
      </c>
      <c r="AB45" s="82">
        <v>10.445771000000001</v>
      </c>
      <c r="AC45" s="82">
        <v>10.773695</v>
      </c>
      <c r="AD45" s="82">
        <v>11.125064</v>
      </c>
      <c r="AE45" s="72">
        <v>-2.3530000000000001E-3</v>
      </c>
    </row>
    <row r="46" spans="1:31" ht="15" customHeight="1" x14ac:dyDescent="0.25">
      <c r="A46" s="70" t="s">
        <v>372</v>
      </c>
      <c r="B46" s="82">
        <v>2.9380039999999998</v>
      </c>
      <c r="C46" s="82">
        <v>12.22269</v>
      </c>
      <c r="D46" s="82">
        <v>15.659407</v>
      </c>
      <c r="E46" s="82">
        <v>17.377839999999999</v>
      </c>
      <c r="F46" s="82">
        <v>17.332765999999999</v>
      </c>
      <c r="G46" s="82">
        <v>17.023410999999999</v>
      </c>
      <c r="H46" s="82">
        <v>16.595682</v>
      </c>
      <c r="I46" s="82">
        <v>16.128713999999999</v>
      </c>
      <c r="J46" s="82">
        <v>15.709451</v>
      </c>
      <c r="K46" s="82">
        <v>15.348437000000001</v>
      </c>
      <c r="L46" s="82">
        <v>15.125723000000001</v>
      </c>
      <c r="M46" s="82">
        <v>14.984092</v>
      </c>
      <c r="N46" s="82">
        <v>15.006136</v>
      </c>
      <c r="O46" s="82">
        <v>15.016689</v>
      </c>
      <c r="P46" s="82">
        <v>14.986855</v>
      </c>
      <c r="Q46" s="82">
        <v>16.459492000000001</v>
      </c>
      <c r="R46" s="82">
        <v>17.961203000000001</v>
      </c>
      <c r="S46" s="82">
        <v>20.766680000000001</v>
      </c>
      <c r="T46" s="82">
        <v>26.699369000000001</v>
      </c>
      <c r="U46" s="82">
        <v>33.709743000000003</v>
      </c>
      <c r="V46" s="82">
        <v>47.793221000000003</v>
      </c>
      <c r="W46" s="82">
        <v>65.769210999999999</v>
      </c>
      <c r="X46" s="82">
        <v>89.301033000000004</v>
      </c>
      <c r="Y46" s="82">
        <v>119.895538</v>
      </c>
      <c r="Z46" s="82">
        <v>157.12095600000001</v>
      </c>
      <c r="AA46" s="82">
        <v>222.36433400000001</v>
      </c>
      <c r="AB46" s="82">
        <v>298.98458900000003</v>
      </c>
      <c r="AC46" s="82">
        <v>382.57165500000002</v>
      </c>
      <c r="AD46" s="82">
        <v>470.474243</v>
      </c>
      <c r="AE46" s="72">
        <v>0.14476800000000001</v>
      </c>
    </row>
    <row r="47" spans="1:31" ht="15" customHeight="1" x14ac:dyDescent="0.25">
      <c r="A47" s="70" t="s">
        <v>377</v>
      </c>
      <c r="B47" s="82">
        <v>4066.953857</v>
      </c>
      <c r="C47" s="82">
        <v>4515.6611329999996</v>
      </c>
      <c r="D47" s="82">
        <v>4501.8422849999997</v>
      </c>
      <c r="E47" s="82">
        <v>4690.3500979999999</v>
      </c>
      <c r="F47" s="82">
        <v>4725.7915039999998</v>
      </c>
      <c r="G47" s="82">
        <v>4761.7041019999997</v>
      </c>
      <c r="H47" s="82">
        <v>4797.4331050000001</v>
      </c>
      <c r="I47" s="82">
        <v>4821.7890619999998</v>
      </c>
      <c r="J47" s="82">
        <v>4837.4169920000004</v>
      </c>
      <c r="K47" s="82">
        <v>4832.3896480000003</v>
      </c>
      <c r="L47" s="82">
        <v>4841.0820309999999</v>
      </c>
      <c r="M47" s="82">
        <v>4858.8867190000001</v>
      </c>
      <c r="N47" s="82">
        <v>4888.3530270000001</v>
      </c>
      <c r="O47" s="82">
        <v>4912.2412109999996</v>
      </c>
      <c r="P47" s="82">
        <v>4924.5878910000001</v>
      </c>
      <c r="Q47" s="82">
        <v>4940.9580079999996</v>
      </c>
      <c r="R47" s="82">
        <v>4955.5371089999999</v>
      </c>
      <c r="S47" s="82">
        <v>4974.5122069999998</v>
      </c>
      <c r="T47" s="82">
        <v>5004.5727539999998</v>
      </c>
      <c r="U47" s="82">
        <v>5025.8500979999999</v>
      </c>
      <c r="V47" s="82">
        <v>5043.6694340000004</v>
      </c>
      <c r="W47" s="82">
        <v>5079.470703</v>
      </c>
      <c r="X47" s="82">
        <v>5131.3159180000002</v>
      </c>
      <c r="Y47" s="82">
        <v>5194.3374020000001</v>
      </c>
      <c r="Z47" s="82">
        <v>5255.8388670000004</v>
      </c>
      <c r="AA47" s="82">
        <v>5316.5659180000002</v>
      </c>
      <c r="AB47" s="82">
        <v>5385.9575199999999</v>
      </c>
      <c r="AC47" s="82">
        <v>5443.7470700000003</v>
      </c>
      <c r="AD47" s="82">
        <v>5504.5683589999999</v>
      </c>
      <c r="AE47" s="72">
        <v>7.3610000000000004E-3</v>
      </c>
    </row>
    <row r="48" spans="1:31" ht="15" customHeight="1" x14ac:dyDescent="0.25">
      <c r="A48" s="69" t="s">
        <v>380</v>
      </c>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row>
    <row r="49" spans="1:31" ht="15" customHeight="1" x14ac:dyDescent="0.25">
      <c r="A49" s="70" t="s">
        <v>369</v>
      </c>
      <c r="B49" s="82">
        <v>4555.7856449999999</v>
      </c>
      <c r="C49" s="82">
        <v>5090.7148440000001</v>
      </c>
      <c r="D49" s="82">
        <v>5100.3901370000003</v>
      </c>
      <c r="E49" s="82">
        <v>5340.0732420000004</v>
      </c>
      <c r="F49" s="82">
        <v>5402.4628910000001</v>
      </c>
      <c r="G49" s="82">
        <v>5464.6210940000001</v>
      </c>
      <c r="H49" s="82">
        <v>5526.1347660000001</v>
      </c>
      <c r="I49" s="82">
        <v>5573.0346680000002</v>
      </c>
      <c r="J49" s="82">
        <v>5608.1972660000001</v>
      </c>
      <c r="K49" s="82">
        <v>5617.763672</v>
      </c>
      <c r="L49" s="82">
        <v>5640.779297</v>
      </c>
      <c r="M49" s="82">
        <v>5672.4794920000004</v>
      </c>
      <c r="N49" s="82">
        <v>5715.3168949999999</v>
      </c>
      <c r="O49" s="82">
        <v>5750.3393550000001</v>
      </c>
      <c r="P49" s="82">
        <v>5771.3852539999998</v>
      </c>
      <c r="Q49" s="82">
        <v>5796.3896480000003</v>
      </c>
      <c r="R49" s="82">
        <v>5819.4731449999999</v>
      </c>
      <c r="S49" s="82">
        <v>5845.5991210000002</v>
      </c>
      <c r="T49" s="82">
        <v>5880.392578</v>
      </c>
      <c r="U49" s="82">
        <v>5903.8320309999999</v>
      </c>
      <c r="V49" s="82">
        <v>5914.861328</v>
      </c>
      <c r="W49" s="82">
        <v>5943.1064450000003</v>
      </c>
      <c r="X49" s="82">
        <v>5983.298828</v>
      </c>
      <c r="Y49" s="82">
        <v>6028.0205079999996</v>
      </c>
      <c r="Z49" s="82">
        <v>6063.2124020000001</v>
      </c>
      <c r="AA49" s="82">
        <v>6068.546875</v>
      </c>
      <c r="AB49" s="82">
        <v>6071.8779299999997</v>
      </c>
      <c r="AC49" s="82">
        <v>6054.5576170000004</v>
      </c>
      <c r="AD49" s="82">
        <v>6036.783203</v>
      </c>
      <c r="AE49" s="72">
        <v>6.3330000000000001E-3</v>
      </c>
    </row>
    <row r="50" spans="1:31" ht="15" customHeight="1" x14ac:dyDescent="0.25">
      <c r="A50" s="70" t="s">
        <v>370</v>
      </c>
      <c r="B50" s="82">
        <v>394.867615</v>
      </c>
      <c r="C50" s="82">
        <v>383.14733899999999</v>
      </c>
      <c r="D50" s="82">
        <v>375.899292</v>
      </c>
      <c r="E50" s="82">
        <v>384.03335600000003</v>
      </c>
      <c r="F50" s="82">
        <v>379.51251200000002</v>
      </c>
      <c r="G50" s="82">
        <v>378.94152800000001</v>
      </c>
      <c r="H50" s="82">
        <v>380.39169299999998</v>
      </c>
      <c r="I50" s="82">
        <v>382.04834</v>
      </c>
      <c r="J50" s="82">
        <v>383.83630399999998</v>
      </c>
      <c r="K50" s="82">
        <v>384.92746</v>
      </c>
      <c r="L50" s="82">
        <v>387.58624300000002</v>
      </c>
      <c r="M50" s="82">
        <v>390.538635</v>
      </c>
      <c r="N50" s="82">
        <v>393.476135</v>
      </c>
      <c r="O50" s="82">
        <v>395.76916499999999</v>
      </c>
      <c r="P50" s="82">
        <v>396.95782500000001</v>
      </c>
      <c r="Q50" s="82">
        <v>398.40817299999998</v>
      </c>
      <c r="R50" s="82">
        <v>399.90277099999997</v>
      </c>
      <c r="S50" s="82">
        <v>401.720215</v>
      </c>
      <c r="T50" s="82">
        <v>403.48931900000002</v>
      </c>
      <c r="U50" s="82">
        <v>404.32293700000002</v>
      </c>
      <c r="V50" s="82">
        <v>404.86608899999999</v>
      </c>
      <c r="W50" s="82">
        <v>406.89904799999999</v>
      </c>
      <c r="X50" s="82">
        <v>409.39135700000003</v>
      </c>
      <c r="Y50" s="82">
        <v>412.12634300000002</v>
      </c>
      <c r="Z50" s="82">
        <v>414.48788500000001</v>
      </c>
      <c r="AA50" s="82">
        <v>416.642517</v>
      </c>
      <c r="AB50" s="82">
        <v>418.770264</v>
      </c>
      <c r="AC50" s="82">
        <v>420.37979100000001</v>
      </c>
      <c r="AD50" s="82">
        <v>422.45404100000002</v>
      </c>
      <c r="AE50" s="72">
        <v>3.6240000000000001E-3</v>
      </c>
    </row>
    <row r="51" spans="1:31" ht="15" customHeight="1" x14ac:dyDescent="0.25">
      <c r="A51" s="70" t="s">
        <v>371</v>
      </c>
      <c r="B51" s="82">
        <v>20.700575000000001</v>
      </c>
      <c r="C51" s="82">
        <v>19.572638000000001</v>
      </c>
      <c r="D51" s="82">
        <v>18.826868000000001</v>
      </c>
      <c r="E51" s="82">
        <v>18.992598999999998</v>
      </c>
      <c r="F51" s="82">
        <v>18.550046999999999</v>
      </c>
      <c r="G51" s="82">
        <v>18.293478</v>
      </c>
      <c r="H51" s="82">
        <v>18.280304000000001</v>
      </c>
      <c r="I51" s="82">
        <v>18.394950999999999</v>
      </c>
      <c r="J51" s="82">
        <v>18.660140999999999</v>
      </c>
      <c r="K51" s="82">
        <v>19.102993000000001</v>
      </c>
      <c r="L51" s="82">
        <v>19.826505999999998</v>
      </c>
      <c r="M51" s="82">
        <v>20.538772999999999</v>
      </c>
      <c r="N51" s="82">
        <v>21.342669000000001</v>
      </c>
      <c r="O51" s="82">
        <v>22.227097000000001</v>
      </c>
      <c r="P51" s="82">
        <v>23.216083999999999</v>
      </c>
      <c r="Q51" s="82">
        <v>24.192394</v>
      </c>
      <c r="R51" s="82">
        <v>25.189374999999998</v>
      </c>
      <c r="S51" s="82">
        <v>26.216388999999999</v>
      </c>
      <c r="T51" s="82">
        <v>27.28978</v>
      </c>
      <c r="U51" s="82">
        <v>28.345956999999999</v>
      </c>
      <c r="V51" s="82">
        <v>29.331043000000001</v>
      </c>
      <c r="W51" s="82">
        <v>30.422681999999998</v>
      </c>
      <c r="X51" s="82">
        <v>31.566862</v>
      </c>
      <c r="Y51" s="82">
        <v>32.758544999999998</v>
      </c>
      <c r="Z51" s="82">
        <v>33.857773000000002</v>
      </c>
      <c r="AA51" s="82">
        <v>34.765067999999999</v>
      </c>
      <c r="AB51" s="82">
        <v>35.869537000000001</v>
      </c>
      <c r="AC51" s="82">
        <v>36.963264000000002</v>
      </c>
      <c r="AD51" s="82">
        <v>38.096809</v>
      </c>
      <c r="AE51" s="72">
        <v>2.4972999999999999E-2</v>
      </c>
    </row>
    <row r="52" spans="1:31" ht="15" customHeight="1" x14ac:dyDescent="0.25">
      <c r="A52" s="70" t="s">
        <v>372</v>
      </c>
      <c r="B52" s="82">
        <v>10.83859</v>
      </c>
      <c r="C52" s="82">
        <v>19.570671000000001</v>
      </c>
      <c r="D52" s="82">
        <v>22.495918</v>
      </c>
      <c r="E52" s="82">
        <v>24.015039000000002</v>
      </c>
      <c r="F52" s="82">
        <v>23.594650000000001</v>
      </c>
      <c r="G52" s="82">
        <v>23.012675999999999</v>
      </c>
      <c r="H52" s="82">
        <v>22.396211999999998</v>
      </c>
      <c r="I52" s="82">
        <v>21.801617</v>
      </c>
      <c r="J52" s="82">
        <v>21.304476000000001</v>
      </c>
      <c r="K52" s="82">
        <v>20.897659000000001</v>
      </c>
      <c r="L52" s="82">
        <v>20.677852999999999</v>
      </c>
      <c r="M52" s="82">
        <v>20.548113000000001</v>
      </c>
      <c r="N52" s="82">
        <v>20.585217</v>
      </c>
      <c r="O52" s="82">
        <v>20.606617</v>
      </c>
      <c r="P52" s="82">
        <v>20.580628999999998</v>
      </c>
      <c r="Q52" s="82">
        <v>22.071949</v>
      </c>
      <c r="R52" s="82">
        <v>23.603207000000001</v>
      </c>
      <c r="S52" s="82">
        <v>26.437823999999999</v>
      </c>
      <c r="T52" s="82">
        <v>32.414031999999999</v>
      </c>
      <c r="U52" s="82">
        <v>39.464168999999998</v>
      </c>
      <c r="V52" s="82">
        <v>53.584598999999997</v>
      </c>
      <c r="W52" s="82">
        <v>71.709434999999999</v>
      </c>
      <c r="X52" s="82">
        <v>95.430779000000001</v>
      </c>
      <c r="Y52" s="82">
        <v>126.454628</v>
      </c>
      <c r="Z52" s="82">
        <v>164.080139</v>
      </c>
      <c r="AA52" s="82">
        <v>229.76945499999999</v>
      </c>
      <c r="AB52" s="82">
        <v>306.83090199999998</v>
      </c>
      <c r="AC52" s="82">
        <v>390.832855</v>
      </c>
      <c r="AD52" s="82">
        <v>479.130066</v>
      </c>
      <c r="AE52" s="72">
        <v>0.12574199999999999</v>
      </c>
    </row>
    <row r="53" spans="1:31" ht="15" customHeight="1" x14ac:dyDescent="0.25">
      <c r="A53" s="69" t="s">
        <v>381</v>
      </c>
      <c r="B53" s="84">
        <v>4982.1923829999996</v>
      </c>
      <c r="C53" s="84">
        <v>5513.0068359999996</v>
      </c>
      <c r="D53" s="84">
        <v>5517.6108400000003</v>
      </c>
      <c r="E53" s="84">
        <v>5767.1127930000002</v>
      </c>
      <c r="F53" s="84">
        <v>5824.1201170000004</v>
      </c>
      <c r="G53" s="84">
        <v>5884.8681640000004</v>
      </c>
      <c r="H53" s="84">
        <v>5947.2021480000003</v>
      </c>
      <c r="I53" s="84">
        <v>5995.2797849999997</v>
      </c>
      <c r="J53" s="84">
        <v>6031.9970700000003</v>
      </c>
      <c r="K53" s="84">
        <v>6042.6899409999996</v>
      </c>
      <c r="L53" s="84">
        <v>6068.8715819999998</v>
      </c>
      <c r="M53" s="84">
        <v>6104.1054690000001</v>
      </c>
      <c r="N53" s="84">
        <v>6150.7226559999999</v>
      </c>
      <c r="O53" s="84">
        <v>6188.9414059999999</v>
      </c>
      <c r="P53" s="84">
        <v>6212.1391599999997</v>
      </c>
      <c r="Q53" s="84">
        <v>6241.064453</v>
      </c>
      <c r="R53" s="84">
        <v>6268.1684569999998</v>
      </c>
      <c r="S53" s="84">
        <v>6299.9750979999999</v>
      </c>
      <c r="T53" s="84">
        <v>6343.5864259999998</v>
      </c>
      <c r="U53" s="84">
        <v>6375.9663090000004</v>
      </c>
      <c r="V53" s="84">
        <v>6402.6455079999996</v>
      </c>
      <c r="W53" s="84">
        <v>6452.1381840000004</v>
      </c>
      <c r="X53" s="84">
        <v>6519.689453</v>
      </c>
      <c r="Y53" s="84">
        <v>6599.3598629999997</v>
      </c>
      <c r="Z53" s="84">
        <v>6675.6372069999998</v>
      </c>
      <c r="AA53" s="84">
        <v>6749.7241210000002</v>
      </c>
      <c r="AB53" s="84">
        <v>6833.3496089999999</v>
      </c>
      <c r="AC53" s="84">
        <v>6902.734375</v>
      </c>
      <c r="AD53" s="84">
        <v>6976.4643550000001</v>
      </c>
      <c r="AE53" s="76">
        <v>8.7580000000000002E-3</v>
      </c>
    </row>
    <row r="54" spans="1:31" ht="15" customHeight="1" x14ac:dyDescent="0.25">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spans="1:31" ht="15" customHeight="1" x14ac:dyDescent="0.25">
      <c r="A55" s="69" t="s">
        <v>382</v>
      </c>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row>
    <row r="56" spans="1:31" ht="15" customHeight="1" x14ac:dyDescent="0.25">
      <c r="A56" s="69" t="s">
        <v>368</v>
      </c>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spans="1:31" ht="15" customHeight="1" x14ac:dyDescent="0.25">
      <c r="A57" s="70" t="s">
        <v>369</v>
      </c>
      <c r="B57" s="82">
        <v>13.779349</v>
      </c>
      <c r="C57" s="82">
        <v>13.762567000000001</v>
      </c>
      <c r="D57" s="82">
        <v>13.775216</v>
      </c>
      <c r="E57" s="82">
        <v>13.808308</v>
      </c>
      <c r="F57" s="82">
        <v>13.867118</v>
      </c>
      <c r="G57" s="82">
        <v>13.948721000000001</v>
      </c>
      <c r="H57" s="82">
        <v>14.050134</v>
      </c>
      <c r="I57" s="82">
        <v>14.146791</v>
      </c>
      <c r="J57" s="82">
        <v>14.245946</v>
      </c>
      <c r="K57" s="82">
        <v>14.340458999999999</v>
      </c>
      <c r="L57" s="82">
        <v>14.425117</v>
      </c>
      <c r="M57" s="82">
        <v>14.501067000000001</v>
      </c>
      <c r="N57" s="82">
        <v>14.569345</v>
      </c>
      <c r="O57" s="82">
        <v>14.627048</v>
      </c>
      <c r="P57" s="82">
        <v>14.678152000000001</v>
      </c>
      <c r="Q57" s="82">
        <v>14.72396</v>
      </c>
      <c r="R57" s="82">
        <v>14.764875999999999</v>
      </c>
      <c r="S57" s="82">
        <v>14.801261</v>
      </c>
      <c r="T57" s="82">
        <v>14.834091000000001</v>
      </c>
      <c r="U57" s="82">
        <v>14.864136999999999</v>
      </c>
      <c r="V57" s="82">
        <v>14.892167000000001</v>
      </c>
      <c r="W57" s="82">
        <v>14.918323000000001</v>
      </c>
      <c r="X57" s="82">
        <v>14.942767</v>
      </c>
      <c r="Y57" s="82">
        <v>14.965325999999999</v>
      </c>
      <c r="Z57" s="82">
        <v>14.985404000000001</v>
      </c>
      <c r="AA57" s="82">
        <v>15.003002</v>
      </c>
      <c r="AB57" s="82">
        <v>15.017955000000001</v>
      </c>
      <c r="AC57" s="82">
        <v>15.030535</v>
      </c>
      <c r="AD57" s="82">
        <v>15.041062999999999</v>
      </c>
      <c r="AE57" s="72">
        <v>3.2950000000000002E-3</v>
      </c>
    </row>
    <row r="58" spans="1:31" ht="15" customHeight="1" x14ac:dyDescent="0.25">
      <c r="A58" s="70" t="s">
        <v>370</v>
      </c>
      <c r="B58" s="82">
        <v>9.4156189999999995</v>
      </c>
      <c r="C58" s="82">
        <v>9.4964639999999996</v>
      </c>
      <c r="D58" s="82">
        <v>9.5828290000000003</v>
      </c>
      <c r="E58" s="82">
        <v>9.6695239999999991</v>
      </c>
      <c r="F58" s="82">
        <v>9.7541290000000007</v>
      </c>
      <c r="G58" s="82">
        <v>9.8374690000000005</v>
      </c>
      <c r="H58" s="82">
        <v>9.9239719999999991</v>
      </c>
      <c r="I58" s="82">
        <v>10.006335999999999</v>
      </c>
      <c r="J58" s="82">
        <v>10.086176999999999</v>
      </c>
      <c r="K58" s="82">
        <v>10.162744999999999</v>
      </c>
      <c r="L58" s="82">
        <v>10.233326</v>
      </c>
      <c r="M58" s="82">
        <v>10.29827</v>
      </c>
      <c r="N58" s="82">
        <v>10.357481999999999</v>
      </c>
      <c r="O58" s="82">
        <v>10.410952999999999</v>
      </c>
      <c r="P58" s="82">
        <v>10.459438</v>
      </c>
      <c r="Q58" s="82">
        <v>10.502962999999999</v>
      </c>
      <c r="R58" s="82">
        <v>10.541549</v>
      </c>
      <c r="S58" s="82">
        <v>10.575241999999999</v>
      </c>
      <c r="T58" s="82">
        <v>10.60431</v>
      </c>
      <c r="U58" s="82">
        <v>10.628256</v>
      </c>
      <c r="V58" s="82">
        <v>10.647798999999999</v>
      </c>
      <c r="W58" s="82">
        <v>10.664154999999999</v>
      </c>
      <c r="X58" s="82">
        <v>10.677595</v>
      </c>
      <c r="Y58" s="82">
        <v>10.689757999999999</v>
      </c>
      <c r="Z58" s="82">
        <v>10.700564999999999</v>
      </c>
      <c r="AA58" s="82">
        <v>10.710449000000001</v>
      </c>
      <c r="AB58" s="82">
        <v>10.720302999999999</v>
      </c>
      <c r="AC58" s="82">
        <v>10.730715</v>
      </c>
      <c r="AD58" s="82">
        <v>10.741897</v>
      </c>
      <c r="AE58" s="72">
        <v>4.5750000000000001E-3</v>
      </c>
    </row>
    <row r="59" spans="1:31" ht="15" customHeight="1" x14ac:dyDescent="0.25">
      <c r="A59" s="70" t="s">
        <v>371</v>
      </c>
      <c r="B59" s="82">
        <v>9.0462679999999995</v>
      </c>
      <c r="C59" s="82">
        <v>9.2418610000000001</v>
      </c>
      <c r="D59" s="82">
        <v>9.4460639999999998</v>
      </c>
      <c r="E59" s="82">
        <v>9.6239349999999995</v>
      </c>
      <c r="F59" s="82">
        <v>9.7723460000000006</v>
      </c>
      <c r="G59" s="82">
        <v>9.8965239999999994</v>
      </c>
      <c r="H59" s="82">
        <v>10.013056000000001</v>
      </c>
      <c r="I59" s="82">
        <v>10.115824999999999</v>
      </c>
      <c r="J59" s="82">
        <v>10.209508</v>
      </c>
      <c r="K59" s="82">
        <v>10.293806999999999</v>
      </c>
      <c r="L59" s="82">
        <v>10.365170000000001</v>
      </c>
      <c r="M59" s="82">
        <v>10.425774000000001</v>
      </c>
      <c r="N59" s="82">
        <v>10.479735</v>
      </c>
      <c r="O59" s="82">
        <v>10.523142999999999</v>
      </c>
      <c r="P59" s="82">
        <v>10.557766000000001</v>
      </c>
      <c r="Q59" s="82">
        <v>10.585751999999999</v>
      </c>
      <c r="R59" s="82">
        <v>10.608546</v>
      </c>
      <c r="S59" s="82">
        <v>10.627134</v>
      </c>
      <c r="T59" s="82">
        <v>10.642011</v>
      </c>
      <c r="U59" s="82">
        <v>10.653435999999999</v>
      </c>
      <c r="V59" s="82">
        <v>10.662855</v>
      </c>
      <c r="W59" s="82">
        <v>10.670432</v>
      </c>
      <c r="X59" s="82">
        <v>10.670664</v>
      </c>
      <c r="Y59" s="82">
        <v>10.672245999999999</v>
      </c>
      <c r="Z59" s="82">
        <v>10.67482</v>
      </c>
      <c r="AA59" s="82">
        <v>10.679154</v>
      </c>
      <c r="AB59" s="82">
        <v>10.684932999999999</v>
      </c>
      <c r="AC59" s="82">
        <v>10.693106</v>
      </c>
      <c r="AD59" s="82">
        <v>10.70327</v>
      </c>
      <c r="AE59" s="72">
        <v>5.4520000000000002E-3</v>
      </c>
    </row>
    <row r="60" spans="1:31" ht="15" customHeight="1" x14ac:dyDescent="0.25">
      <c r="A60" s="70" t="s">
        <v>372</v>
      </c>
      <c r="B60" s="82">
        <v>8.7457720000000005</v>
      </c>
      <c r="C60" s="82">
        <v>8.7731689999999993</v>
      </c>
      <c r="D60" s="82">
        <v>8.803763</v>
      </c>
      <c r="E60" s="82">
        <v>8.8388760000000008</v>
      </c>
      <c r="F60" s="82">
        <v>8.8786389999999997</v>
      </c>
      <c r="G60" s="82">
        <v>8.9265369999999997</v>
      </c>
      <c r="H60" s="82">
        <v>8.9849530000000009</v>
      </c>
      <c r="I60" s="82">
        <v>9.051164</v>
      </c>
      <c r="J60" s="82">
        <v>9.1283790000000007</v>
      </c>
      <c r="K60" s="82">
        <v>9.2207659999999994</v>
      </c>
      <c r="L60" s="82">
        <v>9.3167519999999993</v>
      </c>
      <c r="M60" s="82">
        <v>9.4278919999999999</v>
      </c>
      <c r="N60" s="82">
        <v>9.5426090000000006</v>
      </c>
      <c r="O60" s="82">
        <v>9.6558969999999995</v>
      </c>
      <c r="P60" s="82">
        <v>9.7628520000000005</v>
      </c>
      <c r="Q60" s="82">
        <v>9.8625830000000008</v>
      </c>
      <c r="R60" s="82">
        <v>9.9435669999999998</v>
      </c>
      <c r="S60" s="82">
        <v>10.010771999999999</v>
      </c>
      <c r="T60" s="82">
        <v>10.067041</v>
      </c>
      <c r="U60" s="82">
        <v>10.112602000000001</v>
      </c>
      <c r="V60" s="82">
        <v>10.148631</v>
      </c>
      <c r="W60" s="82">
        <v>10.203346</v>
      </c>
      <c r="X60" s="82">
        <v>10.243586000000001</v>
      </c>
      <c r="Y60" s="82">
        <v>10.270721</v>
      </c>
      <c r="Z60" s="82">
        <v>10.282985</v>
      </c>
      <c r="AA60" s="82">
        <v>10.290425000000001</v>
      </c>
      <c r="AB60" s="82">
        <v>10.293982</v>
      </c>
      <c r="AC60" s="82">
        <v>10.295412000000001</v>
      </c>
      <c r="AD60" s="82">
        <v>10.296268</v>
      </c>
      <c r="AE60" s="72">
        <v>5.947E-3</v>
      </c>
    </row>
    <row r="61" spans="1:31" ht="15" customHeight="1" x14ac:dyDescent="0.25">
      <c r="A61" s="70" t="s">
        <v>383</v>
      </c>
      <c r="B61" s="82">
        <v>11.625377</v>
      </c>
      <c r="C61" s="82">
        <v>11.858332000000001</v>
      </c>
      <c r="D61" s="82">
        <v>11.988761999999999</v>
      </c>
      <c r="E61" s="82">
        <v>12.128099000000001</v>
      </c>
      <c r="F61" s="82">
        <v>12.27</v>
      </c>
      <c r="G61" s="82">
        <v>12.414472999999999</v>
      </c>
      <c r="H61" s="82">
        <v>12.564280999999999</v>
      </c>
      <c r="I61" s="82">
        <v>12.701528</v>
      </c>
      <c r="J61" s="82">
        <v>12.832649999999999</v>
      </c>
      <c r="K61" s="82">
        <v>12.954083000000001</v>
      </c>
      <c r="L61" s="82">
        <v>13.062512</v>
      </c>
      <c r="M61" s="82">
        <v>13.159786</v>
      </c>
      <c r="N61" s="82">
        <v>13.247134000000001</v>
      </c>
      <c r="O61" s="82">
        <v>13.323065</v>
      </c>
      <c r="P61" s="82">
        <v>13.391355000000001</v>
      </c>
      <c r="Q61" s="82">
        <v>13.452824</v>
      </c>
      <c r="R61" s="82">
        <v>13.507566000000001</v>
      </c>
      <c r="S61" s="82">
        <v>13.555816999999999</v>
      </c>
      <c r="T61" s="82">
        <v>13.598611999999999</v>
      </c>
      <c r="U61" s="82">
        <v>13.635529</v>
      </c>
      <c r="V61" s="82">
        <v>13.66756</v>
      </c>
      <c r="W61" s="82">
        <v>13.695499</v>
      </c>
      <c r="X61" s="82">
        <v>13.71988</v>
      </c>
      <c r="Y61" s="82">
        <v>13.739613</v>
      </c>
      <c r="Z61" s="82">
        <v>13.756653</v>
      </c>
      <c r="AA61" s="82">
        <v>13.770671999999999</v>
      </c>
      <c r="AB61" s="82">
        <v>13.782819</v>
      </c>
      <c r="AC61" s="82">
        <v>13.793615000000001</v>
      </c>
      <c r="AD61" s="82">
        <v>13.80331</v>
      </c>
      <c r="AE61" s="72">
        <v>5.6410000000000002E-3</v>
      </c>
    </row>
    <row r="62" spans="1:31" ht="15" customHeight="1" x14ac:dyDescent="0.25">
      <c r="A62" s="69" t="s">
        <v>374</v>
      </c>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row>
    <row r="63" spans="1:31" ht="15" customHeight="1" x14ac:dyDescent="0.25">
      <c r="A63" s="70" t="s">
        <v>369</v>
      </c>
      <c r="B63" s="82">
        <v>8.5320859999999996</v>
      </c>
      <c r="C63" s="82">
        <v>8.5125050000000009</v>
      </c>
      <c r="D63" s="82">
        <v>8.5045950000000001</v>
      </c>
      <c r="E63" s="82">
        <v>8.5108390000000007</v>
      </c>
      <c r="F63" s="82">
        <v>8.5285930000000008</v>
      </c>
      <c r="G63" s="82">
        <v>8.5540559999999992</v>
      </c>
      <c r="H63" s="82">
        <v>8.5870770000000007</v>
      </c>
      <c r="I63" s="82">
        <v>8.6188339999999997</v>
      </c>
      <c r="J63" s="82">
        <v>8.6505489999999998</v>
      </c>
      <c r="K63" s="82">
        <v>8.6803699999999999</v>
      </c>
      <c r="L63" s="82">
        <v>8.7085439999999998</v>
      </c>
      <c r="M63" s="82">
        <v>8.7355540000000005</v>
      </c>
      <c r="N63" s="82">
        <v>8.7621850000000006</v>
      </c>
      <c r="O63" s="82">
        <v>8.7880020000000005</v>
      </c>
      <c r="P63" s="82">
        <v>8.810435</v>
      </c>
      <c r="Q63" s="82">
        <v>8.8301180000000006</v>
      </c>
      <c r="R63" s="82">
        <v>8.8473930000000003</v>
      </c>
      <c r="S63" s="82">
        <v>8.8624700000000001</v>
      </c>
      <c r="T63" s="82">
        <v>8.8756789999999999</v>
      </c>
      <c r="U63" s="82">
        <v>8.8870249999999995</v>
      </c>
      <c r="V63" s="82">
        <v>8.8966709999999996</v>
      </c>
      <c r="W63" s="82">
        <v>8.9048250000000007</v>
      </c>
      <c r="X63" s="82">
        <v>8.9116569999999999</v>
      </c>
      <c r="Y63" s="82">
        <v>8.9173989999999996</v>
      </c>
      <c r="Z63" s="82">
        <v>8.9220419999999994</v>
      </c>
      <c r="AA63" s="82">
        <v>8.9259129999999995</v>
      </c>
      <c r="AB63" s="82">
        <v>8.9291169999999997</v>
      </c>
      <c r="AC63" s="82">
        <v>8.9321099999999998</v>
      </c>
      <c r="AD63" s="82">
        <v>8.9346639999999997</v>
      </c>
      <c r="AE63" s="72">
        <v>1.794E-3</v>
      </c>
    </row>
    <row r="64" spans="1:31" ht="15" customHeight="1" x14ac:dyDescent="0.25">
      <c r="A64" s="70" t="s">
        <v>370</v>
      </c>
      <c r="B64" s="82">
        <v>6.3289239999999998</v>
      </c>
      <c r="C64" s="82">
        <v>6.310314</v>
      </c>
      <c r="D64" s="82">
        <v>6.3001950000000004</v>
      </c>
      <c r="E64" s="82">
        <v>6.2973970000000001</v>
      </c>
      <c r="F64" s="82">
        <v>6.3012110000000003</v>
      </c>
      <c r="G64" s="82">
        <v>6.3101839999999996</v>
      </c>
      <c r="H64" s="82">
        <v>6.3240069999999999</v>
      </c>
      <c r="I64" s="82">
        <v>6.3387789999999997</v>
      </c>
      <c r="J64" s="82">
        <v>6.356776</v>
      </c>
      <c r="K64" s="82">
        <v>6.3755139999999999</v>
      </c>
      <c r="L64" s="82">
        <v>6.3922420000000004</v>
      </c>
      <c r="M64" s="82">
        <v>6.4073450000000003</v>
      </c>
      <c r="N64" s="82">
        <v>6.4213699999999996</v>
      </c>
      <c r="O64" s="82">
        <v>6.4341080000000002</v>
      </c>
      <c r="P64" s="82">
        <v>6.4455780000000003</v>
      </c>
      <c r="Q64" s="82">
        <v>6.4557849999999997</v>
      </c>
      <c r="R64" s="82">
        <v>6.4647550000000003</v>
      </c>
      <c r="S64" s="82">
        <v>6.4725080000000004</v>
      </c>
      <c r="T64" s="82">
        <v>6.4797390000000004</v>
      </c>
      <c r="U64" s="82">
        <v>6.4861560000000003</v>
      </c>
      <c r="V64" s="82">
        <v>6.4917129999999998</v>
      </c>
      <c r="W64" s="82">
        <v>6.4965109999999999</v>
      </c>
      <c r="X64" s="82">
        <v>6.5007799999999998</v>
      </c>
      <c r="Y64" s="82">
        <v>6.5055319999999996</v>
      </c>
      <c r="Z64" s="82">
        <v>6.510103</v>
      </c>
      <c r="AA64" s="82">
        <v>6.5131589999999999</v>
      </c>
      <c r="AB64" s="82">
        <v>6.5174050000000001</v>
      </c>
      <c r="AC64" s="82">
        <v>6.5231659999999998</v>
      </c>
      <c r="AD64" s="82">
        <v>6.530856</v>
      </c>
      <c r="AE64" s="72">
        <v>1.273E-3</v>
      </c>
    </row>
    <row r="65" spans="1:31" ht="15" customHeight="1" x14ac:dyDescent="0.25">
      <c r="A65" s="70" t="s">
        <v>371</v>
      </c>
      <c r="B65" s="82">
        <v>6.6125259999999999</v>
      </c>
      <c r="C65" s="82">
        <v>6.6228020000000001</v>
      </c>
      <c r="D65" s="82">
        <v>6.6387830000000001</v>
      </c>
      <c r="E65" s="82">
        <v>6.6587899999999998</v>
      </c>
      <c r="F65" s="82">
        <v>6.6819620000000004</v>
      </c>
      <c r="G65" s="82">
        <v>6.705292</v>
      </c>
      <c r="H65" s="82">
        <v>6.7325429999999997</v>
      </c>
      <c r="I65" s="82">
        <v>6.7598260000000003</v>
      </c>
      <c r="J65" s="82">
        <v>6.7889989999999996</v>
      </c>
      <c r="K65" s="82">
        <v>6.8176610000000002</v>
      </c>
      <c r="L65" s="82">
        <v>6.8422919999999996</v>
      </c>
      <c r="M65" s="82">
        <v>6.8642450000000004</v>
      </c>
      <c r="N65" s="82">
        <v>6.8835879999999996</v>
      </c>
      <c r="O65" s="82">
        <v>6.9001219999999996</v>
      </c>
      <c r="P65" s="82">
        <v>6.9140639999999998</v>
      </c>
      <c r="Q65" s="82">
        <v>6.9256719999999996</v>
      </c>
      <c r="R65" s="82">
        <v>6.935149</v>
      </c>
      <c r="S65" s="82">
        <v>6.9434060000000004</v>
      </c>
      <c r="T65" s="82">
        <v>6.9496880000000001</v>
      </c>
      <c r="U65" s="82">
        <v>6.9544560000000004</v>
      </c>
      <c r="V65" s="82">
        <v>6.9581470000000003</v>
      </c>
      <c r="W65" s="82">
        <v>6.9610050000000001</v>
      </c>
      <c r="X65" s="82">
        <v>6.9632480000000001</v>
      </c>
      <c r="Y65" s="82">
        <v>6.9663149999999998</v>
      </c>
      <c r="Z65" s="82">
        <v>6.969824</v>
      </c>
      <c r="AA65" s="82">
        <v>6.9745100000000004</v>
      </c>
      <c r="AB65" s="82">
        <v>6.9792800000000002</v>
      </c>
      <c r="AC65" s="82">
        <v>6.9849139999999998</v>
      </c>
      <c r="AD65" s="82">
        <v>6.9918639999999996</v>
      </c>
      <c r="AE65" s="72">
        <v>2.0100000000000001E-3</v>
      </c>
    </row>
    <row r="66" spans="1:31" ht="15" customHeight="1" x14ac:dyDescent="0.25">
      <c r="A66" s="70" t="s">
        <v>372</v>
      </c>
      <c r="B66" s="82">
        <v>6.2865209999999996</v>
      </c>
      <c r="C66" s="82">
        <v>6.2961049999999998</v>
      </c>
      <c r="D66" s="82">
        <v>6.3098039999999997</v>
      </c>
      <c r="E66" s="82">
        <v>6.3297749999999997</v>
      </c>
      <c r="F66" s="82">
        <v>6.3574320000000002</v>
      </c>
      <c r="G66" s="82">
        <v>6.3893149999999999</v>
      </c>
      <c r="H66" s="82">
        <v>6.4257210000000002</v>
      </c>
      <c r="I66" s="82">
        <v>6.4606050000000002</v>
      </c>
      <c r="J66" s="82">
        <v>6.4940759999999997</v>
      </c>
      <c r="K66" s="82">
        <v>6.5235479999999999</v>
      </c>
      <c r="L66" s="82">
        <v>6.5499929999999997</v>
      </c>
      <c r="M66" s="82">
        <v>6.5733889999999997</v>
      </c>
      <c r="N66" s="82">
        <v>6.5942210000000001</v>
      </c>
      <c r="O66" s="82">
        <v>6.6123799999999999</v>
      </c>
      <c r="P66" s="82">
        <v>6.6281889999999999</v>
      </c>
      <c r="Q66" s="82">
        <v>6.6415600000000001</v>
      </c>
      <c r="R66" s="82">
        <v>6.6525889999999999</v>
      </c>
      <c r="S66" s="82">
        <v>6.6628090000000002</v>
      </c>
      <c r="T66" s="82">
        <v>6.6711</v>
      </c>
      <c r="U66" s="82">
        <v>6.6778120000000003</v>
      </c>
      <c r="V66" s="82">
        <v>6.6832750000000001</v>
      </c>
      <c r="W66" s="82">
        <v>6.6876790000000002</v>
      </c>
      <c r="X66" s="82">
        <v>6.6923339999999998</v>
      </c>
      <c r="Y66" s="82">
        <v>6.6950159999999999</v>
      </c>
      <c r="Z66" s="82">
        <v>6.6982150000000003</v>
      </c>
      <c r="AA66" s="82">
        <v>6.7016470000000004</v>
      </c>
      <c r="AB66" s="82">
        <v>6.704313</v>
      </c>
      <c r="AC66" s="82">
        <v>6.7059519999999999</v>
      </c>
      <c r="AD66" s="82">
        <v>6.7073229999999997</v>
      </c>
      <c r="AE66" s="72">
        <v>2.346E-3</v>
      </c>
    </row>
    <row r="67" spans="1:31" ht="15" customHeight="1" x14ac:dyDescent="0.25">
      <c r="A67" s="70" t="s">
        <v>384</v>
      </c>
      <c r="B67" s="82">
        <v>7.9698640000000003</v>
      </c>
      <c r="C67" s="82">
        <v>7.990964</v>
      </c>
      <c r="D67" s="82">
        <v>7.9731500000000004</v>
      </c>
      <c r="E67" s="82">
        <v>7.9688369999999997</v>
      </c>
      <c r="F67" s="82">
        <v>7.9753590000000001</v>
      </c>
      <c r="G67" s="82">
        <v>7.989312</v>
      </c>
      <c r="H67" s="82">
        <v>8.0109999999999992</v>
      </c>
      <c r="I67" s="82">
        <v>8.0332039999999996</v>
      </c>
      <c r="J67" s="82">
        <v>8.0565809999999995</v>
      </c>
      <c r="K67" s="82">
        <v>8.0793719999999993</v>
      </c>
      <c r="L67" s="82">
        <v>8.1006029999999996</v>
      </c>
      <c r="M67" s="82">
        <v>8.1214779999999998</v>
      </c>
      <c r="N67" s="82">
        <v>8.1425359999999998</v>
      </c>
      <c r="O67" s="82">
        <v>8.1631400000000003</v>
      </c>
      <c r="P67" s="82">
        <v>8.1817519999999995</v>
      </c>
      <c r="Q67" s="82">
        <v>8.1981090000000005</v>
      </c>
      <c r="R67" s="82">
        <v>8.2124129999999997</v>
      </c>
      <c r="S67" s="82">
        <v>8.2244460000000004</v>
      </c>
      <c r="T67" s="82">
        <v>8.2359439999999999</v>
      </c>
      <c r="U67" s="82">
        <v>8.2460439999999995</v>
      </c>
      <c r="V67" s="82">
        <v>8.2546079999999993</v>
      </c>
      <c r="W67" s="82">
        <v>8.2622110000000006</v>
      </c>
      <c r="X67" s="82">
        <v>8.2692820000000005</v>
      </c>
      <c r="Y67" s="82">
        <v>8.275582</v>
      </c>
      <c r="Z67" s="82">
        <v>8.2811789999999998</v>
      </c>
      <c r="AA67" s="82">
        <v>8.2856450000000006</v>
      </c>
      <c r="AB67" s="82">
        <v>8.2900489999999998</v>
      </c>
      <c r="AC67" s="82">
        <v>8.2946930000000005</v>
      </c>
      <c r="AD67" s="82">
        <v>8.2995280000000005</v>
      </c>
      <c r="AE67" s="72">
        <v>1.4040000000000001E-3</v>
      </c>
    </row>
    <row r="68" spans="1:31" ht="15" customHeight="1" x14ac:dyDescent="0.25">
      <c r="A68" s="69" t="s">
        <v>376</v>
      </c>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row>
    <row r="69" spans="1:31" ht="15" customHeight="1" x14ac:dyDescent="0.25">
      <c r="A69" s="70" t="s">
        <v>369</v>
      </c>
      <c r="B69" s="82">
        <v>6.0461499999999999</v>
      </c>
      <c r="C69" s="82">
        <v>6.0415099999999997</v>
      </c>
      <c r="D69" s="82">
        <v>6.0618509999999999</v>
      </c>
      <c r="E69" s="82">
        <v>6.0998089999999996</v>
      </c>
      <c r="F69" s="82">
        <v>6.1541839999999999</v>
      </c>
      <c r="G69" s="82">
        <v>6.224736</v>
      </c>
      <c r="H69" s="82">
        <v>6.3077079999999999</v>
      </c>
      <c r="I69" s="82">
        <v>6.392468</v>
      </c>
      <c r="J69" s="82">
        <v>6.4781120000000003</v>
      </c>
      <c r="K69" s="82">
        <v>6.5616149999999998</v>
      </c>
      <c r="L69" s="82">
        <v>6.6402409999999996</v>
      </c>
      <c r="M69" s="82">
        <v>6.7132899999999998</v>
      </c>
      <c r="N69" s="82">
        <v>6.7818630000000004</v>
      </c>
      <c r="O69" s="82">
        <v>6.8452440000000001</v>
      </c>
      <c r="P69" s="82">
        <v>6.9017410000000003</v>
      </c>
      <c r="Q69" s="82">
        <v>6.9522570000000004</v>
      </c>
      <c r="R69" s="82">
        <v>6.9970169999999996</v>
      </c>
      <c r="S69" s="82">
        <v>7.0326219999999999</v>
      </c>
      <c r="T69" s="82">
        <v>7.0614540000000003</v>
      </c>
      <c r="U69" s="82">
        <v>7.0873569999999999</v>
      </c>
      <c r="V69" s="82">
        <v>7.1092139999999997</v>
      </c>
      <c r="W69" s="82">
        <v>7.1339550000000003</v>
      </c>
      <c r="X69" s="82">
        <v>7.155367</v>
      </c>
      <c r="Y69" s="82">
        <v>7.1734600000000004</v>
      </c>
      <c r="Z69" s="82">
        <v>7.1890289999999997</v>
      </c>
      <c r="AA69" s="82">
        <v>7.2003769999999996</v>
      </c>
      <c r="AB69" s="82">
        <v>7.2049500000000002</v>
      </c>
      <c r="AC69" s="82">
        <v>7.2096</v>
      </c>
      <c r="AD69" s="82">
        <v>7.2144170000000001</v>
      </c>
      <c r="AE69" s="72">
        <v>6.5929999999999999E-3</v>
      </c>
    </row>
    <row r="70" spans="1:31" ht="15" customHeight="1" x14ac:dyDescent="0.25">
      <c r="A70" s="70" t="s">
        <v>370</v>
      </c>
      <c r="B70" s="82">
        <v>5.3580560000000004</v>
      </c>
      <c r="C70" s="82">
        <v>5.3563200000000002</v>
      </c>
      <c r="D70" s="82">
        <v>5.3546490000000002</v>
      </c>
      <c r="E70" s="82">
        <v>5.3566029999999998</v>
      </c>
      <c r="F70" s="82">
        <v>5.3588300000000002</v>
      </c>
      <c r="G70" s="82">
        <v>5.3613479999999996</v>
      </c>
      <c r="H70" s="82">
        <v>5.365653</v>
      </c>
      <c r="I70" s="82">
        <v>5.3716520000000001</v>
      </c>
      <c r="J70" s="82">
        <v>5.3773470000000003</v>
      </c>
      <c r="K70" s="82">
        <v>5.3835569999999997</v>
      </c>
      <c r="L70" s="82">
        <v>5.3891289999999996</v>
      </c>
      <c r="M70" s="82">
        <v>5.3947760000000002</v>
      </c>
      <c r="N70" s="82">
        <v>5.3998609999999996</v>
      </c>
      <c r="O70" s="82">
        <v>5.4051520000000002</v>
      </c>
      <c r="P70" s="82">
        <v>5.4099370000000002</v>
      </c>
      <c r="Q70" s="82">
        <v>5.4142739999999998</v>
      </c>
      <c r="R70" s="82">
        <v>5.4182969999999999</v>
      </c>
      <c r="S70" s="82">
        <v>5.4219109999999997</v>
      </c>
      <c r="T70" s="82">
        <v>5.4246439999999998</v>
      </c>
      <c r="U70" s="82">
        <v>5.4281459999999999</v>
      </c>
      <c r="V70" s="82">
        <v>5.4320029999999999</v>
      </c>
      <c r="W70" s="82">
        <v>5.4359900000000003</v>
      </c>
      <c r="X70" s="82">
        <v>5.4391410000000002</v>
      </c>
      <c r="Y70" s="82">
        <v>5.4431890000000003</v>
      </c>
      <c r="Z70" s="82">
        <v>5.4468860000000001</v>
      </c>
      <c r="AA70" s="82">
        <v>5.4507779999999997</v>
      </c>
      <c r="AB70" s="82">
        <v>5.4553880000000001</v>
      </c>
      <c r="AC70" s="82">
        <v>5.4603460000000004</v>
      </c>
      <c r="AD70" s="82">
        <v>5.4660609999999998</v>
      </c>
      <c r="AE70" s="72">
        <v>7.5100000000000004E-4</v>
      </c>
    </row>
    <row r="71" spans="1:31" ht="15" customHeight="1" x14ac:dyDescent="0.25">
      <c r="A71" s="70" t="s">
        <v>371</v>
      </c>
      <c r="B71" s="82">
        <v>5.4260590000000004</v>
      </c>
      <c r="C71" s="82">
        <v>5.4267180000000002</v>
      </c>
      <c r="D71" s="82">
        <v>5.4276949999999999</v>
      </c>
      <c r="E71" s="82">
        <v>5.4295229999999997</v>
      </c>
      <c r="F71" s="82">
        <v>5.4310910000000003</v>
      </c>
      <c r="G71" s="82">
        <v>5.436096</v>
      </c>
      <c r="H71" s="82">
        <v>5.443613</v>
      </c>
      <c r="I71" s="82">
        <v>5.4529379999999996</v>
      </c>
      <c r="J71" s="82">
        <v>5.4645060000000001</v>
      </c>
      <c r="K71" s="82">
        <v>5.4779929999999997</v>
      </c>
      <c r="L71" s="82">
        <v>5.4920540000000004</v>
      </c>
      <c r="M71" s="82">
        <v>5.5053039999999998</v>
      </c>
      <c r="N71" s="82">
        <v>5.516438</v>
      </c>
      <c r="O71" s="82">
        <v>5.5237939999999996</v>
      </c>
      <c r="P71" s="82">
        <v>5.5251999999999999</v>
      </c>
      <c r="Q71" s="82">
        <v>5.5286499999999998</v>
      </c>
      <c r="R71" s="82">
        <v>5.5312130000000002</v>
      </c>
      <c r="S71" s="82">
        <v>5.5340689999999997</v>
      </c>
      <c r="T71" s="82">
        <v>5.5358890000000001</v>
      </c>
      <c r="U71" s="82">
        <v>5.5384529999999996</v>
      </c>
      <c r="V71" s="82">
        <v>5.5402060000000004</v>
      </c>
      <c r="W71" s="82">
        <v>5.5412150000000002</v>
      </c>
      <c r="X71" s="82">
        <v>5.5417019999999999</v>
      </c>
      <c r="Y71" s="82">
        <v>5.5434640000000002</v>
      </c>
      <c r="Z71" s="82">
        <v>5.5457580000000002</v>
      </c>
      <c r="AA71" s="82">
        <v>5.5490149999999998</v>
      </c>
      <c r="AB71" s="82">
        <v>5.5526920000000004</v>
      </c>
      <c r="AC71" s="82">
        <v>5.557194</v>
      </c>
      <c r="AD71" s="82">
        <v>5.563129</v>
      </c>
      <c r="AE71" s="72">
        <v>9.2000000000000003E-4</v>
      </c>
    </row>
    <row r="72" spans="1:31" ht="15" customHeight="1" x14ac:dyDescent="0.25">
      <c r="A72" s="70" t="s">
        <v>372</v>
      </c>
      <c r="B72" s="82">
        <v>5.5992100000000002</v>
      </c>
      <c r="C72" s="82">
        <v>5.7074730000000002</v>
      </c>
      <c r="D72" s="82">
        <v>5.7456560000000003</v>
      </c>
      <c r="E72" s="82">
        <v>5.7753389999999998</v>
      </c>
      <c r="F72" s="82">
        <v>5.8040979999999998</v>
      </c>
      <c r="G72" s="82">
        <v>5.8437599999999996</v>
      </c>
      <c r="H72" s="82">
        <v>5.8933809999999998</v>
      </c>
      <c r="I72" s="82">
        <v>5.9469510000000003</v>
      </c>
      <c r="J72" s="82">
        <v>6.0049080000000004</v>
      </c>
      <c r="K72" s="82">
        <v>6.0628219999999997</v>
      </c>
      <c r="L72" s="82">
        <v>6.1186699999999998</v>
      </c>
      <c r="M72" s="82">
        <v>6.172218</v>
      </c>
      <c r="N72" s="82">
        <v>6.2282169999999999</v>
      </c>
      <c r="O72" s="82">
        <v>6.283099</v>
      </c>
      <c r="P72" s="82">
        <v>6.3355980000000001</v>
      </c>
      <c r="Q72" s="82">
        <v>6.4165049999999999</v>
      </c>
      <c r="R72" s="82">
        <v>6.4860259999999998</v>
      </c>
      <c r="S72" s="82">
        <v>6.5567019999999996</v>
      </c>
      <c r="T72" s="82">
        <v>6.6269460000000002</v>
      </c>
      <c r="U72" s="82">
        <v>6.6732750000000003</v>
      </c>
      <c r="V72" s="82">
        <v>6.7113310000000004</v>
      </c>
      <c r="W72" s="82">
        <v>6.7326879999999996</v>
      </c>
      <c r="X72" s="82">
        <v>6.7456860000000001</v>
      </c>
      <c r="Y72" s="82">
        <v>6.7534960000000002</v>
      </c>
      <c r="Z72" s="82">
        <v>6.7584210000000002</v>
      </c>
      <c r="AA72" s="82">
        <v>6.7619899999999999</v>
      </c>
      <c r="AB72" s="82">
        <v>6.7638420000000004</v>
      </c>
      <c r="AC72" s="82">
        <v>6.7647919999999999</v>
      </c>
      <c r="AD72" s="82">
        <v>6.7652729999999996</v>
      </c>
      <c r="AE72" s="72">
        <v>6.3169999999999997E-3</v>
      </c>
    </row>
    <row r="73" spans="1:31" ht="15" customHeight="1" x14ac:dyDescent="0.25">
      <c r="A73" s="70" t="s">
        <v>385</v>
      </c>
      <c r="B73" s="82">
        <v>6.0239380000000002</v>
      </c>
      <c r="C73" s="82">
        <v>6.0224390000000003</v>
      </c>
      <c r="D73" s="82">
        <v>6.0432699999999997</v>
      </c>
      <c r="E73" s="82">
        <v>6.0814899999999996</v>
      </c>
      <c r="F73" s="82">
        <v>6.1357290000000004</v>
      </c>
      <c r="G73" s="82">
        <v>6.2055800000000003</v>
      </c>
      <c r="H73" s="82">
        <v>6.2874829999999999</v>
      </c>
      <c r="I73" s="82">
        <v>6.3710300000000002</v>
      </c>
      <c r="J73" s="82">
        <v>6.4553380000000002</v>
      </c>
      <c r="K73" s="82">
        <v>6.5373580000000002</v>
      </c>
      <c r="L73" s="82">
        <v>6.6143900000000002</v>
      </c>
      <c r="M73" s="82">
        <v>6.6859349999999997</v>
      </c>
      <c r="N73" s="82">
        <v>6.7531090000000003</v>
      </c>
      <c r="O73" s="82">
        <v>6.8151440000000001</v>
      </c>
      <c r="P73" s="82">
        <v>6.8703479999999999</v>
      </c>
      <c r="Q73" s="82">
        <v>6.9197470000000001</v>
      </c>
      <c r="R73" s="82">
        <v>6.9635059999999998</v>
      </c>
      <c r="S73" s="82">
        <v>6.9982519999999999</v>
      </c>
      <c r="T73" s="82">
        <v>7.0261969999999998</v>
      </c>
      <c r="U73" s="82">
        <v>7.0512750000000004</v>
      </c>
      <c r="V73" s="82">
        <v>7.0718019999999999</v>
      </c>
      <c r="W73" s="82">
        <v>7.0946569999999998</v>
      </c>
      <c r="X73" s="82">
        <v>7.1137459999999999</v>
      </c>
      <c r="Y73" s="82">
        <v>7.1290009999999997</v>
      </c>
      <c r="Z73" s="82">
        <v>7.141095</v>
      </c>
      <c r="AA73" s="82">
        <v>7.1466209999999997</v>
      </c>
      <c r="AB73" s="82">
        <v>7.1448359999999997</v>
      </c>
      <c r="AC73" s="82">
        <v>7.1423519999999998</v>
      </c>
      <c r="AD73" s="82">
        <v>7.139634</v>
      </c>
      <c r="AE73" s="72">
        <v>6.3229999999999996E-3</v>
      </c>
    </row>
    <row r="74" spans="1:31" ht="15" customHeight="1" x14ac:dyDescent="0.25">
      <c r="A74" s="70" t="s">
        <v>386</v>
      </c>
      <c r="B74" s="82">
        <v>6.6858219999999999</v>
      </c>
      <c r="C74" s="82">
        <v>6.6857309999999996</v>
      </c>
      <c r="D74" s="82">
        <v>6.7195669999999996</v>
      </c>
      <c r="E74" s="82">
        <v>6.7666440000000003</v>
      </c>
      <c r="F74" s="82">
        <v>6.8244499999999997</v>
      </c>
      <c r="G74" s="82">
        <v>6.8998350000000004</v>
      </c>
      <c r="H74" s="82">
        <v>6.9869500000000002</v>
      </c>
      <c r="I74" s="82">
        <v>7.0729740000000003</v>
      </c>
      <c r="J74" s="82">
        <v>7.1574780000000002</v>
      </c>
      <c r="K74" s="82">
        <v>7.2387560000000004</v>
      </c>
      <c r="L74" s="82">
        <v>7.3138579999999997</v>
      </c>
      <c r="M74" s="82">
        <v>7.3826980000000004</v>
      </c>
      <c r="N74" s="82">
        <v>7.445373</v>
      </c>
      <c r="O74" s="82">
        <v>7.502783</v>
      </c>
      <c r="P74" s="82">
        <v>7.5541609999999997</v>
      </c>
      <c r="Q74" s="82">
        <v>7.6007889999999998</v>
      </c>
      <c r="R74" s="82">
        <v>7.642671</v>
      </c>
      <c r="S74" s="82">
        <v>7.6763560000000002</v>
      </c>
      <c r="T74" s="82">
        <v>7.7029490000000003</v>
      </c>
      <c r="U74" s="82">
        <v>7.7262180000000003</v>
      </c>
      <c r="V74" s="82">
        <v>7.7445449999999996</v>
      </c>
      <c r="W74" s="82">
        <v>7.7639839999999998</v>
      </c>
      <c r="X74" s="82">
        <v>7.7789739999999998</v>
      </c>
      <c r="Y74" s="82">
        <v>7.7895919999999998</v>
      </c>
      <c r="Z74" s="82">
        <v>7.7966259999999998</v>
      </c>
      <c r="AA74" s="82">
        <v>7.79739</v>
      </c>
      <c r="AB74" s="82">
        <v>7.7918089999999998</v>
      </c>
      <c r="AC74" s="82">
        <v>7.7859280000000002</v>
      </c>
      <c r="AD74" s="82">
        <v>7.7800770000000004</v>
      </c>
      <c r="AE74" s="72">
        <v>5.6299999999999996E-3</v>
      </c>
    </row>
    <row r="75" spans="1:31" ht="15" customHeight="1" x14ac:dyDescent="0.25"/>
    <row r="76" spans="1:31" ht="15" customHeight="1" x14ac:dyDescent="0.25">
      <c r="A76" s="69" t="s">
        <v>387</v>
      </c>
    </row>
    <row r="77" spans="1:31" ht="15" customHeight="1" x14ac:dyDescent="0.25">
      <c r="A77" s="69" t="s">
        <v>368</v>
      </c>
    </row>
    <row r="78" spans="1:31" ht="15" customHeight="1" x14ac:dyDescent="0.25">
      <c r="A78" s="70" t="s">
        <v>369</v>
      </c>
      <c r="B78" s="74">
        <v>1.1082810000000001</v>
      </c>
      <c r="C78" s="74">
        <v>1.1563410000000001</v>
      </c>
      <c r="D78" s="74">
        <v>1.2244619999999999</v>
      </c>
      <c r="E78" s="74">
        <v>1.299274</v>
      </c>
      <c r="F78" s="74">
        <v>1.372244</v>
      </c>
      <c r="G78" s="74">
        <v>1.442213</v>
      </c>
      <c r="H78" s="74">
        <v>1.5094110000000001</v>
      </c>
      <c r="I78" s="74">
        <v>1.5714030000000001</v>
      </c>
      <c r="J78" s="74">
        <v>1.629518</v>
      </c>
      <c r="K78" s="74">
        <v>1.683324</v>
      </c>
      <c r="L78" s="74">
        <v>1.7338370000000001</v>
      </c>
      <c r="M78" s="74">
        <v>1.7818320000000001</v>
      </c>
      <c r="N78" s="74">
        <v>1.8284590000000001</v>
      </c>
      <c r="O78" s="74">
        <v>1.8753379999999999</v>
      </c>
      <c r="P78" s="74">
        <v>1.921918</v>
      </c>
      <c r="Q78" s="74">
        <v>1.9681029999999999</v>
      </c>
      <c r="R78" s="74">
        <v>2.0131899999999998</v>
      </c>
      <c r="S78" s="74">
        <v>2.05654</v>
      </c>
      <c r="T78" s="74">
        <v>2.0976590000000002</v>
      </c>
      <c r="U78" s="74">
        <v>2.1368399999999999</v>
      </c>
      <c r="V78" s="74">
        <v>2.1713140000000002</v>
      </c>
      <c r="W78" s="74">
        <v>2.204599</v>
      </c>
      <c r="X78" s="74">
        <v>2.2383920000000002</v>
      </c>
      <c r="Y78" s="74">
        <v>2.2719330000000002</v>
      </c>
      <c r="Z78" s="74">
        <v>2.3050769999999998</v>
      </c>
      <c r="AA78" s="74">
        <v>2.3380879999999999</v>
      </c>
      <c r="AB78" s="74">
        <v>2.3710900000000001</v>
      </c>
      <c r="AC78" s="74">
        <v>2.4036200000000001</v>
      </c>
      <c r="AD78" s="74">
        <v>2.4372699999999998</v>
      </c>
      <c r="AE78" s="72">
        <v>2.8000000000000001E-2</v>
      </c>
    </row>
    <row r="79" spans="1:31" ht="15" customHeight="1" x14ac:dyDescent="0.25">
      <c r="A79" s="70" t="s">
        <v>370</v>
      </c>
      <c r="B79" s="74">
        <v>0.93803999999999998</v>
      </c>
      <c r="C79" s="74">
        <v>0.91842699999999999</v>
      </c>
      <c r="D79" s="74">
        <v>0.90987600000000002</v>
      </c>
      <c r="E79" s="74">
        <v>0.90510599999999997</v>
      </c>
      <c r="F79" s="74">
        <v>0.90076599999999996</v>
      </c>
      <c r="G79" s="74">
        <v>0.89612000000000003</v>
      </c>
      <c r="H79" s="74">
        <v>0.89051800000000003</v>
      </c>
      <c r="I79" s="74">
        <v>0.88338300000000003</v>
      </c>
      <c r="J79" s="74">
        <v>0.87478599999999995</v>
      </c>
      <c r="K79" s="74">
        <v>0.86572400000000005</v>
      </c>
      <c r="L79" s="74">
        <v>0.85655899999999996</v>
      </c>
      <c r="M79" s="74">
        <v>0.84709000000000001</v>
      </c>
      <c r="N79" s="74">
        <v>0.83836500000000003</v>
      </c>
      <c r="O79" s="74">
        <v>0.83181499999999997</v>
      </c>
      <c r="P79" s="74">
        <v>0.82666899999999999</v>
      </c>
      <c r="Q79" s="74">
        <v>0.82252700000000001</v>
      </c>
      <c r="R79" s="74">
        <v>0.81890600000000002</v>
      </c>
      <c r="S79" s="74">
        <v>0.815666</v>
      </c>
      <c r="T79" s="74">
        <v>0.81430599999999997</v>
      </c>
      <c r="U79" s="74">
        <v>0.81482399999999999</v>
      </c>
      <c r="V79" s="74">
        <v>0.816438</v>
      </c>
      <c r="W79" s="74">
        <v>0.81846799999999997</v>
      </c>
      <c r="X79" s="74">
        <v>0.82129099999999999</v>
      </c>
      <c r="Y79" s="74">
        <v>0.82569499999999996</v>
      </c>
      <c r="Z79" s="74">
        <v>0.83108300000000002</v>
      </c>
      <c r="AA79" s="74">
        <v>0.83743500000000004</v>
      </c>
      <c r="AB79" s="74">
        <v>0.84419200000000005</v>
      </c>
      <c r="AC79" s="74">
        <v>0.85104199999999997</v>
      </c>
      <c r="AD79" s="74">
        <v>0.85870400000000002</v>
      </c>
      <c r="AE79" s="72">
        <v>-2.4870000000000001E-3</v>
      </c>
    </row>
    <row r="80" spans="1:31" ht="15" customHeight="1" x14ac:dyDescent="0.25">
      <c r="A80" s="70" t="s">
        <v>371</v>
      </c>
      <c r="B80" s="74">
        <v>1.6448000000000001E-2</v>
      </c>
      <c r="C80" s="74">
        <v>1.6367E-2</v>
      </c>
      <c r="D80" s="74">
        <v>1.6771000000000001E-2</v>
      </c>
      <c r="E80" s="74">
        <v>1.7304E-2</v>
      </c>
      <c r="F80" s="74">
        <v>1.7817E-2</v>
      </c>
      <c r="G80" s="74">
        <v>1.8308999999999999E-2</v>
      </c>
      <c r="H80" s="74">
        <v>1.8924E-2</v>
      </c>
      <c r="I80" s="74">
        <v>1.9588000000000001E-2</v>
      </c>
      <c r="J80" s="74">
        <v>2.0272999999999999E-2</v>
      </c>
      <c r="K80" s="74">
        <v>2.1087000000000002E-2</v>
      </c>
      <c r="L80" s="74">
        <v>2.2030999999999999E-2</v>
      </c>
      <c r="M80" s="74">
        <v>2.3081000000000001E-2</v>
      </c>
      <c r="N80" s="74">
        <v>2.4242E-2</v>
      </c>
      <c r="O80" s="74">
        <v>2.5575000000000001E-2</v>
      </c>
      <c r="P80" s="74">
        <v>2.7019000000000001E-2</v>
      </c>
      <c r="Q80" s="74">
        <v>2.8539999999999999E-2</v>
      </c>
      <c r="R80" s="74">
        <v>3.0106000000000001E-2</v>
      </c>
      <c r="S80" s="74">
        <v>3.1703000000000002E-2</v>
      </c>
      <c r="T80" s="74">
        <v>3.3367000000000001E-2</v>
      </c>
      <c r="U80" s="74">
        <v>3.5084999999999998E-2</v>
      </c>
      <c r="V80" s="74">
        <v>3.6784999999999998E-2</v>
      </c>
      <c r="W80" s="74">
        <v>3.8503999999999997E-2</v>
      </c>
      <c r="X80" s="74">
        <v>4.0230000000000002E-2</v>
      </c>
      <c r="Y80" s="74">
        <v>4.2023999999999999E-2</v>
      </c>
      <c r="Z80" s="74">
        <v>4.3829E-2</v>
      </c>
      <c r="AA80" s="74">
        <v>4.5555999999999999E-2</v>
      </c>
      <c r="AB80" s="74">
        <v>4.7434999999999998E-2</v>
      </c>
      <c r="AC80" s="74">
        <v>4.9388000000000001E-2</v>
      </c>
      <c r="AD80" s="74">
        <v>5.1378E-2</v>
      </c>
      <c r="AE80" s="72">
        <v>4.3278999999999998E-2</v>
      </c>
    </row>
    <row r="81" spans="1:31" ht="15" customHeight="1" x14ac:dyDescent="0.25">
      <c r="A81" s="70" t="s">
        <v>372</v>
      </c>
      <c r="B81" s="74">
        <v>1.4624E-2</v>
      </c>
      <c r="C81" s="74">
        <v>1.3662000000000001E-2</v>
      </c>
      <c r="D81" s="74">
        <v>1.2696000000000001E-2</v>
      </c>
      <c r="E81" s="74">
        <v>1.1717E-2</v>
      </c>
      <c r="F81" s="74">
        <v>1.0736000000000001E-2</v>
      </c>
      <c r="G81" s="74">
        <v>9.7739999999999997E-3</v>
      </c>
      <c r="H81" s="74">
        <v>8.8319999999999996E-3</v>
      </c>
      <c r="I81" s="74">
        <v>7.9319999999999998E-3</v>
      </c>
      <c r="J81" s="74">
        <v>7.0829999999999999E-3</v>
      </c>
      <c r="K81" s="74">
        <v>6.3090000000000004E-3</v>
      </c>
      <c r="L81" s="74">
        <v>5.6160000000000003E-3</v>
      </c>
      <c r="M81" s="74">
        <v>5.006E-3</v>
      </c>
      <c r="N81" s="74">
        <v>4.483E-3</v>
      </c>
      <c r="O81" s="74">
        <v>4.0530000000000002E-3</v>
      </c>
      <c r="P81" s="74">
        <v>3.6979999999999999E-3</v>
      </c>
      <c r="Q81" s="74">
        <v>3.4069999999999999E-3</v>
      </c>
      <c r="R81" s="74">
        <v>3.1670000000000001E-3</v>
      </c>
      <c r="S81" s="74">
        <v>2.9719999999999998E-3</v>
      </c>
      <c r="T81" s="74">
        <v>2.7690000000000002E-3</v>
      </c>
      <c r="U81" s="74">
        <v>2.588E-3</v>
      </c>
      <c r="V81" s="74">
        <v>2.4450000000000001E-3</v>
      </c>
      <c r="W81" s="74">
        <v>2.63E-3</v>
      </c>
      <c r="X81" s="74">
        <v>2.9169999999999999E-3</v>
      </c>
      <c r="Y81" s="74">
        <v>4.0819999999999997E-3</v>
      </c>
      <c r="Z81" s="74">
        <v>5.2119999999999996E-3</v>
      </c>
      <c r="AA81" s="74">
        <v>6.6189999999999999E-3</v>
      </c>
      <c r="AB81" s="74">
        <v>8.1110000000000002E-3</v>
      </c>
      <c r="AC81" s="74">
        <v>9.7029999999999998E-3</v>
      </c>
      <c r="AD81" s="74">
        <v>1.1311999999999999E-2</v>
      </c>
      <c r="AE81" s="72">
        <v>-6.9680000000000002E-3</v>
      </c>
    </row>
    <row r="82" spans="1:31" ht="15" customHeight="1" x14ac:dyDescent="0.25">
      <c r="A82" s="70" t="s">
        <v>373</v>
      </c>
      <c r="B82" s="74">
        <v>2.0773929999999998</v>
      </c>
      <c r="C82" s="74">
        <v>2.104797</v>
      </c>
      <c r="D82" s="74">
        <v>2.1638060000000001</v>
      </c>
      <c r="E82" s="74">
        <v>2.233403</v>
      </c>
      <c r="F82" s="74">
        <v>2.3015629999999998</v>
      </c>
      <c r="G82" s="74">
        <v>2.3664160000000001</v>
      </c>
      <c r="H82" s="74">
        <v>2.4276849999999999</v>
      </c>
      <c r="I82" s="74">
        <v>2.4823050000000002</v>
      </c>
      <c r="J82" s="74">
        <v>2.53166</v>
      </c>
      <c r="K82" s="74">
        <v>2.5764459999999998</v>
      </c>
      <c r="L82" s="74">
        <v>2.6180430000000001</v>
      </c>
      <c r="M82" s="74">
        <v>2.657009</v>
      </c>
      <c r="N82" s="74">
        <v>2.6955499999999999</v>
      </c>
      <c r="O82" s="74">
        <v>2.73678</v>
      </c>
      <c r="P82" s="74">
        <v>2.7793040000000002</v>
      </c>
      <c r="Q82" s="74">
        <v>2.8225769999999999</v>
      </c>
      <c r="R82" s="74">
        <v>2.86537</v>
      </c>
      <c r="S82" s="74">
        <v>2.9068830000000001</v>
      </c>
      <c r="T82" s="74">
        <v>2.9481009999999999</v>
      </c>
      <c r="U82" s="74">
        <v>2.9893360000000002</v>
      </c>
      <c r="V82" s="74">
        <v>3.0269819999999998</v>
      </c>
      <c r="W82" s="74">
        <v>3.0642</v>
      </c>
      <c r="X82" s="74">
        <v>3.1028289999999998</v>
      </c>
      <c r="Y82" s="74">
        <v>3.1437330000000001</v>
      </c>
      <c r="Z82" s="74">
        <v>3.1852019999999999</v>
      </c>
      <c r="AA82" s="74">
        <v>3.2276980000000002</v>
      </c>
      <c r="AB82" s="74">
        <v>3.2708279999999998</v>
      </c>
      <c r="AC82" s="74">
        <v>3.3137530000000002</v>
      </c>
      <c r="AD82" s="74">
        <v>3.3586649999999998</v>
      </c>
      <c r="AE82" s="72">
        <v>1.7458999999999999E-2</v>
      </c>
    </row>
    <row r="83" spans="1:31" ht="15" customHeight="1" x14ac:dyDescent="0.25">
      <c r="A83" s="69" t="s">
        <v>374</v>
      </c>
    </row>
    <row r="84" spans="1:31" ht="15" customHeight="1" x14ac:dyDescent="0.25">
      <c r="A84" s="70" t="s">
        <v>369</v>
      </c>
      <c r="B84" s="74">
        <v>1.4415709999999999</v>
      </c>
      <c r="C84" s="74">
        <v>1.4540789999999999</v>
      </c>
      <c r="D84" s="74">
        <v>1.4854510000000001</v>
      </c>
      <c r="E84" s="74">
        <v>1.5297959999999999</v>
      </c>
      <c r="F84" s="74">
        <v>1.580077</v>
      </c>
      <c r="G84" s="74">
        <v>1.6194660000000001</v>
      </c>
      <c r="H84" s="74">
        <v>1.6571100000000001</v>
      </c>
      <c r="I84" s="74">
        <v>1.6969099999999999</v>
      </c>
      <c r="J84" s="74">
        <v>1.740265</v>
      </c>
      <c r="K84" s="74">
        <v>1.782645</v>
      </c>
      <c r="L84" s="74">
        <v>1.8239030000000001</v>
      </c>
      <c r="M84" s="74">
        <v>1.8647530000000001</v>
      </c>
      <c r="N84" s="74">
        <v>1.9090210000000001</v>
      </c>
      <c r="O84" s="74">
        <v>1.955163</v>
      </c>
      <c r="P84" s="74">
        <v>2.001369</v>
      </c>
      <c r="Q84" s="74">
        <v>2.0471219999999999</v>
      </c>
      <c r="R84" s="74">
        <v>2.0921080000000001</v>
      </c>
      <c r="S84" s="74">
        <v>2.1349689999999999</v>
      </c>
      <c r="T84" s="74">
        <v>2.1807989999999999</v>
      </c>
      <c r="U84" s="74">
        <v>2.2301329999999999</v>
      </c>
      <c r="V84" s="74">
        <v>2.2802509999999998</v>
      </c>
      <c r="W84" s="74">
        <v>2.331277</v>
      </c>
      <c r="X84" s="74">
        <v>2.3845260000000001</v>
      </c>
      <c r="Y84" s="74">
        <v>2.4391829999999999</v>
      </c>
      <c r="Z84" s="74">
        <v>2.4987110000000001</v>
      </c>
      <c r="AA84" s="74">
        <v>2.5604909999999999</v>
      </c>
      <c r="AB84" s="74">
        <v>2.6230720000000001</v>
      </c>
      <c r="AC84" s="74">
        <v>2.6861830000000002</v>
      </c>
      <c r="AD84" s="74">
        <v>2.7506430000000002</v>
      </c>
      <c r="AE84" s="72">
        <v>2.3890999999999999E-2</v>
      </c>
    </row>
    <row r="85" spans="1:31" ht="15" customHeight="1" x14ac:dyDescent="0.25">
      <c r="A85" s="70" t="s">
        <v>370</v>
      </c>
      <c r="B85" s="74">
        <v>0.434083</v>
      </c>
      <c r="C85" s="74">
        <v>0.44110899999999997</v>
      </c>
      <c r="D85" s="74">
        <v>0.45657599999999998</v>
      </c>
      <c r="E85" s="74">
        <v>0.47714800000000002</v>
      </c>
      <c r="F85" s="74">
        <v>0.50015399999999999</v>
      </c>
      <c r="G85" s="74">
        <v>0.51910199999999995</v>
      </c>
      <c r="H85" s="74">
        <v>0.53732899999999995</v>
      </c>
      <c r="I85" s="74">
        <v>0.55639499999999997</v>
      </c>
      <c r="J85" s="74">
        <v>0.57681899999999997</v>
      </c>
      <c r="K85" s="74">
        <v>0.59678399999999998</v>
      </c>
      <c r="L85" s="74">
        <v>0.61604300000000001</v>
      </c>
      <c r="M85" s="74">
        <v>0.63492800000000005</v>
      </c>
      <c r="N85" s="74">
        <v>0.65456300000000001</v>
      </c>
      <c r="O85" s="74">
        <v>0.67434899999999998</v>
      </c>
      <c r="P85" s="74">
        <v>0.69347400000000003</v>
      </c>
      <c r="Q85" s="74">
        <v>0.711588</v>
      </c>
      <c r="R85" s="74">
        <v>0.72859099999999999</v>
      </c>
      <c r="S85" s="74">
        <v>0.74514199999999997</v>
      </c>
      <c r="T85" s="74">
        <v>0.76156199999999996</v>
      </c>
      <c r="U85" s="74">
        <v>0.77844400000000002</v>
      </c>
      <c r="V85" s="74">
        <v>0.79562999999999995</v>
      </c>
      <c r="W85" s="74">
        <v>0.81249499999999997</v>
      </c>
      <c r="X85" s="74">
        <v>0.82888499999999998</v>
      </c>
      <c r="Y85" s="74">
        <v>0.84655100000000005</v>
      </c>
      <c r="Z85" s="74">
        <v>0.86528400000000005</v>
      </c>
      <c r="AA85" s="74">
        <v>0.88542799999999999</v>
      </c>
      <c r="AB85" s="74">
        <v>0.90540900000000002</v>
      </c>
      <c r="AC85" s="74">
        <v>0.92557199999999995</v>
      </c>
      <c r="AD85" s="74">
        <v>0.94643699999999997</v>
      </c>
      <c r="AE85" s="72">
        <v>2.8677999999999999E-2</v>
      </c>
    </row>
    <row r="86" spans="1:31" ht="15" customHeight="1" x14ac:dyDescent="0.25">
      <c r="A86" s="70" t="s">
        <v>371</v>
      </c>
      <c r="B86" s="74">
        <v>1.7942E-2</v>
      </c>
      <c r="C86" s="74">
        <v>1.7989000000000002E-2</v>
      </c>
      <c r="D86" s="74">
        <v>1.8416999999999999E-2</v>
      </c>
      <c r="E86" s="74">
        <v>1.9012999999999999E-2</v>
      </c>
      <c r="F86" s="74">
        <v>1.9656E-2</v>
      </c>
      <c r="G86" s="74">
        <v>2.0129000000000001E-2</v>
      </c>
      <c r="H86" s="74">
        <v>2.0736000000000001E-2</v>
      </c>
      <c r="I86" s="74">
        <v>2.1502E-2</v>
      </c>
      <c r="J86" s="74">
        <v>2.2475999999999999E-2</v>
      </c>
      <c r="K86" s="74">
        <v>2.3604E-2</v>
      </c>
      <c r="L86" s="74">
        <v>2.4865999999999999E-2</v>
      </c>
      <c r="M86" s="74">
        <v>2.6261E-2</v>
      </c>
      <c r="N86" s="74">
        <v>2.7843E-2</v>
      </c>
      <c r="O86" s="74">
        <v>2.9558000000000001E-2</v>
      </c>
      <c r="P86" s="74">
        <v>3.1370000000000002E-2</v>
      </c>
      <c r="Q86" s="74">
        <v>3.3258999999999997E-2</v>
      </c>
      <c r="R86" s="74">
        <v>3.5212E-2</v>
      </c>
      <c r="S86" s="74">
        <v>3.6982000000000001E-2</v>
      </c>
      <c r="T86" s="74">
        <v>3.9004999999999998E-2</v>
      </c>
      <c r="U86" s="74">
        <v>4.1194000000000001E-2</v>
      </c>
      <c r="V86" s="74">
        <v>4.3413E-2</v>
      </c>
      <c r="W86" s="74">
        <v>4.5726000000000003E-2</v>
      </c>
      <c r="X86" s="74">
        <v>4.8143999999999999E-2</v>
      </c>
      <c r="Y86" s="74">
        <v>5.0705E-2</v>
      </c>
      <c r="Z86" s="74">
        <v>5.3296000000000003E-2</v>
      </c>
      <c r="AA86" s="74">
        <v>5.5697999999999998E-2</v>
      </c>
      <c r="AB86" s="74">
        <v>5.8474999999999999E-2</v>
      </c>
      <c r="AC86" s="74">
        <v>6.1428000000000003E-2</v>
      </c>
      <c r="AD86" s="74">
        <v>6.4493999999999996E-2</v>
      </c>
      <c r="AE86" s="72">
        <v>4.8425999999999997E-2</v>
      </c>
    </row>
    <row r="87" spans="1:31" ht="15" customHeight="1" x14ac:dyDescent="0.25">
      <c r="A87" s="70" t="s">
        <v>372</v>
      </c>
      <c r="B87" s="74">
        <v>1.7214E-2</v>
      </c>
      <c r="C87" s="74">
        <v>1.7121000000000001E-2</v>
      </c>
      <c r="D87" s="74">
        <v>1.7084999999999999E-2</v>
      </c>
      <c r="E87" s="74">
        <v>1.7097000000000001E-2</v>
      </c>
      <c r="F87" s="74">
        <v>1.7115999999999999E-2</v>
      </c>
      <c r="G87" s="74">
        <v>1.7018999999999999E-2</v>
      </c>
      <c r="H87" s="74">
        <v>1.6905E-2</v>
      </c>
      <c r="I87" s="74">
        <v>1.6816999999999999E-2</v>
      </c>
      <c r="J87" s="74">
        <v>1.6781999999999998E-2</v>
      </c>
      <c r="K87" s="74">
        <v>1.6777E-2</v>
      </c>
      <c r="L87" s="74">
        <v>1.6813000000000002E-2</v>
      </c>
      <c r="M87" s="74">
        <v>1.6892000000000001E-2</v>
      </c>
      <c r="N87" s="74">
        <v>1.7044E-2</v>
      </c>
      <c r="O87" s="74">
        <v>1.7250000000000001E-2</v>
      </c>
      <c r="P87" s="74">
        <v>1.7496999999999999E-2</v>
      </c>
      <c r="Q87" s="74">
        <v>1.7777999999999999E-2</v>
      </c>
      <c r="R87" s="74">
        <v>1.8085E-2</v>
      </c>
      <c r="S87" s="74">
        <v>1.8315000000000001E-2</v>
      </c>
      <c r="T87" s="74">
        <v>1.8581E-2</v>
      </c>
      <c r="U87" s="74">
        <v>1.8870000000000001E-2</v>
      </c>
      <c r="V87" s="74">
        <v>1.9186000000000002E-2</v>
      </c>
      <c r="W87" s="74">
        <v>1.9539999999999998E-2</v>
      </c>
      <c r="X87" s="74">
        <v>1.9851000000000001E-2</v>
      </c>
      <c r="Y87" s="74">
        <v>2.0294E-2</v>
      </c>
      <c r="Z87" s="74">
        <v>2.0625000000000001E-2</v>
      </c>
      <c r="AA87" s="74">
        <v>2.086E-2</v>
      </c>
      <c r="AB87" s="74">
        <v>2.1193E-2</v>
      </c>
      <c r="AC87" s="74">
        <v>2.1673000000000001E-2</v>
      </c>
      <c r="AD87" s="74">
        <v>2.2179000000000001E-2</v>
      </c>
      <c r="AE87" s="72">
        <v>9.6329999999999992E-3</v>
      </c>
    </row>
    <row r="88" spans="1:31" ht="15" customHeight="1" x14ac:dyDescent="0.25">
      <c r="A88" s="70" t="s">
        <v>375</v>
      </c>
      <c r="B88" s="74">
        <v>1.910811</v>
      </c>
      <c r="C88" s="74">
        <v>1.9302969999999999</v>
      </c>
      <c r="D88" s="74">
        <v>1.97753</v>
      </c>
      <c r="E88" s="74">
        <v>2.0430549999999998</v>
      </c>
      <c r="F88" s="74">
        <v>2.117003</v>
      </c>
      <c r="G88" s="74">
        <v>2.175716</v>
      </c>
      <c r="H88" s="74">
        <v>2.2320799999999998</v>
      </c>
      <c r="I88" s="74">
        <v>2.291623</v>
      </c>
      <c r="J88" s="74">
        <v>2.3563399999999999</v>
      </c>
      <c r="K88" s="74">
        <v>2.419807</v>
      </c>
      <c r="L88" s="74">
        <v>2.4816250000000002</v>
      </c>
      <c r="M88" s="74">
        <v>2.5428329999999999</v>
      </c>
      <c r="N88" s="74">
        <v>2.6084710000000002</v>
      </c>
      <c r="O88" s="74">
        <v>2.6763210000000002</v>
      </c>
      <c r="P88" s="74">
        <v>2.7437109999999998</v>
      </c>
      <c r="Q88" s="74">
        <v>2.8097470000000002</v>
      </c>
      <c r="R88" s="74">
        <v>2.873996</v>
      </c>
      <c r="S88" s="74">
        <v>2.9354079999999998</v>
      </c>
      <c r="T88" s="74">
        <v>2.9999470000000001</v>
      </c>
      <c r="U88" s="74">
        <v>3.068641</v>
      </c>
      <c r="V88" s="74">
        <v>3.1384810000000001</v>
      </c>
      <c r="W88" s="74">
        <v>3.2090369999999999</v>
      </c>
      <c r="X88" s="74">
        <v>3.2814040000000002</v>
      </c>
      <c r="Y88" s="74">
        <v>3.3567339999999999</v>
      </c>
      <c r="Z88" s="74">
        <v>3.4379179999999998</v>
      </c>
      <c r="AA88" s="74">
        <v>3.5224769999999999</v>
      </c>
      <c r="AB88" s="74">
        <v>3.6081479999999999</v>
      </c>
      <c r="AC88" s="74">
        <v>3.6948569999999998</v>
      </c>
      <c r="AD88" s="74">
        <v>3.7837540000000001</v>
      </c>
      <c r="AE88" s="72">
        <v>2.5241E-2</v>
      </c>
    </row>
    <row r="89" spans="1:31" ht="15" customHeight="1" x14ac:dyDescent="0.25">
      <c r="A89" s="69" t="s">
        <v>376</v>
      </c>
    </row>
    <row r="90" spans="1:31" ht="15" customHeight="1" x14ac:dyDescent="0.25">
      <c r="A90" s="70" t="s">
        <v>369</v>
      </c>
      <c r="B90" s="74">
        <v>4.6148600000000002</v>
      </c>
      <c r="C90" s="74">
        <v>4.6350069999999999</v>
      </c>
      <c r="D90" s="74">
        <v>4.6837200000000001</v>
      </c>
      <c r="E90" s="74">
        <v>4.7612399999999999</v>
      </c>
      <c r="F90" s="74">
        <v>4.8547269999999996</v>
      </c>
      <c r="G90" s="74">
        <v>4.9254249999999997</v>
      </c>
      <c r="H90" s="74">
        <v>4.9862320000000002</v>
      </c>
      <c r="I90" s="74">
        <v>5.0479250000000002</v>
      </c>
      <c r="J90" s="74">
        <v>5.1171420000000003</v>
      </c>
      <c r="K90" s="74">
        <v>5.1824070000000004</v>
      </c>
      <c r="L90" s="74">
        <v>5.24763</v>
      </c>
      <c r="M90" s="74">
        <v>5.3123810000000002</v>
      </c>
      <c r="N90" s="74">
        <v>5.3849410000000004</v>
      </c>
      <c r="O90" s="74">
        <v>5.465357</v>
      </c>
      <c r="P90" s="74">
        <v>5.5503270000000002</v>
      </c>
      <c r="Q90" s="74">
        <v>5.633127</v>
      </c>
      <c r="R90" s="74">
        <v>5.7142580000000001</v>
      </c>
      <c r="S90" s="74">
        <v>5.7871030000000001</v>
      </c>
      <c r="T90" s="74">
        <v>5.8692869999999999</v>
      </c>
      <c r="U90" s="74">
        <v>5.9440780000000002</v>
      </c>
      <c r="V90" s="74">
        <v>6.0190630000000001</v>
      </c>
      <c r="W90" s="74">
        <v>6.0857739999999998</v>
      </c>
      <c r="X90" s="74">
        <v>6.1638760000000001</v>
      </c>
      <c r="Y90" s="74">
        <v>6.2590199999999996</v>
      </c>
      <c r="Z90" s="74">
        <v>6.3664630000000004</v>
      </c>
      <c r="AA90" s="74">
        <v>6.4644199999999996</v>
      </c>
      <c r="AB90" s="74">
        <v>6.5514919999999996</v>
      </c>
      <c r="AC90" s="74">
        <v>6.6183430000000003</v>
      </c>
      <c r="AD90" s="74">
        <v>6.6719569999999999</v>
      </c>
      <c r="AE90" s="72">
        <v>1.3583E-2</v>
      </c>
    </row>
    <row r="91" spans="1:31" ht="15" customHeight="1" x14ac:dyDescent="0.25">
      <c r="A91" s="70" t="s">
        <v>370</v>
      </c>
      <c r="B91" s="74">
        <v>0.37032500000000002</v>
      </c>
      <c r="C91" s="74">
        <v>0.35879299999999997</v>
      </c>
      <c r="D91" s="74">
        <v>0.34936299999999998</v>
      </c>
      <c r="E91" s="74">
        <v>0.34134199999999998</v>
      </c>
      <c r="F91" s="74">
        <v>0.33446799999999999</v>
      </c>
      <c r="G91" s="74">
        <v>0.32686599999999999</v>
      </c>
      <c r="H91" s="74">
        <v>0.318129</v>
      </c>
      <c r="I91" s="74">
        <v>0.30943399999999999</v>
      </c>
      <c r="J91" s="74">
        <v>0.30206899999999998</v>
      </c>
      <c r="K91" s="74">
        <v>0.29536000000000001</v>
      </c>
      <c r="L91" s="74">
        <v>0.28960799999999998</v>
      </c>
      <c r="M91" s="74">
        <v>0.28519899999999998</v>
      </c>
      <c r="N91" s="74">
        <v>0.281862</v>
      </c>
      <c r="O91" s="74">
        <v>0.27987800000000002</v>
      </c>
      <c r="P91" s="74">
        <v>0.27881899999999998</v>
      </c>
      <c r="Q91" s="74">
        <v>0.27764299999999997</v>
      </c>
      <c r="R91" s="74">
        <v>0.276507</v>
      </c>
      <c r="S91" s="74">
        <v>0.27511200000000002</v>
      </c>
      <c r="T91" s="74">
        <v>0.274144</v>
      </c>
      <c r="U91" s="74">
        <v>0.27166200000000001</v>
      </c>
      <c r="V91" s="74">
        <v>0.270949</v>
      </c>
      <c r="W91" s="74">
        <v>0.27049299999999998</v>
      </c>
      <c r="X91" s="74">
        <v>0.27005600000000002</v>
      </c>
      <c r="Y91" s="74">
        <v>0.26953700000000003</v>
      </c>
      <c r="Z91" s="74">
        <v>0.27099000000000001</v>
      </c>
      <c r="AA91" s="74">
        <v>0.27358500000000002</v>
      </c>
      <c r="AB91" s="74">
        <v>0.275198</v>
      </c>
      <c r="AC91" s="74">
        <v>0.27991500000000002</v>
      </c>
      <c r="AD91" s="74">
        <v>0.285468</v>
      </c>
      <c r="AE91" s="72">
        <v>-8.4309999999999993E-3</v>
      </c>
    </row>
    <row r="92" spans="1:31" ht="15" customHeight="1" x14ac:dyDescent="0.25">
      <c r="A92" s="70" t="s">
        <v>371</v>
      </c>
      <c r="B92" s="74">
        <v>3.7280000000000001E-2</v>
      </c>
      <c r="C92" s="74">
        <v>3.6012000000000002E-2</v>
      </c>
      <c r="D92" s="74">
        <v>3.4826000000000003E-2</v>
      </c>
      <c r="E92" s="74">
        <v>3.3714000000000001E-2</v>
      </c>
      <c r="F92" s="74">
        <v>3.2661999999999997E-2</v>
      </c>
      <c r="G92" s="74">
        <v>3.1578000000000002E-2</v>
      </c>
      <c r="H92" s="74">
        <v>3.0432000000000001E-2</v>
      </c>
      <c r="I92" s="74">
        <v>2.9288000000000002E-2</v>
      </c>
      <c r="J92" s="74">
        <v>2.8209999999999999E-2</v>
      </c>
      <c r="K92" s="74">
        <v>2.7161999999999999E-2</v>
      </c>
      <c r="L92" s="74">
        <v>2.6183999999999999E-2</v>
      </c>
      <c r="M92" s="74">
        <v>2.5288999999999999E-2</v>
      </c>
      <c r="N92" s="74">
        <v>2.4528000000000001E-2</v>
      </c>
      <c r="O92" s="74">
        <v>2.3924999999999998E-2</v>
      </c>
      <c r="P92" s="74">
        <v>2.3463999999999999E-2</v>
      </c>
      <c r="Q92" s="74">
        <v>2.3082999999999999E-2</v>
      </c>
      <c r="R92" s="74">
        <v>2.2773000000000002E-2</v>
      </c>
      <c r="S92" s="74">
        <v>2.2747E-2</v>
      </c>
      <c r="T92" s="74">
        <v>2.2727000000000001E-2</v>
      </c>
      <c r="U92" s="74">
        <v>2.2985999999999999E-2</v>
      </c>
      <c r="V92" s="74">
        <v>2.3175999999999999E-2</v>
      </c>
      <c r="W92" s="74">
        <v>2.3456999999999999E-2</v>
      </c>
      <c r="X92" s="74">
        <v>2.3820000000000001E-2</v>
      </c>
      <c r="Y92" s="74">
        <v>2.4421999999999999E-2</v>
      </c>
      <c r="Z92" s="74">
        <v>2.4813000000000002E-2</v>
      </c>
      <c r="AA92" s="74">
        <v>2.4156E-2</v>
      </c>
      <c r="AB92" s="74">
        <v>2.4663000000000001E-2</v>
      </c>
      <c r="AC92" s="74">
        <v>2.5617999999999998E-2</v>
      </c>
      <c r="AD92" s="74">
        <v>2.6783000000000001E-2</v>
      </c>
      <c r="AE92" s="72">
        <v>-1.0907E-2</v>
      </c>
    </row>
    <row r="93" spans="1:31" ht="15" customHeight="1" x14ac:dyDescent="0.25">
      <c r="A93" s="70" t="s">
        <v>372</v>
      </c>
      <c r="B93" s="74">
        <v>5.6499999999999996E-3</v>
      </c>
      <c r="C93" s="74">
        <v>8.3719999999999992E-3</v>
      </c>
      <c r="D93" s="74">
        <v>1.0279999999999999E-2</v>
      </c>
      <c r="E93" s="74">
        <v>1.1261E-2</v>
      </c>
      <c r="F93" s="74">
        <v>1.1889E-2</v>
      </c>
      <c r="G93" s="74">
        <v>1.2413E-2</v>
      </c>
      <c r="H93" s="74">
        <v>1.2906000000000001E-2</v>
      </c>
      <c r="I93" s="74">
        <v>1.3396E-2</v>
      </c>
      <c r="J93" s="74">
        <v>1.3894E-2</v>
      </c>
      <c r="K93" s="74">
        <v>1.4369E-2</v>
      </c>
      <c r="L93" s="74">
        <v>1.4822999999999999E-2</v>
      </c>
      <c r="M93" s="74">
        <v>1.5252E-2</v>
      </c>
      <c r="N93" s="74">
        <v>1.5744000000000001E-2</v>
      </c>
      <c r="O93" s="74">
        <v>1.6226000000000001E-2</v>
      </c>
      <c r="P93" s="74">
        <v>1.6688999999999999E-2</v>
      </c>
      <c r="Q93" s="74">
        <v>1.8020000000000001E-2</v>
      </c>
      <c r="R93" s="74">
        <v>1.9359999999999999E-2</v>
      </c>
      <c r="S93" s="74">
        <v>2.1526E-2</v>
      </c>
      <c r="T93" s="74">
        <v>2.5602E-2</v>
      </c>
      <c r="U93" s="74">
        <v>3.0454999999999999E-2</v>
      </c>
      <c r="V93" s="74">
        <v>3.9933999999999997E-2</v>
      </c>
      <c r="W93" s="74">
        <v>5.2122000000000002E-2</v>
      </c>
      <c r="X93" s="74">
        <v>6.8447999999999995E-2</v>
      </c>
      <c r="Y93" s="74">
        <v>9.0293999999999999E-2</v>
      </c>
      <c r="Z93" s="74">
        <v>0.117895</v>
      </c>
      <c r="AA93" s="74">
        <v>0.16561899999999999</v>
      </c>
      <c r="AB93" s="74">
        <v>0.22330700000000001</v>
      </c>
      <c r="AC93" s="74">
        <v>0.29008</v>
      </c>
      <c r="AD93" s="74">
        <v>0.36496699999999999</v>
      </c>
      <c r="AE93" s="72">
        <v>0.150058</v>
      </c>
    </row>
    <row r="94" spans="1:31" ht="15" customHeight="1" x14ac:dyDescent="0.25">
      <c r="A94" s="70" t="s">
        <v>377</v>
      </c>
      <c r="B94" s="74">
        <v>5.0281159999999998</v>
      </c>
      <c r="C94" s="74">
        <v>5.0381850000000004</v>
      </c>
      <c r="D94" s="74">
        <v>5.0781869999999998</v>
      </c>
      <c r="E94" s="74">
        <v>5.1475569999999999</v>
      </c>
      <c r="F94" s="74">
        <v>5.2337429999999996</v>
      </c>
      <c r="G94" s="74">
        <v>5.2962809999999996</v>
      </c>
      <c r="H94" s="74">
        <v>5.3477009999999998</v>
      </c>
      <c r="I94" s="74">
        <v>5.400042</v>
      </c>
      <c r="J94" s="74">
        <v>5.4613180000000003</v>
      </c>
      <c r="K94" s="74">
        <v>5.5192959999999998</v>
      </c>
      <c r="L94" s="74">
        <v>5.5782470000000002</v>
      </c>
      <c r="M94" s="74">
        <v>5.6381249999999996</v>
      </c>
      <c r="N94" s="74">
        <v>5.707077</v>
      </c>
      <c r="O94" s="74">
        <v>5.7853849999999998</v>
      </c>
      <c r="P94" s="74">
        <v>5.8692989999999998</v>
      </c>
      <c r="Q94" s="74">
        <v>5.9518709999999997</v>
      </c>
      <c r="R94" s="74">
        <v>6.0329009999999998</v>
      </c>
      <c r="S94" s="74">
        <v>6.1064879999999997</v>
      </c>
      <c r="T94" s="74">
        <v>6.1917629999999999</v>
      </c>
      <c r="U94" s="74">
        <v>6.2691800000000004</v>
      </c>
      <c r="V94" s="74">
        <v>6.3531209999999998</v>
      </c>
      <c r="W94" s="74">
        <v>6.4318460000000002</v>
      </c>
      <c r="X94" s="74">
        <v>6.5261990000000001</v>
      </c>
      <c r="Y94" s="74">
        <v>6.6432719999999996</v>
      </c>
      <c r="Z94" s="74">
        <v>6.7801590000000003</v>
      </c>
      <c r="AA94" s="74">
        <v>6.9277850000000001</v>
      </c>
      <c r="AB94" s="74">
        <v>7.0746609999999999</v>
      </c>
      <c r="AC94" s="74">
        <v>7.2139540000000002</v>
      </c>
      <c r="AD94" s="74">
        <v>7.3491790000000004</v>
      </c>
      <c r="AE94" s="72">
        <v>1.4081E-2</v>
      </c>
    </row>
    <row r="95" spans="1:31" ht="15" customHeight="1" x14ac:dyDescent="0.25">
      <c r="A95" s="70" t="s">
        <v>388</v>
      </c>
      <c r="B95" s="74">
        <v>9.0163189999999993</v>
      </c>
      <c r="C95" s="74">
        <v>9.0732750000000006</v>
      </c>
      <c r="D95" s="74">
        <v>9.2195260000000001</v>
      </c>
      <c r="E95" s="74">
        <v>9.4240119999999994</v>
      </c>
      <c r="F95" s="74">
        <v>9.6523179999999993</v>
      </c>
      <c r="G95" s="74">
        <v>9.8384160000000005</v>
      </c>
      <c r="H95" s="74">
        <v>10.007466000000001</v>
      </c>
      <c r="I95" s="74">
        <v>10.173977000000001</v>
      </c>
      <c r="J95" s="74">
        <v>10.349318999999999</v>
      </c>
      <c r="K95" s="74">
        <v>10.515554</v>
      </c>
      <c r="L95" s="74">
        <v>10.677913999999999</v>
      </c>
      <c r="M95" s="74">
        <v>10.837956</v>
      </c>
      <c r="N95" s="74">
        <v>11.011093000000001</v>
      </c>
      <c r="O95" s="74">
        <v>11.198497</v>
      </c>
      <c r="P95" s="74">
        <v>11.392312</v>
      </c>
      <c r="Q95" s="74">
        <v>11.584208</v>
      </c>
      <c r="R95" s="74">
        <v>11.772265000000001</v>
      </c>
      <c r="S95" s="74">
        <v>11.948779999999999</v>
      </c>
      <c r="T95" s="74">
        <v>12.139810000000001</v>
      </c>
      <c r="U95" s="74">
        <v>12.327165000000001</v>
      </c>
      <c r="V95" s="74">
        <v>12.518582</v>
      </c>
      <c r="W95" s="74">
        <v>12.70509</v>
      </c>
      <c r="X95" s="74">
        <v>12.910425999999999</v>
      </c>
      <c r="Y95" s="74">
        <v>13.143742</v>
      </c>
      <c r="Z95" s="74">
        <v>13.403276</v>
      </c>
      <c r="AA95" s="74">
        <v>13.677948000000001</v>
      </c>
      <c r="AB95" s="74">
        <v>13.953628999999999</v>
      </c>
      <c r="AC95" s="74">
        <v>14.222566</v>
      </c>
      <c r="AD95" s="74">
        <v>14.491587000000001</v>
      </c>
      <c r="AE95" s="72">
        <v>1.7493000000000002E-2</v>
      </c>
    </row>
    <row r="96" spans="1:31" ht="15" customHeight="1" x14ac:dyDescent="0.25"/>
    <row r="97" spans="1:31" ht="15" customHeight="1" x14ac:dyDescent="0.25">
      <c r="A97" s="69" t="s">
        <v>389</v>
      </c>
    </row>
    <row r="98" spans="1:31" ht="15" customHeight="1" x14ac:dyDescent="0.25"/>
    <row r="99" spans="1:31" ht="15" customHeight="1" x14ac:dyDescent="0.25">
      <c r="A99" s="69" t="s">
        <v>382</v>
      </c>
    </row>
    <row r="100" spans="1:31" ht="15" customHeight="1" x14ac:dyDescent="0.25">
      <c r="A100" s="69" t="s">
        <v>368</v>
      </c>
    </row>
    <row r="101" spans="1:31" ht="15" customHeight="1" x14ac:dyDescent="0.25">
      <c r="A101" s="70" t="s">
        <v>369</v>
      </c>
      <c r="B101" s="73">
        <v>13.639232</v>
      </c>
      <c r="C101" s="73">
        <v>13.749919999999999</v>
      </c>
      <c r="D101" s="73">
        <v>13.924932999999999</v>
      </c>
      <c r="E101" s="73">
        <v>14.04772</v>
      </c>
      <c r="F101" s="73">
        <v>14.255477000000001</v>
      </c>
      <c r="G101" s="73">
        <v>14.48006</v>
      </c>
      <c r="H101" s="73">
        <v>14.711572</v>
      </c>
      <c r="I101" s="73">
        <v>14.776275999999999</v>
      </c>
      <c r="J101" s="73">
        <v>14.898832000000001</v>
      </c>
      <c r="K101" s="73">
        <v>14.955852</v>
      </c>
      <c r="L101" s="73">
        <v>14.958306</v>
      </c>
      <c r="M101" s="73">
        <v>14.960592</v>
      </c>
      <c r="N101" s="73">
        <v>14.962497000000001</v>
      </c>
      <c r="O101" s="73">
        <v>14.928896</v>
      </c>
      <c r="P101" s="73">
        <v>14.931418000000001</v>
      </c>
      <c r="Q101" s="73">
        <v>14.938764000000001</v>
      </c>
      <c r="R101" s="73">
        <v>14.949001000000001</v>
      </c>
      <c r="S101" s="73">
        <v>14.962692000000001</v>
      </c>
      <c r="T101" s="73">
        <v>14.980066000000001</v>
      </c>
      <c r="U101" s="73">
        <v>15.000627</v>
      </c>
      <c r="V101" s="73">
        <v>15.022591</v>
      </c>
      <c r="W101" s="73">
        <v>15.044047000000001</v>
      </c>
      <c r="X101" s="73">
        <v>15.063658999999999</v>
      </c>
      <c r="Y101" s="73">
        <v>15.078659999999999</v>
      </c>
      <c r="Z101" s="73">
        <v>15.084495</v>
      </c>
      <c r="AA101" s="73">
        <v>15.089148</v>
      </c>
      <c r="AB101" s="73">
        <v>15.089874999999999</v>
      </c>
      <c r="AC101" s="73">
        <v>15.089874999999999</v>
      </c>
      <c r="AD101" s="73">
        <v>15.089687</v>
      </c>
      <c r="AE101" s="72">
        <v>3.4499999999999999E-3</v>
      </c>
    </row>
    <row r="102" spans="1:31" ht="15" customHeight="1" x14ac:dyDescent="0.25">
      <c r="A102" s="70" t="s">
        <v>370</v>
      </c>
      <c r="B102" s="73">
        <v>10.092713</v>
      </c>
      <c r="C102" s="73">
        <v>10.134809000000001</v>
      </c>
      <c r="D102" s="73">
        <v>10.232347000000001</v>
      </c>
      <c r="E102" s="73">
        <v>10.293759</v>
      </c>
      <c r="F102" s="73">
        <v>10.365111000000001</v>
      </c>
      <c r="G102" s="73">
        <v>10.437531</v>
      </c>
      <c r="H102" s="73">
        <v>10.560549</v>
      </c>
      <c r="I102" s="73">
        <v>10.597156</v>
      </c>
      <c r="J102" s="73">
        <v>10.663948</v>
      </c>
      <c r="K102" s="73">
        <v>10.715808000000001</v>
      </c>
      <c r="L102" s="73">
        <v>10.717078000000001</v>
      </c>
      <c r="M102" s="73">
        <v>10.718374000000001</v>
      </c>
      <c r="N102" s="73">
        <v>10.719889</v>
      </c>
      <c r="O102" s="73">
        <v>10.721526000000001</v>
      </c>
      <c r="P102" s="73">
        <v>10.723148999999999</v>
      </c>
      <c r="Q102" s="73">
        <v>10.724644</v>
      </c>
      <c r="R102" s="73">
        <v>10.726001</v>
      </c>
      <c r="S102" s="73">
        <v>10.727085000000001</v>
      </c>
      <c r="T102" s="73">
        <v>10.727085000000001</v>
      </c>
      <c r="U102" s="73">
        <v>10.727085000000001</v>
      </c>
      <c r="V102" s="73">
        <v>10.727085000000001</v>
      </c>
      <c r="W102" s="73">
        <v>10.727085000000001</v>
      </c>
      <c r="X102" s="73">
        <v>10.727085000000001</v>
      </c>
      <c r="Y102" s="73">
        <v>10.744823999999999</v>
      </c>
      <c r="Z102" s="73">
        <v>10.752841999999999</v>
      </c>
      <c r="AA102" s="73">
        <v>10.764039</v>
      </c>
      <c r="AB102" s="73">
        <v>10.779233</v>
      </c>
      <c r="AC102" s="73">
        <v>10.799077</v>
      </c>
      <c r="AD102" s="73">
        <v>10.823727</v>
      </c>
      <c r="AE102" s="72">
        <v>2.4390000000000002E-3</v>
      </c>
    </row>
    <row r="103" spans="1:31" ht="15" customHeight="1" x14ac:dyDescent="0.25">
      <c r="A103" s="70" t="s">
        <v>371</v>
      </c>
      <c r="B103" s="73">
        <v>10.090058000000001</v>
      </c>
      <c r="C103" s="73">
        <v>10.129559</v>
      </c>
      <c r="D103" s="73">
        <v>10.182703999999999</v>
      </c>
      <c r="E103" s="73">
        <v>10.248232</v>
      </c>
      <c r="F103" s="73">
        <v>10.331635</v>
      </c>
      <c r="G103" s="73">
        <v>10.423079</v>
      </c>
      <c r="H103" s="73">
        <v>10.525456999999999</v>
      </c>
      <c r="I103" s="73">
        <v>10.567703</v>
      </c>
      <c r="J103" s="73">
        <v>10.632631</v>
      </c>
      <c r="K103" s="73">
        <v>10.682255</v>
      </c>
      <c r="L103" s="73">
        <v>10.691924</v>
      </c>
      <c r="M103" s="73">
        <v>10.695537</v>
      </c>
      <c r="N103" s="73">
        <v>10.695537</v>
      </c>
      <c r="O103" s="73">
        <v>10.695537</v>
      </c>
      <c r="P103" s="73">
        <v>10.695537</v>
      </c>
      <c r="Q103" s="73">
        <v>10.695537</v>
      </c>
      <c r="R103" s="73">
        <v>10.695537</v>
      </c>
      <c r="S103" s="73">
        <v>10.695537</v>
      </c>
      <c r="T103" s="73">
        <v>10.695537</v>
      </c>
      <c r="U103" s="73">
        <v>10.695537</v>
      </c>
      <c r="V103" s="73">
        <v>10.695537</v>
      </c>
      <c r="W103" s="73">
        <v>10.695537</v>
      </c>
      <c r="X103" s="73">
        <v>10.647387999999999</v>
      </c>
      <c r="Y103" s="73">
        <v>10.667842</v>
      </c>
      <c r="Z103" s="73">
        <v>10.679392999999999</v>
      </c>
      <c r="AA103" s="73">
        <v>10.695489</v>
      </c>
      <c r="AB103" s="73">
        <v>10.717039</v>
      </c>
      <c r="AC103" s="73">
        <v>10.744526</v>
      </c>
      <c r="AD103" s="73">
        <v>10.769052</v>
      </c>
      <c r="AE103" s="72">
        <v>2.2699999999999999E-3</v>
      </c>
    </row>
    <row r="104" spans="1:31" ht="15" customHeight="1" x14ac:dyDescent="0.25">
      <c r="A104" s="70" t="s">
        <v>372</v>
      </c>
      <c r="B104" s="73">
        <v>9.4358730000000008</v>
      </c>
      <c r="C104" s="73">
        <v>9.4970599999999994</v>
      </c>
      <c r="D104" s="73">
        <v>9.5821950000000005</v>
      </c>
      <c r="E104" s="73">
        <v>9.6918100000000003</v>
      </c>
      <c r="F104" s="73">
        <v>9.8263909999999992</v>
      </c>
      <c r="G104" s="73">
        <v>9.9765420000000002</v>
      </c>
      <c r="H104" s="73">
        <v>10.135657999999999</v>
      </c>
      <c r="I104" s="73">
        <v>10.176740000000001</v>
      </c>
      <c r="J104" s="73">
        <v>10.259245999999999</v>
      </c>
      <c r="K104" s="73">
        <v>10.264889999999999</v>
      </c>
      <c r="L104" s="73">
        <v>10.278459</v>
      </c>
      <c r="M104" s="73">
        <v>10.286199999999999</v>
      </c>
      <c r="N104" s="73">
        <v>10.291079999999999</v>
      </c>
      <c r="O104" s="73">
        <v>10.294615</v>
      </c>
      <c r="P104" s="73">
        <v>10.296321000000001</v>
      </c>
      <c r="Q104" s="73">
        <v>10.297017</v>
      </c>
      <c r="R104" s="73">
        <v>10.297044</v>
      </c>
      <c r="S104" s="73">
        <v>10.297044</v>
      </c>
      <c r="T104" s="73">
        <v>10.297044</v>
      </c>
      <c r="U104" s="73">
        <v>10.297044</v>
      </c>
      <c r="V104" s="73">
        <v>10.297044</v>
      </c>
      <c r="W104" s="73">
        <v>10.297044</v>
      </c>
      <c r="X104" s="73">
        <v>10.297044</v>
      </c>
      <c r="Y104" s="73">
        <v>10.297044</v>
      </c>
      <c r="Z104" s="73">
        <v>10.297044</v>
      </c>
      <c r="AA104" s="73">
        <v>10.297044</v>
      </c>
      <c r="AB104" s="73">
        <v>10.297044</v>
      </c>
      <c r="AC104" s="73">
        <v>10.297044</v>
      </c>
      <c r="AD104" s="73">
        <v>10.297044</v>
      </c>
      <c r="AE104" s="72">
        <v>3.0000000000000001E-3</v>
      </c>
    </row>
    <row r="105" spans="1:31" ht="15" customHeight="1" x14ac:dyDescent="0.25">
      <c r="A105" s="70" t="s">
        <v>383</v>
      </c>
      <c r="B105" s="73">
        <v>12.692575</v>
      </c>
      <c r="C105" s="73">
        <v>12.870056999999999</v>
      </c>
      <c r="D105" s="73">
        <v>13.030037</v>
      </c>
      <c r="E105" s="73">
        <v>13.145298</v>
      </c>
      <c r="F105" s="73">
        <v>13.324567999999999</v>
      </c>
      <c r="G105" s="73">
        <v>13.515853</v>
      </c>
      <c r="H105" s="73">
        <v>13.722375</v>
      </c>
      <c r="I105" s="73">
        <v>13.784328</v>
      </c>
      <c r="J105" s="73">
        <v>13.896153999999999</v>
      </c>
      <c r="K105" s="73">
        <v>13.955645000000001</v>
      </c>
      <c r="L105" s="73">
        <v>13.960190000000001</v>
      </c>
      <c r="M105" s="73">
        <v>13.964273</v>
      </c>
      <c r="N105" s="73">
        <v>13.967865</v>
      </c>
      <c r="O105" s="73">
        <v>13.945847000000001</v>
      </c>
      <c r="P105" s="73">
        <v>13.949678</v>
      </c>
      <c r="Q105" s="73">
        <v>13.956766</v>
      </c>
      <c r="R105" s="73">
        <v>13.965744000000001</v>
      </c>
      <c r="S105" s="73">
        <v>13.977001</v>
      </c>
      <c r="T105" s="73">
        <v>13.990550000000001</v>
      </c>
      <c r="U105" s="73">
        <v>14.006345</v>
      </c>
      <c r="V105" s="73">
        <v>14.02308</v>
      </c>
      <c r="W105" s="73">
        <v>14.031507</v>
      </c>
      <c r="X105" s="73">
        <v>14.041998</v>
      </c>
      <c r="Y105" s="73">
        <v>14.037815</v>
      </c>
      <c r="Z105" s="73">
        <v>14.044396000000001</v>
      </c>
      <c r="AA105" s="73">
        <v>14.043139</v>
      </c>
      <c r="AB105" s="73">
        <v>14.047988999999999</v>
      </c>
      <c r="AC105" s="73">
        <v>14.053766</v>
      </c>
      <c r="AD105" s="73">
        <v>14.060764000000001</v>
      </c>
      <c r="AE105" s="72">
        <v>3.2829999999999999E-3</v>
      </c>
    </row>
    <row r="106" spans="1:31" ht="15" customHeight="1" x14ac:dyDescent="0.25">
      <c r="A106" s="69" t="s">
        <v>374</v>
      </c>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row>
    <row r="107" spans="1:31" ht="15" customHeight="1" x14ac:dyDescent="0.25">
      <c r="A107" s="70" t="s">
        <v>369</v>
      </c>
      <c r="B107" s="73">
        <v>8.337987</v>
      </c>
      <c r="C107" s="73">
        <v>8.3895619999999997</v>
      </c>
      <c r="D107" s="73">
        <v>8.4755199999999995</v>
      </c>
      <c r="E107" s="73">
        <v>8.5683659999999993</v>
      </c>
      <c r="F107" s="73">
        <v>8.6530539999999991</v>
      </c>
      <c r="G107" s="73">
        <v>8.7453880000000002</v>
      </c>
      <c r="H107" s="73">
        <v>8.832338</v>
      </c>
      <c r="I107" s="73">
        <v>8.8443670000000001</v>
      </c>
      <c r="J107" s="73">
        <v>8.8641310000000004</v>
      </c>
      <c r="K107" s="73">
        <v>8.8782060000000005</v>
      </c>
      <c r="L107" s="73">
        <v>8.8925900000000002</v>
      </c>
      <c r="M107" s="73">
        <v>8.9096890000000002</v>
      </c>
      <c r="N107" s="73">
        <v>8.9285809999999994</v>
      </c>
      <c r="O107" s="73">
        <v>8.9465880000000002</v>
      </c>
      <c r="P107" s="73">
        <v>8.9465880000000002</v>
      </c>
      <c r="Q107" s="73">
        <v>8.9465880000000002</v>
      </c>
      <c r="R107" s="73">
        <v>8.9465880000000002</v>
      </c>
      <c r="S107" s="73">
        <v>8.9465880000000002</v>
      </c>
      <c r="T107" s="73">
        <v>8.9465880000000002</v>
      </c>
      <c r="U107" s="73">
        <v>8.9465880000000002</v>
      </c>
      <c r="V107" s="73">
        <v>8.9465880000000002</v>
      </c>
      <c r="W107" s="73">
        <v>8.9465880000000002</v>
      </c>
      <c r="X107" s="73">
        <v>8.9465880000000002</v>
      </c>
      <c r="Y107" s="73">
        <v>8.9465880000000002</v>
      </c>
      <c r="Z107" s="73">
        <v>8.9465880000000002</v>
      </c>
      <c r="AA107" s="73">
        <v>8.9465880000000002</v>
      </c>
      <c r="AB107" s="73">
        <v>8.9465880000000002</v>
      </c>
      <c r="AC107" s="73">
        <v>8.9465880000000002</v>
      </c>
      <c r="AD107" s="73">
        <v>8.9465880000000002</v>
      </c>
      <c r="AE107" s="72">
        <v>2.3839999999999998E-3</v>
      </c>
    </row>
    <row r="108" spans="1:31" ht="15" customHeight="1" x14ac:dyDescent="0.25">
      <c r="A108" s="70" t="s">
        <v>370</v>
      </c>
      <c r="B108" s="73">
        <v>6.207382</v>
      </c>
      <c r="C108" s="73">
        <v>6.2281060000000004</v>
      </c>
      <c r="D108" s="73">
        <v>6.2656260000000001</v>
      </c>
      <c r="E108" s="73">
        <v>6.3028139999999997</v>
      </c>
      <c r="F108" s="73">
        <v>6.3424690000000004</v>
      </c>
      <c r="G108" s="73">
        <v>6.3888569999999998</v>
      </c>
      <c r="H108" s="73">
        <v>6.441872</v>
      </c>
      <c r="I108" s="73">
        <v>6.4633149999999997</v>
      </c>
      <c r="J108" s="73">
        <v>6.4978189999999998</v>
      </c>
      <c r="K108" s="73">
        <v>6.5238560000000003</v>
      </c>
      <c r="L108" s="73">
        <v>6.5240159999999996</v>
      </c>
      <c r="M108" s="73">
        <v>6.5240159999999996</v>
      </c>
      <c r="N108" s="73">
        <v>6.5240159999999996</v>
      </c>
      <c r="O108" s="73">
        <v>6.5240159999999996</v>
      </c>
      <c r="P108" s="73">
        <v>6.5240159999999996</v>
      </c>
      <c r="Q108" s="73">
        <v>6.5240159999999996</v>
      </c>
      <c r="R108" s="73">
        <v>6.5240159999999996</v>
      </c>
      <c r="S108" s="73">
        <v>6.5240159999999996</v>
      </c>
      <c r="T108" s="73">
        <v>6.5240159999999996</v>
      </c>
      <c r="U108" s="73">
        <v>6.5240159999999996</v>
      </c>
      <c r="V108" s="73">
        <v>6.5240159999999996</v>
      </c>
      <c r="W108" s="73">
        <v>6.5240159999999996</v>
      </c>
      <c r="X108" s="73">
        <v>6.5240159999999996</v>
      </c>
      <c r="Y108" s="73">
        <v>6.5348040000000003</v>
      </c>
      <c r="Z108" s="73">
        <v>6.5396799999999997</v>
      </c>
      <c r="AA108" s="73">
        <v>6.5317619999999996</v>
      </c>
      <c r="AB108" s="73">
        <v>6.5461660000000004</v>
      </c>
      <c r="AC108" s="73">
        <v>6.5654899999999996</v>
      </c>
      <c r="AD108" s="73">
        <v>6.590376</v>
      </c>
      <c r="AE108" s="72">
        <v>2.0960000000000002E-3</v>
      </c>
    </row>
    <row r="109" spans="1:31" ht="15" customHeight="1" x14ac:dyDescent="0.25">
      <c r="A109" s="70" t="s">
        <v>371</v>
      </c>
      <c r="B109" s="73">
        <v>6.66594</v>
      </c>
      <c r="C109" s="73">
        <v>6.6881950000000003</v>
      </c>
      <c r="D109" s="73">
        <v>6.7179010000000003</v>
      </c>
      <c r="E109" s="73">
        <v>6.7515830000000001</v>
      </c>
      <c r="F109" s="73">
        <v>6.7939749999999997</v>
      </c>
      <c r="G109" s="73">
        <v>6.8381129999999999</v>
      </c>
      <c r="H109" s="73">
        <v>6.8855259999999996</v>
      </c>
      <c r="I109" s="73">
        <v>6.9084469999999998</v>
      </c>
      <c r="J109" s="73">
        <v>6.9453269999999998</v>
      </c>
      <c r="K109" s="73">
        <v>6.9731569999999996</v>
      </c>
      <c r="L109" s="73">
        <v>6.9733280000000004</v>
      </c>
      <c r="M109" s="73">
        <v>6.9733280000000004</v>
      </c>
      <c r="N109" s="73">
        <v>6.9733280000000004</v>
      </c>
      <c r="O109" s="73">
        <v>6.9733280000000004</v>
      </c>
      <c r="P109" s="73">
        <v>6.9733280000000004</v>
      </c>
      <c r="Q109" s="73">
        <v>6.9733280000000004</v>
      </c>
      <c r="R109" s="73">
        <v>6.9733280000000004</v>
      </c>
      <c r="S109" s="73">
        <v>6.9733280000000004</v>
      </c>
      <c r="T109" s="73">
        <v>6.9733280000000004</v>
      </c>
      <c r="U109" s="73">
        <v>6.9733280000000004</v>
      </c>
      <c r="V109" s="73">
        <v>6.9733280000000004</v>
      </c>
      <c r="W109" s="73">
        <v>6.9733280000000004</v>
      </c>
      <c r="X109" s="73">
        <v>6.9733280000000004</v>
      </c>
      <c r="Y109" s="73">
        <v>6.9848590000000002</v>
      </c>
      <c r="Z109" s="73">
        <v>6.9900719999999996</v>
      </c>
      <c r="AA109" s="73">
        <v>6.99735</v>
      </c>
      <c r="AB109" s="73">
        <v>7.0072279999999996</v>
      </c>
      <c r="AC109" s="73">
        <v>7.0201269999999996</v>
      </c>
      <c r="AD109" s="73">
        <v>7.0361510000000003</v>
      </c>
      <c r="AE109" s="72">
        <v>1.8799999999999999E-3</v>
      </c>
    </row>
    <row r="110" spans="1:31" ht="15" customHeight="1" x14ac:dyDescent="0.25">
      <c r="A110" s="70" t="s">
        <v>372</v>
      </c>
      <c r="B110" s="73">
        <v>6.3382870000000002</v>
      </c>
      <c r="C110" s="73">
        <v>6.3722849999999998</v>
      </c>
      <c r="D110" s="73">
        <v>6.4193720000000001</v>
      </c>
      <c r="E110" s="73">
        <v>6.4779980000000004</v>
      </c>
      <c r="F110" s="73">
        <v>6.5550480000000002</v>
      </c>
      <c r="G110" s="73">
        <v>6.6351509999999996</v>
      </c>
      <c r="H110" s="73">
        <v>6.7025980000000001</v>
      </c>
      <c r="I110" s="73">
        <v>6.7070809999999996</v>
      </c>
      <c r="J110" s="73">
        <v>6.7119749999999998</v>
      </c>
      <c r="K110" s="73">
        <v>6.7119749999999998</v>
      </c>
      <c r="L110" s="73">
        <v>6.7119749999999998</v>
      </c>
      <c r="M110" s="73">
        <v>6.7119749999999998</v>
      </c>
      <c r="N110" s="73">
        <v>6.7119749999999998</v>
      </c>
      <c r="O110" s="73">
        <v>6.7119749999999998</v>
      </c>
      <c r="P110" s="73">
        <v>6.7119749999999998</v>
      </c>
      <c r="Q110" s="73">
        <v>6.7119749999999998</v>
      </c>
      <c r="R110" s="73">
        <v>6.7119749999999998</v>
      </c>
      <c r="S110" s="73">
        <v>6.7119749999999998</v>
      </c>
      <c r="T110" s="73">
        <v>6.7119749999999998</v>
      </c>
      <c r="U110" s="73">
        <v>6.7119749999999998</v>
      </c>
      <c r="V110" s="73">
        <v>6.7119749999999998</v>
      </c>
      <c r="W110" s="73">
        <v>6.7119749999999998</v>
      </c>
      <c r="X110" s="73">
        <v>6.7119749999999998</v>
      </c>
      <c r="Y110" s="73">
        <v>6.7119749999999998</v>
      </c>
      <c r="Z110" s="73">
        <v>6.7119749999999998</v>
      </c>
      <c r="AA110" s="73">
        <v>6.7119749999999998</v>
      </c>
      <c r="AB110" s="73">
        <v>6.7119749999999998</v>
      </c>
      <c r="AC110" s="73">
        <v>6.7119749999999998</v>
      </c>
      <c r="AD110" s="73">
        <v>6.7119749999999998</v>
      </c>
      <c r="AE110" s="72">
        <v>1.9250000000000001E-3</v>
      </c>
    </row>
    <row r="111" spans="1:31" ht="15" customHeight="1" x14ac:dyDescent="0.25">
      <c r="A111" s="70" t="s">
        <v>384</v>
      </c>
      <c r="B111" s="73">
        <v>7.747827</v>
      </c>
      <c r="C111" s="73">
        <v>7.8444060000000002</v>
      </c>
      <c r="D111" s="73">
        <v>7.920604</v>
      </c>
      <c r="E111" s="73">
        <v>8.0025300000000001</v>
      </c>
      <c r="F111" s="73">
        <v>8.0796840000000003</v>
      </c>
      <c r="G111" s="73">
        <v>8.1639769999999992</v>
      </c>
      <c r="H111" s="73">
        <v>8.2446730000000006</v>
      </c>
      <c r="I111" s="73">
        <v>8.2626480000000004</v>
      </c>
      <c r="J111" s="73">
        <v>8.2896459999999994</v>
      </c>
      <c r="K111" s="73">
        <v>8.3096069999999997</v>
      </c>
      <c r="L111" s="73">
        <v>8.3216979999999996</v>
      </c>
      <c r="M111" s="73">
        <v>8.3355119999999996</v>
      </c>
      <c r="N111" s="73">
        <v>8.3504590000000007</v>
      </c>
      <c r="O111" s="73">
        <v>8.3647120000000008</v>
      </c>
      <c r="P111" s="73">
        <v>8.3660460000000008</v>
      </c>
      <c r="Q111" s="73">
        <v>8.3672599999999999</v>
      </c>
      <c r="R111" s="73">
        <v>8.3683639999999997</v>
      </c>
      <c r="S111" s="73">
        <v>8.3693690000000007</v>
      </c>
      <c r="T111" s="73">
        <v>8.3703040000000009</v>
      </c>
      <c r="U111" s="73">
        <v>8.3711789999999997</v>
      </c>
      <c r="V111" s="73">
        <v>8.3719850000000005</v>
      </c>
      <c r="W111" s="73">
        <v>8.3726920000000007</v>
      </c>
      <c r="X111" s="73">
        <v>8.3733249999999995</v>
      </c>
      <c r="Y111" s="73">
        <v>8.3770620000000005</v>
      </c>
      <c r="Z111" s="73">
        <v>8.3789920000000002</v>
      </c>
      <c r="AA111" s="73">
        <v>8.377383</v>
      </c>
      <c r="AB111" s="73">
        <v>8.3818789999999996</v>
      </c>
      <c r="AC111" s="73">
        <v>8.3877220000000001</v>
      </c>
      <c r="AD111" s="73">
        <v>8.3950890000000005</v>
      </c>
      <c r="AE111" s="72">
        <v>2.516E-3</v>
      </c>
    </row>
    <row r="112" spans="1:31" ht="15" customHeight="1" x14ac:dyDescent="0.25">
      <c r="A112" s="69" t="s">
        <v>376</v>
      </c>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row>
    <row r="113" spans="1:61" ht="15" customHeight="1" x14ac:dyDescent="0.25">
      <c r="A113" s="70" t="s">
        <v>369</v>
      </c>
      <c r="B113" s="73">
        <v>5.9927549999999998</v>
      </c>
      <c r="C113" s="73">
        <v>6.0319919999999998</v>
      </c>
      <c r="D113" s="73">
        <v>6.2304360000000001</v>
      </c>
      <c r="E113" s="73">
        <v>6.3496639999999998</v>
      </c>
      <c r="F113" s="73">
        <v>6.4917090000000002</v>
      </c>
      <c r="G113" s="73">
        <v>6.7248929999999998</v>
      </c>
      <c r="H113" s="73">
        <v>6.90266</v>
      </c>
      <c r="I113" s="73">
        <v>6.9642099999999996</v>
      </c>
      <c r="J113" s="73">
        <v>7.0245680000000004</v>
      </c>
      <c r="K113" s="73">
        <v>7.0886339999999999</v>
      </c>
      <c r="L113" s="73">
        <v>7.1298389999999996</v>
      </c>
      <c r="M113" s="73">
        <v>7.1719679999999997</v>
      </c>
      <c r="N113" s="73">
        <v>7.2125029999999999</v>
      </c>
      <c r="O113" s="73">
        <v>7.246848</v>
      </c>
      <c r="P113" s="73">
        <v>7.2542660000000003</v>
      </c>
      <c r="Q113" s="73">
        <v>7.2632519999999996</v>
      </c>
      <c r="R113" s="73">
        <v>7.265968</v>
      </c>
      <c r="S113" s="73">
        <v>7.229641</v>
      </c>
      <c r="T113" s="73">
        <v>7.2214910000000003</v>
      </c>
      <c r="U113" s="73">
        <v>7.2338469999999999</v>
      </c>
      <c r="V113" s="73">
        <v>7.2344790000000003</v>
      </c>
      <c r="W113" s="73">
        <v>7.2875629999999996</v>
      </c>
      <c r="X113" s="73">
        <v>7.2882670000000003</v>
      </c>
      <c r="Y113" s="73">
        <v>7.289288</v>
      </c>
      <c r="Z113" s="73">
        <v>7.2910199999999996</v>
      </c>
      <c r="AA113" s="73">
        <v>7.2761899999999997</v>
      </c>
      <c r="AB113" s="73">
        <v>7.2280550000000003</v>
      </c>
      <c r="AC113" s="73">
        <v>7.2333150000000002</v>
      </c>
      <c r="AD113" s="73">
        <v>7.2400080000000004</v>
      </c>
      <c r="AE113" s="72">
        <v>6.7840000000000001E-3</v>
      </c>
    </row>
    <row r="114" spans="1:61" ht="15" customHeight="1" x14ac:dyDescent="0.25">
      <c r="A114" s="70" t="s">
        <v>370</v>
      </c>
      <c r="B114" s="73">
        <v>5.3028950000000004</v>
      </c>
      <c r="C114" s="73">
        <v>5.3129179999999998</v>
      </c>
      <c r="D114" s="73">
        <v>5.3294329999999999</v>
      </c>
      <c r="E114" s="73">
        <v>5.3919499999999996</v>
      </c>
      <c r="F114" s="73">
        <v>5.4080709999999996</v>
      </c>
      <c r="G114" s="73">
        <v>5.4205410000000001</v>
      </c>
      <c r="H114" s="73">
        <v>5.4369319999999997</v>
      </c>
      <c r="I114" s="73">
        <v>5.4343579999999996</v>
      </c>
      <c r="J114" s="73">
        <v>5.4378409999999997</v>
      </c>
      <c r="K114" s="73">
        <v>5.4414210000000001</v>
      </c>
      <c r="L114" s="73">
        <v>5.4402520000000001</v>
      </c>
      <c r="M114" s="73">
        <v>5.4396959999999996</v>
      </c>
      <c r="N114" s="73">
        <v>5.4395290000000003</v>
      </c>
      <c r="O114" s="73">
        <v>5.4396089999999999</v>
      </c>
      <c r="P114" s="73">
        <v>5.4398249999999999</v>
      </c>
      <c r="Q114" s="73">
        <v>5.4400760000000004</v>
      </c>
      <c r="R114" s="73">
        <v>5.4403040000000003</v>
      </c>
      <c r="S114" s="73">
        <v>5.4401479999999998</v>
      </c>
      <c r="T114" s="73">
        <v>5.442088</v>
      </c>
      <c r="U114" s="73">
        <v>5.451028</v>
      </c>
      <c r="V114" s="73">
        <v>5.4637460000000004</v>
      </c>
      <c r="W114" s="73">
        <v>5.4637859999999998</v>
      </c>
      <c r="X114" s="73">
        <v>5.4637349999999998</v>
      </c>
      <c r="Y114" s="73">
        <v>5.473757</v>
      </c>
      <c r="Z114" s="73">
        <v>5.4787949999999999</v>
      </c>
      <c r="AA114" s="73">
        <v>5.4858880000000001</v>
      </c>
      <c r="AB114" s="73">
        <v>5.4952870000000003</v>
      </c>
      <c r="AC114" s="73">
        <v>5.5071919999999999</v>
      </c>
      <c r="AD114" s="73">
        <v>5.5213979999999996</v>
      </c>
      <c r="AE114" s="72">
        <v>1.4270000000000001E-3</v>
      </c>
    </row>
    <row r="115" spans="1:61" ht="15" customHeight="1" x14ac:dyDescent="0.25">
      <c r="A115" s="70" t="s">
        <v>371</v>
      </c>
      <c r="B115" s="73">
        <v>5.3790480000000001</v>
      </c>
      <c r="C115" s="73">
        <v>5.3891030000000004</v>
      </c>
      <c r="D115" s="73">
        <v>5.4061690000000002</v>
      </c>
      <c r="E115" s="73">
        <v>5.4267969999999996</v>
      </c>
      <c r="F115" s="73">
        <v>5.4501410000000003</v>
      </c>
      <c r="G115" s="73">
        <v>5.5283329999999999</v>
      </c>
      <c r="H115" s="73">
        <v>5.5585310000000003</v>
      </c>
      <c r="I115" s="73">
        <v>5.5616099999999999</v>
      </c>
      <c r="J115" s="73">
        <v>5.5660540000000003</v>
      </c>
      <c r="K115" s="73">
        <v>5.5698480000000004</v>
      </c>
      <c r="L115" s="73">
        <v>5.5679559999999997</v>
      </c>
      <c r="M115" s="73">
        <v>5.566338</v>
      </c>
      <c r="N115" s="73">
        <v>5.5649620000000004</v>
      </c>
      <c r="O115" s="73">
        <v>5.5637309999999998</v>
      </c>
      <c r="P115" s="73">
        <v>5.5625460000000002</v>
      </c>
      <c r="Q115" s="73">
        <v>5.5613349999999997</v>
      </c>
      <c r="R115" s="73">
        <v>5.5600759999999996</v>
      </c>
      <c r="S115" s="73">
        <v>5.558745</v>
      </c>
      <c r="T115" s="73">
        <v>5.5573499999999996</v>
      </c>
      <c r="U115" s="73">
        <v>5.5559120000000002</v>
      </c>
      <c r="V115" s="73">
        <v>5.5544320000000003</v>
      </c>
      <c r="W115" s="73">
        <v>5.5528430000000002</v>
      </c>
      <c r="X115" s="73">
        <v>5.5511290000000004</v>
      </c>
      <c r="Y115" s="73">
        <v>5.5597519999999996</v>
      </c>
      <c r="Z115" s="73">
        <v>5.5628320000000002</v>
      </c>
      <c r="AA115" s="73">
        <v>5.5678229999999997</v>
      </c>
      <c r="AB115" s="73">
        <v>5.5751920000000004</v>
      </c>
      <c r="AC115" s="73">
        <v>5.5853099999999998</v>
      </c>
      <c r="AD115" s="73">
        <v>5.5982649999999996</v>
      </c>
      <c r="AE115" s="72">
        <v>1.4109999999999999E-3</v>
      </c>
    </row>
    <row r="116" spans="1:61" ht="15" customHeight="1" x14ac:dyDescent="0.25">
      <c r="A116" s="70" t="s">
        <v>372</v>
      </c>
      <c r="B116" s="73">
        <v>5.7782809999999998</v>
      </c>
      <c r="C116" s="73">
        <v>5.8162609999999999</v>
      </c>
      <c r="D116" s="73">
        <v>5.8246520000000004</v>
      </c>
      <c r="E116" s="73">
        <v>5.9252039999999999</v>
      </c>
      <c r="F116" s="73">
        <v>6.0334019999999997</v>
      </c>
      <c r="G116" s="73">
        <v>6.2200110000000004</v>
      </c>
      <c r="H116" s="73">
        <v>6.3530550000000003</v>
      </c>
      <c r="I116" s="73">
        <v>6.393726</v>
      </c>
      <c r="J116" s="73">
        <v>6.4524299999999997</v>
      </c>
      <c r="K116" s="73">
        <v>6.5012650000000001</v>
      </c>
      <c r="L116" s="73">
        <v>6.5390509999999997</v>
      </c>
      <c r="M116" s="73">
        <v>6.578722</v>
      </c>
      <c r="N116" s="73">
        <v>6.6193309999999999</v>
      </c>
      <c r="O116" s="73">
        <v>6.6573659999999997</v>
      </c>
      <c r="P116" s="73">
        <v>6.6819280000000001</v>
      </c>
      <c r="Q116" s="73">
        <v>6.7118380000000002</v>
      </c>
      <c r="R116" s="73">
        <v>6.7371670000000003</v>
      </c>
      <c r="S116" s="73">
        <v>6.7502930000000001</v>
      </c>
      <c r="T116" s="73">
        <v>6.7597829999999997</v>
      </c>
      <c r="U116" s="73">
        <v>6.7674950000000003</v>
      </c>
      <c r="V116" s="73">
        <v>6.7696560000000003</v>
      </c>
      <c r="W116" s="73">
        <v>6.7691379999999999</v>
      </c>
      <c r="X116" s="73">
        <v>6.7686669999999998</v>
      </c>
      <c r="Y116" s="73">
        <v>6.7682359999999999</v>
      </c>
      <c r="Z116" s="73">
        <v>6.7678390000000004</v>
      </c>
      <c r="AA116" s="73">
        <v>6.7674729999999998</v>
      </c>
      <c r="AB116" s="73">
        <v>6.7671330000000003</v>
      </c>
      <c r="AC116" s="73">
        <v>6.7668179999999998</v>
      </c>
      <c r="AD116" s="73">
        <v>6.7665240000000004</v>
      </c>
      <c r="AE116" s="72">
        <v>5.6210000000000001E-3</v>
      </c>
    </row>
    <row r="117" spans="1:61" ht="15" customHeight="1" x14ac:dyDescent="0.25">
      <c r="A117" s="70" t="s">
        <v>385</v>
      </c>
      <c r="B117" s="73">
        <v>5.9839229999999999</v>
      </c>
      <c r="C117" s="73">
        <v>6.0210790000000003</v>
      </c>
      <c r="D117" s="73">
        <v>6.2164599999999997</v>
      </c>
      <c r="E117" s="73">
        <v>6.3365929999999997</v>
      </c>
      <c r="F117" s="73">
        <v>6.4774529999999997</v>
      </c>
      <c r="G117" s="73">
        <v>6.7074509999999998</v>
      </c>
      <c r="H117" s="73">
        <v>6.8825969999999996</v>
      </c>
      <c r="I117" s="73">
        <v>6.9430059999999996</v>
      </c>
      <c r="J117" s="73">
        <v>7.0023710000000001</v>
      </c>
      <c r="K117" s="73">
        <v>7.0653139999999999</v>
      </c>
      <c r="L117" s="73">
        <v>7.1056889999999999</v>
      </c>
      <c r="M117" s="73">
        <v>7.1469769999999997</v>
      </c>
      <c r="N117" s="73">
        <v>7.1865620000000003</v>
      </c>
      <c r="O117" s="73">
        <v>7.2202130000000002</v>
      </c>
      <c r="P117" s="73">
        <v>7.2274390000000004</v>
      </c>
      <c r="Q117" s="73">
        <v>7.2345430000000004</v>
      </c>
      <c r="R117" s="73">
        <v>7.2372199999999998</v>
      </c>
      <c r="S117" s="73">
        <v>7.2004809999999999</v>
      </c>
      <c r="T117" s="73">
        <v>7.1897760000000002</v>
      </c>
      <c r="U117" s="73">
        <v>7.2008570000000001</v>
      </c>
      <c r="V117" s="73">
        <v>7.1952069999999999</v>
      </c>
      <c r="W117" s="73">
        <v>7.2416729999999996</v>
      </c>
      <c r="X117" s="73">
        <v>7.2366190000000001</v>
      </c>
      <c r="Y117" s="73">
        <v>7.230448</v>
      </c>
      <c r="Z117" s="73">
        <v>7.2248669999999997</v>
      </c>
      <c r="AA117" s="73">
        <v>7.1858500000000003</v>
      </c>
      <c r="AB117" s="73">
        <v>7.1353790000000004</v>
      </c>
      <c r="AC117" s="73">
        <v>7.1311530000000003</v>
      </c>
      <c r="AD117" s="73">
        <v>7.1290969999999998</v>
      </c>
      <c r="AE117" s="72">
        <v>6.2760000000000003E-3</v>
      </c>
    </row>
    <row r="118" spans="1:61" ht="15" customHeight="1" x14ac:dyDescent="0.25">
      <c r="A118" s="70" t="s">
        <v>386</v>
      </c>
      <c r="B118" s="73">
        <v>6.6302490000000001</v>
      </c>
      <c r="C118" s="73">
        <v>6.688453</v>
      </c>
      <c r="D118" s="73">
        <v>6.921888</v>
      </c>
      <c r="E118" s="73">
        <v>7.0347200000000001</v>
      </c>
      <c r="F118" s="73">
        <v>7.1609020000000001</v>
      </c>
      <c r="G118" s="73">
        <v>7.4225060000000003</v>
      </c>
      <c r="H118" s="73">
        <v>7.5966930000000001</v>
      </c>
      <c r="I118" s="73">
        <v>7.6339550000000003</v>
      </c>
      <c r="J118" s="73">
        <v>7.6728889999999996</v>
      </c>
      <c r="K118" s="73">
        <v>7.7260049999999998</v>
      </c>
      <c r="L118" s="73">
        <v>7.7580220000000004</v>
      </c>
      <c r="M118" s="73">
        <v>7.7959360000000002</v>
      </c>
      <c r="N118" s="73">
        <v>7.8242269999999996</v>
      </c>
      <c r="O118" s="73">
        <v>7.8582219999999996</v>
      </c>
      <c r="P118" s="73">
        <v>7.870438</v>
      </c>
      <c r="Q118" s="73">
        <v>7.8818780000000004</v>
      </c>
      <c r="R118" s="73">
        <v>7.8873329999999999</v>
      </c>
      <c r="S118" s="73">
        <v>7.8538490000000003</v>
      </c>
      <c r="T118" s="73">
        <v>7.8380530000000004</v>
      </c>
      <c r="U118" s="73">
        <v>7.841418</v>
      </c>
      <c r="V118" s="73">
        <v>7.8326969999999996</v>
      </c>
      <c r="W118" s="73">
        <v>7.8662749999999999</v>
      </c>
      <c r="X118" s="73">
        <v>7.8552689999999998</v>
      </c>
      <c r="Y118" s="73">
        <v>7.8451240000000002</v>
      </c>
      <c r="Z118" s="73">
        <v>7.8345599999999997</v>
      </c>
      <c r="AA118" s="73">
        <v>7.7948810000000002</v>
      </c>
      <c r="AB118" s="73">
        <v>7.7470780000000001</v>
      </c>
      <c r="AC118" s="73">
        <v>7.7403769999999996</v>
      </c>
      <c r="AD118" s="73">
        <v>7.7353480000000001</v>
      </c>
      <c r="AE118" s="72">
        <v>5.4000000000000003E-3</v>
      </c>
    </row>
    <row r="119" spans="1:61" ht="15" customHeight="1" x14ac:dyDescent="0.25"/>
    <row r="120" spans="1:61" ht="15" customHeight="1" x14ac:dyDescent="0.25">
      <c r="A120" s="69" t="s">
        <v>558</v>
      </c>
    </row>
    <row r="121" spans="1:61" ht="15" customHeight="1" x14ac:dyDescent="0.25">
      <c r="A121" s="69" t="s">
        <v>368</v>
      </c>
    </row>
    <row r="122" spans="1:61" ht="15" customHeight="1" x14ac:dyDescent="0.25">
      <c r="A122" s="70" t="s">
        <v>369</v>
      </c>
      <c r="B122" s="78">
        <v>85.012</v>
      </c>
      <c r="C122" s="78">
        <v>90.421000000000006</v>
      </c>
      <c r="D122" s="78">
        <v>113.99</v>
      </c>
      <c r="E122" s="78">
        <v>124.96000000000001</v>
      </c>
      <c r="F122" s="78">
        <v>127.16900000000001</v>
      </c>
      <c r="G122" s="78">
        <v>127.95699999999999</v>
      </c>
      <c r="H122" s="78">
        <v>129.08700000000002</v>
      </c>
      <c r="I122" s="78">
        <v>127.52800000000001</v>
      </c>
      <c r="J122" s="78">
        <v>127.17100000000001</v>
      </c>
      <c r="K122" s="78">
        <v>125.90599999999999</v>
      </c>
      <c r="L122" s="78">
        <v>125.523</v>
      </c>
      <c r="M122" s="78">
        <v>125.998</v>
      </c>
      <c r="N122" s="78">
        <v>127.51199999999999</v>
      </c>
      <c r="O122" s="78">
        <v>130.56200000000001</v>
      </c>
      <c r="P122" s="78">
        <v>133.316</v>
      </c>
      <c r="Q122" s="78">
        <v>136.18299999999999</v>
      </c>
      <c r="R122" s="78">
        <v>138.49800000000002</v>
      </c>
      <c r="S122" s="78">
        <v>140.185</v>
      </c>
      <c r="T122" s="78">
        <v>141.38899999999998</v>
      </c>
      <c r="U122" s="78">
        <v>142.31800000000001</v>
      </c>
      <c r="V122" s="78">
        <v>143.80799999999999</v>
      </c>
      <c r="W122" s="78">
        <v>145.43700000000001</v>
      </c>
      <c r="X122" s="78">
        <v>147.79</v>
      </c>
      <c r="Y122" s="78">
        <v>149.667</v>
      </c>
      <c r="Z122" s="78">
        <v>152.34399999999999</v>
      </c>
      <c r="AA122" s="78">
        <v>154.58500000000001</v>
      </c>
      <c r="AB122" s="78">
        <v>157.11000000000001</v>
      </c>
      <c r="AC122" s="78">
        <v>159.45999999999998</v>
      </c>
      <c r="AD122" s="78">
        <v>161.79599999999999</v>
      </c>
      <c r="AE122" s="72">
        <v>2.1784000000000001E-2</v>
      </c>
      <c r="AG122">
        <f>+B122*1000</f>
        <v>85012</v>
      </c>
      <c r="AH122">
        <f t="shared" ref="AH122:AW137" si="0">+C122*1000</f>
        <v>90421</v>
      </c>
      <c r="AI122">
        <f t="shared" si="0"/>
        <v>113990</v>
      </c>
      <c r="AJ122">
        <f t="shared" si="0"/>
        <v>124960.00000000001</v>
      </c>
      <c r="AK122">
        <f t="shared" si="0"/>
        <v>127169.00000000001</v>
      </c>
      <c r="AL122">
        <f t="shared" si="0"/>
        <v>127957</v>
      </c>
      <c r="AM122">
        <f t="shared" si="0"/>
        <v>129087.00000000001</v>
      </c>
      <c r="AN122">
        <f t="shared" si="0"/>
        <v>127528</v>
      </c>
      <c r="AO122">
        <f t="shared" si="0"/>
        <v>127171</v>
      </c>
      <c r="AP122">
        <f t="shared" si="0"/>
        <v>125905.99999999999</v>
      </c>
      <c r="AQ122">
        <f t="shared" si="0"/>
        <v>125523</v>
      </c>
      <c r="AR122">
        <f t="shared" si="0"/>
        <v>125998</v>
      </c>
      <c r="AS122">
        <f t="shared" si="0"/>
        <v>127511.99999999999</v>
      </c>
      <c r="AT122">
        <f t="shared" si="0"/>
        <v>130562.00000000001</v>
      </c>
      <c r="AU122">
        <f t="shared" si="0"/>
        <v>133316</v>
      </c>
      <c r="AV122">
        <f t="shared" si="0"/>
        <v>136183</v>
      </c>
      <c r="AW122">
        <f t="shared" si="0"/>
        <v>138498.00000000003</v>
      </c>
      <c r="AX122">
        <f t="shared" ref="AX122:BI139" si="1">+S122*1000</f>
        <v>140185</v>
      </c>
      <c r="AY122">
        <f t="shared" si="1"/>
        <v>141388.99999999997</v>
      </c>
      <c r="AZ122">
        <f t="shared" si="1"/>
        <v>142318</v>
      </c>
      <c r="BA122">
        <f t="shared" si="1"/>
        <v>143808</v>
      </c>
      <c r="BB122">
        <f t="shared" si="1"/>
        <v>145437</v>
      </c>
      <c r="BC122">
        <f t="shared" si="1"/>
        <v>147790</v>
      </c>
      <c r="BD122">
        <f t="shared" si="1"/>
        <v>149667</v>
      </c>
      <c r="BE122">
        <f t="shared" si="1"/>
        <v>152344</v>
      </c>
      <c r="BF122">
        <f t="shared" si="1"/>
        <v>154585</v>
      </c>
      <c r="BG122">
        <f t="shared" si="1"/>
        <v>157110</v>
      </c>
      <c r="BH122">
        <f t="shared" si="1"/>
        <v>159459.99999999997</v>
      </c>
      <c r="BI122">
        <f t="shared" si="1"/>
        <v>161796</v>
      </c>
    </row>
    <row r="123" spans="1:61" ht="15" customHeight="1" x14ac:dyDescent="0.25">
      <c r="A123" s="70" t="s">
        <v>370</v>
      </c>
      <c r="B123" s="78">
        <v>33.628999999999998</v>
      </c>
      <c r="C123" s="78">
        <v>35.284999999999997</v>
      </c>
      <c r="D123" s="78">
        <v>43.92</v>
      </c>
      <c r="E123" s="78">
        <v>47.576999999999998</v>
      </c>
      <c r="F123" s="78">
        <v>47.884999999999998</v>
      </c>
      <c r="G123" s="78">
        <v>47.690999999999995</v>
      </c>
      <c r="H123" s="78">
        <v>47.667000000000002</v>
      </c>
      <c r="I123" s="78">
        <v>46.686</v>
      </c>
      <c r="J123" s="78">
        <v>46.184999999999995</v>
      </c>
      <c r="K123" s="78">
        <v>45.39</v>
      </c>
      <c r="L123" s="78">
        <v>44.945999999999998</v>
      </c>
      <c r="M123" s="78">
        <v>44.833999999999996</v>
      </c>
      <c r="N123" s="78">
        <v>45.11</v>
      </c>
      <c r="O123" s="78">
        <v>45.942</v>
      </c>
      <c r="P123" s="78">
        <v>46.677999999999997</v>
      </c>
      <c r="Q123" s="78">
        <v>47.463999999999999</v>
      </c>
      <c r="R123" s="78">
        <v>48.065999999999995</v>
      </c>
      <c r="S123" s="78">
        <v>48.460999999999999</v>
      </c>
      <c r="T123" s="78">
        <v>48.7</v>
      </c>
      <c r="U123" s="78">
        <v>48.855999999999995</v>
      </c>
      <c r="V123" s="78">
        <v>49.215000000000003</v>
      </c>
      <c r="W123" s="78">
        <v>49.687000000000005</v>
      </c>
      <c r="X123" s="78">
        <v>50.381</v>
      </c>
      <c r="Y123" s="78">
        <v>51.054000000000002</v>
      </c>
      <c r="Z123" s="78">
        <v>51.852000000000004</v>
      </c>
      <c r="AA123" s="78">
        <v>52.570999999999998</v>
      </c>
      <c r="AB123" s="78">
        <v>53.330000000000005</v>
      </c>
      <c r="AC123" s="78">
        <v>54.033999999999999</v>
      </c>
      <c r="AD123" s="78">
        <v>54.737000000000002</v>
      </c>
      <c r="AE123" s="72">
        <v>1.6395E-2</v>
      </c>
      <c r="AG123">
        <f t="shared" ref="AG123:AV139" si="2">+B123*1000</f>
        <v>33629</v>
      </c>
      <c r="AH123">
        <f t="shared" si="0"/>
        <v>35285</v>
      </c>
      <c r="AI123">
        <f t="shared" si="0"/>
        <v>43920</v>
      </c>
      <c r="AJ123">
        <f t="shared" si="0"/>
        <v>47577</v>
      </c>
      <c r="AK123">
        <f t="shared" si="0"/>
        <v>47885</v>
      </c>
      <c r="AL123">
        <f t="shared" si="0"/>
        <v>47690.999999999993</v>
      </c>
      <c r="AM123">
        <f t="shared" si="0"/>
        <v>47667</v>
      </c>
      <c r="AN123">
        <f t="shared" si="0"/>
        <v>46686</v>
      </c>
      <c r="AO123">
        <f t="shared" si="0"/>
        <v>46184.999999999993</v>
      </c>
      <c r="AP123">
        <f t="shared" si="0"/>
        <v>45390</v>
      </c>
      <c r="AQ123">
        <f t="shared" si="0"/>
        <v>44946</v>
      </c>
      <c r="AR123">
        <f t="shared" si="0"/>
        <v>44833.999999999993</v>
      </c>
      <c r="AS123">
        <f t="shared" si="0"/>
        <v>45110</v>
      </c>
      <c r="AT123">
        <f t="shared" si="0"/>
        <v>45942</v>
      </c>
      <c r="AU123">
        <f t="shared" si="0"/>
        <v>46678</v>
      </c>
      <c r="AV123">
        <f t="shared" si="0"/>
        <v>47464</v>
      </c>
      <c r="AW123">
        <f t="shared" si="0"/>
        <v>48065.999999999993</v>
      </c>
      <c r="AX123">
        <f t="shared" si="1"/>
        <v>48461</v>
      </c>
      <c r="AY123">
        <f t="shared" si="1"/>
        <v>48700</v>
      </c>
      <c r="AZ123">
        <f t="shared" si="1"/>
        <v>48855.999999999993</v>
      </c>
      <c r="BA123">
        <f t="shared" si="1"/>
        <v>49215</v>
      </c>
      <c r="BB123">
        <f t="shared" si="1"/>
        <v>49687.000000000007</v>
      </c>
      <c r="BC123">
        <f t="shared" si="1"/>
        <v>50381</v>
      </c>
      <c r="BD123">
        <f t="shared" si="1"/>
        <v>51054</v>
      </c>
      <c r="BE123">
        <f t="shared" si="1"/>
        <v>51852.000000000007</v>
      </c>
      <c r="BF123">
        <f t="shared" si="1"/>
        <v>52571</v>
      </c>
      <c r="BG123">
        <f t="shared" si="1"/>
        <v>53330.000000000007</v>
      </c>
      <c r="BH123">
        <f t="shared" si="1"/>
        <v>54034</v>
      </c>
      <c r="BI123">
        <f t="shared" si="1"/>
        <v>54737</v>
      </c>
    </row>
    <row r="124" spans="1:61" ht="15" customHeight="1" x14ac:dyDescent="0.25">
      <c r="A124" s="70" t="s">
        <v>371</v>
      </c>
      <c r="B124" s="78">
        <v>0.96399999999999997</v>
      </c>
      <c r="C124" s="78">
        <v>1.194</v>
      </c>
      <c r="D124" s="78">
        <v>1.5839999999999999</v>
      </c>
      <c r="E124" s="78">
        <v>1.667</v>
      </c>
      <c r="F124" s="78">
        <v>1.593</v>
      </c>
      <c r="G124" s="78">
        <v>1.51</v>
      </c>
      <c r="H124" s="78">
        <v>1.6360000000000001</v>
      </c>
      <c r="I124" s="78">
        <v>1.6910000000000001</v>
      </c>
      <c r="J124" s="78">
        <v>1.7650000000000001</v>
      </c>
      <c r="K124" s="78">
        <v>1.85</v>
      </c>
      <c r="L124" s="78">
        <v>1.9589999999999999</v>
      </c>
      <c r="M124" s="78">
        <v>2.0750000000000002</v>
      </c>
      <c r="N124" s="78">
        <v>2.2039999999999997</v>
      </c>
      <c r="O124" s="78">
        <v>2.3579999999999997</v>
      </c>
      <c r="P124" s="78">
        <v>2.496</v>
      </c>
      <c r="Q124" s="78">
        <v>2.6350000000000002</v>
      </c>
      <c r="R124" s="78">
        <v>2.7610000000000001</v>
      </c>
      <c r="S124" s="78">
        <v>2.8719999999999999</v>
      </c>
      <c r="T124" s="78">
        <v>2.9659999999999997</v>
      </c>
      <c r="U124" s="78">
        <v>3.0489999999999999</v>
      </c>
      <c r="V124" s="78">
        <v>3.1380000000000003</v>
      </c>
      <c r="W124" s="78">
        <v>3.238</v>
      </c>
      <c r="X124" s="78">
        <v>3.3330000000000002</v>
      </c>
      <c r="Y124" s="78">
        <v>3.4630000000000001</v>
      </c>
      <c r="Z124" s="78">
        <v>3.593</v>
      </c>
      <c r="AA124" s="78">
        <v>3.7239999999999998</v>
      </c>
      <c r="AB124" s="78">
        <v>3.8620000000000001</v>
      </c>
      <c r="AC124" s="78">
        <v>3.9960000000000004</v>
      </c>
      <c r="AD124" s="78">
        <v>4.1239999999999997</v>
      </c>
      <c r="AE124" s="72">
        <v>4.6963999999999999E-2</v>
      </c>
      <c r="AG124">
        <f t="shared" si="2"/>
        <v>964</v>
      </c>
      <c r="AH124">
        <f t="shared" si="0"/>
        <v>1194</v>
      </c>
      <c r="AI124">
        <f t="shared" si="0"/>
        <v>1583.9999999999998</v>
      </c>
      <c r="AJ124">
        <f t="shared" si="0"/>
        <v>1667</v>
      </c>
      <c r="AK124">
        <f t="shared" si="0"/>
        <v>1593</v>
      </c>
      <c r="AL124">
        <f t="shared" si="0"/>
        <v>1510</v>
      </c>
      <c r="AM124">
        <f t="shared" si="0"/>
        <v>1636.0000000000002</v>
      </c>
      <c r="AN124">
        <f t="shared" si="0"/>
        <v>1691</v>
      </c>
      <c r="AO124">
        <f t="shared" si="0"/>
        <v>1765.0000000000002</v>
      </c>
      <c r="AP124">
        <f t="shared" si="0"/>
        <v>1850</v>
      </c>
      <c r="AQ124">
        <f t="shared" si="0"/>
        <v>1958.9999999999998</v>
      </c>
      <c r="AR124">
        <f t="shared" si="0"/>
        <v>2075</v>
      </c>
      <c r="AS124">
        <f t="shared" si="0"/>
        <v>2203.9999999999995</v>
      </c>
      <c r="AT124">
        <f t="shared" si="0"/>
        <v>2357.9999999999995</v>
      </c>
      <c r="AU124">
        <f t="shared" si="0"/>
        <v>2496</v>
      </c>
      <c r="AV124">
        <f t="shared" si="0"/>
        <v>2635.0000000000005</v>
      </c>
      <c r="AW124">
        <f t="shared" si="0"/>
        <v>2761</v>
      </c>
      <c r="AX124">
        <f t="shared" si="1"/>
        <v>2872</v>
      </c>
      <c r="AY124">
        <f t="shared" si="1"/>
        <v>2965.9999999999995</v>
      </c>
      <c r="AZ124">
        <f t="shared" si="1"/>
        <v>3049</v>
      </c>
      <c r="BA124">
        <f t="shared" si="1"/>
        <v>3138.0000000000005</v>
      </c>
      <c r="BB124">
        <f t="shared" si="1"/>
        <v>3238</v>
      </c>
      <c r="BC124">
        <f t="shared" si="1"/>
        <v>3333</v>
      </c>
      <c r="BD124">
        <f t="shared" si="1"/>
        <v>3463</v>
      </c>
      <c r="BE124">
        <f t="shared" si="1"/>
        <v>3593</v>
      </c>
      <c r="BF124">
        <f t="shared" si="1"/>
        <v>3723.9999999999995</v>
      </c>
      <c r="BG124">
        <f t="shared" si="1"/>
        <v>3862</v>
      </c>
      <c r="BH124">
        <f t="shared" si="1"/>
        <v>3996.0000000000005</v>
      </c>
      <c r="BI124">
        <f t="shared" si="1"/>
        <v>4124</v>
      </c>
    </row>
    <row r="125" spans="1:61" ht="15" customHeight="1" x14ac:dyDescent="0.25">
      <c r="A125" s="70" t="s">
        <v>372</v>
      </c>
      <c r="B125" s="78">
        <v>6.0000000000000005E-2</v>
      </c>
      <c r="C125" s="78">
        <v>6.3E-2</v>
      </c>
      <c r="D125" s="78">
        <v>0.08</v>
      </c>
      <c r="E125" s="78">
        <v>8.6999999999999994E-2</v>
      </c>
      <c r="F125" s="78">
        <v>8.7999999999999995E-2</v>
      </c>
      <c r="G125" s="78">
        <v>8.8999999999999996E-2</v>
      </c>
      <c r="H125" s="78">
        <v>8.8999999999999996E-2</v>
      </c>
      <c r="I125" s="78">
        <v>8.7999999999999995E-2</v>
      </c>
      <c r="J125" s="78">
        <v>8.7999999999999995E-2</v>
      </c>
      <c r="K125" s="78">
        <v>8.6999999999999994E-2</v>
      </c>
      <c r="L125" s="78">
        <v>8.6000000000000007E-2</v>
      </c>
      <c r="M125" s="78">
        <v>8.6000000000000007E-2</v>
      </c>
      <c r="N125" s="78">
        <v>8.6999999999999994E-2</v>
      </c>
      <c r="O125" s="78">
        <v>8.8999999999999996E-2</v>
      </c>
      <c r="P125" s="78">
        <v>9.0999999999999998E-2</v>
      </c>
      <c r="Q125" s="78">
        <v>9.2999999999999999E-2</v>
      </c>
      <c r="R125" s="78">
        <v>9.5000000000000001E-2</v>
      </c>
      <c r="S125" s="78">
        <v>9.6000000000000002E-2</v>
      </c>
      <c r="T125" s="78">
        <v>9.7000000000000003E-2</v>
      </c>
      <c r="U125" s="78">
        <v>9.7000000000000003E-2</v>
      </c>
      <c r="V125" s="78">
        <v>9.8000000000000004E-2</v>
      </c>
      <c r="W125" s="78">
        <v>0.38800000000000001</v>
      </c>
      <c r="X125" s="78">
        <v>0.51900000000000002</v>
      </c>
      <c r="Y125" s="78">
        <v>1.3149999999999999</v>
      </c>
      <c r="Z125" s="78">
        <v>1.349</v>
      </c>
      <c r="AA125" s="78">
        <v>1.6919999999999999</v>
      </c>
      <c r="AB125" s="78">
        <v>1.73</v>
      </c>
      <c r="AC125" s="78">
        <v>1.764</v>
      </c>
      <c r="AD125" s="78">
        <v>1.794</v>
      </c>
      <c r="AE125" s="72">
        <v>0.13173199999999999</v>
      </c>
      <c r="AG125">
        <f t="shared" si="2"/>
        <v>60.000000000000007</v>
      </c>
      <c r="AH125">
        <f t="shared" si="0"/>
        <v>63</v>
      </c>
      <c r="AI125">
        <f t="shared" si="0"/>
        <v>80</v>
      </c>
      <c r="AJ125">
        <f t="shared" si="0"/>
        <v>87</v>
      </c>
      <c r="AK125">
        <f t="shared" si="0"/>
        <v>88</v>
      </c>
      <c r="AL125">
        <f t="shared" si="0"/>
        <v>89</v>
      </c>
      <c r="AM125">
        <f t="shared" si="0"/>
        <v>89</v>
      </c>
      <c r="AN125">
        <f t="shared" si="0"/>
        <v>88</v>
      </c>
      <c r="AO125">
        <f t="shared" si="0"/>
        <v>88</v>
      </c>
      <c r="AP125">
        <f t="shared" si="0"/>
        <v>87</v>
      </c>
      <c r="AQ125">
        <f t="shared" si="0"/>
        <v>86</v>
      </c>
      <c r="AR125">
        <f t="shared" si="0"/>
        <v>86</v>
      </c>
      <c r="AS125">
        <f t="shared" si="0"/>
        <v>87</v>
      </c>
      <c r="AT125">
        <f t="shared" si="0"/>
        <v>89</v>
      </c>
      <c r="AU125">
        <f t="shared" si="0"/>
        <v>91</v>
      </c>
      <c r="AV125">
        <f t="shared" si="0"/>
        <v>93</v>
      </c>
      <c r="AW125">
        <f t="shared" si="0"/>
        <v>95</v>
      </c>
      <c r="AX125">
        <f t="shared" si="1"/>
        <v>96</v>
      </c>
      <c r="AY125">
        <f t="shared" si="1"/>
        <v>97</v>
      </c>
      <c r="AZ125">
        <f t="shared" si="1"/>
        <v>97</v>
      </c>
      <c r="BA125">
        <f t="shared" si="1"/>
        <v>98</v>
      </c>
      <c r="BB125">
        <f t="shared" si="1"/>
        <v>388</v>
      </c>
      <c r="BC125">
        <f t="shared" si="1"/>
        <v>519</v>
      </c>
      <c r="BD125">
        <f t="shared" si="1"/>
        <v>1315</v>
      </c>
      <c r="BE125">
        <f t="shared" si="1"/>
        <v>1349</v>
      </c>
      <c r="BF125">
        <f t="shared" si="1"/>
        <v>1692</v>
      </c>
      <c r="BG125">
        <f t="shared" si="1"/>
        <v>1730</v>
      </c>
      <c r="BH125">
        <f t="shared" si="1"/>
        <v>1764</v>
      </c>
      <c r="BI125">
        <f t="shared" si="1"/>
        <v>1794</v>
      </c>
    </row>
    <row r="126" spans="1:61" ht="15" customHeight="1" x14ac:dyDescent="0.25">
      <c r="A126" s="70" t="s">
        <v>373</v>
      </c>
      <c r="B126" s="78">
        <v>119.66499999999999</v>
      </c>
      <c r="C126" s="78">
        <v>126.964</v>
      </c>
      <c r="D126" s="78">
        <v>159.57399999999998</v>
      </c>
      <c r="E126" s="78">
        <v>174.291</v>
      </c>
      <c r="F126" s="78">
        <v>176.73500000000001</v>
      </c>
      <c r="G126" s="78">
        <v>177.24599999999998</v>
      </c>
      <c r="H126" s="78">
        <v>178.47899999999998</v>
      </c>
      <c r="I126" s="78">
        <v>175.99300000000002</v>
      </c>
      <c r="J126" s="78">
        <v>175.208</v>
      </c>
      <c r="K126" s="78">
        <v>173.232</v>
      </c>
      <c r="L126" s="78">
        <v>172.51400000000001</v>
      </c>
      <c r="M126" s="78">
        <v>172.99299999999999</v>
      </c>
      <c r="N126" s="78">
        <v>174.91300000000001</v>
      </c>
      <c r="O126" s="78">
        <v>178.95099999999999</v>
      </c>
      <c r="P126" s="78">
        <v>182.58199999999999</v>
      </c>
      <c r="Q126" s="78">
        <v>186.37599999999998</v>
      </c>
      <c r="R126" s="78">
        <v>189.42000000000002</v>
      </c>
      <c r="S126" s="78">
        <v>191.614</v>
      </c>
      <c r="T126" s="78">
        <v>193.15199999999999</v>
      </c>
      <c r="U126" s="78">
        <v>194.31899999999999</v>
      </c>
      <c r="V126" s="78">
        <v>196.25799999999998</v>
      </c>
      <c r="W126" s="78">
        <v>198.75</v>
      </c>
      <c r="X126" s="78">
        <v>202.023</v>
      </c>
      <c r="Y126" s="78">
        <v>205.49799999999999</v>
      </c>
      <c r="Z126" s="78">
        <v>209.13899999999998</v>
      </c>
      <c r="AA126" s="78">
        <v>212.572</v>
      </c>
      <c r="AB126" s="78">
        <v>216.03200000000001</v>
      </c>
      <c r="AC126" s="78">
        <v>219.25399999999999</v>
      </c>
      <c r="AD126" s="78">
        <v>222.45100000000002</v>
      </c>
      <c r="AE126" s="72">
        <v>2.0988E-2</v>
      </c>
      <c r="AG126">
        <f t="shared" si="2"/>
        <v>119664.99999999999</v>
      </c>
      <c r="AH126">
        <f t="shared" si="0"/>
        <v>126964</v>
      </c>
      <c r="AI126">
        <f t="shared" si="0"/>
        <v>159573.99999999997</v>
      </c>
      <c r="AJ126">
        <f t="shared" si="0"/>
        <v>174291</v>
      </c>
      <c r="AK126">
        <f t="shared" si="0"/>
        <v>176735</v>
      </c>
      <c r="AL126">
        <f t="shared" si="0"/>
        <v>177245.99999999997</v>
      </c>
      <c r="AM126">
        <f t="shared" si="0"/>
        <v>178478.99999999997</v>
      </c>
      <c r="AN126">
        <f t="shared" si="0"/>
        <v>175993.00000000003</v>
      </c>
      <c r="AO126">
        <f t="shared" si="0"/>
        <v>175208</v>
      </c>
      <c r="AP126">
        <f t="shared" si="0"/>
        <v>173232</v>
      </c>
      <c r="AQ126">
        <f t="shared" si="0"/>
        <v>172514</v>
      </c>
      <c r="AR126">
        <f t="shared" si="0"/>
        <v>172993</v>
      </c>
      <c r="AS126">
        <f t="shared" si="0"/>
        <v>174913</v>
      </c>
      <c r="AT126">
        <f t="shared" si="0"/>
        <v>178951</v>
      </c>
      <c r="AU126">
        <f t="shared" si="0"/>
        <v>182582</v>
      </c>
      <c r="AV126">
        <f t="shared" si="0"/>
        <v>186375.99999999997</v>
      </c>
      <c r="AW126">
        <f t="shared" si="0"/>
        <v>189420.00000000003</v>
      </c>
      <c r="AX126">
        <f t="shared" si="1"/>
        <v>191614</v>
      </c>
      <c r="AY126">
        <f t="shared" si="1"/>
        <v>193152</v>
      </c>
      <c r="AZ126">
        <f t="shared" si="1"/>
        <v>194319</v>
      </c>
      <c r="BA126">
        <f t="shared" si="1"/>
        <v>196257.99999999997</v>
      </c>
      <c r="BB126">
        <f t="shared" si="1"/>
        <v>198750</v>
      </c>
      <c r="BC126">
        <f t="shared" si="1"/>
        <v>202023</v>
      </c>
      <c r="BD126">
        <f t="shared" si="1"/>
        <v>205498</v>
      </c>
      <c r="BE126">
        <f t="shared" si="1"/>
        <v>209138.99999999997</v>
      </c>
      <c r="BF126">
        <f t="shared" si="1"/>
        <v>212572</v>
      </c>
      <c r="BG126">
        <f t="shared" si="1"/>
        <v>216032</v>
      </c>
      <c r="BH126">
        <f t="shared" si="1"/>
        <v>219254</v>
      </c>
      <c r="BI126">
        <f t="shared" si="1"/>
        <v>222451.00000000003</v>
      </c>
    </row>
    <row r="127" spans="1:61" ht="15" customHeight="1" x14ac:dyDescent="0.25">
      <c r="A127" s="69" t="s">
        <v>374</v>
      </c>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G127">
        <f t="shared" si="2"/>
        <v>0</v>
      </c>
      <c r="AH127">
        <f t="shared" si="0"/>
        <v>0</v>
      </c>
      <c r="AI127">
        <f t="shared" si="0"/>
        <v>0</v>
      </c>
      <c r="AJ127">
        <f t="shared" si="0"/>
        <v>0</v>
      </c>
      <c r="AK127">
        <f t="shared" si="0"/>
        <v>0</v>
      </c>
      <c r="AL127">
        <f t="shared" si="0"/>
        <v>0</v>
      </c>
      <c r="AM127">
        <f t="shared" si="0"/>
        <v>0</v>
      </c>
      <c r="AN127">
        <f t="shared" si="0"/>
        <v>0</v>
      </c>
      <c r="AO127">
        <f t="shared" si="0"/>
        <v>0</v>
      </c>
      <c r="AP127">
        <f t="shared" si="0"/>
        <v>0</v>
      </c>
      <c r="AQ127">
        <f t="shared" si="0"/>
        <v>0</v>
      </c>
      <c r="AR127">
        <f t="shared" si="0"/>
        <v>0</v>
      </c>
      <c r="AS127">
        <f t="shared" si="0"/>
        <v>0</v>
      </c>
      <c r="AT127">
        <f t="shared" si="0"/>
        <v>0</v>
      </c>
      <c r="AU127">
        <f t="shared" si="0"/>
        <v>0</v>
      </c>
      <c r="AV127">
        <f t="shared" si="0"/>
        <v>0</v>
      </c>
      <c r="AW127">
        <f t="shared" si="0"/>
        <v>0</v>
      </c>
      <c r="AX127">
        <f t="shared" si="1"/>
        <v>0</v>
      </c>
      <c r="AY127">
        <f t="shared" si="1"/>
        <v>0</v>
      </c>
      <c r="AZ127">
        <f t="shared" si="1"/>
        <v>0</v>
      </c>
      <c r="BA127">
        <f t="shared" si="1"/>
        <v>0</v>
      </c>
      <c r="BB127">
        <f t="shared" si="1"/>
        <v>0</v>
      </c>
      <c r="BC127">
        <f t="shared" si="1"/>
        <v>0</v>
      </c>
      <c r="BD127">
        <f t="shared" si="1"/>
        <v>0</v>
      </c>
      <c r="BE127">
        <f t="shared" si="1"/>
        <v>0</v>
      </c>
      <c r="BF127">
        <f t="shared" si="1"/>
        <v>0</v>
      </c>
      <c r="BG127">
        <f t="shared" si="1"/>
        <v>0</v>
      </c>
      <c r="BH127">
        <f t="shared" si="1"/>
        <v>0</v>
      </c>
      <c r="BI127">
        <f t="shared" si="1"/>
        <v>0</v>
      </c>
    </row>
    <row r="128" spans="1:61" ht="15" customHeight="1" x14ac:dyDescent="0.25">
      <c r="A128" s="70" t="s">
        <v>369</v>
      </c>
      <c r="B128" s="78">
        <v>87.481000000000009</v>
      </c>
      <c r="C128" s="78">
        <v>89.802000000000007</v>
      </c>
      <c r="D128" s="78">
        <v>103.46</v>
      </c>
      <c r="E128" s="78">
        <v>116.545</v>
      </c>
      <c r="F128" s="78">
        <v>123.252</v>
      </c>
      <c r="G128" s="78">
        <v>113.459</v>
      </c>
      <c r="H128" s="78">
        <v>114.17700000000001</v>
      </c>
      <c r="I128" s="78">
        <v>118.05799999999999</v>
      </c>
      <c r="J128" s="78">
        <v>123.488</v>
      </c>
      <c r="K128" s="78">
        <v>124.34</v>
      </c>
      <c r="L128" s="78">
        <v>125.60299999999999</v>
      </c>
      <c r="M128" s="78">
        <v>126.313</v>
      </c>
      <c r="N128" s="78">
        <v>130.501</v>
      </c>
      <c r="O128" s="78">
        <v>132.70699999999999</v>
      </c>
      <c r="P128" s="78">
        <v>134.07</v>
      </c>
      <c r="Q128" s="78">
        <v>135.751</v>
      </c>
      <c r="R128" s="78">
        <v>137.55000000000001</v>
      </c>
      <c r="S128" s="78">
        <v>140.31899999999999</v>
      </c>
      <c r="T128" s="78">
        <v>144.179</v>
      </c>
      <c r="U128" s="78">
        <v>147.77100000000002</v>
      </c>
      <c r="V128" s="78">
        <v>151.21299999999999</v>
      </c>
      <c r="W128" s="78">
        <v>155.94900000000001</v>
      </c>
      <c r="X128" s="78">
        <v>161.596</v>
      </c>
      <c r="Y128" s="78">
        <v>166.68099999999998</v>
      </c>
      <c r="Z128" s="78">
        <v>172.232</v>
      </c>
      <c r="AA128" s="78">
        <v>177.49799999999999</v>
      </c>
      <c r="AB128" s="78">
        <v>182.53700000000001</v>
      </c>
      <c r="AC128" s="78">
        <v>187.03100000000001</v>
      </c>
      <c r="AD128" s="78">
        <v>191.93099999999998</v>
      </c>
      <c r="AE128" s="72">
        <v>2.853E-2</v>
      </c>
      <c r="AG128">
        <f t="shared" si="2"/>
        <v>87481.000000000015</v>
      </c>
      <c r="AH128">
        <f t="shared" si="0"/>
        <v>89802</v>
      </c>
      <c r="AI128">
        <f t="shared" si="0"/>
        <v>103460</v>
      </c>
      <c r="AJ128">
        <f t="shared" si="0"/>
        <v>116545</v>
      </c>
      <c r="AK128">
        <f t="shared" si="0"/>
        <v>123252</v>
      </c>
      <c r="AL128">
        <f t="shared" si="0"/>
        <v>113459</v>
      </c>
      <c r="AM128">
        <f t="shared" si="0"/>
        <v>114177</v>
      </c>
      <c r="AN128">
        <f t="shared" si="0"/>
        <v>118058</v>
      </c>
      <c r="AO128">
        <f t="shared" si="0"/>
        <v>123488</v>
      </c>
      <c r="AP128">
        <f t="shared" si="0"/>
        <v>124340</v>
      </c>
      <c r="AQ128">
        <f t="shared" si="0"/>
        <v>125603</v>
      </c>
      <c r="AR128">
        <f t="shared" si="0"/>
        <v>126313</v>
      </c>
      <c r="AS128">
        <f t="shared" si="0"/>
        <v>130501</v>
      </c>
      <c r="AT128">
        <f t="shared" si="0"/>
        <v>132707</v>
      </c>
      <c r="AU128">
        <f t="shared" si="0"/>
        <v>134070</v>
      </c>
      <c r="AV128">
        <f t="shared" si="0"/>
        <v>135751</v>
      </c>
      <c r="AW128">
        <f t="shared" si="0"/>
        <v>137550</v>
      </c>
      <c r="AX128">
        <f t="shared" si="1"/>
        <v>140319</v>
      </c>
      <c r="AY128">
        <f t="shared" si="1"/>
        <v>144179</v>
      </c>
      <c r="AZ128">
        <f t="shared" si="1"/>
        <v>147771.00000000003</v>
      </c>
      <c r="BA128">
        <f t="shared" si="1"/>
        <v>151213</v>
      </c>
      <c r="BB128">
        <f t="shared" si="1"/>
        <v>155949</v>
      </c>
      <c r="BC128">
        <f t="shared" si="1"/>
        <v>161596</v>
      </c>
      <c r="BD128">
        <f t="shared" si="1"/>
        <v>166680.99999999997</v>
      </c>
      <c r="BE128">
        <f t="shared" si="1"/>
        <v>172232</v>
      </c>
      <c r="BF128">
        <f t="shared" si="1"/>
        <v>177498</v>
      </c>
      <c r="BG128">
        <f t="shared" si="1"/>
        <v>182537</v>
      </c>
      <c r="BH128">
        <f t="shared" si="1"/>
        <v>187031</v>
      </c>
      <c r="BI128">
        <f t="shared" si="1"/>
        <v>191930.99999999997</v>
      </c>
    </row>
    <row r="129" spans="1:61" ht="15" customHeight="1" x14ac:dyDescent="0.25">
      <c r="A129" s="70" t="s">
        <v>370</v>
      </c>
      <c r="B129" s="78">
        <v>34.611000000000004</v>
      </c>
      <c r="C129" s="78">
        <v>35.048000000000002</v>
      </c>
      <c r="D129" s="78">
        <v>39.869</v>
      </c>
      <c r="E129" s="78">
        <v>44.38</v>
      </c>
      <c r="F129" s="78">
        <v>46.419000000000004</v>
      </c>
      <c r="G129" s="78">
        <v>42.297000000000004</v>
      </c>
      <c r="H129" s="78">
        <v>42.170999999999999</v>
      </c>
      <c r="I129" s="78">
        <v>43.23</v>
      </c>
      <c r="J129" s="78">
        <v>44.86</v>
      </c>
      <c r="K129" s="78">
        <v>44.838999999999999</v>
      </c>
      <c r="L129" s="78">
        <v>44.988</v>
      </c>
      <c r="M129" s="78">
        <v>44.958999999999996</v>
      </c>
      <c r="N129" s="78">
        <v>46.180999999999997</v>
      </c>
      <c r="O129" s="78">
        <v>46.71</v>
      </c>
      <c r="P129" s="78">
        <v>46.955999999999996</v>
      </c>
      <c r="Q129" s="78">
        <v>47.326999999999998</v>
      </c>
      <c r="R129" s="78">
        <v>47.752000000000002</v>
      </c>
      <c r="S129" s="78">
        <v>48.522999999999996</v>
      </c>
      <c r="T129" s="78">
        <v>49.677</v>
      </c>
      <c r="U129" s="78">
        <v>50.744</v>
      </c>
      <c r="V129" s="78">
        <v>51.765000000000001</v>
      </c>
      <c r="W129" s="78">
        <v>53.233999999999995</v>
      </c>
      <c r="X129" s="78">
        <v>55.016000000000005</v>
      </c>
      <c r="Y129" s="78">
        <v>56.609000000000002</v>
      </c>
      <c r="Z129" s="78">
        <v>58.363</v>
      </c>
      <c r="AA129" s="78">
        <v>60.021999999999998</v>
      </c>
      <c r="AB129" s="78">
        <v>61.608000000000004</v>
      </c>
      <c r="AC129" s="78">
        <v>63.012999999999998</v>
      </c>
      <c r="AD129" s="78">
        <v>64.558000000000007</v>
      </c>
      <c r="AE129" s="72">
        <v>2.2882E-2</v>
      </c>
      <c r="AG129">
        <f t="shared" si="2"/>
        <v>34611.000000000007</v>
      </c>
      <c r="AH129">
        <f t="shared" si="0"/>
        <v>35048</v>
      </c>
      <c r="AI129">
        <f t="shared" si="0"/>
        <v>39869</v>
      </c>
      <c r="AJ129">
        <f t="shared" si="0"/>
        <v>44380</v>
      </c>
      <c r="AK129">
        <f t="shared" si="0"/>
        <v>46419.000000000007</v>
      </c>
      <c r="AL129">
        <f t="shared" si="0"/>
        <v>42297.000000000007</v>
      </c>
      <c r="AM129">
        <f t="shared" si="0"/>
        <v>42171</v>
      </c>
      <c r="AN129">
        <f t="shared" si="0"/>
        <v>43230</v>
      </c>
      <c r="AO129">
        <f t="shared" si="0"/>
        <v>44860</v>
      </c>
      <c r="AP129">
        <f t="shared" si="0"/>
        <v>44839</v>
      </c>
      <c r="AQ129">
        <f t="shared" si="0"/>
        <v>44988</v>
      </c>
      <c r="AR129">
        <f t="shared" si="0"/>
        <v>44958.999999999993</v>
      </c>
      <c r="AS129">
        <f t="shared" si="0"/>
        <v>46181</v>
      </c>
      <c r="AT129">
        <f t="shared" si="0"/>
        <v>46710</v>
      </c>
      <c r="AU129">
        <f t="shared" si="0"/>
        <v>46955.999999999993</v>
      </c>
      <c r="AV129">
        <f t="shared" si="0"/>
        <v>47327</v>
      </c>
      <c r="AW129">
        <f t="shared" si="0"/>
        <v>47752</v>
      </c>
      <c r="AX129">
        <f t="shared" si="1"/>
        <v>48522.999999999993</v>
      </c>
      <c r="AY129">
        <f t="shared" si="1"/>
        <v>49677</v>
      </c>
      <c r="AZ129">
        <f t="shared" si="1"/>
        <v>50744</v>
      </c>
      <c r="BA129">
        <f t="shared" si="1"/>
        <v>51765</v>
      </c>
      <c r="BB129">
        <f t="shared" si="1"/>
        <v>53233.999999999993</v>
      </c>
      <c r="BC129">
        <f t="shared" si="1"/>
        <v>55016.000000000007</v>
      </c>
      <c r="BD129">
        <f t="shared" si="1"/>
        <v>56609</v>
      </c>
      <c r="BE129">
        <f t="shared" si="1"/>
        <v>58363</v>
      </c>
      <c r="BF129">
        <f t="shared" si="1"/>
        <v>60022</v>
      </c>
      <c r="BG129">
        <f t="shared" si="1"/>
        <v>61608.000000000007</v>
      </c>
      <c r="BH129">
        <f t="shared" si="1"/>
        <v>63013</v>
      </c>
      <c r="BI129">
        <f t="shared" si="1"/>
        <v>64558.000000000007</v>
      </c>
    </row>
    <row r="130" spans="1:61" ht="15" customHeight="1" x14ac:dyDescent="0.25">
      <c r="A130" s="70" t="s">
        <v>371</v>
      </c>
      <c r="B130" s="78">
        <v>1.105</v>
      </c>
      <c r="C130" s="78">
        <v>1.3029999999999999</v>
      </c>
      <c r="D130" s="78">
        <v>1.583</v>
      </c>
      <c r="E130" s="78">
        <v>1.7309999999999999</v>
      </c>
      <c r="F130" s="78">
        <v>1.7609999999999999</v>
      </c>
      <c r="G130" s="78">
        <v>1.5669999999999999</v>
      </c>
      <c r="H130" s="78">
        <v>1.694</v>
      </c>
      <c r="I130" s="78">
        <v>1.84</v>
      </c>
      <c r="J130" s="78">
        <v>2.028</v>
      </c>
      <c r="K130" s="78">
        <v>2.157</v>
      </c>
      <c r="L130" s="78">
        <v>2.2920000000000003</v>
      </c>
      <c r="M130" s="78">
        <v>2.4119999999999999</v>
      </c>
      <c r="N130" s="78">
        <v>2.5950000000000002</v>
      </c>
      <c r="O130" s="78">
        <v>2.7290000000000001</v>
      </c>
      <c r="P130" s="78">
        <v>2.8479999999999999</v>
      </c>
      <c r="Q130" s="78">
        <v>2.972</v>
      </c>
      <c r="R130" s="78">
        <v>3.0950000000000002</v>
      </c>
      <c r="S130" s="78">
        <v>3.238</v>
      </c>
      <c r="T130" s="78">
        <v>3.4009999999999998</v>
      </c>
      <c r="U130" s="78">
        <v>3.556</v>
      </c>
      <c r="V130" s="78">
        <v>3.7030000000000003</v>
      </c>
      <c r="W130" s="78">
        <v>3.8860000000000001</v>
      </c>
      <c r="X130" s="78">
        <v>4.0940000000000003</v>
      </c>
      <c r="Y130" s="78">
        <v>4.3</v>
      </c>
      <c r="Z130" s="78">
        <v>4.5149999999999997</v>
      </c>
      <c r="AA130" s="78">
        <v>4.7280000000000006</v>
      </c>
      <c r="AB130" s="78">
        <v>4.9420000000000002</v>
      </c>
      <c r="AC130" s="78">
        <v>5.1419999999999995</v>
      </c>
      <c r="AD130" s="78">
        <v>5.3520000000000003</v>
      </c>
      <c r="AE130" s="72">
        <v>5.3712999999999997E-2</v>
      </c>
      <c r="AG130">
        <f t="shared" si="2"/>
        <v>1105</v>
      </c>
      <c r="AH130">
        <f t="shared" si="0"/>
        <v>1303</v>
      </c>
      <c r="AI130">
        <f t="shared" si="0"/>
        <v>1583</v>
      </c>
      <c r="AJ130">
        <f t="shared" si="0"/>
        <v>1730.9999999999998</v>
      </c>
      <c r="AK130">
        <f t="shared" si="0"/>
        <v>1761</v>
      </c>
      <c r="AL130">
        <f t="shared" si="0"/>
        <v>1567</v>
      </c>
      <c r="AM130">
        <f t="shared" si="0"/>
        <v>1694</v>
      </c>
      <c r="AN130">
        <f t="shared" si="0"/>
        <v>1840</v>
      </c>
      <c r="AO130">
        <f t="shared" si="0"/>
        <v>2028</v>
      </c>
      <c r="AP130">
        <f t="shared" si="0"/>
        <v>2157</v>
      </c>
      <c r="AQ130">
        <f t="shared" si="0"/>
        <v>2292.0000000000005</v>
      </c>
      <c r="AR130">
        <f t="shared" si="0"/>
        <v>2412</v>
      </c>
      <c r="AS130">
        <f t="shared" si="0"/>
        <v>2595</v>
      </c>
      <c r="AT130">
        <f t="shared" si="0"/>
        <v>2729</v>
      </c>
      <c r="AU130">
        <f t="shared" si="0"/>
        <v>2848</v>
      </c>
      <c r="AV130">
        <f t="shared" si="0"/>
        <v>2972</v>
      </c>
      <c r="AW130">
        <f t="shared" si="0"/>
        <v>3095</v>
      </c>
      <c r="AX130">
        <f t="shared" si="1"/>
        <v>3238</v>
      </c>
      <c r="AY130">
        <f t="shared" si="1"/>
        <v>3401</v>
      </c>
      <c r="AZ130">
        <f t="shared" si="1"/>
        <v>3556</v>
      </c>
      <c r="BA130">
        <f t="shared" si="1"/>
        <v>3703.0000000000005</v>
      </c>
      <c r="BB130">
        <f t="shared" si="1"/>
        <v>3886</v>
      </c>
      <c r="BC130">
        <f t="shared" si="1"/>
        <v>4094.0000000000005</v>
      </c>
      <c r="BD130">
        <f t="shared" si="1"/>
        <v>4300</v>
      </c>
      <c r="BE130">
        <f t="shared" si="1"/>
        <v>4515</v>
      </c>
      <c r="BF130">
        <f t="shared" si="1"/>
        <v>4728.0000000000009</v>
      </c>
      <c r="BG130">
        <f t="shared" si="1"/>
        <v>4942</v>
      </c>
      <c r="BH130">
        <f t="shared" si="1"/>
        <v>5141.9999999999991</v>
      </c>
      <c r="BI130">
        <f t="shared" si="1"/>
        <v>5352</v>
      </c>
    </row>
    <row r="131" spans="1:61" ht="15" customHeight="1" x14ac:dyDescent="0.25">
      <c r="A131" s="70" t="s">
        <v>372</v>
      </c>
      <c r="B131" s="78">
        <v>0.73099999999999998</v>
      </c>
      <c r="C131" s="78">
        <v>0.749</v>
      </c>
      <c r="D131" s="78">
        <v>0.86</v>
      </c>
      <c r="E131" s="78">
        <v>0.96500000000000008</v>
      </c>
      <c r="F131" s="78">
        <v>1.0169999999999999</v>
      </c>
      <c r="G131" s="78">
        <v>0.93400000000000005</v>
      </c>
      <c r="H131" s="78">
        <v>0.93800000000000006</v>
      </c>
      <c r="I131" s="78">
        <v>0.96799999999999997</v>
      </c>
      <c r="J131" s="78">
        <v>1.0109999999999999</v>
      </c>
      <c r="K131" s="78">
        <v>1.0169999999999999</v>
      </c>
      <c r="L131" s="78">
        <v>1.026</v>
      </c>
      <c r="M131" s="78">
        <v>1.0309999999999999</v>
      </c>
      <c r="N131" s="78">
        <v>1.0640000000000001</v>
      </c>
      <c r="O131" s="78">
        <v>1.081</v>
      </c>
      <c r="P131" s="78">
        <v>1.091</v>
      </c>
      <c r="Q131" s="78">
        <v>1.1039999999999999</v>
      </c>
      <c r="R131" s="78">
        <v>1.1180000000000001</v>
      </c>
      <c r="S131" s="78">
        <v>1.1399999999999999</v>
      </c>
      <c r="T131" s="78">
        <v>1.171</v>
      </c>
      <c r="U131" s="78">
        <v>1.1990000000000001</v>
      </c>
      <c r="V131" s="78">
        <v>1.2270000000000001</v>
      </c>
      <c r="W131" s="78">
        <v>1.2650000000000001</v>
      </c>
      <c r="X131" s="78">
        <v>1.31</v>
      </c>
      <c r="Y131" s="78">
        <v>1.351</v>
      </c>
      <c r="Z131" s="78">
        <v>1.395</v>
      </c>
      <c r="AA131" s="78">
        <v>1.4379999999999999</v>
      </c>
      <c r="AB131" s="78">
        <v>1.478</v>
      </c>
      <c r="AC131" s="78">
        <v>1.5150000000000001</v>
      </c>
      <c r="AD131" s="78">
        <v>1.554</v>
      </c>
      <c r="AE131" s="72">
        <v>2.7414999999999998E-2</v>
      </c>
      <c r="AG131">
        <f t="shared" si="2"/>
        <v>731</v>
      </c>
      <c r="AH131">
        <f t="shared" si="0"/>
        <v>749</v>
      </c>
      <c r="AI131">
        <f t="shared" si="0"/>
        <v>860</v>
      </c>
      <c r="AJ131">
        <f t="shared" si="0"/>
        <v>965.00000000000011</v>
      </c>
      <c r="AK131">
        <f t="shared" si="0"/>
        <v>1016.9999999999999</v>
      </c>
      <c r="AL131">
        <f t="shared" si="0"/>
        <v>934</v>
      </c>
      <c r="AM131">
        <f t="shared" si="0"/>
        <v>938</v>
      </c>
      <c r="AN131">
        <f t="shared" si="0"/>
        <v>968</v>
      </c>
      <c r="AO131">
        <f t="shared" si="0"/>
        <v>1010.9999999999999</v>
      </c>
      <c r="AP131">
        <f t="shared" si="0"/>
        <v>1016.9999999999999</v>
      </c>
      <c r="AQ131">
        <f t="shared" si="0"/>
        <v>1026</v>
      </c>
      <c r="AR131">
        <f t="shared" si="0"/>
        <v>1031</v>
      </c>
      <c r="AS131">
        <f t="shared" si="0"/>
        <v>1064</v>
      </c>
      <c r="AT131">
        <f t="shared" si="0"/>
        <v>1081</v>
      </c>
      <c r="AU131">
        <f t="shared" si="0"/>
        <v>1091</v>
      </c>
      <c r="AV131">
        <f t="shared" si="0"/>
        <v>1103.9999999999998</v>
      </c>
      <c r="AW131">
        <f t="shared" si="0"/>
        <v>1118</v>
      </c>
      <c r="AX131">
        <f t="shared" si="1"/>
        <v>1140</v>
      </c>
      <c r="AY131">
        <f t="shared" si="1"/>
        <v>1171</v>
      </c>
      <c r="AZ131">
        <f t="shared" si="1"/>
        <v>1199</v>
      </c>
      <c r="BA131">
        <f t="shared" si="1"/>
        <v>1227</v>
      </c>
      <c r="BB131">
        <f t="shared" si="1"/>
        <v>1265.0000000000002</v>
      </c>
      <c r="BC131">
        <f t="shared" si="1"/>
        <v>1310</v>
      </c>
      <c r="BD131">
        <f t="shared" si="1"/>
        <v>1351</v>
      </c>
      <c r="BE131">
        <f t="shared" si="1"/>
        <v>1395</v>
      </c>
      <c r="BF131">
        <f t="shared" si="1"/>
        <v>1438</v>
      </c>
      <c r="BG131">
        <f t="shared" si="1"/>
        <v>1478</v>
      </c>
      <c r="BH131">
        <f t="shared" si="1"/>
        <v>1515.0000000000002</v>
      </c>
      <c r="BI131">
        <f t="shared" si="1"/>
        <v>1554</v>
      </c>
    </row>
    <row r="132" spans="1:61" ht="15" customHeight="1" x14ac:dyDescent="0.25">
      <c r="A132" s="70" t="s">
        <v>375</v>
      </c>
      <c r="B132" s="78">
        <v>123.928</v>
      </c>
      <c r="C132" s="78">
        <v>126.90199999999999</v>
      </c>
      <c r="D132" s="78">
        <v>145.77300000000002</v>
      </c>
      <c r="E132" s="78">
        <v>163.62199999999999</v>
      </c>
      <c r="F132" s="78">
        <v>172.45</v>
      </c>
      <c r="G132" s="78">
        <v>158.25700000000001</v>
      </c>
      <c r="H132" s="78">
        <v>158.98000000000002</v>
      </c>
      <c r="I132" s="78">
        <v>164.09699999999998</v>
      </c>
      <c r="J132" s="78">
        <v>171.38800000000001</v>
      </c>
      <c r="K132" s="78">
        <v>172.35300000000001</v>
      </c>
      <c r="L132" s="78">
        <v>173.91</v>
      </c>
      <c r="M132" s="78">
        <v>174.715</v>
      </c>
      <c r="N132" s="78">
        <v>180.34100000000001</v>
      </c>
      <c r="O132" s="78">
        <v>183.226</v>
      </c>
      <c r="P132" s="78">
        <v>184.96599999999998</v>
      </c>
      <c r="Q132" s="78">
        <v>187.154</v>
      </c>
      <c r="R132" s="78">
        <v>189.51499999999999</v>
      </c>
      <c r="S132" s="78">
        <v>193.22</v>
      </c>
      <c r="T132" s="78">
        <v>198.428</v>
      </c>
      <c r="U132" s="78">
        <v>203.27</v>
      </c>
      <c r="V132" s="78">
        <v>207.90800000000002</v>
      </c>
      <c r="W132" s="78">
        <v>214.334</v>
      </c>
      <c r="X132" s="78">
        <v>222.01599999999999</v>
      </c>
      <c r="Y132" s="78">
        <v>228.941</v>
      </c>
      <c r="Z132" s="78">
        <v>236.506</v>
      </c>
      <c r="AA132" s="78">
        <v>243.68600000000001</v>
      </c>
      <c r="AB132" s="78">
        <v>250.56499999999997</v>
      </c>
      <c r="AC132" s="78">
        <v>256.7</v>
      </c>
      <c r="AD132" s="78">
        <v>263.39400000000001</v>
      </c>
      <c r="AE132" s="72">
        <v>2.7414999999999998E-2</v>
      </c>
      <c r="AG132">
        <f t="shared" si="2"/>
        <v>123928</v>
      </c>
      <c r="AH132">
        <f t="shared" si="0"/>
        <v>126901.99999999999</v>
      </c>
      <c r="AI132">
        <f t="shared" si="0"/>
        <v>145773.00000000003</v>
      </c>
      <c r="AJ132">
        <f t="shared" si="0"/>
        <v>163622</v>
      </c>
      <c r="AK132">
        <f t="shared" si="0"/>
        <v>172450</v>
      </c>
      <c r="AL132">
        <f t="shared" si="0"/>
        <v>158257</v>
      </c>
      <c r="AM132">
        <f t="shared" si="0"/>
        <v>158980.00000000003</v>
      </c>
      <c r="AN132">
        <f t="shared" si="0"/>
        <v>164096.99999999997</v>
      </c>
      <c r="AO132">
        <f t="shared" si="0"/>
        <v>171388</v>
      </c>
      <c r="AP132">
        <f t="shared" si="0"/>
        <v>172353</v>
      </c>
      <c r="AQ132">
        <f t="shared" si="0"/>
        <v>173910</v>
      </c>
      <c r="AR132">
        <f t="shared" si="0"/>
        <v>174715</v>
      </c>
      <c r="AS132">
        <f t="shared" si="0"/>
        <v>180341</v>
      </c>
      <c r="AT132">
        <f t="shared" si="0"/>
        <v>183226</v>
      </c>
      <c r="AU132">
        <f t="shared" si="0"/>
        <v>184965.99999999997</v>
      </c>
      <c r="AV132">
        <f t="shared" si="0"/>
        <v>187154</v>
      </c>
      <c r="AW132">
        <f t="shared" si="0"/>
        <v>189515</v>
      </c>
      <c r="AX132">
        <f t="shared" si="1"/>
        <v>193220</v>
      </c>
      <c r="AY132">
        <f t="shared" si="1"/>
        <v>198428</v>
      </c>
      <c r="AZ132">
        <f t="shared" si="1"/>
        <v>203270</v>
      </c>
      <c r="BA132">
        <f t="shared" si="1"/>
        <v>207908.00000000003</v>
      </c>
      <c r="BB132">
        <f t="shared" si="1"/>
        <v>214334</v>
      </c>
      <c r="BC132">
        <f t="shared" si="1"/>
        <v>222016</v>
      </c>
      <c r="BD132">
        <f t="shared" si="1"/>
        <v>228941</v>
      </c>
      <c r="BE132">
        <f t="shared" si="1"/>
        <v>236506</v>
      </c>
      <c r="BF132">
        <f t="shared" si="1"/>
        <v>243686</v>
      </c>
      <c r="BG132">
        <f t="shared" si="1"/>
        <v>250564.99999999997</v>
      </c>
      <c r="BH132">
        <f t="shared" si="1"/>
        <v>256700</v>
      </c>
      <c r="BI132">
        <f t="shared" si="1"/>
        <v>263394</v>
      </c>
    </row>
    <row r="133" spans="1:61" ht="15" customHeight="1" x14ac:dyDescent="0.25">
      <c r="A133" s="69" t="s">
        <v>376</v>
      </c>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G133">
        <f t="shared" si="2"/>
        <v>0</v>
      </c>
      <c r="AH133">
        <f t="shared" si="0"/>
        <v>0</v>
      </c>
      <c r="AI133">
        <f t="shared" si="0"/>
        <v>0</v>
      </c>
      <c r="AJ133">
        <f t="shared" si="0"/>
        <v>0</v>
      </c>
      <c r="AK133">
        <f t="shared" si="0"/>
        <v>0</v>
      </c>
      <c r="AL133">
        <f t="shared" si="0"/>
        <v>0</v>
      </c>
      <c r="AM133">
        <f t="shared" si="0"/>
        <v>0</v>
      </c>
      <c r="AN133">
        <f t="shared" si="0"/>
        <v>0</v>
      </c>
      <c r="AO133">
        <f t="shared" si="0"/>
        <v>0</v>
      </c>
      <c r="AP133">
        <f t="shared" si="0"/>
        <v>0</v>
      </c>
      <c r="AQ133">
        <f t="shared" si="0"/>
        <v>0</v>
      </c>
      <c r="AR133">
        <f t="shared" si="0"/>
        <v>0</v>
      </c>
      <c r="AS133">
        <f t="shared" si="0"/>
        <v>0</v>
      </c>
      <c r="AT133">
        <f t="shared" si="0"/>
        <v>0</v>
      </c>
      <c r="AU133">
        <f t="shared" si="0"/>
        <v>0</v>
      </c>
      <c r="AV133">
        <f t="shared" si="0"/>
        <v>0</v>
      </c>
      <c r="AW133">
        <f t="shared" si="0"/>
        <v>0</v>
      </c>
      <c r="AX133">
        <f t="shared" si="1"/>
        <v>0</v>
      </c>
      <c r="AY133">
        <f t="shared" si="1"/>
        <v>0</v>
      </c>
      <c r="AZ133">
        <f t="shared" si="1"/>
        <v>0</v>
      </c>
      <c r="BA133">
        <f t="shared" si="1"/>
        <v>0</v>
      </c>
      <c r="BB133">
        <f t="shared" si="1"/>
        <v>0</v>
      </c>
      <c r="BC133">
        <f t="shared" si="1"/>
        <v>0</v>
      </c>
      <c r="BD133">
        <f t="shared" si="1"/>
        <v>0</v>
      </c>
      <c r="BE133">
        <f t="shared" si="1"/>
        <v>0</v>
      </c>
      <c r="BF133">
        <f t="shared" si="1"/>
        <v>0</v>
      </c>
      <c r="BG133">
        <f t="shared" si="1"/>
        <v>0</v>
      </c>
      <c r="BH133">
        <f t="shared" si="1"/>
        <v>0</v>
      </c>
      <c r="BI133">
        <f t="shared" si="1"/>
        <v>0</v>
      </c>
    </row>
    <row r="134" spans="1:61" ht="15" customHeight="1" x14ac:dyDescent="0.25">
      <c r="A134" s="70" t="s">
        <v>369</v>
      </c>
      <c r="B134" s="78">
        <v>212.126</v>
      </c>
      <c r="C134" s="78">
        <v>211.95</v>
      </c>
      <c r="D134" s="78">
        <v>242.31399999999999</v>
      </c>
      <c r="E134" s="78">
        <v>271.40899999999999</v>
      </c>
      <c r="F134" s="78">
        <v>285.55799999999999</v>
      </c>
      <c r="G134" s="78">
        <v>261.65500000000003</v>
      </c>
      <c r="H134" s="78">
        <v>262.40100000000001</v>
      </c>
      <c r="I134" s="78">
        <v>270.38900000000001</v>
      </c>
      <c r="J134" s="78">
        <v>281.92200000000003</v>
      </c>
      <c r="K134" s="78">
        <v>283.02600000000001</v>
      </c>
      <c r="L134" s="78">
        <v>285.089</v>
      </c>
      <c r="M134" s="78">
        <v>285.916</v>
      </c>
      <c r="N134" s="78">
        <v>294.54999999999995</v>
      </c>
      <c r="O134" s="78">
        <v>298.74899999999997</v>
      </c>
      <c r="P134" s="78">
        <v>301.06599999999997</v>
      </c>
      <c r="Q134" s="78">
        <v>303.22900000000004</v>
      </c>
      <c r="R134" s="78">
        <v>306.50899999999996</v>
      </c>
      <c r="S134" s="78">
        <v>311.17899999999997</v>
      </c>
      <c r="T134" s="78">
        <v>317.161</v>
      </c>
      <c r="U134" s="78">
        <v>323.65199999999999</v>
      </c>
      <c r="V134" s="78">
        <v>326.03900000000004</v>
      </c>
      <c r="W134" s="78">
        <v>333.13799999999998</v>
      </c>
      <c r="X134" s="78">
        <v>340.82</v>
      </c>
      <c r="Y134" s="78">
        <v>346.01</v>
      </c>
      <c r="Z134" s="78">
        <v>352.44299999999998</v>
      </c>
      <c r="AA134" s="78">
        <v>344.04300000000001</v>
      </c>
      <c r="AB134" s="78">
        <v>345.35500000000002</v>
      </c>
      <c r="AC134" s="78">
        <v>346.279</v>
      </c>
      <c r="AD134" s="78">
        <v>348.66999999999996</v>
      </c>
      <c r="AE134" s="72">
        <v>1.8606999999999999E-2</v>
      </c>
      <c r="AG134">
        <f t="shared" si="2"/>
        <v>212126</v>
      </c>
      <c r="AH134">
        <f t="shared" si="0"/>
        <v>211950</v>
      </c>
      <c r="AI134">
        <f t="shared" si="0"/>
        <v>242314</v>
      </c>
      <c r="AJ134">
        <f t="shared" si="0"/>
        <v>271409</v>
      </c>
      <c r="AK134">
        <f t="shared" si="0"/>
        <v>285558</v>
      </c>
      <c r="AL134">
        <f t="shared" si="0"/>
        <v>261655.00000000003</v>
      </c>
      <c r="AM134">
        <f t="shared" si="0"/>
        <v>262401</v>
      </c>
      <c r="AN134">
        <f t="shared" si="0"/>
        <v>270389</v>
      </c>
      <c r="AO134">
        <f t="shared" si="0"/>
        <v>281922</v>
      </c>
      <c r="AP134">
        <f t="shared" si="0"/>
        <v>283026</v>
      </c>
      <c r="AQ134">
        <f t="shared" si="0"/>
        <v>285089</v>
      </c>
      <c r="AR134">
        <f t="shared" si="0"/>
        <v>285916</v>
      </c>
      <c r="AS134">
        <f t="shared" si="0"/>
        <v>294549.99999999994</v>
      </c>
      <c r="AT134">
        <f t="shared" si="0"/>
        <v>298748.99999999994</v>
      </c>
      <c r="AU134">
        <f t="shared" si="0"/>
        <v>301066</v>
      </c>
      <c r="AV134">
        <f t="shared" si="0"/>
        <v>303229.00000000006</v>
      </c>
      <c r="AW134">
        <f t="shared" si="0"/>
        <v>306508.99999999994</v>
      </c>
      <c r="AX134">
        <f t="shared" si="1"/>
        <v>311179</v>
      </c>
      <c r="AY134">
        <f t="shared" si="1"/>
        <v>317161</v>
      </c>
      <c r="AZ134">
        <f t="shared" si="1"/>
        <v>323652</v>
      </c>
      <c r="BA134">
        <f t="shared" si="1"/>
        <v>326039.00000000006</v>
      </c>
      <c r="BB134">
        <f t="shared" si="1"/>
        <v>333138</v>
      </c>
      <c r="BC134">
        <f t="shared" si="1"/>
        <v>340820</v>
      </c>
      <c r="BD134">
        <f t="shared" si="1"/>
        <v>346010</v>
      </c>
      <c r="BE134">
        <f t="shared" si="1"/>
        <v>352443</v>
      </c>
      <c r="BF134">
        <f t="shared" si="1"/>
        <v>344043</v>
      </c>
      <c r="BG134">
        <f t="shared" si="1"/>
        <v>345355</v>
      </c>
      <c r="BH134">
        <f t="shared" si="1"/>
        <v>346279</v>
      </c>
      <c r="BI134">
        <f t="shared" si="1"/>
        <v>348669.99999999994</v>
      </c>
    </row>
    <row r="135" spans="1:61" ht="15" customHeight="1" x14ac:dyDescent="0.25">
      <c r="A135" s="70" t="s">
        <v>370</v>
      </c>
      <c r="B135" s="78">
        <v>9.1769999999999996</v>
      </c>
      <c r="C135" s="78">
        <v>9.2169999999999987</v>
      </c>
      <c r="D135" s="78">
        <v>10.489999999999998</v>
      </c>
      <c r="E135" s="78">
        <v>11.710999999999999</v>
      </c>
      <c r="F135" s="78">
        <v>12.298</v>
      </c>
      <c r="G135" s="78">
        <v>11.261000000000001</v>
      </c>
      <c r="H135" s="78">
        <v>11.288</v>
      </c>
      <c r="I135" s="78">
        <v>11.627000000000001</v>
      </c>
      <c r="J135" s="78">
        <v>12.119</v>
      </c>
      <c r="K135" s="78">
        <v>12.163</v>
      </c>
      <c r="L135" s="78">
        <v>12.248999999999999</v>
      </c>
      <c r="M135" s="78">
        <v>12.283000000000001</v>
      </c>
      <c r="N135" s="78">
        <v>12.654</v>
      </c>
      <c r="O135" s="78">
        <v>12.833</v>
      </c>
      <c r="P135" s="78">
        <v>12.932</v>
      </c>
      <c r="Q135" s="78">
        <v>13.053000000000001</v>
      </c>
      <c r="R135" s="78">
        <v>13.194000000000001</v>
      </c>
      <c r="S135" s="78">
        <v>13.398999999999999</v>
      </c>
      <c r="T135" s="78">
        <v>13.701000000000001</v>
      </c>
      <c r="U135" s="78">
        <v>14.003</v>
      </c>
      <c r="V135" s="78">
        <v>14.187999999999999</v>
      </c>
      <c r="W135" s="78">
        <v>14.576000000000001</v>
      </c>
      <c r="X135" s="78">
        <v>14.981</v>
      </c>
      <c r="Y135" s="78">
        <v>15.252000000000001</v>
      </c>
      <c r="Z135" s="78">
        <v>15.506</v>
      </c>
      <c r="AA135" s="78">
        <v>15.638</v>
      </c>
      <c r="AB135" s="78">
        <v>15.66</v>
      </c>
      <c r="AC135" s="78">
        <v>15.654999999999999</v>
      </c>
      <c r="AD135" s="78">
        <v>15.975</v>
      </c>
      <c r="AE135" s="72">
        <v>2.0577000000000002E-2</v>
      </c>
      <c r="AG135">
        <f t="shared" si="2"/>
        <v>9177</v>
      </c>
      <c r="AH135">
        <f t="shared" si="0"/>
        <v>9216.9999999999982</v>
      </c>
      <c r="AI135">
        <f t="shared" si="0"/>
        <v>10489.999999999998</v>
      </c>
      <c r="AJ135">
        <f t="shared" si="0"/>
        <v>11710.999999999998</v>
      </c>
      <c r="AK135">
        <f t="shared" si="0"/>
        <v>12298</v>
      </c>
      <c r="AL135">
        <f t="shared" si="0"/>
        <v>11261.000000000002</v>
      </c>
      <c r="AM135">
        <f t="shared" si="0"/>
        <v>11288</v>
      </c>
      <c r="AN135">
        <f t="shared" si="0"/>
        <v>11627</v>
      </c>
      <c r="AO135">
        <f t="shared" si="0"/>
        <v>12119</v>
      </c>
      <c r="AP135">
        <f t="shared" si="0"/>
        <v>12163</v>
      </c>
      <c r="AQ135">
        <f t="shared" si="0"/>
        <v>12248.999999999998</v>
      </c>
      <c r="AR135">
        <f t="shared" si="0"/>
        <v>12283.000000000002</v>
      </c>
      <c r="AS135">
        <f t="shared" si="0"/>
        <v>12654</v>
      </c>
      <c r="AT135">
        <f t="shared" si="0"/>
        <v>12833</v>
      </c>
      <c r="AU135">
        <f t="shared" si="0"/>
        <v>12932</v>
      </c>
      <c r="AV135">
        <f t="shared" si="0"/>
        <v>13053</v>
      </c>
      <c r="AW135">
        <f t="shared" si="0"/>
        <v>13194</v>
      </c>
      <c r="AX135">
        <f t="shared" si="1"/>
        <v>13399</v>
      </c>
      <c r="AY135">
        <f t="shared" si="1"/>
        <v>13701</v>
      </c>
      <c r="AZ135">
        <f t="shared" si="1"/>
        <v>14003</v>
      </c>
      <c r="BA135">
        <f t="shared" si="1"/>
        <v>14187.999999999998</v>
      </c>
      <c r="BB135">
        <f t="shared" si="1"/>
        <v>14576</v>
      </c>
      <c r="BC135">
        <f t="shared" si="1"/>
        <v>14981</v>
      </c>
      <c r="BD135">
        <f t="shared" si="1"/>
        <v>15252</v>
      </c>
      <c r="BE135">
        <f t="shared" si="1"/>
        <v>15506</v>
      </c>
      <c r="BF135">
        <f t="shared" si="1"/>
        <v>15638</v>
      </c>
      <c r="BG135">
        <f t="shared" si="1"/>
        <v>15660</v>
      </c>
      <c r="BH135">
        <f t="shared" si="1"/>
        <v>15655</v>
      </c>
      <c r="BI135">
        <f t="shared" si="1"/>
        <v>15975</v>
      </c>
    </row>
    <row r="136" spans="1:61" ht="15" customHeight="1" x14ac:dyDescent="0.25">
      <c r="A136" s="70" t="s">
        <v>371</v>
      </c>
      <c r="B136" s="78">
        <v>0.33599999999999997</v>
      </c>
      <c r="C136" s="78">
        <v>0.40400000000000003</v>
      </c>
      <c r="D136" s="78">
        <v>0.5</v>
      </c>
      <c r="E136" s="78">
        <v>0.56899999999999995</v>
      </c>
      <c r="F136" s="78">
        <v>0.59799999999999998</v>
      </c>
      <c r="G136" s="78">
        <v>0.54299999999999993</v>
      </c>
      <c r="H136" s="78">
        <v>0.58600000000000008</v>
      </c>
      <c r="I136" s="78">
        <v>0.64200000000000002</v>
      </c>
      <c r="J136" s="78">
        <v>0.70899999999999996</v>
      </c>
      <c r="K136" s="78">
        <v>0.754</v>
      </c>
      <c r="L136" s="78">
        <v>0.80599999999999994</v>
      </c>
      <c r="M136" s="78">
        <v>0.85199999999999998</v>
      </c>
      <c r="N136" s="78">
        <v>0.92</v>
      </c>
      <c r="O136" s="78">
        <v>0.97000000000000008</v>
      </c>
      <c r="P136" s="78">
        <v>1.0169999999999999</v>
      </c>
      <c r="Q136" s="78">
        <v>1.0640000000000001</v>
      </c>
      <c r="R136" s="78">
        <v>1.111</v>
      </c>
      <c r="S136" s="78">
        <v>1.1720000000000002</v>
      </c>
      <c r="T136" s="78">
        <v>1.234</v>
      </c>
      <c r="U136" s="78">
        <v>1.2889999999999999</v>
      </c>
      <c r="V136" s="78">
        <v>1.343</v>
      </c>
      <c r="W136" s="78">
        <v>1.3979999999999999</v>
      </c>
      <c r="X136" s="78">
        <v>1.4729999999999999</v>
      </c>
      <c r="Y136" s="78">
        <v>1.5469999999999999</v>
      </c>
      <c r="Z136" s="78">
        <v>1.6260000000000001</v>
      </c>
      <c r="AA136" s="78">
        <v>1.7080000000000002</v>
      </c>
      <c r="AB136" s="78">
        <v>1.7979999999999998</v>
      </c>
      <c r="AC136" s="78">
        <v>1.8719999999999999</v>
      </c>
      <c r="AD136" s="78">
        <v>1.9480000000000002</v>
      </c>
      <c r="AE136" s="72">
        <v>5.9998000000000003E-2</v>
      </c>
      <c r="AG136">
        <f t="shared" si="2"/>
        <v>335.99999999999994</v>
      </c>
      <c r="AH136">
        <f t="shared" si="0"/>
        <v>404</v>
      </c>
      <c r="AI136">
        <f t="shared" si="0"/>
        <v>500</v>
      </c>
      <c r="AJ136">
        <f t="shared" si="0"/>
        <v>569</v>
      </c>
      <c r="AK136">
        <f t="shared" si="0"/>
        <v>598</v>
      </c>
      <c r="AL136">
        <f t="shared" si="0"/>
        <v>542.99999999999989</v>
      </c>
      <c r="AM136">
        <f t="shared" si="0"/>
        <v>586.00000000000011</v>
      </c>
      <c r="AN136">
        <f t="shared" si="0"/>
        <v>642</v>
      </c>
      <c r="AO136">
        <f t="shared" si="0"/>
        <v>709</v>
      </c>
      <c r="AP136">
        <f t="shared" si="0"/>
        <v>754</v>
      </c>
      <c r="AQ136">
        <f t="shared" si="0"/>
        <v>805.99999999999989</v>
      </c>
      <c r="AR136">
        <f t="shared" si="0"/>
        <v>852</v>
      </c>
      <c r="AS136">
        <f t="shared" si="0"/>
        <v>920</v>
      </c>
      <c r="AT136">
        <f t="shared" si="0"/>
        <v>970.00000000000011</v>
      </c>
      <c r="AU136">
        <f t="shared" si="0"/>
        <v>1016.9999999999999</v>
      </c>
      <c r="AV136">
        <f t="shared" si="0"/>
        <v>1064</v>
      </c>
      <c r="AW136">
        <f t="shared" si="0"/>
        <v>1111</v>
      </c>
      <c r="AX136">
        <f t="shared" si="1"/>
        <v>1172.0000000000002</v>
      </c>
      <c r="AY136">
        <f t="shared" si="1"/>
        <v>1234</v>
      </c>
      <c r="AZ136">
        <f t="shared" si="1"/>
        <v>1289</v>
      </c>
      <c r="BA136">
        <f t="shared" si="1"/>
        <v>1343</v>
      </c>
      <c r="BB136">
        <f t="shared" si="1"/>
        <v>1398</v>
      </c>
      <c r="BC136">
        <f t="shared" si="1"/>
        <v>1472.9999999999998</v>
      </c>
      <c r="BD136">
        <f t="shared" si="1"/>
        <v>1547</v>
      </c>
      <c r="BE136">
        <f t="shared" si="1"/>
        <v>1626</v>
      </c>
      <c r="BF136">
        <f t="shared" si="1"/>
        <v>1708.0000000000002</v>
      </c>
      <c r="BG136">
        <f t="shared" si="1"/>
        <v>1797.9999999999998</v>
      </c>
      <c r="BH136">
        <f t="shared" si="1"/>
        <v>1872</v>
      </c>
      <c r="BI136">
        <f t="shared" si="1"/>
        <v>1948.0000000000002</v>
      </c>
    </row>
    <row r="137" spans="1:61" ht="15" customHeight="1" x14ac:dyDescent="0.25">
      <c r="A137" s="70" t="s">
        <v>372</v>
      </c>
      <c r="B137" s="78">
        <v>0.6</v>
      </c>
      <c r="C137" s="78">
        <v>2.8600000000000003</v>
      </c>
      <c r="D137" s="78">
        <v>2.06</v>
      </c>
      <c r="E137" s="78">
        <v>1.147</v>
      </c>
      <c r="F137" s="78">
        <v>0.80800000000000005</v>
      </c>
      <c r="G137" s="78">
        <v>0.74</v>
      </c>
      <c r="H137" s="78">
        <v>0.74299999999999999</v>
      </c>
      <c r="I137" s="78">
        <v>0.7649999999999999</v>
      </c>
      <c r="J137" s="78">
        <v>0.79800000000000004</v>
      </c>
      <c r="K137" s="78">
        <v>0.80099999999999993</v>
      </c>
      <c r="L137" s="78">
        <v>0.80699999999999994</v>
      </c>
      <c r="M137" s="78">
        <v>0.80999999999999994</v>
      </c>
      <c r="N137" s="78">
        <v>0.90300000000000002</v>
      </c>
      <c r="O137" s="78">
        <v>0.92199999999999993</v>
      </c>
      <c r="P137" s="78">
        <v>0.93499999999999994</v>
      </c>
      <c r="Q137" s="78">
        <v>1.8359999999999999</v>
      </c>
      <c r="R137" s="78">
        <v>1.88</v>
      </c>
      <c r="S137" s="78">
        <v>2.7320000000000002</v>
      </c>
      <c r="T137" s="78">
        <v>4.7050000000000001</v>
      </c>
      <c r="U137" s="78">
        <v>5.5279999999999996</v>
      </c>
      <c r="V137" s="78">
        <v>10.202</v>
      </c>
      <c r="W137" s="78">
        <v>12.956000000000001</v>
      </c>
      <c r="X137" s="78">
        <v>17.175000000000001</v>
      </c>
      <c r="Y137" s="78">
        <v>22.704999999999998</v>
      </c>
      <c r="Z137" s="78">
        <v>28.677</v>
      </c>
      <c r="AA137" s="78">
        <v>48.953000000000003</v>
      </c>
      <c r="AB137" s="78">
        <v>59.111999999999995</v>
      </c>
      <c r="AC137" s="78">
        <v>68.450999999999993</v>
      </c>
      <c r="AD137" s="78">
        <v>76.936000000000007</v>
      </c>
      <c r="AE137" s="72">
        <v>0.12967400000000001</v>
      </c>
      <c r="AG137">
        <f t="shared" si="2"/>
        <v>600</v>
      </c>
      <c r="AH137">
        <f t="shared" si="0"/>
        <v>2860.0000000000005</v>
      </c>
      <c r="AI137">
        <f t="shared" si="0"/>
        <v>2060</v>
      </c>
      <c r="AJ137">
        <f t="shared" si="0"/>
        <v>1147</v>
      </c>
      <c r="AK137">
        <f t="shared" si="0"/>
        <v>808</v>
      </c>
      <c r="AL137">
        <f t="shared" si="0"/>
        <v>740</v>
      </c>
      <c r="AM137">
        <f t="shared" si="0"/>
        <v>743</v>
      </c>
      <c r="AN137">
        <f t="shared" si="0"/>
        <v>764.99999999999989</v>
      </c>
      <c r="AO137">
        <f t="shared" si="0"/>
        <v>798</v>
      </c>
      <c r="AP137">
        <f t="shared" si="0"/>
        <v>800.99999999999989</v>
      </c>
      <c r="AQ137">
        <f t="shared" si="0"/>
        <v>806.99999999999989</v>
      </c>
      <c r="AR137">
        <f t="shared" si="0"/>
        <v>809.99999999999989</v>
      </c>
      <c r="AS137">
        <f t="shared" si="0"/>
        <v>903</v>
      </c>
      <c r="AT137">
        <f t="shared" si="0"/>
        <v>921.99999999999989</v>
      </c>
      <c r="AU137">
        <f t="shared" si="0"/>
        <v>934.99999999999989</v>
      </c>
      <c r="AV137">
        <f t="shared" si="0"/>
        <v>1835.9999999999998</v>
      </c>
      <c r="AW137">
        <f t="shared" ref="AW137:AW139" si="3">+R137*1000</f>
        <v>1880</v>
      </c>
      <c r="AX137">
        <f t="shared" si="1"/>
        <v>2732</v>
      </c>
      <c r="AY137">
        <f t="shared" si="1"/>
        <v>4705</v>
      </c>
      <c r="AZ137">
        <f t="shared" si="1"/>
        <v>5528</v>
      </c>
      <c r="BA137">
        <f t="shared" si="1"/>
        <v>10202</v>
      </c>
      <c r="BB137">
        <f t="shared" si="1"/>
        <v>12956.000000000002</v>
      </c>
      <c r="BC137">
        <f t="shared" si="1"/>
        <v>17175</v>
      </c>
      <c r="BD137">
        <f t="shared" si="1"/>
        <v>22705</v>
      </c>
      <c r="BE137">
        <f t="shared" si="1"/>
        <v>28677</v>
      </c>
      <c r="BF137">
        <f t="shared" si="1"/>
        <v>48953</v>
      </c>
      <c r="BG137">
        <f t="shared" si="1"/>
        <v>59111.999999999993</v>
      </c>
      <c r="BH137">
        <f t="shared" si="1"/>
        <v>68451</v>
      </c>
      <c r="BI137">
        <f t="shared" si="1"/>
        <v>76936</v>
      </c>
    </row>
    <row r="138" spans="1:61" ht="15" customHeight="1" x14ac:dyDescent="0.25">
      <c r="A138" s="70" t="s">
        <v>377</v>
      </c>
      <c r="B138" s="78">
        <v>222.239</v>
      </c>
      <c r="C138" s="78">
        <v>224.43199999999999</v>
      </c>
      <c r="D138" s="78">
        <v>255.363</v>
      </c>
      <c r="E138" s="78">
        <v>284.83599999999996</v>
      </c>
      <c r="F138" s="78">
        <v>299.262</v>
      </c>
      <c r="G138" s="78">
        <v>274.19900000000001</v>
      </c>
      <c r="H138" s="78">
        <v>275.01799999999997</v>
      </c>
      <c r="I138" s="78">
        <v>283.42200000000003</v>
      </c>
      <c r="J138" s="78">
        <v>295.54700000000003</v>
      </c>
      <c r="K138" s="78">
        <v>296.74400000000003</v>
      </c>
      <c r="L138" s="78">
        <v>298.952</v>
      </c>
      <c r="M138" s="78">
        <v>299.86</v>
      </c>
      <c r="N138" s="78">
        <v>309.02600000000001</v>
      </c>
      <c r="O138" s="78">
        <v>313.47399999999999</v>
      </c>
      <c r="P138" s="78">
        <v>315.95</v>
      </c>
      <c r="Q138" s="78">
        <v>319.18200000000002</v>
      </c>
      <c r="R138" s="78">
        <v>322.69499999999999</v>
      </c>
      <c r="S138" s="78">
        <v>328.48199999999997</v>
      </c>
      <c r="T138" s="78">
        <v>336.80100000000004</v>
      </c>
      <c r="U138" s="78">
        <v>344.47199999999998</v>
      </c>
      <c r="V138" s="78">
        <v>351.77199999999999</v>
      </c>
      <c r="W138" s="78">
        <v>362.06799999999998</v>
      </c>
      <c r="X138" s="78">
        <v>374.44799999999998</v>
      </c>
      <c r="Y138" s="78">
        <v>385.51400000000001</v>
      </c>
      <c r="Z138" s="78">
        <v>398.25200000000001</v>
      </c>
      <c r="AA138" s="78">
        <v>410.34199999999998</v>
      </c>
      <c r="AB138" s="78">
        <v>421.92700000000002</v>
      </c>
      <c r="AC138" s="78">
        <v>432.25700000000001</v>
      </c>
      <c r="AD138" s="78">
        <v>443.529</v>
      </c>
      <c r="AE138" s="72">
        <v>2.555E-2</v>
      </c>
      <c r="AG138">
        <f t="shared" si="2"/>
        <v>222239</v>
      </c>
      <c r="AH138">
        <f t="shared" si="2"/>
        <v>224432</v>
      </c>
      <c r="AI138">
        <f t="shared" si="2"/>
        <v>255363</v>
      </c>
      <c r="AJ138">
        <f t="shared" si="2"/>
        <v>284835.99999999994</v>
      </c>
      <c r="AK138">
        <f t="shared" si="2"/>
        <v>299262</v>
      </c>
      <c r="AL138">
        <f t="shared" si="2"/>
        <v>274199</v>
      </c>
      <c r="AM138">
        <f t="shared" si="2"/>
        <v>275018</v>
      </c>
      <c r="AN138">
        <f t="shared" si="2"/>
        <v>283422</v>
      </c>
      <c r="AO138">
        <f t="shared" si="2"/>
        <v>295547</v>
      </c>
      <c r="AP138">
        <f t="shared" si="2"/>
        <v>296744</v>
      </c>
      <c r="AQ138">
        <f t="shared" si="2"/>
        <v>298952</v>
      </c>
      <c r="AR138">
        <f t="shared" si="2"/>
        <v>299860</v>
      </c>
      <c r="AS138">
        <f t="shared" si="2"/>
        <v>309026</v>
      </c>
      <c r="AT138">
        <f t="shared" si="2"/>
        <v>313474</v>
      </c>
      <c r="AU138">
        <f t="shared" si="2"/>
        <v>315950</v>
      </c>
      <c r="AV138">
        <f t="shared" si="2"/>
        <v>319182</v>
      </c>
      <c r="AW138">
        <f t="shared" si="3"/>
        <v>322695</v>
      </c>
      <c r="AX138">
        <f t="shared" si="1"/>
        <v>328482</v>
      </c>
      <c r="AY138">
        <f t="shared" si="1"/>
        <v>336801.00000000006</v>
      </c>
      <c r="AZ138">
        <f t="shared" si="1"/>
        <v>344472</v>
      </c>
      <c r="BA138">
        <f t="shared" si="1"/>
        <v>351772</v>
      </c>
      <c r="BB138">
        <f t="shared" si="1"/>
        <v>362068</v>
      </c>
      <c r="BC138">
        <f t="shared" si="1"/>
        <v>374448</v>
      </c>
      <c r="BD138">
        <f t="shared" si="1"/>
        <v>385514</v>
      </c>
      <c r="BE138">
        <f t="shared" si="1"/>
        <v>398252</v>
      </c>
      <c r="BF138">
        <f t="shared" si="1"/>
        <v>410342</v>
      </c>
      <c r="BG138">
        <f t="shared" si="1"/>
        <v>421927</v>
      </c>
      <c r="BH138">
        <f t="shared" si="1"/>
        <v>432257</v>
      </c>
      <c r="BI138">
        <f t="shared" si="1"/>
        <v>443529</v>
      </c>
    </row>
    <row r="139" spans="1:61" ht="15" customHeight="1" x14ac:dyDescent="0.25">
      <c r="A139" s="87" t="s">
        <v>390</v>
      </c>
      <c r="B139" s="88">
        <v>465.83100000000002</v>
      </c>
      <c r="C139" s="88">
        <v>478.29700000000003</v>
      </c>
      <c r="D139" s="88">
        <v>560.70900000000006</v>
      </c>
      <c r="E139" s="88">
        <v>622.74900000000002</v>
      </c>
      <c r="F139" s="88">
        <v>648.44799999999998</v>
      </c>
      <c r="G139" s="88">
        <v>609.702</v>
      </c>
      <c r="H139" s="88">
        <v>612.47700000000009</v>
      </c>
      <c r="I139" s="88">
        <v>623.51199999999994</v>
      </c>
      <c r="J139" s="88">
        <v>642.14300000000003</v>
      </c>
      <c r="K139" s="88">
        <v>642.32900000000006</v>
      </c>
      <c r="L139" s="88">
        <v>645.37599999999998</v>
      </c>
      <c r="M139" s="88">
        <v>647.56799999999998</v>
      </c>
      <c r="N139" s="88">
        <v>664.28</v>
      </c>
      <c r="O139" s="88">
        <v>675.65099999999995</v>
      </c>
      <c r="P139" s="88">
        <v>683.49800000000005</v>
      </c>
      <c r="Q139" s="88">
        <v>692.71199999999999</v>
      </c>
      <c r="R139" s="88">
        <v>701.63</v>
      </c>
      <c r="S139" s="88">
        <v>713.31599999999992</v>
      </c>
      <c r="T139" s="88">
        <v>728.38199999999995</v>
      </c>
      <c r="U139" s="88">
        <v>742.06200000000001</v>
      </c>
      <c r="V139" s="88">
        <v>755.93799999999999</v>
      </c>
      <c r="W139" s="88">
        <v>775.15199999999993</v>
      </c>
      <c r="X139" s="88">
        <v>798.48799999999994</v>
      </c>
      <c r="Y139" s="88">
        <v>819.95399999999995</v>
      </c>
      <c r="Z139" s="88">
        <v>843.89700000000005</v>
      </c>
      <c r="AA139" s="88">
        <v>866.6</v>
      </c>
      <c r="AB139" s="88">
        <v>888.524</v>
      </c>
      <c r="AC139" s="88">
        <v>908.21100000000001</v>
      </c>
      <c r="AD139" s="88">
        <v>929.37400000000002</v>
      </c>
      <c r="AE139" s="89">
        <v>2.4908E-2</v>
      </c>
      <c r="AG139">
        <f t="shared" si="2"/>
        <v>465831</v>
      </c>
      <c r="AH139">
        <f t="shared" si="2"/>
        <v>478297</v>
      </c>
      <c r="AI139">
        <f t="shared" si="2"/>
        <v>560709.00000000012</v>
      </c>
      <c r="AJ139">
        <f t="shared" si="2"/>
        <v>622749</v>
      </c>
      <c r="AK139">
        <f t="shared" si="2"/>
        <v>648448</v>
      </c>
      <c r="AL139">
        <f t="shared" si="2"/>
        <v>609702</v>
      </c>
      <c r="AM139">
        <f t="shared" si="2"/>
        <v>612477.00000000012</v>
      </c>
      <c r="AN139">
        <f t="shared" si="2"/>
        <v>623512</v>
      </c>
      <c r="AO139">
        <f t="shared" si="2"/>
        <v>642143</v>
      </c>
      <c r="AP139">
        <f t="shared" si="2"/>
        <v>642329.00000000012</v>
      </c>
      <c r="AQ139">
        <f t="shared" si="2"/>
        <v>645376</v>
      </c>
      <c r="AR139">
        <f t="shared" si="2"/>
        <v>647568</v>
      </c>
      <c r="AS139">
        <f t="shared" si="2"/>
        <v>664280</v>
      </c>
      <c r="AT139">
        <f t="shared" si="2"/>
        <v>675651</v>
      </c>
      <c r="AU139">
        <f t="shared" si="2"/>
        <v>683498</v>
      </c>
      <c r="AV139">
        <f t="shared" si="2"/>
        <v>692712</v>
      </c>
      <c r="AW139">
        <f t="shared" si="3"/>
        <v>701630</v>
      </c>
      <c r="AX139">
        <f t="shared" si="1"/>
        <v>713315.99999999988</v>
      </c>
      <c r="AY139">
        <f t="shared" si="1"/>
        <v>728382</v>
      </c>
      <c r="AZ139">
        <f t="shared" si="1"/>
        <v>742062</v>
      </c>
      <c r="BA139">
        <f t="shared" si="1"/>
        <v>755938</v>
      </c>
      <c r="BB139">
        <f t="shared" si="1"/>
        <v>775151.99999999988</v>
      </c>
      <c r="BC139">
        <f t="shared" si="1"/>
        <v>798488</v>
      </c>
      <c r="BD139">
        <f t="shared" si="1"/>
        <v>819954</v>
      </c>
      <c r="BE139">
        <f t="shared" si="1"/>
        <v>843897</v>
      </c>
      <c r="BF139">
        <f t="shared" si="1"/>
        <v>866600</v>
      </c>
      <c r="BG139">
        <f t="shared" si="1"/>
        <v>888524</v>
      </c>
      <c r="BH139">
        <f t="shared" si="1"/>
        <v>908211</v>
      </c>
      <c r="BI139">
        <f t="shared" si="1"/>
        <v>929374</v>
      </c>
    </row>
    <row r="140" spans="1:61" ht="15" customHeight="1" x14ac:dyDescent="0.25"/>
    <row r="141" spans="1:61" ht="15" customHeight="1" x14ac:dyDescent="0.25">
      <c r="A141" s="69" t="s">
        <v>391</v>
      </c>
    </row>
    <row r="142" spans="1:61" ht="15" customHeight="1" x14ac:dyDescent="0.25">
      <c r="A142" s="70" t="s">
        <v>392</v>
      </c>
      <c r="B142" s="78">
        <v>1729.2570800000001</v>
      </c>
      <c r="C142" s="78">
        <v>1757.931274</v>
      </c>
      <c r="D142" s="78">
        <v>1623.6116939999999</v>
      </c>
      <c r="E142" s="78">
        <v>1672.3682859999999</v>
      </c>
      <c r="F142" s="78">
        <v>1668.9438479999999</v>
      </c>
      <c r="G142" s="78">
        <v>1692.1839600000001</v>
      </c>
      <c r="H142" s="78">
        <v>1727.10376</v>
      </c>
      <c r="I142" s="78">
        <v>1785.6455080000001</v>
      </c>
      <c r="J142" s="78">
        <v>1827.8389890000001</v>
      </c>
      <c r="K142" s="78">
        <v>1859.9436040000001</v>
      </c>
      <c r="L142" s="78">
        <v>1894.32312</v>
      </c>
      <c r="M142" s="78">
        <v>1923.3051760000001</v>
      </c>
      <c r="N142" s="78">
        <v>1944.1049800000001</v>
      </c>
      <c r="O142" s="78">
        <v>1960.204712</v>
      </c>
      <c r="P142" s="78">
        <v>1972.7445070000001</v>
      </c>
      <c r="Q142" s="78">
        <v>1980.560547</v>
      </c>
      <c r="R142" s="78">
        <v>1987.1256100000001</v>
      </c>
      <c r="S142" s="78">
        <v>1989.6166989999999</v>
      </c>
      <c r="T142" s="78">
        <v>1999.234009</v>
      </c>
      <c r="U142" s="78">
        <v>2002.079956</v>
      </c>
      <c r="V142" s="78">
        <v>1998.6641850000001</v>
      </c>
      <c r="W142" s="78">
        <v>1996.1110839999999</v>
      </c>
      <c r="X142" s="78">
        <v>2007.631226</v>
      </c>
      <c r="Y142" s="78">
        <v>2013.0002440000001</v>
      </c>
      <c r="Z142" s="78">
        <v>2023.7973629999999</v>
      </c>
      <c r="AA142" s="78">
        <v>2032.212769</v>
      </c>
      <c r="AB142" s="78">
        <v>2049.514893</v>
      </c>
      <c r="AC142" s="78">
        <v>2059.7060550000001</v>
      </c>
      <c r="AD142" s="78">
        <v>2066.373047</v>
      </c>
      <c r="AE142" s="72">
        <v>6.0049999999999999E-3</v>
      </c>
    </row>
    <row r="143" spans="1:61" ht="15" customHeight="1" x14ac:dyDescent="0.25">
      <c r="A143" s="70" t="s">
        <v>393</v>
      </c>
      <c r="B143" s="73">
        <v>3.4307989999999999</v>
      </c>
      <c r="C143" s="73">
        <v>3.4559099999999998</v>
      </c>
      <c r="D143" s="73">
        <v>3.4812050000000001</v>
      </c>
      <c r="E143" s="73">
        <v>3.5066850000000001</v>
      </c>
      <c r="F143" s="73">
        <v>3.5323519999999999</v>
      </c>
      <c r="G143" s="73">
        <v>3.5582069999999999</v>
      </c>
      <c r="H143" s="73">
        <v>3.5842510000000001</v>
      </c>
      <c r="I143" s="73">
        <v>3.6104850000000002</v>
      </c>
      <c r="J143" s="73">
        <v>3.6369120000000001</v>
      </c>
      <c r="K143" s="73">
        <v>3.663532</v>
      </c>
      <c r="L143" s="73">
        <v>3.690347</v>
      </c>
      <c r="M143" s="73">
        <v>3.7173579999999999</v>
      </c>
      <c r="N143" s="73">
        <v>3.744567</v>
      </c>
      <c r="O143" s="73">
        <v>3.7719749999999999</v>
      </c>
      <c r="P143" s="73">
        <v>3.7995830000000002</v>
      </c>
      <c r="Q143" s="73">
        <v>3.827394</v>
      </c>
      <c r="R143" s="73">
        <v>3.8554080000000002</v>
      </c>
      <c r="S143" s="73">
        <v>3.8836270000000002</v>
      </c>
      <c r="T143" s="73">
        <v>3.9120529999999998</v>
      </c>
      <c r="U143" s="73">
        <v>3.9406870000000001</v>
      </c>
      <c r="V143" s="73">
        <v>3.9695299999999998</v>
      </c>
      <c r="W143" s="73">
        <v>3.9985849999999998</v>
      </c>
      <c r="X143" s="73">
        <v>4.0278520000000002</v>
      </c>
      <c r="Y143" s="73">
        <v>4.0573329999999999</v>
      </c>
      <c r="Z143" s="73">
        <v>4.0870309999999996</v>
      </c>
      <c r="AA143" s="73">
        <v>4.1169450000000003</v>
      </c>
      <c r="AB143" s="73">
        <v>4.1470789999999997</v>
      </c>
      <c r="AC143" s="73">
        <v>4.1774329999999997</v>
      </c>
      <c r="AD143" s="73">
        <v>4.2080089999999997</v>
      </c>
      <c r="AE143" s="72">
        <v>7.319E-3</v>
      </c>
    </row>
    <row r="144" spans="1:61" ht="15" customHeight="1" x14ac:dyDescent="0.25">
      <c r="A144" s="69" t="s">
        <v>394</v>
      </c>
    </row>
    <row r="145" spans="1:31" ht="15" customHeight="1" x14ac:dyDescent="0.25">
      <c r="A145" s="70" t="s">
        <v>395</v>
      </c>
      <c r="B145" s="73">
        <v>436.29126000000002</v>
      </c>
      <c r="C145" s="73">
        <v>508.67392000000001</v>
      </c>
      <c r="D145" s="73">
        <v>466.39352400000001</v>
      </c>
      <c r="E145" s="73">
        <v>476.90853900000002</v>
      </c>
      <c r="F145" s="73">
        <v>472.47378500000002</v>
      </c>
      <c r="G145" s="73">
        <v>475.06310999999999</v>
      </c>
      <c r="H145" s="73">
        <v>480.31314099999997</v>
      </c>
      <c r="I145" s="73">
        <v>491.40273999999999</v>
      </c>
      <c r="J145" s="73">
        <v>497.22152699999998</v>
      </c>
      <c r="K145" s="73">
        <v>499.59088100000002</v>
      </c>
      <c r="L145" s="73">
        <v>500.66424599999999</v>
      </c>
      <c r="M145" s="73">
        <v>498.411835</v>
      </c>
      <c r="N145" s="73">
        <v>492.23419200000001</v>
      </c>
      <c r="O145" s="73">
        <v>483.197113</v>
      </c>
      <c r="P145" s="73">
        <v>471.75659200000001</v>
      </c>
      <c r="Q145" s="73">
        <v>459.45700099999999</v>
      </c>
      <c r="R145" s="73">
        <v>447.17443800000001</v>
      </c>
      <c r="S145" s="73">
        <v>434.31143200000002</v>
      </c>
      <c r="T145" s="73">
        <v>423.3125</v>
      </c>
      <c r="U145" s="73">
        <v>411.17791699999998</v>
      </c>
      <c r="V145" s="73">
        <v>398.142944</v>
      </c>
      <c r="W145" s="73">
        <v>385.68691999999999</v>
      </c>
      <c r="X145" s="73">
        <v>376.25735500000002</v>
      </c>
      <c r="Y145" s="73">
        <v>365.92813100000001</v>
      </c>
      <c r="Z145" s="73">
        <v>356.83703600000001</v>
      </c>
      <c r="AA145" s="73">
        <v>347.55450400000001</v>
      </c>
      <c r="AB145" s="73">
        <v>339.98187300000001</v>
      </c>
      <c r="AC145" s="73">
        <v>331.40637199999998</v>
      </c>
      <c r="AD145" s="73">
        <v>322.48922700000003</v>
      </c>
      <c r="AE145" s="72">
        <v>-1.6737999999999999E-2</v>
      </c>
    </row>
    <row r="146" spans="1:31" ht="15" customHeight="1" x14ac:dyDescent="0.25">
      <c r="A146" s="70" t="s">
        <v>396</v>
      </c>
      <c r="B146" s="73">
        <v>0</v>
      </c>
      <c r="C146" s="73">
        <v>0</v>
      </c>
      <c r="D146" s="73">
        <v>0</v>
      </c>
      <c r="E146" s="73">
        <v>0</v>
      </c>
      <c r="F146" s="73">
        <v>0</v>
      </c>
      <c r="G146" s="73">
        <v>0</v>
      </c>
      <c r="H146" s="73">
        <v>0</v>
      </c>
      <c r="I146" s="73">
        <v>0</v>
      </c>
      <c r="J146" s="73">
        <v>0</v>
      </c>
      <c r="K146" s="73">
        <v>0</v>
      </c>
      <c r="L146" s="73">
        <v>0</v>
      </c>
      <c r="M146" s="73">
        <v>0</v>
      </c>
      <c r="N146" s="73">
        <v>0</v>
      </c>
      <c r="O146" s="73">
        <v>0</v>
      </c>
      <c r="P146" s="73">
        <v>0</v>
      </c>
      <c r="Q146" s="73">
        <v>0</v>
      </c>
      <c r="R146" s="73">
        <v>0</v>
      </c>
      <c r="S146" s="73">
        <v>0</v>
      </c>
      <c r="T146" s="73">
        <v>0</v>
      </c>
      <c r="U146" s="73">
        <v>0</v>
      </c>
      <c r="V146" s="73">
        <v>0</v>
      </c>
      <c r="W146" s="73">
        <v>0</v>
      </c>
      <c r="X146" s="73">
        <v>0</v>
      </c>
      <c r="Y146" s="73">
        <v>0</v>
      </c>
      <c r="Z146" s="73">
        <v>0</v>
      </c>
      <c r="AA146" s="73">
        <v>0</v>
      </c>
      <c r="AB146" s="73">
        <v>0</v>
      </c>
      <c r="AC146" s="73">
        <v>0</v>
      </c>
      <c r="AD146" s="73">
        <v>0</v>
      </c>
      <c r="AE146" s="79" t="s">
        <v>134</v>
      </c>
    </row>
    <row r="147" spans="1:31" ht="15" customHeight="1" x14ac:dyDescent="0.25">
      <c r="A147" s="70" t="s">
        <v>397</v>
      </c>
      <c r="B147" s="73">
        <v>0</v>
      </c>
      <c r="C147" s="73">
        <v>0</v>
      </c>
      <c r="D147" s="73">
        <v>0</v>
      </c>
      <c r="E147" s="73">
        <v>0</v>
      </c>
      <c r="F147" s="73">
        <v>0</v>
      </c>
      <c r="G147" s="73">
        <v>0</v>
      </c>
      <c r="H147" s="73">
        <v>0</v>
      </c>
      <c r="I147" s="73">
        <v>0</v>
      </c>
      <c r="J147" s="73">
        <v>0</v>
      </c>
      <c r="K147" s="73">
        <v>0</v>
      </c>
      <c r="L147" s="73">
        <v>0</v>
      </c>
      <c r="M147" s="73">
        <v>0</v>
      </c>
      <c r="N147" s="73">
        <v>0</v>
      </c>
      <c r="O147" s="73">
        <v>0</v>
      </c>
      <c r="P147" s="73">
        <v>0</v>
      </c>
      <c r="Q147" s="73">
        <v>0</v>
      </c>
      <c r="R147" s="73">
        <v>0</v>
      </c>
      <c r="S147" s="73">
        <v>0</v>
      </c>
      <c r="T147" s="73">
        <v>0</v>
      </c>
      <c r="U147" s="73">
        <v>0</v>
      </c>
      <c r="V147" s="73">
        <v>0</v>
      </c>
      <c r="W147" s="73">
        <v>0</v>
      </c>
      <c r="X147" s="73">
        <v>0</v>
      </c>
      <c r="Y147" s="73">
        <v>0</v>
      </c>
      <c r="Z147" s="73">
        <v>0</v>
      </c>
      <c r="AA147" s="73">
        <v>0</v>
      </c>
      <c r="AB147" s="73">
        <v>0</v>
      </c>
      <c r="AC147" s="73">
        <v>0</v>
      </c>
      <c r="AD147" s="73">
        <v>0</v>
      </c>
      <c r="AE147" s="79" t="s">
        <v>134</v>
      </c>
    </row>
    <row r="148" spans="1:31" ht="15" customHeight="1" x14ac:dyDescent="0.25">
      <c r="A148" s="70" t="s">
        <v>398</v>
      </c>
      <c r="B148" s="73">
        <v>0</v>
      </c>
      <c r="C148" s="73">
        <v>0</v>
      </c>
      <c r="D148" s="73">
        <v>0</v>
      </c>
      <c r="E148" s="73">
        <v>0</v>
      </c>
      <c r="F148" s="73">
        <v>0</v>
      </c>
      <c r="G148" s="73">
        <v>0.50894600000000001</v>
      </c>
      <c r="H148" s="73">
        <v>1.545919</v>
      </c>
      <c r="I148" s="73">
        <v>3.1694499999999999</v>
      </c>
      <c r="J148" s="73">
        <v>5.3583769999999999</v>
      </c>
      <c r="K148" s="73">
        <v>8.1005079999999996</v>
      </c>
      <c r="L148" s="73">
        <v>12.654166999999999</v>
      </c>
      <c r="M148" s="73">
        <v>18.973155999999999</v>
      </c>
      <c r="N148" s="73">
        <v>26.946016</v>
      </c>
      <c r="O148" s="73">
        <v>36.478873999999998</v>
      </c>
      <c r="P148" s="73">
        <v>47.443618999999998</v>
      </c>
      <c r="Q148" s="73">
        <v>58.012782999999999</v>
      </c>
      <c r="R148" s="73">
        <v>68.238112999999998</v>
      </c>
      <c r="S148" s="73">
        <v>77.997398000000004</v>
      </c>
      <c r="T148" s="73">
        <v>87.732215999999994</v>
      </c>
      <c r="U148" s="73">
        <v>96.875641000000002</v>
      </c>
      <c r="V148" s="73">
        <v>105.358429</v>
      </c>
      <c r="W148" s="73">
        <v>113.517517</v>
      </c>
      <c r="X148" s="73">
        <v>122.17981</v>
      </c>
      <c r="Y148" s="73">
        <v>130.210587</v>
      </c>
      <c r="Z148" s="73">
        <v>138.33847</v>
      </c>
      <c r="AA148" s="73">
        <v>146.066971</v>
      </c>
      <c r="AB148" s="73">
        <v>154.225021</v>
      </c>
      <c r="AC148" s="73">
        <v>161.64910900000001</v>
      </c>
      <c r="AD148" s="73">
        <v>168.567947</v>
      </c>
      <c r="AE148" s="79" t="s">
        <v>134</v>
      </c>
    </row>
    <row r="149" spans="1:31" ht="15" customHeight="1" x14ac:dyDescent="0.25"/>
    <row r="150" spans="1:31" ht="15" customHeight="1" x14ac:dyDescent="0.25">
      <c r="A150" s="69" t="s">
        <v>399</v>
      </c>
    </row>
    <row r="151" spans="1:31" ht="15" customHeight="1" x14ac:dyDescent="0.25">
      <c r="A151" s="70" t="s">
        <v>400</v>
      </c>
      <c r="B151" s="78">
        <v>474.75802599999997</v>
      </c>
      <c r="C151" s="78">
        <v>479.763306</v>
      </c>
      <c r="D151" s="78">
        <v>483.69879200000003</v>
      </c>
      <c r="E151" s="78">
        <v>493.161316</v>
      </c>
      <c r="F151" s="78">
        <v>483.04650900000001</v>
      </c>
      <c r="G151" s="78">
        <v>477.66546599999998</v>
      </c>
      <c r="H151" s="78">
        <v>473.82415800000001</v>
      </c>
      <c r="I151" s="78">
        <v>471.20996100000002</v>
      </c>
      <c r="J151" s="78">
        <v>467.35613999999998</v>
      </c>
      <c r="K151" s="78">
        <v>461.58059700000001</v>
      </c>
      <c r="L151" s="78">
        <v>456.06170700000001</v>
      </c>
      <c r="M151" s="78">
        <v>451.24529999999999</v>
      </c>
      <c r="N151" s="78">
        <v>447.69604500000003</v>
      </c>
      <c r="O151" s="78">
        <v>443.79177900000002</v>
      </c>
      <c r="P151" s="78">
        <v>438.34979199999998</v>
      </c>
      <c r="Q151" s="78">
        <v>433.85824600000001</v>
      </c>
      <c r="R151" s="78">
        <v>430.32873499999999</v>
      </c>
      <c r="S151" s="78">
        <v>427.01370200000002</v>
      </c>
      <c r="T151" s="78">
        <v>424.47805799999998</v>
      </c>
      <c r="U151" s="78">
        <v>420.958099</v>
      </c>
      <c r="V151" s="78">
        <v>417.60409499999997</v>
      </c>
      <c r="W151" s="78">
        <v>415.85205100000002</v>
      </c>
      <c r="X151" s="78">
        <v>415.236603</v>
      </c>
      <c r="Y151" s="78">
        <v>415.531677</v>
      </c>
      <c r="Z151" s="78">
        <v>415.83492999999999</v>
      </c>
      <c r="AA151" s="78">
        <v>416.51144399999998</v>
      </c>
      <c r="AB151" s="78">
        <v>417.67413299999998</v>
      </c>
      <c r="AC151" s="78">
        <v>418.38162199999999</v>
      </c>
      <c r="AD151" s="78">
        <v>419.93771400000003</v>
      </c>
      <c r="AE151" s="72">
        <v>-4.921E-3</v>
      </c>
    </row>
    <row r="152" spans="1:31" ht="15" customHeight="1" x14ac:dyDescent="0.25">
      <c r="A152" s="70" t="s">
        <v>393</v>
      </c>
      <c r="B152" s="73">
        <v>4.6807489999999996</v>
      </c>
      <c r="C152" s="73">
        <v>4.7174019999999999</v>
      </c>
      <c r="D152" s="73">
        <v>4.7543410000000002</v>
      </c>
      <c r="E152" s="73">
        <v>4.7915710000000002</v>
      </c>
      <c r="F152" s="73">
        <v>4.8290920000000002</v>
      </c>
      <c r="G152" s="73">
        <v>4.8669060000000002</v>
      </c>
      <c r="H152" s="73">
        <v>4.905017</v>
      </c>
      <c r="I152" s="73">
        <v>4.9434259999999997</v>
      </c>
      <c r="J152" s="73">
        <v>4.9821359999999997</v>
      </c>
      <c r="K152" s="73">
        <v>5.0211480000000002</v>
      </c>
      <c r="L152" s="73">
        <v>5.060467</v>
      </c>
      <c r="M152" s="73">
        <v>5.1000930000000002</v>
      </c>
      <c r="N152" s="73">
        <v>5.1400300000000003</v>
      </c>
      <c r="O152" s="73">
        <v>5.1802789999999996</v>
      </c>
      <c r="P152" s="73">
        <v>5.2208439999999996</v>
      </c>
      <c r="Q152" s="73">
        <v>5.2617260000000003</v>
      </c>
      <c r="R152" s="73">
        <v>5.3029279999999996</v>
      </c>
      <c r="S152" s="73">
        <v>5.3444529999999997</v>
      </c>
      <c r="T152" s="73">
        <v>5.3863029999999998</v>
      </c>
      <c r="U152" s="73">
        <v>5.4284809999999997</v>
      </c>
      <c r="V152" s="73">
        <v>5.4709890000000003</v>
      </c>
      <c r="W152" s="73">
        <v>5.5138299999999996</v>
      </c>
      <c r="X152" s="73">
        <v>5.5570069999999996</v>
      </c>
      <c r="Y152" s="73">
        <v>5.6005209999999996</v>
      </c>
      <c r="Z152" s="73">
        <v>5.6443760000000003</v>
      </c>
      <c r="AA152" s="73">
        <v>5.6885750000000002</v>
      </c>
      <c r="AB152" s="73">
        <v>5.7331200000000004</v>
      </c>
      <c r="AC152" s="73">
        <v>5.7780129999999996</v>
      </c>
      <c r="AD152" s="73">
        <v>5.8232590000000002</v>
      </c>
      <c r="AE152" s="72">
        <v>7.8309999999999994E-3</v>
      </c>
    </row>
    <row r="153" spans="1:31" ht="15" customHeight="1" x14ac:dyDescent="0.25">
      <c r="A153" s="69" t="s">
        <v>394</v>
      </c>
    </row>
    <row r="154" spans="1:31" ht="15" customHeight="1" x14ac:dyDescent="0.25">
      <c r="A154" s="70" t="s">
        <v>395</v>
      </c>
      <c r="B154" s="82">
        <v>71.579482999999996</v>
      </c>
      <c r="C154" s="82">
        <v>96.553641999999996</v>
      </c>
      <c r="D154" s="82">
        <v>98.818718000000004</v>
      </c>
      <c r="E154" s="82">
        <v>101.983215</v>
      </c>
      <c r="F154" s="82">
        <v>99.113602</v>
      </c>
      <c r="G154" s="82">
        <v>97.445098999999999</v>
      </c>
      <c r="H154" s="82">
        <v>96.217796000000007</v>
      </c>
      <c r="I154" s="82">
        <v>94.917488000000006</v>
      </c>
      <c r="J154" s="82">
        <v>93.385413999999997</v>
      </c>
      <c r="K154" s="82">
        <v>91.490784000000005</v>
      </c>
      <c r="L154" s="82">
        <v>89.674308999999994</v>
      </c>
      <c r="M154" s="82">
        <v>88.018990000000002</v>
      </c>
      <c r="N154" s="82">
        <v>86.631134000000003</v>
      </c>
      <c r="O154" s="82">
        <v>85.190207999999998</v>
      </c>
      <c r="P154" s="82">
        <v>83.476753000000002</v>
      </c>
      <c r="Q154" s="82">
        <v>81.966431</v>
      </c>
      <c r="R154" s="82">
        <v>80.654739000000006</v>
      </c>
      <c r="S154" s="82">
        <v>79.397354000000007</v>
      </c>
      <c r="T154" s="82">
        <v>78.297600000000003</v>
      </c>
      <c r="U154" s="82">
        <v>77.025772000000003</v>
      </c>
      <c r="V154" s="82">
        <v>75.799621999999999</v>
      </c>
      <c r="W154" s="82">
        <v>74.878510000000006</v>
      </c>
      <c r="X154" s="82">
        <v>74.171974000000006</v>
      </c>
      <c r="Y154" s="82">
        <v>73.634865000000005</v>
      </c>
      <c r="Z154" s="82">
        <v>73.104195000000004</v>
      </c>
      <c r="AA154" s="82">
        <v>72.640923000000001</v>
      </c>
      <c r="AB154" s="82">
        <v>72.262389999999996</v>
      </c>
      <c r="AC154" s="82">
        <v>71.804871000000006</v>
      </c>
      <c r="AD154" s="82">
        <v>71.498215000000002</v>
      </c>
      <c r="AE154" s="72">
        <v>-1.1065E-2</v>
      </c>
    </row>
    <row r="155" spans="1:31" ht="15" customHeight="1" x14ac:dyDescent="0.25">
      <c r="A155" s="70" t="s">
        <v>396</v>
      </c>
      <c r="B155" s="82">
        <v>25.022696</v>
      </c>
      <c r="C155" s="82">
        <v>7.9130770000000004</v>
      </c>
      <c r="D155" s="82">
        <v>4.3765229999999997</v>
      </c>
      <c r="E155" s="82">
        <v>1.734937</v>
      </c>
      <c r="F155" s="82">
        <v>1.6243970000000001</v>
      </c>
      <c r="G155" s="82">
        <v>1.4587129999999999</v>
      </c>
      <c r="H155" s="82">
        <v>1.310284</v>
      </c>
      <c r="I155" s="82">
        <v>1.2375449999999999</v>
      </c>
      <c r="J155" s="82">
        <v>1.1660839999999999</v>
      </c>
      <c r="K155" s="82">
        <v>1.093116</v>
      </c>
      <c r="L155" s="82">
        <v>1.0243930000000001</v>
      </c>
      <c r="M155" s="82">
        <v>0.96032499999999998</v>
      </c>
      <c r="N155" s="82">
        <v>0.90280300000000002</v>
      </c>
      <c r="O155" s="82">
        <v>0.84689199999999998</v>
      </c>
      <c r="P155" s="82">
        <v>0.79419600000000001</v>
      </c>
      <c r="Q155" s="82">
        <v>0.74270000000000003</v>
      </c>
      <c r="R155" s="82">
        <v>0.69481400000000004</v>
      </c>
      <c r="S155" s="82">
        <v>0.64887300000000003</v>
      </c>
      <c r="T155" s="82">
        <v>0.60318300000000002</v>
      </c>
      <c r="U155" s="82">
        <v>0.55567</v>
      </c>
      <c r="V155" s="82">
        <v>0.51067899999999999</v>
      </c>
      <c r="W155" s="82">
        <v>0.46752300000000002</v>
      </c>
      <c r="X155" s="82">
        <v>0.427568</v>
      </c>
      <c r="Y155" s="82">
        <v>0.39022600000000002</v>
      </c>
      <c r="Z155" s="82">
        <v>0.35824400000000001</v>
      </c>
      <c r="AA155" s="82">
        <v>0.323988</v>
      </c>
      <c r="AB155" s="82">
        <v>0.285692</v>
      </c>
      <c r="AC155" s="82">
        <v>0.24460999999999999</v>
      </c>
      <c r="AD155" s="82">
        <v>0.20846500000000001</v>
      </c>
      <c r="AE155" s="72">
        <v>-0.12600900000000001</v>
      </c>
    </row>
    <row r="156" spans="1:31" ht="15" customHeight="1" x14ac:dyDescent="0.25">
      <c r="A156" s="70" t="s">
        <v>397</v>
      </c>
      <c r="B156" s="82">
        <v>0</v>
      </c>
      <c r="C156" s="82">
        <v>0</v>
      </c>
      <c r="D156" s="82">
        <v>0</v>
      </c>
      <c r="E156" s="82">
        <v>0</v>
      </c>
      <c r="F156" s="82">
        <v>0</v>
      </c>
      <c r="G156" s="82">
        <v>0</v>
      </c>
      <c r="H156" s="82">
        <v>0</v>
      </c>
      <c r="I156" s="82">
        <v>0</v>
      </c>
      <c r="J156" s="82">
        <v>0</v>
      </c>
      <c r="K156" s="82">
        <v>0</v>
      </c>
      <c r="L156" s="82">
        <v>0</v>
      </c>
      <c r="M156" s="82">
        <v>0</v>
      </c>
      <c r="N156" s="82">
        <v>0</v>
      </c>
      <c r="O156" s="82">
        <v>0</v>
      </c>
      <c r="P156" s="82">
        <v>0</v>
      </c>
      <c r="Q156" s="82">
        <v>0</v>
      </c>
      <c r="R156" s="82">
        <v>0</v>
      </c>
      <c r="S156" s="82">
        <v>0</v>
      </c>
      <c r="T156" s="82">
        <v>0</v>
      </c>
      <c r="U156" s="82">
        <v>0</v>
      </c>
      <c r="V156" s="82">
        <v>0</v>
      </c>
      <c r="W156" s="82">
        <v>0</v>
      </c>
      <c r="X156" s="82">
        <v>0</v>
      </c>
      <c r="Y156" s="82">
        <v>0</v>
      </c>
      <c r="Z156" s="82">
        <v>0</v>
      </c>
      <c r="AA156" s="82">
        <v>0</v>
      </c>
      <c r="AB156" s="82">
        <v>0</v>
      </c>
      <c r="AC156" s="82">
        <v>0</v>
      </c>
      <c r="AD156" s="82">
        <v>0</v>
      </c>
      <c r="AE156" s="79" t="s">
        <v>134</v>
      </c>
    </row>
    <row r="157" spans="1:31" ht="15" customHeight="1" x14ac:dyDescent="0.25">
      <c r="A157" s="70" t="s">
        <v>398</v>
      </c>
      <c r="B157" s="82">
        <v>0</v>
      </c>
      <c r="C157" s="82">
        <v>6.6811999999999996E-2</v>
      </c>
      <c r="D157" s="82">
        <v>0.132048</v>
      </c>
      <c r="E157" s="82">
        <v>0.20055600000000001</v>
      </c>
      <c r="F157" s="82">
        <v>0.26409500000000002</v>
      </c>
      <c r="G157" s="82">
        <v>0.32651000000000002</v>
      </c>
      <c r="H157" s="82">
        <v>0.38822899999999999</v>
      </c>
      <c r="I157" s="82">
        <v>0.44896399999999997</v>
      </c>
      <c r="J157" s="82">
        <v>0.50355899999999998</v>
      </c>
      <c r="K157" s="82">
        <v>0.55250600000000005</v>
      </c>
      <c r="L157" s="82">
        <v>0.59779499999999997</v>
      </c>
      <c r="M157" s="82">
        <v>0.64089499999999999</v>
      </c>
      <c r="N157" s="82">
        <v>0.68165500000000001</v>
      </c>
      <c r="O157" s="82">
        <v>0.719526</v>
      </c>
      <c r="P157" s="82">
        <v>0.74791200000000002</v>
      </c>
      <c r="Q157" s="82">
        <v>0.77876500000000004</v>
      </c>
      <c r="R157" s="82">
        <v>0.80937499999999996</v>
      </c>
      <c r="S157" s="82">
        <v>0.83887400000000001</v>
      </c>
      <c r="T157" s="82">
        <v>0.87134699999999998</v>
      </c>
      <c r="U157" s="82">
        <v>0.90274699999999997</v>
      </c>
      <c r="V157" s="82">
        <v>0.93206500000000003</v>
      </c>
      <c r="W157" s="82">
        <v>0.96524500000000002</v>
      </c>
      <c r="X157" s="82">
        <v>0.99890100000000004</v>
      </c>
      <c r="Y157" s="82">
        <v>1.032805</v>
      </c>
      <c r="Z157" s="82">
        <v>1.06046</v>
      </c>
      <c r="AA157" s="82">
        <v>1.0922149999999999</v>
      </c>
      <c r="AB157" s="82">
        <v>1.1305529999999999</v>
      </c>
      <c r="AC157" s="82">
        <v>1.1706559999999999</v>
      </c>
      <c r="AD157" s="82">
        <v>1.2078390000000001</v>
      </c>
      <c r="AE157" s="72">
        <v>0.11317000000000001</v>
      </c>
    </row>
    <row r="158" spans="1:31" ht="15" customHeight="1" x14ac:dyDescent="0.25"/>
    <row r="159" spans="1:31" ht="15" customHeight="1" x14ac:dyDescent="0.25">
      <c r="A159" s="69" t="s">
        <v>401</v>
      </c>
    </row>
    <row r="160" spans="1:31" ht="15" customHeight="1" x14ac:dyDescent="0.25">
      <c r="A160" s="70" t="s">
        <v>559</v>
      </c>
      <c r="B160" s="78">
        <v>3445.5786130000001</v>
      </c>
      <c r="C160" s="78">
        <v>3507.6367190000001</v>
      </c>
      <c r="D160" s="78">
        <v>3636.9284670000002</v>
      </c>
      <c r="E160" s="78">
        <v>3770.4145509999998</v>
      </c>
      <c r="F160" s="78">
        <v>3973.435547</v>
      </c>
      <c r="G160" s="78">
        <v>4144.1801759999998</v>
      </c>
      <c r="H160" s="78">
        <v>4379.3876950000003</v>
      </c>
      <c r="I160" s="78">
        <v>4610.5371089999999</v>
      </c>
      <c r="J160" s="78">
        <v>4849.658203</v>
      </c>
      <c r="K160" s="78">
        <v>5086.0161129999997</v>
      </c>
      <c r="L160" s="78">
        <v>5339.8818359999996</v>
      </c>
      <c r="M160" s="78">
        <v>5615.8603519999997</v>
      </c>
      <c r="N160" s="78">
        <v>5918.2285160000001</v>
      </c>
      <c r="O160" s="78">
        <v>6227.2919920000004</v>
      </c>
      <c r="P160" s="78">
        <v>6524.6298829999996</v>
      </c>
      <c r="Q160" s="78">
        <v>6812.1191410000001</v>
      </c>
      <c r="R160" s="78">
        <v>7099.3623049999997</v>
      </c>
      <c r="S160" s="78">
        <v>7389.2241210000002</v>
      </c>
      <c r="T160" s="78">
        <v>7691.7622069999998</v>
      </c>
      <c r="U160" s="78">
        <v>8020.1845700000003</v>
      </c>
      <c r="V160" s="78">
        <v>8360.5351559999999</v>
      </c>
      <c r="W160" s="78">
        <v>8723.46875</v>
      </c>
      <c r="X160" s="78">
        <v>9096.9902340000008</v>
      </c>
      <c r="Y160" s="78">
        <v>9472.7421880000002</v>
      </c>
      <c r="Z160" s="78">
        <v>9864.0859380000002</v>
      </c>
      <c r="AA160" s="78">
        <v>10261.174805000001</v>
      </c>
      <c r="AB160" s="78">
        <v>10667.097656</v>
      </c>
      <c r="AC160" s="78">
        <v>11090.09375</v>
      </c>
      <c r="AD160" s="78">
        <v>11532.742188</v>
      </c>
      <c r="AE160" s="72">
        <v>4.5068999999999998E-2</v>
      </c>
    </row>
    <row r="161" spans="1:31" ht="15" customHeight="1" x14ac:dyDescent="0.25">
      <c r="A161" s="70" t="s">
        <v>560</v>
      </c>
      <c r="B161" s="78">
        <v>1344.943237</v>
      </c>
      <c r="C161" s="78">
        <v>1382.918457</v>
      </c>
      <c r="D161" s="78">
        <v>1440.1125489999999</v>
      </c>
      <c r="E161" s="78">
        <v>1497.002808</v>
      </c>
      <c r="F161" s="78">
        <v>1544.0445560000001</v>
      </c>
      <c r="G161" s="78">
        <v>1603.470947</v>
      </c>
      <c r="H161" s="78">
        <v>1706.3232419999999</v>
      </c>
      <c r="I161" s="78">
        <v>1823.689453</v>
      </c>
      <c r="J161" s="78">
        <v>1946.474731</v>
      </c>
      <c r="K161" s="78">
        <v>2073.4260250000002</v>
      </c>
      <c r="L161" s="78">
        <v>2213.2783199999999</v>
      </c>
      <c r="M161" s="78">
        <v>2356.4936520000001</v>
      </c>
      <c r="N161" s="78">
        <v>2518.1354980000001</v>
      </c>
      <c r="O161" s="78">
        <v>2675.3129880000001</v>
      </c>
      <c r="P161" s="78">
        <v>2823.836182</v>
      </c>
      <c r="Q161" s="78">
        <v>2972.1997070000002</v>
      </c>
      <c r="R161" s="78">
        <v>3123.6684570000002</v>
      </c>
      <c r="S161" s="78">
        <v>3276.3999020000001</v>
      </c>
      <c r="T161" s="78">
        <v>3435.9692380000001</v>
      </c>
      <c r="U161" s="78">
        <v>3609.5842290000001</v>
      </c>
      <c r="V161" s="78">
        <v>3793.7148440000001</v>
      </c>
      <c r="W161" s="78">
        <v>3988.1782229999999</v>
      </c>
      <c r="X161" s="78">
        <v>4182.6000979999999</v>
      </c>
      <c r="Y161" s="78">
        <v>4371.6831050000001</v>
      </c>
      <c r="Z161" s="78">
        <v>4566.5424800000001</v>
      </c>
      <c r="AA161" s="78">
        <v>4766.0620120000003</v>
      </c>
      <c r="AB161" s="78">
        <v>4972.7773440000001</v>
      </c>
      <c r="AC161" s="78">
        <v>5184.6162109999996</v>
      </c>
      <c r="AD161" s="78">
        <v>5405.4277339999999</v>
      </c>
      <c r="AE161" s="72">
        <v>5.1784999999999998E-2</v>
      </c>
    </row>
    <row r="162" spans="1:31" ht="15" customHeight="1" x14ac:dyDescent="0.25">
      <c r="A162" s="70" t="s">
        <v>561</v>
      </c>
      <c r="B162" s="78">
        <v>2100.6354980000001</v>
      </c>
      <c r="C162" s="78">
        <v>2124.7182619999999</v>
      </c>
      <c r="D162" s="78">
        <v>2196.8159179999998</v>
      </c>
      <c r="E162" s="78">
        <v>2273.4116210000002</v>
      </c>
      <c r="F162" s="78">
        <v>2429.3908689999998</v>
      </c>
      <c r="G162" s="78">
        <v>2540.7092290000001</v>
      </c>
      <c r="H162" s="78">
        <v>2673.0642090000001</v>
      </c>
      <c r="I162" s="78">
        <v>2786.8479000000002</v>
      </c>
      <c r="J162" s="78">
        <v>2903.1833499999998</v>
      </c>
      <c r="K162" s="78">
        <v>3012.5900879999999</v>
      </c>
      <c r="L162" s="78">
        <v>3126.6032709999999</v>
      </c>
      <c r="M162" s="78">
        <v>3259.3666990000002</v>
      </c>
      <c r="N162" s="78">
        <v>3400.0932619999999</v>
      </c>
      <c r="O162" s="78">
        <v>3551.9790039999998</v>
      </c>
      <c r="P162" s="78">
        <v>3700.7937010000001</v>
      </c>
      <c r="Q162" s="78">
        <v>3839.9196780000002</v>
      </c>
      <c r="R162" s="78">
        <v>3975.6938479999999</v>
      </c>
      <c r="S162" s="78">
        <v>4112.8242190000001</v>
      </c>
      <c r="T162" s="78">
        <v>4255.7929690000001</v>
      </c>
      <c r="U162" s="78">
        <v>4410.6005859999996</v>
      </c>
      <c r="V162" s="78">
        <v>4566.8203119999998</v>
      </c>
      <c r="W162" s="78">
        <v>4735.2910160000001</v>
      </c>
      <c r="X162" s="78">
        <v>4914.3896480000003</v>
      </c>
      <c r="Y162" s="78">
        <v>5101.0595700000003</v>
      </c>
      <c r="Z162" s="78">
        <v>5297.5439450000003</v>
      </c>
      <c r="AA162" s="78">
        <v>5495.1127930000002</v>
      </c>
      <c r="AB162" s="78">
        <v>5694.3208009999998</v>
      </c>
      <c r="AC162" s="78">
        <v>5905.4775390000004</v>
      </c>
      <c r="AD162" s="78">
        <v>6127.3149409999996</v>
      </c>
      <c r="AE162" s="72">
        <v>4.0006E-2</v>
      </c>
    </row>
    <row r="163" spans="1:31" ht="15" customHeight="1" x14ac:dyDescent="0.25">
      <c r="A163" s="69" t="s">
        <v>394</v>
      </c>
    </row>
    <row r="164" spans="1:31" ht="15" customHeight="1" x14ac:dyDescent="0.25">
      <c r="A164" s="70" t="s">
        <v>395</v>
      </c>
      <c r="B164" s="82">
        <v>37.205852999999998</v>
      </c>
      <c r="C164" s="82">
        <v>78.322310999999999</v>
      </c>
      <c r="D164" s="82">
        <v>206.942993</v>
      </c>
      <c r="E164" s="82">
        <v>276.18890399999998</v>
      </c>
      <c r="F164" s="82">
        <v>289.12634300000002</v>
      </c>
      <c r="G164" s="82">
        <v>289.43936200000002</v>
      </c>
      <c r="H164" s="82">
        <v>289.846161</v>
      </c>
      <c r="I164" s="82">
        <v>290.22637900000001</v>
      </c>
      <c r="J164" s="82">
        <v>290.60205100000002</v>
      </c>
      <c r="K164" s="82">
        <v>290.95770299999998</v>
      </c>
      <c r="L164" s="82">
        <v>291.31976300000002</v>
      </c>
      <c r="M164" s="82">
        <v>291.69500699999998</v>
      </c>
      <c r="N164" s="82">
        <v>292.08422899999999</v>
      </c>
      <c r="O164" s="82">
        <v>292.46252399999997</v>
      </c>
      <c r="P164" s="82">
        <v>292.80779999999999</v>
      </c>
      <c r="Q164" s="82">
        <v>293.12460299999998</v>
      </c>
      <c r="R164" s="82">
        <v>293.42687999999998</v>
      </c>
      <c r="S164" s="82">
        <v>293.71991000000003</v>
      </c>
      <c r="T164" s="82">
        <v>294.01290899999998</v>
      </c>
      <c r="U164" s="82">
        <v>294.31613199999998</v>
      </c>
      <c r="V164" s="82">
        <v>294.61679099999998</v>
      </c>
      <c r="W164" s="82">
        <v>294.92450000000002</v>
      </c>
      <c r="X164" s="82">
        <v>295.22994999999997</v>
      </c>
      <c r="Y164" s="82">
        <v>295.52734400000003</v>
      </c>
      <c r="Z164" s="82">
        <v>295.82516500000003</v>
      </c>
      <c r="AA164" s="82">
        <v>296.11523399999999</v>
      </c>
      <c r="AB164" s="82">
        <v>296.40045199999997</v>
      </c>
      <c r="AC164" s="82">
        <v>296.68649299999998</v>
      </c>
      <c r="AD164" s="82">
        <v>296.97348</v>
      </c>
      <c r="AE164" s="72">
        <v>5.0602000000000001E-2</v>
      </c>
    </row>
    <row r="165" spans="1:31" ht="15" customHeight="1" x14ac:dyDescent="0.25">
      <c r="A165" s="70" t="s">
        <v>396</v>
      </c>
      <c r="B165" s="82">
        <v>620.13159199999996</v>
      </c>
      <c r="C165" s="82">
        <v>543.43267800000001</v>
      </c>
      <c r="D165" s="82">
        <v>415.96838400000001</v>
      </c>
      <c r="E165" s="82">
        <v>350.89288299999998</v>
      </c>
      <c r="F165" s="82">
        <v>338.62896699999999</v>
      </c>
      <c r="G165" s="82">
        <v>337.786316</v>
      </c>
      <c r="H165" s="82">
        <v>337.20761099999999</v>
      </c>
      <c r="I165" s="82">
        <v>337.65933200000001</v>
      </c>
      <c r="J165" s="82">
        <v>338.11035199999998</v>
      </c>
      <c r="K165" s="82">
        <v>338.54025300000001</v>
      </c>
      <c r="L165" s="82">
        <v>338.97283900000002</v>
      </c>
      <c r="M165" s="82">
        <v>339.41717499999999</v>
      </c>
      <c r="N165" s="82">
        <v>339.87597699999998</v>
      </c>
      <c r="O165" s="82">
        <v>340.31918300000001</v>
      </c>
      <c r="P165" s="82">
        <v>340.71667500000001</v>
      </c>
      <c r="Q165" s="82">
        <v>341.07775900000001</v>
      </c>
      <c r="R165" s="82">
        <v>341.42468300000002</v>
      </c>
      <c r="S165" s="82">
        <v>341.75979599999999</v>
      </c>
      <c r="T165" s="82">
        <v>342.09484900000001</v>
      </c>
      <c r="U165" s="82">
        <v>342.43963600000001</v>
      </c>
      <c r="V165" s="82">
        <v>342.77874800000001</v>
      </c>
      <c r="W165" s="82">
        <v>343.127747</v>
      </c>
      <c r="X165" s="82">
        <v>343.47763099999997</v>
      </c>
      <c r="Y165" s="82">
        <v>343.81951900000001</v>
      </c>
      <c r="Z165" s="82">
        <v>344.15972900000003</v>
      </c>
      <c r="AA165" s="82">
        <v>344.49292000000003</v>
      </c>
      <c r="AB165" s="82">
        <v>344.81957999999997</v>
      </c>
      <c r="AC165" s="82">
        <v>345.14831500000003</v>
      </c>
      <c r="AD165" s="82">
        <v>345.479919</v>
      </c>
      <c r="AE165" s="72">
        <v>-1.6636999999999999E-2</v>
      </c>
    </row>
    <row r="166" spans="1:31" ht="15" customHeight="1" x14ac:dyDescent="0.25">
      <c r="A166" s="70" t="s">
        <v>397</v>
      </c>
      <c r="B166" s="82">
        <v>0</v>
      </c>
      <c r="C166" s="82">
        <v>0</v>
      </c>
      <c r="D166" s="82">
        <v>0</v>
      </c>
      <c r="E166" s="82">
        <v>0</v>
      </c>
      <c r="F166" s="82">
        <v>0</v>
      </c>
      <c r="G166" s="82">
        <v>0</v>
      </c>
      <c r="H166" s="82">
        <v>0</v>
      </c>
      <c r="I166" s="82">
        <v>0</v>
      </c>
      <c r="J166" s="82">
        <v>0</v>
      </c>
      <c r="K166" s="82">
        <v>0</v>
      </c>
      <c r="L166" s="82">
        <v>0</v>
      </c>
      <c r="M166" s="82">
        <v>0</v>
      </c>
      <c r="N166" s="82">
        <v>0</v>
      </c>
      <c r="O166" s="82">
        <v>0</v>
      </c>
      <c r="P166" s="82">
        <v>0</v>
      </c>
      <c r="Q166" s="82">
        <v>0</v>
      </c>
      <c r="R166" s="82">
        <v>0</v>
      </c>
      <c r="S166" s="82">
        <v>0</v>
      </c>
      <c r="T166" s="82">
        <v>0</v>
      </c>
      <c r="U166" s="82">
        <v>0</v>
      </c>
      <c r="V166" s="82">
        <v>0</v>
      </c>
      <c r="W166" s="82">
        <v>0</v>
      </c>
      <c r="X166" s="82">
        <v>0</v>
      </c>
      <c r="Y166" s="82">
        <v>0</v>
      </c>
      <c r="Z166" s="82">
        <v>0</v>
      </c>
      <c r="AA166" s="82">
        <v>0</v>
      </c>
      <c r="AB166" s="82">
        <v>0</v>
      </c>
      <c r="AC166" s="82">
        <v>0</v>
      </c>
      <c r="AD166" s="82">
        <v>0</v>
      </c>
      <c r="AE166" s="79" t="s">
        <v>134</v>
      </c>
    </row>
    <row r="167" spans="1:31" ht="15" customHeight="1" x14ac:dyDescent="0.25">
      <c r="A167" s="70" t="s">
        <v>398</v>
      </c>
      <c r="B167" s="82">
        <v>0</v>
      </c>
      <c r="C167" s="82">
        <v>0</v>
      </c>
      <c r="D167" s="82">
        <v>0</v>
      </c>
      <c r="E167" s="82">
        <v>0</v>
      </c>
      <c r="F167" s="82">
        <v>0</v>
      </c>
      <c r="G167" s="82">
        <v>0</v>
      </c>
      <c r="H167" s="82">
        <v>0</v>
      </c>
      <c r="I167" s="82">
        <v>0</v>
      </c>
      <c r="J167" s="82">
        <v>0</v>
      </c>
      <c r="K167" s="82">
        <v>0</v>
      </c>
      <c r="L167" s="82">
        <v>0</v>
      </c>
      <c r="M167" s="82">
        <v>0</v>
      </c>
      <c r="N167" s="82">
        <v>0</v>
      </c>
      <c r="O167" s="82">
        <v>0</v>
      </c>
      <c r="P167" s="82">
        <v>0</v>
      </c>
      <c r="Q167" s="82">
        <v>0</v>
      </c>
      <c r="R167" s="82">
        <v>0</v>
      </c>
      <c r="S167" s="82">
        <v>0</v>
      </c>
      <c r="T167" s="82">
        <v>0</v>
      </c>
      <c r="U167" s="82">
        <v>0</v>
      </c>
      <c r="V167" s="82">
        <v>0</v>
      </c>
      <c r="W167" s="82">
        <v>0</v>
      </c>
      <c r="X167" s="82">
        <v>0</v>
      </c>
      <c r="Y167" s="82">
        <v>0</v>
      </c>
      <c r="Z167" s="82">
        <v>0</v>
      </c>
      <c r="AA167" s="82">
        <v>0</v>
      </c>
      <c r="AB167" s="82">
        <v>0</v>
      </c>
      <c r="AC167" s="82">
        <v>0</v>
      </c>
      <c r="AD167" s="82">
        <v>0</v>
      </c>
      <c r="AE167" s="79" t="s">
        <v>134</v>
      </c>
    </row>
    <row r="168" spans="1:31" ht="15" customHeight="1" thickBot="1" x14ac:dyDescent="0.3"/>
    <row r="169" spans="1:31" ht="15" customHeight="1" x14ac:dyDescent="0.25">
      <c r="A169" s="114" t="s">
        <v>402</v>
      </c>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c r="AC169" s="114"/>
      <c r="AD169" s="114"/>
      <c r="AE169" s="114"/>
    </row>
    <row r="170" spans="1:31" ht="15" customHeight="1" x14ac:dyDescent="0.25">
      <c r="A170" s="77" t="s">
        <v>61</v>
      </c>
    </row>
    <row r="171" spans="1:31" ht="15" customHeight="1" x14ac:dyDescent="0.25">
      <c r="A171" s="77" t="s">
        <v>153</v>
      </c>
    </row>
    <row r="172" spans="1:31" ht="15" customHeight="1" x14ac:dyDescent="0.25">
      <c r="A172" s="77" t="s">
        <v>453</v>
      </c>
    </row>
    <row r="173" spans="1:31" ht="15" customHeight="1" x14ac:dyDescent="0.25">
      <c r="A173" s="77" t="s">
        <v>562</v>
      </c>
    </row>
    <row r="174" spans="1:31" ht="15" customHeight="1" x14ac:dyDescent="0.25">
      <c r="A174" s="77" t="s">
        <v>547</v>
      </c>
    </row>
    <row r="175" spans="1:31" ht="15" customHeight="1" x14ac:dyDescent="0.25">
      <c r="A175" s="77" t="s">
        <v>64</v>
      </c>
    </row>
    <row r="176" spans="1:31" ht="15" customHeight="1" x14ac:dyDescent="0.25">
      <c r="A176" s="77" t="s">
        <v>563</v>
      </c>
    </row>
    <row r="177" spans="1:1" ht="15" customHeight="1" x14ac:dyDescent="0.25">
      <c r="A177" s="77" t="s">
        <v>403</v>
      </c>
    </row>
    <row r="178" spans="1:1" ht="15" customHeight="1" x14ac:dyDescent="0.25">
      <c r="A178" s="77" t="s">
        <v>404</v>
      </c>
    </row>
    <row r="179" spans="1:1" ht="15" customHeight="1" x14ac:dyDescent="0.25">
      <c r="A179" s="77" t="s">
        <v>564</v>
      </c>
    </row>
    <row r="180" spans="1:1" ht="15" customHeight="1" x14ac:dyDescent="0.25">
      <c r="A180" s="77" t="s">
        <v>549</v>
      </c>
    </row>
    <row r="181" spans="1:1" ht="15" customHeight="1" x14ac:dyDescent="0.25"/>
    <row r="182" spans="1:1" ht="15" customHeight="1" x14ac:dyDescent="0.25"/>
    <row r="183" spans="1:1" ht="15" customHeight="1" x14ac:dyDescent="0.25"/>
    <row r="184" spans="1:1" ht="15" customHeight="1" x14ac:dyDescent="0.25"/>
    <row r="185" spans="1:1" ht="15" customHeight="1" x14ac:dyDescent="0.25"/>
    <row r="186" spans="1:1" ht="15" customHeight="1" x14ac:dyDescent="0.25"/>
    <row r="187" spans="1:1" ht="15" customHeight="1" x14ac:dyDescent="0.25"/>
    <row r="188" spans="1:1" ht="15" customHeight="1" x14ac:dyDescent="0.25"/>
    <row r="189" spans="1:1" ht="15" customHeight="1" x14ac:dyDescent="0.25"/>
    <row r="190" spans="1:1" ht="15" customHeight="1" x14ac:dyDescent="0.25"/>
    <row r="191" spans="1:1" ht="15" customHeight="1" x14ac:dyDescent="0.25"/>
    <row r="192" spans="1:1"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sheetData>
  <mergeCells count="1">
    <mergeCell ref="A169:AE16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3"/>
  <sheetViews>
    <sheetView workbookViewId="0">
      <pane xSplit="1" ySplit="2" topLeftCell="B3" activePane="bottomRight" state="frozen"/>
      <selection pane="topRight" activeCell="B1" sqref="B1"/>
      <selection pane="bottomLeft" activeCell="A3" sqref="A3"/>
      <selection pane="bottomRight" activeCell="I15" sqref="I15:I18"/>
    </sheetView>
  </sheetViews>
  <sheetFormatPr defaultRowHeight="12.75" x14ac:dyDescent="0.2"/>
  <cols>
    <col min="1" max="1" width="37.7109375" style="13" customWidth="1"/>
    <col min="2" max="29" width="9.7109375" style="13" customWidth="1"/>
    <col min="30" max="30" width="11.7109375" style="13" customWidth="1"/>
    <col min="31" max="31" width="9.7109375" style="13" customWidth="1"/>
    <col min="32" max="16384" width="9.140625" style="13"/>
  </cols>
  <sheetData>
    <row r="1" spans="1:31" s="5" customFormat="1" ht="16.5" customHeight="1" thickBot="1" x14ac:dyDescent="0.3">
      <c r="A1" s="129" t="s">
        <v>156</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row>
    <row r="2" spans="1:31" s="9" customFormat="1" ht="16.5" customHeight="1" x14ac:dyDescent="0.3">
      <c r="A2" s="6"/>
      <c r="B2" s="7">
        <v>1960</v>
      </c>
      <c r="C2" s="7">
        <v>1965</v>
      </c>
      <c r="D2" s="7">
        <v>1970</v>
      </c>
      <c r="E2" s="7">
        <v>1975</v>
      </c>
      <c r="F2" s="7">
        <v>1980</v>
      </c>
      <c r="G2" s="7">
        <v>1985</v>
      </c>
      <c r="H2" s="7">
        <v>1990</v>
      </c>
      <c r="I2" s="7">
        <v>1991</v>
      </c>
      <c r="J2" s="7">
        <v>1992</v>
      </c>
      <c r="K2" s="7">
        <v>1993</v>
      </c>
      <c r="L2" s="7">
        <v>1994</v>
      </c>
      <c r="M2" s="7">
        <v>1995</v>
      </c>
      <c r="N2" s="7">
        <v>1996</v>
      </c>
      <c r="O2" s="7">
        <v>1997</v>
      </c>
      <c r="P2" s="7">
        <v>1998</v>
      </c>
      <c r="Q2" s="7">
        <v>1999</v>
      </c>
      <c r="R2" s="7">
        <v>2000</v>
      </c>
      <c r="S2" s="7">
        <v>2001</v>
      </c>
      <c r="T2" s="6">
        <v>2002</v>
      </c>
      <c r="U2" s="6">
        <v>2003</v>
      </c>
      <c r="V2" s="8">
        <v>2004</v>
      </c>
      <c r="W2" s="6">
        <v>2005</v>
      </c>
      <c r="X2" s="6">
        <v>2006</v>
      </c>
      <c r="Y2" s="6">
        <v>2007</v>
      </c>
      <c r="Z2" s="6">
        <v>2008</v>
      </c>
      <c r="AA2" s="6">
        <v>2009</v>
      </c>
      <c r="AB2" s="6">
        <v>2010</v>
      </c>
      <c r="AC2" s="7">
        <v>2011</v>
      </c>
      <c r="AD2" s="7">
        <v>2012</v>
      </c>
      <c r="AE2" s="6">
        <v>2013</v>
      </c>
    </row>
    <row r="3" spans="1:31" ht="16.5" customHeight="1" x14ac:dyDescent="0.3">
      <c r="A3" s="10" t="s">
        <v>157</v>
      </c>
      <c r="B3" s="11"/>
      <c r="C3" s="11"/>
      <c r="D3" s="11"/>
      <c r="E3" s="12"/>
      <c r="F3" s="12"/>
      <c r="G3" s="12"/>
      <c r="H3" s="12"/>
      <c r="I3" s="12"/>
      <c r="J3" s="12"/>
      <c r="K3" s="12"/>
      <c r="L3" s="12"/>
      <c r="M3" s="12"/>
      <c r="N3" s="12"/>
      <c r="O3" s="12"/>
      <c r="P3" s="12"/>
      <c r="Q3" s="12"/>
      <c r="R3" s="12"/>
      <c r="S3" s="11"/>
      <c r="T3" s="12"/>
      <c r="U3" s="12"/>
      <c r="V3" s="12"/>
      <c r="W3" s="12"/>
      <c r="X3" s="12"/>
      <c r="Y3" s="12"/>
      <c r="Z3" s="12"/>
      <c r="AA3" s="11"/>
      <c r="AB3" s="11"/>
      <c r="AC3" s="11"/>
      <c r="AD3" s="11"/>
    </row>
    <row r="4" spans="1:31" ht="16.5" customHeight="1" x14ac:dyDescent="0.3">
      <c r="A4" s="14" t="s">
        <v>158</v>
      </c>
      <c r="B4" s="15">
        <v>31099</v>
      </c>
      <c r="C4" s="15">
        <v>53226</v>
      </c>
      <c r="D4" s="15">
        <v>108442</v>
      </c>
      <c r="E4" s="15">
        <v>119591.474</v>
      </c>
      <c r="F4" s="15">
        <v>190765.929</v>
      </c>
      <c r="G4" s="15">
        <v>275863.54700000002</v>
      </c>
      <c r="H4" s="15">
        <v>345872.95</v>
      </c>
      <c r="I4" s="15">
        <v>338085.364</v>
      </c>
      <c r="J4" s="15">
        <v>354764.451</v>
      </c>
      <c r="K4" s="15">
        <v>362227.03499999997</v>
      </c>
      <c r="L4" s="15">
        <v>388410.21</v>
      </c>
      <c r="M4" s="15">
        <v>403911.65600000002</v>
      </c>
      <c r="N4" s="15">
        <v>434651.68699999998</v>
      </c>
      <c r="O4" s="15">
        <v>450673.04100000003</v>
      </c>
      <c r="P4" s="15">
        <v>462753.505</v>
      </c>
      <c r="Q4" s="15">
        <v>487939.58</v>
      </c>
      <c r="R4" s="15">
        <v>515598.02299999999</v>
      </c>
      <c r="S4" s="15">
        <v>486506.04300000001</v>
      </c>
      <c r="T4" s="15">
        <v>483524.62777100003</v>
      </c>
      <c r="U4" s="15">
        <v>505601.66788299999</v>
      </c>
      <c r="V4" s="15">
        <v>558194.24092400004</v>
      </c>
      <c r="W4" s="15">
        <v>583771.28671300004</v>
      </c>
      <c r="X4" s="15">
        <v>588471.09679600003</v>
      </c>
      <c r="Y4" s="15">
        <v>607563.97572700004</v>
      </c>
      <c r="Z4" s="15">
        <v>583291.96259100002</v>
      </c>
      <c r="AA4" s="16">
        <v>551740.66534499999</v>
      </c>
      <c r="AB4" s="16">
        <v>564694.67509300006</v>
      </c>
      <c r="AC4" s="16">
        <v>575612.989375</v>
      </c>
      <c r="AD4" s="16">
        <v>580501.41025399999</v>
      </c>
      <c r="AE4" s="56">
        <v>589692.37678699999</v>
      </c>
    </row>
    <row r="5" spans="1:31" ht="16.5" customHeight="1" x14ac:dyDescent="0.3">
      <c r="A5" s="17" t="s">
        <v>159</v>
      </c>
      <c r="B5" s="18">
        <f>SUM(B6:B13)</f>
        <v>1272078.3999999999</v>
      </c>
      <c r="C5" s="18">
        <f>SUM(C6:C13)</f>
        <v>1555237.28</v>
      </c>
      <c r="D5" s="18">
        <f>SUM(D6:D13)</f>
        <v>2042002.2799999998</v>
      </c>
      <c r="E5" s="18">
        <f t="shared" ref="E5:AC5" si="0">SUM(E6:E13)</f>
        <v>2404954.4</v>
      </c>
      <c r="F5" s="18">
        <f t="shared" si="0"/>
        <v>2653510.21</v>
      </c>
      <c r="G5" s="18">
        <f t="shared" si="0"/>
        <v>3012952.8</v>
      </c>
      <c r="H5" s="18">
        <f t="shared" si="0"/>
        <v>3561208.56</v>
      </c>
      <c r="I5" s="18">
        <f t="shared" si="0"/>
        <v>3600322.4400000004</v>
      </c>
      <c r="J5" s="18">
        <f t="shared" si="0"/>
        <v>3697719.44</v>
      </c>
      <c r="K5" s="18">
        <f t="shared" si="0"/>
        <v>3768065.87</v>
      </c>
      <c r="L5" s="18">
        <f t="shared" si="0"/>
        <v>3837512.2399999998</v>
      </c>
      <c r="M5" s="18">
        <f t="shared" si="0"/>
        <v>3868070</v>
      </c>
      <c r="N5" s="18">
        <f t="shared" si="0"/>
        <v>3968386</v>
      </c>
      <c r="O5" s="18">
        <f t="shared" si="0"/>
        <v>4089366</v>
      </c>
      <c r="P5" s="18">
        <f t="shared" si="0"/>
        <v>4200634</v>
      </c>
      <c r="Q5" s="18">
        <f t="shared" si="0"/>
        <v>4304270</v>
      </c>
      <c r="R5" s="18">
        <f t="shared" si="0"/>
        <v>4550574.411335703</v>
      </c>
      <c r="S5" s="18">
        <f t="shared" si="0"/>
        <v>4589048.6739452155</v>
      </c>
      <c r="T5" s="18">
        <f t="shared" si="0"/>
        <v>4689938.0405192655</v>
      </c>
      <c r="U5" s="18">
        <f t="shared" si="0"/>
        <v>4740738.7675735131</v>
      </c>
      <c r="V5" s="18">
        <f t="shared" si="0"/>
        <v>4867747.968034571</v>
      </c>
      <c r="W5" s="18">
        <f t="shared" si="0"/>
        <v>4901210.7622080967</v>
      </c>
      <c r="X5" s="18">
        <f t="shared" si="0"/>
        <v>4955063.3849412324</v>
      </c>
      <c r="Y5" s="18">
        <f t="shared" si="0"/>
        <v>4981088.2827633303</v>
      </c>
      <c r="Z5" s="18">
        <f t="shared" si="0"/>
        <v>4900170.6582708275</v>
      </c>
      <c r="AA5" s="18">
        <f t="shared" si="0"/>
        <v>4241346.0069170976</v>
      </c>
      <c r="AB5" s="18">
        <f t="shared" si="0"/>
        <v>4244157.2993856557</v>
      </c>
      <c r="AC5" s="18">
        <f t="shared" si="0"/>
        <v>4229935.9268262032</v>
      </c>
      <c r="AD5" s="90">
        <f>SUM(AD6:AD13)</f>
        <v>4274877.0108786002</v>
      </c>
      <c r="AE5" s="18">
        <f>SUM(AE6:AE13)</f>
        <v>4306716.766311679</v>
      </c>
    </row>
    <row r="6" spans="1:31" ht="16.5" customHeight="1" x14ac:dyDescent="0.3">
      <c r="A6" s="19" t="s">
        <v>160</v>
      </c>
      <c r="B6" s="20" t="s">
        <v>161</v>
      </c>
      <c r="C6" s="20" t="s">
        <v>161</v>
      </c>
      <c r="D6" s="20" t="s">
        <v>161</v>
      </c>
      <c r="E6" s="20" t="s">
        <v>161</v>
      </c>
      <c r="F6" s="20" t="s">
        <v>161</v>
      </c>
      <c r="G6" s="20" t="s">
        <v>161</v>
      </c>
      <c r="H6" s="20" t="s">
        <v>161</v>
      </c>
      <c r="I6" s="20" t="s">
        <v>161</v>
      </c>
      <c r="J6" s="20" t="s">
        <v>161</v>
      </c>
      <c r="K6" s="20" t="s">
        <v>161</v>
      </c>
      <c r="L6" s="20" t="s">
        <v>161</v>
      </c>
      <c r="M6" s="20" t="s">
        <v>161</v>
      </c>
      <c r="N6" s="20" t="s">
        <v>161</v>
      </c>
      <c r="O6" s="20" t="s">
        <v>161</v>
      </c>
      <c r="P6" s="20" t="s">
        <v>161</v>
      </c>
      <c r="Q6" s="20" t="s">
        <v>161</v>
      </c>
      <c r="R6" s="20" t="s">
        <v>161</v>
      </c>
      <c r="S6" s="20" t="s">
        <v>161</v>
      </c>
      <c r="T6" s="20" t="s">
        <v>161</v>
      </c>
      <c r="U6" s="20" t="s">
        <v>161</v>
      </c>
      <c r="V6" s="20" t="s">
        <v>161</v>
      </c>
      <c r="W6" s="20" t="s">
        <v>161</v>
      </c>
      <c r="X6" s="20" t="s">
        <v>161</v>
      </c>
      <c r="Y6" s="16">
        <v>3324976.9724416146</v>
      </c>
      <c r="Z6" s="16">
        <v>3199116.0453116009</v>
      </c>
      <c r="AA6" s="16">
        <v>2800603.3813226186</v>
      </c>
      <c r="AB6" s="16">
        <v>2814055.1719008614</v>
      </c>
      <c r="AC6" s="16">
        <v>2843074.6112777242</v>
      </c>
      <c r="AD6" s="91">
        <v>2866062.4574685842</v>
      </c>
      <c r="AE6" s="92">
        <v>2882221.0780502036</v>
      </c>
    </row>
    <row r="7" spans="1:31" ht="16.5" customHeight="1" x14ac:dyDescent="0.3">
      <c r="A7" s="21" t="s">
        <v>162</v>
      </c>
      <c r="B7" s="22">
        <v>1144673.3999999999</v>
      </c>
      <c r="C7" s="22">
        <v>1394803.28</v>
      </c>
      <c r="D7" s="22">
        <v>1750897</v>
      </c>
      <c r="E7" s="22">
        <v>1954165.5</v>
      </c>
      <c r="F7" s="22">
        <v>2011988.76</v>
      </c>
      <c r="G7" s="22">
        <v>2094620.64</v>
      </c>
      <c r="H7" s="22">
        <v>2281390.92</v>
      </c>
      <c r="I7" s="22">
        <v>2200259.7000000002</v>
      </c>
      <c r="J7" s="22">
        <v>2208226.09</v>
      </c>
      <c r="K7" s="22">
        <v>2213281.4900000002</v>
      </c>
      <c r="L7" s="22">
        <v>2249742.4</v>
      </c>
      <c r="M7" s="22">
        <v>2286887</v>
      </c>
      <c r="N7" s="22">
        <v>2337068</v>
      </c>
      <c r="O7" s="22">
        <v>2389065</v>
      </c>
      <c r="P7" s="22">
        <v>2463828</v>
      </c>
      <c r="Q7" s="16">
        <v>2494870</v>
      </c>
      <c r="R7" s="16">
        <v>3107729.4184393021</v>
      </c>
      <c r="S7" s="16">
        <v>3139120.3449245607</v>
      </c>
      <c r="T7" s="16">
        <v>3216786.1714053932</v>
      </c>
      <c r="U7" s="16">
        <v>3240359.1957990401</v>
      </c>
      <c r="V7" s="16">
        <v>3290560.3545328677</v>
      </c>
      <c r="W7" s="16">
        <v>3312355.1511198673</v>
      </c>
      <c r="X7" s="16">
        <v>3235752.3978471048</v>
      </c>
      <c r="Y7" s="16" t="s">
        <v>161</v>
      </c>
      <c r="Z7" s="16" t="s">
        <v>161</v>
      </c>
      <c r="AA7" s="16" t="s">
        <v>161</v>
      </c>
      <c r="AB7" s="16" t="s">
        <v>161</v>
      </c>
      <c r="AC7" s="16" t="s">
        <v>161</v>
      </c>
      <c r="AD7" s="16" t="s">
        <v>161</v>
      </c>
      <c r="AE7" s="16" t="s">
        <v>161</v>
      </c>
    </row>
    <row r="8" spans="1:31" ht="16.5" customHeight="1" x14ac:dyDescent="0.3">
      <c r="A8" s="19" t="s">
        <v>163</v>
      </c>
      <c r="B8" s="15" t="s">
        <v>164</v>
      </c>
      <c r="C8" s="23" t="s">
        <v>164</v>
      </c>
      <c r="D8" s="15">
        <v>3276.9</v>
      </c>
      <c r="E8" s="15">
        <v>6191.9</v>
      </c>
      <c r="F8" s="15">
        <v>12256.8</v>
      </c>
      <c r="G8" s="15">
        <v>11811.8</v>
      </c>
      <c r="H8" s="15">
        <v>12424.1</v>
      </c>
      <c r="I8" s="15">
        <v>11656.06</v>
      </c>
      <c r="J8" s="15">
        <v>11946.25</v>
      </c>
      <c r="K8" s="15">
        <v>12184.38</v>
      </c>
      <c r="L8" s="15">
        <v>12390.4</v>
      </c>
      <c r="M8" s="15">
        <v>10777</v>
      </c>
      <c r="N8" s="15">
        <v>10912</v>
      </c>
      <c r="O8" s="15">
        <v>11089</v>
      </c>
      <c r="P8" s="15">
        <v>11311</v>
      </c>
      <c r="Q8" s="16">
        <v>11642</v>
      </c>
      <c r="R8" s="16">
        <v>15462.865940149295</v>
      </c>
      <c r="S8" s="16">
        <v>14122.993532173001</v>
      </c>
      <c r="T8" s="16">
        <v>14186.932382421695</v>
      </c>
      <c r="U8" s="16">
        <v>14457.287271927125</v>
      </c>
      <c r="V8" s="16">
        <v>19018.549413498804</v>
      </c>
      <c r="W8" s="16">
        <v>17491.706195615443</v>
      </c>
      <c r="X8" s="16">
        <v>24329.167219781142</v>
      </c>
      <c r="Y8" s="16">
        <v>27173.153303934443</v>
      </c>
      <c r="Z8" s="16">
        <v>26429.597949972125</v>
      </c>
      <c r="AA8" s="16">
        <v>22427.775946999154</v>
      </c>
      <c r="AB8" s="16">
        <v>19885.702097725105</v>
      </c>
      <c r="AC8" s="16">
        <v>19926.696602990502</v>
      </c>
      <c r="AD8" s="91">
        <v>23034.485668256286</v>
      </c>
      <c r="AE8" s="92">
        <v>21936.919012299815</v>
      </c>
    </row>
    <row r="9" spans="1:31" ht="16.5" customHeight="1" x14ac:dyDescent="0.3">
      <c r="A9" s="19" t="s">
        <v>165</v>
      </c>
      <c r="B9" s="20" t="s">
        <v>161</v>
      </c>
      <c r="C9" s="20" t="s">
        <v>161</v>
      </c>
      <c r="D9" s="20" t="s">
        <v>161</v>
      </c>
      <c r="E9" s="20" t="s">
        <v>161</v>
      </c>
      <c r="F9" s="20" t="s">
        <v>161</v>
      </c>
      <c r="G9" s="20" t="s">
        <v>161</v>
      </c>
      <c r="H9" s="20" t="s">
        <v>161</v>
      </c>
      <c r="I9" s="20" t="s">
        <v>161</v>
      </c>
      <c r="J9" s="20" t="s">
        <v>161</v>
      </c>
      <c r="K9" s="20" t="s">
        <v>161</v>
      </c>
      <c r="L9" s="20" t="s">
        <v>161</v>
      </c>
      <c r="M9" s="20" t="s">
        <v>161</v>
      </c>
      <c r="N9" s="20" t="s">
        <v>161</v>
      </c>
      <c r="O9" s="20" t="s">
        <v>161</v>
      </c>
      <c r="P9" s="20" t="s">
        <v>161</v>
      </c>
      <c r="Q9" s="20" t="s">
        <v>161</v>
      </c>
      <c r="R9" s="20" t="s">
        <v>161</v>
      </c>
      <c r="S9" s="20" t="s">
        <v>161</v>
      </c>
      <c r="T9" s="20" t="s">
        <v>161</v>
      </c>
      <c r="U9" s="20" t="s">
        <v>161</v>
      </c>
      <c r="V9" s="20" t="s">
        <v>161</v>
      </c>
      <c r="W9" s="20" t="s">
        <v>161</v>
      </c>
      <c r="X9" s="20" t="s">
        <v>161</v>
      </c>
      <c r="Y9" s="16">
        <v>1017007.4140728711</v>
      </c>
      <c r="Z9" s="16">
        <v>1049666.5159177505</v>
      </c>
      <c r="AA9" s="16">
        <v>824994.16830024554</v>
      </c>
      <c r="AB9" s="16">
        <v>831312.44808452367</v>
      </c>
      <c r="AC9" s="16">
        <v>807148.31967479293</v>
      </c>
      <c r="AD9" s="91">
        <v>803215.85137046059</v>
      </c>
      <c r="AE9" s="92">
        <v>805996.67081294686</v>
      </c>
    </row>
    <row r="10" spans="1:31" ht="16.5" customHeight="1" x14ac:dyDescent="0.3">
      <c r="A10" s="21" t="s">
        <v>166</v>
      </c>
      <c r="B10" s="15" t="s">
        <v>164</v>
      </c>
      <c r="C10" s="15" t="s">
        <v>164</v>
      </c>
      <c r="D10" s="15">
        <v>225613.38</v>
      </c>
      <c r="E10" s="15">
        <v>363267</v>
      </c>
      <c r="F10" s="15">
        <v>520773.65</v>
      </c>
      <c r="G10" s="15">
        <v>688091.36</v>
      </c>
      <c r="H10" s="15">
        <v>999753.54</v>
      </c>
      <c r="I10" s="15">
        <v>1116957.68</v>
      </c>
      <c r="J10" s="15">
        <v>1201667.1000000001</v>
      </c>
      <c r="K10" s="15">
        <v>1252860</v>
      </c>
      <c r="L10" s="15">
        <v>1269292.44</v>
      </c>
      <c r="M10" s="15">
        <v>1256146</v>
      </c>
      <c r="N10" s="15">
        <v>1298299</v>
      </c>
      <c r="O10" s="15">
        <v>1352675</v>
      </c>
      <c r="P10" s="15">
        <v>1380557</v>
      </c>
      <c r="Q10" s="16">
        <v>1432625</v>
      </c>
      <c r="R10" s="16">
        <v>851761.95053358725</v>
      </c>
      <c r="S10" s="16">
        <v>888134.69778220274</v>
      </c>
      <c r="T10" s="16">
        <v>900692.79297885078</v>
      </c>
      <c r="U10" s="16">
        <v>915961.78558151587</v>
      </c>
      <c r="V10" s="16">
        <v>987257.59250088199</v>
      </c>
      <c r="W10" s="16">
        <v>1007637.3759072456</v>
      </c>
      <c r="X10" s="16">
        <v>1096712.1670610246</v>
      </c>
      <c r="Y10" s="16" t="s">
        <v>161</v>
      </c>
      <c r="Z10" s="16" t="s">
        <v>161</v>
      </c>
      <c r="AA10" s="16" t="s">
        <v>161</v>
      </c>
      <c r="AB10" s="16" t="s">
        <v>161</v>
      </c>
      <c r="AC10" s="16" t="s">
        <v>161</v>
      </c>
      <c r="AD10" s="16" t="s">
        <v>161</v>
      </c>
      <c r="AE10" s="16" t="s">
        <v>161</v>
      </c>
    </row>
    <row r="11" spans="1:31" ht="16.5" customHeight="1" x14ac:dyDescent="0.3">
      <c r="A11" s="14" t="s">
        <v>167</v>
      </c>
      <c r="B11" s="15">
        <v>98551</v>
      </c>
      <c r="C11" s="15">
        <v>128769</v>
      </c>
      <c r="D11" s="15">
        <v>27081</v>
      </c>
      <c r="E11" s="15">
        <v>34606</v>
      </c>
      <c r="F11" s="15">
        <v>39813</v>
      </c>
      <c r="G11" s="15">
        <v>45441</v>
      </c>
      <c r="H11" s="15">
        <v>51901</v>
      </c>
      <c r="I11" s="15">
        <v>52898</v>
      </c>
      <c r="J11" s="15">
        <v>53874</v>
      </c>
      <c r="K11" s="15">
        <v>56772</v>
      </c>
      <c r="L11" s="15">
        <v>61284</v>
      </c>
      <c r="M11" s="15">
        <v>62705</v>
      </c>
      <c r="N11" s="15">
        <v>64072</v>
      </c>
      <c r="O11" s="15">
        <v>66893</v>
      </c>
      <c r="P11" s="15">
        <v>68021</v>
      </c>
      <c r="Q11" s="16">
        <v>70304</v>
      </c>
      <c r="R11" s="16">
        <v>100485.61766309441</v>
      </c>
      <c r="S11" s="16">
        <v>103469.81987011855</v>
      </c>
      <c r="T11" s="16">
        <v>107316.81733066414</v>
      </c>
      <c r="U11" s="16">
        <v>112722.6657018261</v>
      </c>
      <c r="V11" s="16">
        <v>111237.70972009751</v>
      </c>
      <c r="W11" s="16">
        <v>109735.09502401376</v>
      </c>
      <c r="X11" s="16">
        <v>123317.5825311543</v>
      </c>
      <c r="Y11" s="16">
        <v>119978.83837834008</v>
      </c>
      <c r="Z11" s="16">
        <v>126854.67714199767</v>
      </c>
      <c r="AA11" s="16">
        <v>120206.75691287633</v>
      </c>
      <c r="AB11" s="16">
        <v>110673.65271859743</v>
      </c>
      <c r="AC11" s="16">
        <v>103803.03027298137</v>
      </c>
      <c r="AD11" s="91">
        <v>105605.2225970268</v>
      </c>
      <c r="AE11" s="92">
        <v>106582.11501950677</v>
      </c>
    </row>
    <row r="12" spans="1:31" ht="16.5" customHeight="1" x14ac:dyDescent="0.3">
      <c r="A12" s="14" t="s">
        <v>168</v>
      </c>
      <c r="B12" s="15">
        <v>28854</v>
      </c>
      <c r="C12" s="15">
        <v>31665</v>
      </c>
      <c r="D12" s="15">
        <v>35134</v>
      </c>
      <c r="E12" s="15">
        <v>46724</v>
      </c>
      <c r="F12" s="15">
        <v>68678</v>
      </c>
      <c r="G12" s="15">
        <v>78063</v>
      </c>
      <c r="H12" s="15">
        <v>94341</v>
      </c>
      <c r="I12" s="15">
        <v>96645</v>
      </c>
      <c r="J12" s="15">
        <v>99510</v>
      </c>
      <c r="K12" s="15">
        <v>103116</v>
      </c>
      <c r="L12" s="15">
        <v>108932</v>
      </c>
      <c r="M12" s="15">
        <v>115451</v>
      </c>
      <c r="N12" s="15">
        <v>118899</v>
      </c>
      <c r="O12" s="15">
        <v>124584</v>
      </c>
      <c r="P12" s="15">
        <v>128359</v>
      </c>
      <c r="Q12" s="16">
        <v>132384</v>
      </c>
      <c r="R12" s="16">
        <v>161237.6335393647</v>
      </c>
      <c r="S12" s="16">
        <v>168969.39215705439</v>
      </c>
      <c r="T12" s="16">
        <v>168216.76129200601</v>
      </c>
      <c r="U12" s="16">
        <v>173538.81507410944</v>
      </c>
      <c r="V12" s="16">
        <v>172960.13261476057</v>
      </c>
      <c r="W12" s="16">
        <v>175127.84138610313</v>
      </c>
      <c r="X12" s="16">
        <v>177320.99547171814</v>
      </c>
      <c r="Y12" s="16">
        <v>184199.09137989173</v>
      </c>
      <c r="Z12" s="16">
        <v>183825.72418631049</v>
      </c>
      <c r="AA12" s="16">
        <v>168099.53433899098</v>
      </c>
      <c r="AB12" s="16">
        <v>175911.18256537576</v>
      </c>
      <c r="AC12" s="16">
        <v>163791.29311902044</v>
      </c>
      <c r="AD12" s="91">
        <v>163601.73110557569</v>
      </c>
      <c r="AE12" s="92">
        <v>168435.87241446885</v>
      </c>
    </row>
    <row r="13" spans="1:31" ht="16.5" customHeight="1" x14ac:dyDescent="0.3">
      <c r="A13" s="14" t="s">
        <v>169</v>
      </c>
      <c r="B13" s="15" t="s">
        <v>164</v>
      </c>
      <c r="C13" s="15" t="s">
        <v>164</v>
      </c>
      <c r="D13" s="15" t="s">
        <v>164</v>
      </c>
      <c r="E13" s="15" t="s">
        <v>164</v>
      </c>
      <c r="F13" s="15" t="s">
        <v>164</v>
      </c>
      <c r="G13" s="15">
        <v>94925</v>
      </c>
      <c r="H13" s="15">
        <v>121398</v>
      </c>
      <c r="I13" s="15">
        <v>121906</v>
      </c>
      <c r="J13" s="15">
        <v>122496</v>
      </c>
      <c r="K13" s="15">
        <v>129852</v>
      </c>
      <c r="L13" s="15">
        <v>135871</v>
      </c>
      <c r="M13" s="15">
        <v>136104</v>
      </c>
      <c r="N13" s="15">
        <v>139136</v>
      </c>
      <c r="O13" s="15">
        <v>145060</v>
      </c>
      <c r="P13" s="15">
        <v>148558</v>
      </c>
      <c r="Q13" s="16">
        <v>162445</v>
      </c>
      <c r="R13" s="16">
        <v>313896.92522020405</v>
      </c>
      <c r="S13" s="16">
        <v>275231.42567910667</v>
      </c>
      <c r="T13" s="16">
        <v>282738.56512992969</v>
      </c>
      <c r="U13" s="16">
        <v>283699.01814509422</v>
      </c>
      <c r="V13" s="16">
        <v>286713.62925246486</v>
      </c>
      <c r="W13" s="16">
        <v>278863.59257525147</v>
      </c>
      <c r="X13" s="16">
        <v>297631.07481044956</v>
      </c>
      <c r="Y13" s="16">
        <v>307752.81318667787</v>
      </c>
      <c r="Z13" s="16">
        <v>314278.09776319546</v>
      </c>
      <c r="AA13" s="16">
        <v>305014.39009536692</v>
      </c>
      <c r="AB13" s="16">
        <v>292319.14201857231</v>
      </c>
      <c r="AC13" s="16">
        <v>292191.97587869503</v>
      </c>
      <c r="AD13" s="91">
        <v>313357.26266869658</v>
      </c>
      <c r="AE13" s="92">
        <v>321544.1110022536</v>
      </c>
    </row>
    <row r="14" spans="1:31" ht="16.5" customHeight="1" x14ac:dyDescent="0.3">
      <c r="A14" s="10" t="s">
        <v>175</v>
      </c>
      <c r="B14" s="15"/>
      <c r="C14" s="15"/>
      <c r="D14" s="15"/>
      <c r="E14" s="15"/>
      <c r="F14" s="15"/>
      <c r="G14" s="15"/>
      <c r="H14" s="15"/>
      <c r="I14" s="15"/>
      <c r="J14" s="15"/>
      <c r="K14" s="15"/>
      <c r="L14" s="15"/>
      <c r="M14" s="15"/>
      <c r="N14" s="15"/>
      <c r="O14" s="15"/>
      <c r="P14" s="15"/>
      <c r="Q14" s="16"/>
      <c r="R14" s="16"/>
      <c r="S14" s="16"/>
      <c r="T14" s="16"/>
      <c r="U14" s="16"/>
      <c r="V14" s="16"/>
      <c r="W14" s="16"/>
      <c r="X14" s="16"/>
      <c r="Y14" s="16"/>
      <c r="Z14" s="16"/>
      <c r="AA14" s="16"/>
      <c r="AB14" s="16"/>
      <c r="AC14" s="16"/>
      <c r="AD14" s="16"/>
      <c r="AE14" s="26"/>
    </row>
    <row r="15" spans="1:31" ht="16.5" customHeight="1" x14ac:dyDescent="0.3">
      <c r="A15" s="19" t="s">
        <v>578</v>
      </c>
      <c r="B15" s="15">
        <v>17064</v>
      </c>
      <c r="C15" s="15">
        <v>13260</v>
      </c>
      <c r="D15" s="15">
        <v>6179</v>
      </c>
      <c r="E15" s="15">
        <v>3931</v>
      </c>
      <c r="F15" s="15">
        <v>4503</v>
      </c>
      <c r="G15" s="15">
        <v>4825</v>
      </c>
      <c r="H15" s="15">
        <v>6057</v>
      </c>
      <c r="I15" s="15">
        <v>6273</v>
      </c>
      <c r="J15" s="15">
        <v>6091</v>
      </c>
      <c r="K15" s="15">
        <v>6199</v>
      </c>
      <c r="L15" s="15">
        <v>5921</v>
      </c>
      <c r="M15" s="15">
        <v>5545</v>
      </c>
      <c r="N15" s="15">
        <v>5050</v>
      </c>
      <c r="O15" s="15">
        <v>5166</v>
      </c>
      <c r="P15" s="15">
        <v>5304</v>
      </c>
      <c r="Q15" s="16">
        <v>5330</v>
      </c>
      <c r="R15" s="16">
        <v>5498</v>
      </c>
      <c r="S15" s="16">
        <v>5559</v>
      </c>
      <c r="T15" s="25">
        <v>5468</v>
      </c>
      <c r="U15" s="16">
        <v>5679.9327190000004</v>
      </c>
      <c r="V15" s="16">
        <v>5510.8824969999996</v>
      </c>
      <c r="W15" s="16">
        <v>5381.2259430000004</v>
      </c>
      <c r="X15" s="16">
        <v>5409.8024770000002</v>
      </c>
      <c r="Y15" s="27">
        <v>5784.2503669999996</v>
      </c>
      <c r="Z15" s="15">
        <v>6178.5060000000003</v>
      </c>
      <c r="AA15" s="15">
        <v>5914.0959999999995</v>
      </c>
      <c r="AB15" s="15">
        <v>6419.7539999999999</v>
      </c>
      <c r="AC15" s="16">
        <v>6670.21</v>
      </c>
      <c r="AD15" s="16">
        <v>6803.9740000000002</v>
      </c>
      <c r="AE15" s="93" t="s">
        <v>164</v>
      </c>
    </row>
    <row r="16" spans="1:31" s="94" customFormat="1" ht="16.5" customHeight="1" x14ac:dyDescent="0.3">
      <c r="A16" s="14" t="s">
        <v>173</v>
      </c>
      <c r="B16" s="15">
        <v>4197</v>
      </c>
      <c r="C16" s="15">
        <v>4128</v>
      </c>
      <c r="D16" s="15">
        <v>4592</v>
      </c>
      <c r="E16" s="15">
        <v>4513</v>
      </c>
      <c r="F16" s="15">
        <v>6516</v>
      </c>
      <c r="G16" s="15">
        <v>6534</v>
      </c>
      <c r="H16" s="15">
        <v>7082</v>
      </c>
      <c r="I16" s="15">
        <v>7344</v>
      </c>
      <c r="J16" s="15">
        <v>7320</v>
      </c>
      <c r="K16" s="15">
        <v>6940</v>
      </c>
      <c r="L16" s="15">
        <v>7996</v>
      </c>
      <c r="M16" s="15">
        <v>8244</v>
      </c>
      <c r="N16" s="15">
        <v>8350.4012999999995</v>
      </c>
      <c r="O16" s="15">
        <v>8037.4858980000008</v>
      </c>
      <c r="P16" s="15">
        <v>8702.2589120000011</v>
      </c>
      <c r="Q16" s="15">
        <v>8764.0169889999997</v>
      </c>
      <c r="R16" s="15">
        <v>9399.8729629999998</v>
      </c>
      <c r="S16" s="15">
        <v>9543.5642550000011</v>
      </c>
      <c r="T16" s="15">
        <v>9499.8287029999992</v>
      </c>
      <c r="U16" s="15">
        <v>9555.383124</v>
      </c>
      <c r="V16" s="15">
        <v>9715.2788890000011</v>
      </c>
      <c r="W16" s="15">
        <v>9470.1332469999998</v>
      </c>
      <c r="X16" s="15">
        <v>10358.926487000002</v>
      </c>
      <c r="Y16" s="15">
        <v>11136.821900000001</v>
      </c>
      <c r="Z16" s="15">
        <v>11031.9995</v>
      </c>
      <c r="AA16" s="15">
        <v>11129.418953</v>
      </c>
      <c r="AB16" s="15">
        <v>10773.7353</v>
      </c>
      <c r="AC16" s="27">
        <v>11314.228574000001</v>
      </c>
      <c r="AD16" s="27">
        <v>11120.63185</v>
      </c>
      <c r="AE16" s="56">
        <v>11735.558829</v>
      </c>
    </row>
    <row r="17" spans="1:31" s="94" customFormat="1" ht="16.5" customHeight="1" x14ac:dyDescent="0.3">
      <c r="A17" s="14" t="s">
        <v>579</v>
      </c>
      <c r="B17" s="15" t="s">
        <v>164</v>
      </c>
      <c r="C17" s="15" t="s">
        <v>164</v>
      </c>
      <c r="D17" s="15" t="s">
        <v>164</v>
      </c>
      <c r="E17" s="15" t="s">
        <v>164</v>
      </c>
      <c r="F17" s="15">
        <v>381</v>
      </c>
      <c r="G17" s="15">
        <v>350</v>
      </c>
      <c r="H17" s="15">
        <v>571</v>
      </c>
      <c r="I17" s="15">
        <v>662</v>
      </c>
      <c r="J17" s="15">
        <v>701</v>
      </c>
      <c r="K17" s="15">
        <v>705</v>
      </c>
      <c r="L17" s="15">
        <v>833</v>
      </c>
      <c r="M17" s="15">
        <v>860</v>
      </c>
      <c r="N17" s="15">
        <v>955.24509999999998</v>
      </c>
      <c r="O17" s="15">
        <v>1023.7081319999999</v>
      </c>
      <c r="P17" s="15">
        <v>1115.35194</v>
      </c>
      <c r="Q17" s="15">
        <v>1190.168551</v>
      </c>
      <c r="R17" s="15">
        <v>1339.431795</v>
      </c>
      <c r="S17" s="15">
        <v>1427.305259</v>
      </c>
      <c r="T17" s="15">
        <v>1431.6725369999999</v>
      </c>
      <c r="U17" s="15">
        <v>1476.0326319999997</v>
      </c>
      <c r="V17" s="15">
        <v>1576.197658</v>
      </c>
      <c r="W17" s="15">
        <v>1699.5838489999999</v>
      </c>
      <c r="X17" s="15">
        <v>1865.7201999999997</v>
      </c>
      <c r="Y17" s="15">
        <v>1930.2944</v>
      </c>
      <c r="Z17" s="15">
        <v>2081.0625999999997</v>
      </c>
      <c r="AA17" s="15">
        <v>2196.117518</v>
      </c>
      <c r="AB17" s="15">
        <v>2172.7471529999998</v>
      </c>
      <c r="AC17" s="27">
        <v>2363.430715</v>
      </c>
      <c r="AD17" s="95">
        <v>2488.8479259999999</v>
      </c>
      <c r="AE17" s="56">
        <v>2564.6256590000003</v>
      </c>
    </row>
    <row r="18" spans="1:31" s="94" customFormat="1" ht="16.5" customHeight="1" x14ac:dyDescent="0.3">
      <c r="A18" s="14" t="s">
        <v>580</v>
      </c>
      <c r="B18" s="15" t="s">
        <v>164</v>
      </c>
      <c r="C18" s="15" t="s">
        <v>164</v>
      </c>
      <c r="D18" s="15" t="s">
        <v>164</v>
      </c>
      <c r="E18" s="15" t="s">
        <v>164</v>
      </c>
      <c r="F18" s="15">
        <v>10558</v>
      </c>
      <c r="G18" s="15">
        <v>10427</v>
      </c>
      <c r="H18" s="15">
        <v>11475</v>
      </c>
      <c r="I18" s="15">
        <v>10528</v>
      </c>
      <c r="J18" s="15">
        <v>10737</v>
      </c>
      <c r="K18" s="15">
        <v>10231</v>
      </c>
      <c r="L18" s="15">
        <v>10668</v>
      </c>
      <c r="M18" s="15">
        <v>10559</v>
      </c>
      <c r="N18" s="15">
        <v>11530.220300000001</v>
      </c>
      <c r="O18" s="15">
        <v>12056.0676</v>
      </c>
      <c r="P18" s="15">
        <v>12284.382321999999</v>
      </c>
      <c r="Q18" s="15">
        <v>12902.056581000001</v>
      </c>
      <c r="R18" s="15">
        <v>13843.512074999999</v>
      </c>
      <c r="S18" s="15">
        <v>14178.091572000001</v>
      </c>
      <c r="T18" s="15">
        <v>13663.224326</v>
      </c>
      <c r="U18" s="15">
        <v>13606.195594000001</v>
      </c>
      <c r="V18" s="15">
        <v>14354.281087000001</v>
      </c>
      <c r="W18" s="15">
        <v>14417.698761</v>
      </c>
      <c r="X18" s="15">
        <v>14721.465516</v>
      </c>
      <c r="Y18" s="15">
        <v>16137.9522</v>
      </c>
      <c r="Z18" s="15">
        <v>16849.9198</v>
      </c>
      <c r="AA18" s="15">
        <v>16805.109970000001</v>
      </c>
      <c r="AB18" s="15">
        <v>16406.938677999999</v>
      </c>
      <c r="AC18" s="27">
        <v>17316.613255</v>
      </c>
      <c r="AD18" s="27">
        <v>17516.432841999998</v>
      </c>
      <c r="AE18" s="56">
        <v>18004.627035000001</v>
      </c>
    </row>
    <row r="19" spans="1:31" s="94" customFormat="1" ht="16.5" customHeight="1" x14ac:dyDescent="0.3">
      <c r="A19" s="24" t="s">
        <v>581</v>
      </c>
      <c r="B19" s="11" t="s">
        <v>164</v>
      </c>
      <c r="C19" s="11" t="s">
        <v>164</v>
      </c>
      <c r="D19" s="11" t="s">
        <v>164</v>
      </c>
      <c r="E19" s="11" t="s">
        <v>164</v>
      </c>
      <c r="F19" s="18">
        <f>SUM(F20:F27)</f>
        <v>39854</v>
      </c>
      <c r="G19" s="18">
        <f t="shared" ref="G19:AE19" si="1">SUM(G20:G27)</f>
        <v>39581</v>
      </c>
      <c r="H19" s="18">
        <f t="shared" si="1"/>
        <v>41143</v>
      </c>
      <c r="I19" s="18">
        <f t="shared" si="1"/>
        <v>40703</v>
      </c>
      <c r="J19" s="18">
        <f t="shared" si="1"/>
        <v>40241</v>
      </c>
      <c r="K19" s="18">
        <f t="shared" si="1"/>
        <v>39384</v>
      </c>
      <c r="L19" s="18">
        <f t="shared" si="1"/>
        <v>39585</v>
      </c>
      <c r="M19" s="18">
        <f t="shared" si="1"/>
        <v>39808</v>
      </c>
      <c r="N19" s="18">
        <f t="shared" si="1"/>
        <v>38984.124200000006</v>
      </c>
      <c r="O19" s="18">
        <f t="shared" si="1"/>
        <v>40180.218951999996</v>
      </c>
      <c r="P19" s="18">
        <f t="shared" si="1"/>
        <v>41605.038687999993</v>
      </c>
      <c r="Q19" s="18">
        <f t="shared" si="1"/>
        <v>43278.862481000004</v>
      </c>
      <c r="R19" s="18">
        <f t="shared" si="1"/>
        <v>45100.241891000005</v>
      </c>
      <c r="S19" s="18">
        <f t="shared" si="1"/>
        <v>46507.533026999998</v>
      </c>
      <c r="T19" s="18">
        <f t="shared" si="1"/>
        <v>46096.088878999995</v>
      </c>
      <c r="U19" s="18">
        <f t="shared" si="1"/>
        <v>45676.831126000005</v>
      </c>
      <c r="V19" s="18">
        <f t="shared" si="1"/>
        <v>46545.783080000001</v>
      </c>
      <c r="W19" s="18">
        <f t="shared" si="1"/>
        <v>47124.653055000002</v>
      </c>
      <c r="X19" s="18">
        <f t="shared" si="1"/>
        <v>49504.172899999998</v>
      </c>
      <c r="Y19" s="18">
        <f t="shared" si="1"/>
        <v>51873.259700000002</v>
      </c>
      <c r="Z19" s="18">
        <f t="shared" si="1"/>
        <v>53712.078799999996</v>
      </c>
      <c r="AA19" s="18">
        <f t="shared" si="1"/>
        <v>53898.382540000013</v>
      </c>
      <c r="AB19" s="18">
        <f t="shared" si="1"/>
        <v>52627.181348999991</v>
      </c>
      <c r="AC19" s="18">
        <f t="shared" si="1"/>
        <v>54328.134432999999</v>
      </c>
      <c r="AD19" s="18">
        <f t="shared" si="1"/>
        <v>55169.258448</v>
      </c>
      <c r="AE19" s="18">
        <f t="shared" si="1"/>
        <v>56467.102654000002</v>
      </c>
    </row>
    <row r="20" spans="1:31" s="94" customFormat="1" ht="16.5" customHeight="1" x14ac:dyDescent="0.3">
      <c r="A20" s="14" t="s">
        <v>170</v>
      </c>
      <c r="B20" s="15" t="s">
        <v>164</v>
      </c>
      <c r="C20" s="15" t="s">
        <v>164</v>
      </c>
      <c r="D20" s="15" t="s">
        <v>164</v>
      </c>
      <c r="E20" s="15" t="s">
        <v>164</v>
      </c>
      <c r="F20" s="15">
        <v>21790</v>
      </c>
      <c r="G20" s="15">
        <v>21161</v>
      </c>
      <c r="H20" s="15">
        <v>20981</v>
      </c>
      <c r="I20" s="15">
        <v>21090</v>
      </c>
      <c r="J20" s="15">
        <v>20336</v>
      </c>
      <c r="K20" s="15">
        <v>20247</v>
      </c>
      <c r="L20" s="15">
        <v>18832</v>
      </c>
      <c r="M20" s="15">
        <v>18818</v>
      </c>
      <c r="N20" s="15">
        <v>16802.168100000003</v>
      </c>
      <c r="O20" s="15">
        <v>17509.219211999996</v>
      </c>
      <c r="P20" s="15">
        <v>17873.721648999999</v>
      </c>
      <c r="Q20" s="15">
        <v>18683.797939</v>
      </c>
      <c r="R20" s="15">
        <v>18807.334752999999</v>
      </c>
      <c r="S20" s="15">
        <v>19582.868181999998</v>
      </c>
      <c r="T20" s="15">
        <v>19678.689117000002</v>
      </c>
      <c r="U20" s="15">
        <v>19178.851354999999</v>
      </c>
      <c r="V20" s="15">
        <v>18920.853862999997</v>
      </c>
      <c r="W20" s="15">
        <v>19424.922553999997</v>
      </c>
      <c r="X20" s="15">
        <v>20390.185932999997</v>
      </c>
      <c r="Y20" s="15">
        <v>20388.053</v>
      </c>
      <c r="Z20" s="15">
        <v>21198.100300000002</v>
      </c>
      <c r="AA20" s="15">
        <v>21099.988628999999</v>
      </c>
      <c r="AB20" s="15">
        <v>20569.726839999999</v>
      </c>
      <c r="AC20" s="27">
        <v>20558.575434999999</v>
      </c>
      <c r="AD20" s="27">
        <v>20060.240106999998</v>
      </c>
      <c r="AE20" s="27">
        <v>18786.035918000001</v>
      </c>
    </row>
    <row r="21" spans="1:31" ht="16.5" customHeight="1" x14ac:dyDescent="0.3">
      <c r="A21" s="14" t="s">
        <v>582</v>
      </c>
      <c r="B21" s="15" t="s">
        <v>164</v>
      </c>
      <c r="C21" s="15" t="s">
        <v>164</v>
      </c>
      <c r="D21" s="15" t="s">
        <v>164</v>
      </c>
      <c r="E21" s="15" t="s">
        <v>164</v>
      </c>
      <c r="F21" s="15">
        <v>381</v>
      </c>
      <c r="G21" s="15">
        <v>350</v>
      </c>
      <c r="H21" s="15">
        <v>571</v>
      </c>
      <c r="I21" s="15">
        <v>662</v>
      </c>
      <c r="J21" s="15">
        <v>701</v>
      </c>
      <c r="K21" s="15">
        <v>705</v>
      </c>
      <c r="L21" s="15">
        <v>833</v>
      </c>
      <c r="M21" s="15">
        <v>860</v>
      </c>
      <c r="N21" s="15">
        <v>955.24509999999998</v>
      </c>
      <c r="O21" s="15">
        <v>1023.7081319999999</v>
      </c>
      <c r="P21" s="15">
        <v>1115.35194</v>
      </c>
      <c r="Q21" s="15">
        <v>1190.168551</v>
      </c>
      <c r="R21" s="15">
        <v>1339.431795</v>
      </c>
      <c r="S21" s="15">
        <v>1427.305259</v>
      </c>
      <c r="T21" s="15">
        <v>1431.6725369999999</v>
      </c>
      <c r="U21" s="15">
        <v>1476.0326319999997</v>
      </c>
      <c r="V21" s="15">
        <v>1576.197658</v>
      </c>
      <c r="W21" s="15">
        <v>1699.5838489999999</v>
      </c>
      <c r="X21" s="15">
        <v>1865.7201999999997</v>
      </c>
      <c r="Y21" s="15">
        <v>1930.2944</v>
      </c>
      <c r="Z21" s="15">
        <v>2081.0625999999997</v>
      </c>
      <c r="AA21" s="15">
        <v>2196.117518</v>
      </c>
      <c r="AB21" s="15">
        <v>2172.7471529999998</v>
      </c>
      <c r="AC21" s="56">
        <v>2363.430715</v>
      </c>
      <c r="AD21" s="95">
        <v>2488.8479259999999</v>
      </c>
      <c r="AE21" s="56">
        <v>2564.6256590000003</v>
      </c>
    </row>
    <row r="22" spans="1:31" ht="16.5" customHeight="1" x14ac:dyDescent="0.3">
      <c r="A22" s="14" t="s">
        <v>171</v>
      </c>
      <c r="B22" s="15" t="s">
        <v>164</v>
      </c>
      <c r="C22" s="15" t="s">
        <v>164</v>
      </c>
      <c r="D22" s="15" t="s">
        <v>164</v>
      </c>
      <c r="E22" s="15" t="s">
        <v>164</v>
      </c>
      <c r="F22" s="15">
        <v>10558</v>
      </c>
      <c r="G22" s="15">
        <v>10427</v>
      </c>
      <c r="H22" s="15">
        <v>11475</v>
      </c>
      <c r="I22" s="15">
        <v>10528</v>
      </c>
      <c r="J22" s="15">
        <v>10737</v>
      </c>
      <c r="K22" s="15">
        <v>10231</v>
      </c>
      <c r="L22" s="15">
        <v>10668</v>
      </c>
      <c r="M22" s="15">
        <v>10559</v>
      </c>
      <c r="N22" s="15">
        <v>11530.220300000001</v>
      </c>
      <c r="O22" s="15">
        <v>12056.0676</v>
      </c>
      <c r="P22" s="15">
        <v>12284.382321999999</v>
      </c>
      <c r="Q22" s="15">
        <v>12902.056581000001</v>
      </c>
      <c r="R22" s="15">
        <v>13843.512074999999</v>
      </c>
      <c r="S22" s="15">
        <v>14178.091572000001</v>
      </c>
      <c r="T22" s="15">
        <v>13663.224326</v>
      </c>
      <c r="U22" s="15">
        <v>13606.195594000001</v>
      </c>
      <c r="V22" s="15">
        <v>14354.281087000001</v>
      </c>
      <c r="W22" s="15">
        <v>14417.698761</v>
      </c>
      <c r="X22" s="15">
        <v>14721.465516</v>
      </c>
      <c r="Y22" s="15">
        <v>16137.9522</v>
      </c>
      <c r="Z22" s="15">
        <v>16849.9198</v>
      </c>
      <c r="AA22" s="15">
        <v>16805.109970000001</v>
      </c>
      <c r="AB22" s="15">
        <v>16406.938677999999</v>
      </c>
      <c r="AC22" s="56">
        <v>17316.613255</v>
      </c>
      <c r="AD22" s="56">
        <v>17516.432841999998</v>
      </c>
      <c r="AE22" s="56">
        <v>18004.627035000001</v>
      </c>
    </row>
    <row r="23" spans="1:31" ht="16.5" customHeight="1" x14ac:dyDescent="0.3">
      <c r="A23" s="14" t="s">
        <v>172</v>
      </c>
      <c r="B23" s="15" t="s">
        <v>164</v>
      </c>
      <c r="C23" s="15" t="s">
        <v>164</v>
      </c>
      <c r="D23" s="15" t="s">
        <v>164</v>
      </c>
      <c r="E23" s="15" t="s">
        <v>164</v>
      </c>
      <c r="F23" s="15">
        <v>219</v>
      </c>
      <c r="G23" s="15">
        <v>306</v>
      </c>
      <c r="H23" s="15">
        <v>193</v>
      </c>
      <c r="I23" s="15">
        <v>195</v>
      </c>
      <c r="J23" s="15">
        <v>199</v>
      </c>
      <c r="K23" s="15">
        <v>188</v>
      </c>
      <c r="L23" s="15">
        <v>187</v>
      </c>
      <c r="M23" s="15">
        <v>187</v>
      </c>
      <c r="N23" s="15">
        <v>184.16370000000001</v>
      </c>
      <c r="O23" s="15">
        <v>189.170345</v>
      </c>
      <c r="P23" s="15">
        <v>181.71669800000001</v>
      </c>
      <c r="Q23" s="15">
        <v>186.10567</v>
      </c>
      <c r="R23" s="15">
        <v>191.89107100000004</v>
      </c>
      <c r="S23" s="15">
        <v>186.99797199999998</v>
      </c>
      <c r="T23" s="15">
        <v>187.793553</v>
      </c>
      <c r="U23" s="15">
        <v>176.144657</v>
      </c>
      <c r="V23" s="15">
        <v>173.21470899999997</v>
      </c>
      <c r="W23" s="15">
        <v>172.98174700000001</v>
      </c>
      <c r="X23" s="15">
        <v>163.88912900000003</v>
      </c>
      <c r="Y23" s="15">
        <v>155.51650000000001</v>
      </c>
      <c r="Z23" s="15">
        <v>160.68529999999998</v>
      </c>
      <c r="AA23" s="15">
        <v>168.066937</v>
      </c>
      <c r="AB23" s="15">
        <v>168.878049</v>
      </c>
      <c r="AC23" s="56">
        <v>160.306691</v>
      </c>
      <c r="AD23" s="56">
        <v>161.88904700000001</v>
      </c>
      <c r="AE23" s="56">
        <v>156.31329400000001</v>
      </c>
    </row>
    <row r="24" spans="1:31" ht="16.5" customHeight="1" x14ac:dyDescent="0.3">
      <c r="A24" s="14" t="s">
        <v>173</v>
      </c>
      <c r="B24" s="15">
        <v>4197</v>
      </c>
      <c r="C24" s="15">
        <v>4128</v>
      </c>
      <c r="D24" s="15">
        <v>4592</v>
      </c>
      <c r="E24" s="15">
        <v>4513</v>
      </c>
      <c r="F24" s="15">
        <v>6516</v>
      </c>
      <c r="G24" s="15">
        <v>6534</v>
      </c>
      <c r="H24" s="15">
        <v>7082</v>
      </c>
      <c r="I24" s="15">
        <v>7344</v>
      </c>
      <c r="J24" s="15">
        <v>7320</v>
      </c>
      <c r="K24" s="15">
        <v>6940</v>
      </c>
      <c r="L24" s="15">
        <v>7996</v>
      </c>
      <c r="M24" s="15">
        <v>8244</v>
      </c>
      <c r="N24" s="15">
        <v>8350.4012999999995</v>
      </c>
      <c r="O24" s="15">
        <v>8037.4858980000008</v>
      </c>
      <c r="P24" s="15">
        <v>8702.2589120000011</v>
      </c>
      <c r="Q24" s="15">
        <v>8764.0169889999997</v>
      </c>
      <c r="R24" s="15">
        <v>9399.8729629999998</v>
      </c>
      <c r="S24" s="15">
        <v>9543.5642550000011</v>
      </c>
      <c r="T24" s="15">
        <v>9499.8287029999992</v>
      </c>
      <c r="U24" s="15">
        <v>9555.383124</v>
      </c>
      <c r="V24" s="15">
        <v>9715.2788890000011</v>
      </c>
      <c r="W24" s="15">
        <v>9470.1332469999998</v>
      </c>
      <c r="X24" s="15">
        <v>10358.926487000002</v>
      </c>
      <c r="Y24" s="15">
        <v>11136.821900000001</v>
      </c>
      <c r="Z24" s="15">
        <v>11031.9995</v>
      </c>
      <c r="AA24" s="15">
        <v>11129.418953</v>
      </c>
      <c r="AB24" s="15">
        <v>10773.7353</v>
      </c>
      <c r="AC24" s="56">
        <v>11314.228574000001</v>
      </c>
      <c r="AD24" s="56">
        <v>11120.63185</v>
      </c>
      <c r="AE24" s="56">
        <v>11735.558829</v>
      </c>
    </row>
    <row r="25" spans="1:31" ht="16.5" customHeight="1" x14ac:dyDescent="0.3">
      <c r="A25" s="19" t="s">
        <v>174</v>
      </c>
      <c r="B25" s="15" t="s">
        <v>164</v>
      </c>
      <c r="C25" s="15" t="s">
        <v>164</v>
      </c>
      <c r="D25" s="15" t="s">
        <v>164</v>
      </c>
      <c r="E25" s="15" t="s">
        <v>164</v>
      </c>
      <c r="F25" s="15" t="s">
        <v>164</v>
      </c>
      <c r="G25" s="15">
        <v>364</v>
      </c>
      <c r="H25" s="15">
        <v>431</v>
      </c>
      <c r="I25" s="15">
        <v>454</v>
      </c>
      <c r="J25" s="15">
        <v>495</v>
      </c>
      <c r="K25" s="15">
        <v>562</v>
      </c>
      <c r="L25" s="15">
        <v>577</v>
      </c>
      <c r="M25" s="15">
        <v>607</v>
      </c>
      <c r="N25" s="15">
        <v>390.9409</v>
      </c>
      <c r="O25" s="15">
        <v>531.07757100000003</v>
      </c>
      <c r="P25" s="15">
        <v>513.41098099999999</v>
      </c>
      <c r="Q25" s="15">
        <v>558.98629999999991</v>
      </c>
      <c r="R25" s="15">
        <v>587.65657799999997</v>
      </c>
      <c r="S25" s="15">
        <v>625.77712400000007</v>
      </c>
      <c r="T25" s="15">
        <v>650.98968500000001</v>
      </c>
      <c r="U25" s="15">
        <v>688.58305900000005</v>
      </c>
      <c r="V25" s="15">
        <v>703.84377199999994</v>
      </c>
      <c r="W25" s="15">
        <v>738.47902800000008</v>
      </c>
      <c r="X25" s="15">
        <v>753.30440099999998</v>
      </c>
      <c r="Y25" s="15">
        <v>777.72930000000008</v>
      </c>
      <c r="Z25" s="15">
        <v>843.92600000000004</v>
      </c>
      <c r="AA25" s="15">
        <v>881.04851499999995</v>
      </c>
      <c r="AB25" s="15">
        <v>873.93865100000005</v>
      </c>
      <c r="AC25" s="56">
        <v>878.65299300000004</v>
      </c>
      <c r="AD25" s="56">
        <v>887.11533499999996</v>
      </c>
      <c r="AE25" s="56">
        <v>851.65238199999999</v>
      </c>
    </row>
    <row r="26" spans="1:31" ht="16.5" customHeight="1" x14ac:dyDescent="0.3">
      <c r="A26" s="14" t="s">
        <v>583</v>
      </c>
      <c r="B26" s="15" t="s">
        <v>164</v>
      </c>
      <c r="C26" s="15" t="s">
        <v>164</v>
      </c>
      <c r="D26" s="15" t="s">
        <v>164</v>
      </c>
      <c r="E26" s="15" t="s">
        <v>164</v>
      </c>
      <c r="F26" s="15" t="s">
        <v>164</v>
      </c>
      <c r="G26" s="15" t="s">
        <v>164</v>
      </c>
      <c r="H26" s="15">
        <v>286</v>
      </c>
      <c r="I26" s="15">
        <v>282</v>
      </c>
      <c r="J26" s="15">
        <v>271</v>
      </c>
      <c r="K26" s="15">
        <v>260</v>
      </c>
      <c r="L26" s="15">
        <v>260</v>
      </c>
      <c r="M26" s="15">
        <v>260</v>
      </c>
      <c r="N26" s="15">
        <v>255.38840000000002</v>
      </c>
      <c r="O26" s="15">
        <v>254.21924200000004</v>
      </c>
      <c r="P26" s="15">
        <v>280.125878</v>
      </c>
      <c r="Q26" s="15">
        <v>294.71404899999999</v>
      </c>
      <c r="R26" s="15">
        <v>298.132858</v>
      </c>
      <c r="S26" s="15">
        <v>295.33117599999997</v>
      </c>
      <c r="T26" s="15">
        <v>301.363563</v>
      </c>
      <c r="U26" s="15">
        <v>366.84362800000002</v>
      </c>
      <c r="V26" s="15">
        <v>356.984306</v>
      </c>
      <c r="W26" s="15">
        <v>359.19848399999995</v>
      </c>
      <c r="X26" s="15">
        <v>359.85686900000002</v>
      </c>
      <c r="Y26" s="15">
        <v>380.78190000000001</v>
      </c>
      <c r="Z26" s="15">
        <v>390.4581</v>
      </c>
      <c r="AA26" s="15">
        <v>364.67172900000003</v>
      </c>
      <c r="AB26" s="15">
        <v>389.20500600000003</v>
      </c>
      <c r="AC26" s="56">
        <v>389.38419099999999</v>
      </c>
      <c r="AD26" s="56">
        <v>402.115701</v>
      </c>
      <c r="AE26" s="56">
        <v>402.30593399999998</v>
      </c>
    </row>
    <row r="27" spans="1:31" ht="16.5" customHeight="1" thickBot="1" x14ac:dyDescent="0.35">
      <c r="A27" s="14" t="s">
        <v>584</v>
      </c>
      <c r="B27" s="15" t="s">
        <v>164</v>
      </c>
      <c r="C27" s="15" t="s">
        <v>164</v>
      </c>
      <c r="D27" s="15" t="s">
        <v>164</v>
      </c>
      <c r="E27" s="15" t="s">
        <v>164</v>
      </c>
      <c r="F27" s="15">
        <v>390</v>
      </c>
      <c r="G27" s="15">
        <v>439</v>
      </c>
      <c r="H27" s="15">
        <v>124</v>
      </c>
      <c r="I27" s="15">
        <v>148</v>
      </c>
      <c r="J27" s="15">
        <v>182</v>
      </c>
      <c r="K27" s="15">
        <v>251</v>
      </c>
      <c r="L27" s="28">
        <v>232</v>
      </c>
      <c r="M27" s="28">
        <v>273</v>
      </c>
      <c r="N27" s="28">
        <v>515.5963999999949</v>
      </c>
      <c r="O27" s="28">
        <v>579.27095199999894</v>
      </c>
      <c r="P27" s="28">
        <v>654.07030799999484</v>
      </c>
      <c r="Q27" s="28">
        <v>699.01640200000111</v>
      </c>
      <c r="R27" s="28">
        <v>632.40979800000787</v>
      </c>
      <c r="S27" s="28">
        <v>667.59748699999909</v>
      </c>
      <c r="T27" s="28">
        <v>682.52739499999007</v>
      </c>
      <c r="U27" s="28">
        <v>628.79707700001018</v>
      </c>
      <c r="V27" s="28">
        <v>745.12879600000451</v>
      </c>
      <c r="W27" s="28">
        <v>841.65538500000548</v>
      </c>
      <c r="X27" s="28">
        <v>890.82436499999312</v>
      </c>
      <c r="Y27" s="28">
        <v>966.1105000000025</v>
      </c>
      <c r="Z27" s="28">
        <v>1155.9271999999999</v>
      </c>
      <c r="AA27" s="28">
        <v>1253.9602890000001</v>
      </c>
      <c r="AB27" s="28">
        <v>1272.0116720000001</v>
      </c>
      <c r="AC27" s="29">
        <v>1346.942579</v>
      </c>
      <c r="AD27" s="96">
        <v>2531.9856400000062</v>
      </c>
      <c r="AE27" s="29">
        <v>3965.9836030000006</v>
      </c>
    </row>
    <row r="28" spans="1:31" s="31" customFormat="1" ht="12.75" customHeight="1" x14ac:dyDescent="0.2">
      <c r="A28" s="130" t="s">
        <v>176</v>
      </c>
      <c r="B28" s="130"/>
      <c r="C28" s="130"/>
      <c r="D28" s="130"/>
      <c r="E28" s="130"/>
      <c r="F28" s="130"/>
      <c r="G28" s="130"/>
      <c r="H28" s="130"/>
      <c r="I28" s="130"/>
      <c r="J28" s="130"/>
      <c r="K28" s="130"/>
      <c r="L28" s="130"/>
      <c r="M28" s="130"/>
      <c r="N28" s="130"/>
      <c r="O28" s="130"/>
      <c r="P28" s="130"/>
      <c r="Q28" s="130"/>
      <c r="R28" s="130"/>
      <c r="S28" s="130"/>
      <c r="T28" s="130"/>
      <c r="U28" s="30"/>
      <c r="V28" s="30"/>
      <c r="W28" s="30"/>
      <c r="X28" s="30"/>
    </row>
    <row r="29" spans="1:31" s="9" customFormat="1" ht="8.25" customHeight="1" x14ac:dyDescent="0.2">
      <c r="A29" s="131"/>
      <c r="B29" s="131"/>
      <c r="C29" s="131"/>
      <c r="D29" s="131"/>
      <c r="E29" s="131"/>
      <c r="F29" s="131"/>
      <c r="G29" s="131"/>
      <c r="H29" s="131"/>
      <c r="I29" s="131"/>
      <c r="J29" s="131"/>
      <c r="K29" s="131"/>
      <c r="L29" s="131"/>
      <c r="M29" s="131"/>
      <c r="N29" s="131"/>
      <c r="O29" s="131"/>
      <c r="P29" s="131"/>
      <c r="Q29" s="131"/>
      <c r="R29" s="131"/>
      <c r="S29" s="131"/>
      <c r="T29" s="131"/>
      <c r="U29" s="32"/>
      <c r="V29" s="32"/>
      <c r="W29" s="32"/>
      <c r="X29" s="32"/>
    </row>
    <row r="30" spans="1:31" s="31" customFormat="1" ht="12.75" customHeight="1" x14ac:dyDescent="0.2">
      <c r="A30" s="125" t="s">
        <v>585</v>
      </c>
      <c r="B30" s="125"/>
      <c r="C30" s="125"/>
      <c r="D30" s="125"/>
      <c r="E30" s="125"/>
      <c r="F30" s="125"/>
      <c r="G30" s="125"/>
      <c r="H30" s="125"/>
      <c r="I30" s="125"/>
      <c r="J30" s="125"/>
      <c r="K30" s="125"/>
      <c r="L30" s="125"/>
      <c r="M30" s="125"/>
      <c r="N30" s="125"/>
      <c r="O30" s="125"/>
      <c r="P30" s="125"/>
      <c r="Q30" s="125"/>
      <c r="R30" s="125"/>
      <c r="S30" s="125"/>
      <c r="T30" s="125"/>
      <c r="U30" s="30"/>
      <c r="V30" s="30"/>
      <c r="W30" s="30"/>
      <c r="X30" s="30"/>
    </row>
    <row r="31" spans="1:31" s="31" customFormat="1" ht="38.25" customHeight="1" x14ac:dyDescent="0.2">
      <c r="A31" s="125" t="s">
        <v>177</v>
      </c>
      <c r="B31" s="125"/>
      <c r="C31" s="125"/>
      <c r="D31" s="125"/>
      <c r="E31" s="125"/>
      <c r="F31" s="125"/>
      <c r="G31" s="125"/>
      <c r="H31" s="125"/>
      <c r="I31" s="125"/>
      <c r="J31" s="125"/>
      <c r="K31" s="125"/>
      <c r="L31" s="125"/>
      <c r="M31" s="125"/>
      <c r="N31" s="125"/>
      <c r="O31" s="125"/>
      <c r="P31" s="125"/>
      <c r="Q31" s="125"/>
      <c r="R31" s="125"/>
      <c r="S31" s="125"/>
      <c r="T31" s="125"/>
      <c r="U31" s="30"/>
      <c r="V31" s="30"/>
      <c r="W31" s="30"/>
      <c r="X31" s="30"/>
    </row>
    <row r="32" spans="1:31" s="31" customFormat="1" ht="13.5" customHeight="1" x14ac:dyDescent="0.2">
      <c r="A32" s="126" t="s">
        <v>178</v>
      </c>
      <c r="B32" s="126"/>
      <c r="C32" s="126"/>
      <c r="D32" s="126"/>
      <c r="E32" s="126"/>
      <c r="F32" s="126"/>
      <c r="G32" s="126"/>
      <c r="H32" s="126"/>
      <c r="I32" s="126"/>
      <c r="J32" s="126"/>
      <c r="K32" s="126"/>
      <c r="L32" s="126"/>
      <c r="M32" s="126"/>
      <c r="N32" s="126"/>
      <c r="O32" s="126"/>
      <c r="P32" s="126"/>
      <c r="Q32" s="126"/>
      <c r="R32" s="126"/>
      <c r="S32" s="126"/>
      <c r="T32" s="126"/>
      <c r="U32" s="30"/>
      <c r="V32" s="30"/>
      <c r="W32" s="30"/>
      <c r="X32" s="30"/>
    </row>
    <row r="33" spans="1:24" s="31" customFormat="1" ht="25.5" customHeight="1" x14ac:dyDescent="0.2">
      <c r="A33" s="126" t="s">
        <v>179</v>
      </c>
      <c r="B33" s="126"/>
      <c r="C33" s="126"/>
      <c r="D33" s="126"/>
      <c r="E33" s="126"/>
      <c r="F33" s="126"/>
      <c r="G33" s="126"/>
      <c r="H33" s="126"/>
      <c r="I33" s="126"/>
      <c r="J33" s="126"/>
      <c r="K33" s="126"/>
      <c r="L33" s="126"/>
      <c r="M33" s="126"/>
      <c r="N33" s="126"/>
      <c r="O33" s="126"/>
      <c r="P33" s="126"/>
      <c r="Q33" s="126"/>
      <c r="R33" s="126"/>
      <c r="S33" s="126"/>
      <c r="T33" s="126"/>
      <c r="U33" s="30"/>
      <c r="V33" s="30"/>
      <c r="W33" s="30"/>
      <c r="X33" s="30"/>
    </row>
    <row r="34" spans="1:24" s="31" customFormat="1" ht="12.75" customHeight="1" x14ac:dyDescent="0.2">
      <c r="A34" s="126" t="s">
        <v>586</v>
      </c>
      <c r="B34" s="126"/>
      <c r="C34" s="126"/>
      <c r="D34" s="126"/>
      <c r="E34" s="126"/>
      <c r="F34" s="126"/>
      <c r="G34" s="126"/>
      <c r="H34" s="126"/>
      <c r="I34" s="126"/>
      <c r="J34" s="126"/>
      <c r="K34" s="126"/>
      <c r="L34" s="126"/>
      <c r="M34" s="126"/>
      <c r="N34" s="126"/>
      <c r="O34" s="126"/>
      <c r="P34" s="126"/>
      <c r="Q34" s="126"/>
      <c r="R34" s="126"/>
      <c r="S34" s="126"/>
      <c r="T34" s="126"/>
      <c r="U34" s="30"/>
      <c r="V34" s="30"/>
      <c r="W34" s="30"/>
      <c r="X34" s="30"/>
    </row>
    <row r="35" spans="1:24" s="31" customFormat="1" ht="12.75" customHeight="1" x14ac:dyDescent="0.2">
      <c r="A35" s="126" t="s">
        <v>587</v>
      </c>
      <c r="B35" s="126"/>
      <c r="C35" s="126"/>
      <c r="D35" s="126"/>
      <c r="E35" s="126"/>
      <c r="F35" s="126"/>
      <c r="G35" s="126"/>
      <c r="H35" s="126"/>
      <c r="I35" s="126"/>
      <c r="J35" s="126"/>
      <c r="K35" s="126"/>
      <c r="L35" s="126"/>
      <c r="M35" s="126"/>
      <c r="N35" s="126"/>
      <c r="O35" s="126"/>
      <c r="P35" s="126"/>
      <c r="Q35" s="126"/>
      <c r="R35" s="126"/>
      <c r="S35" s="126"/>
      <c r="T35" s="126"/>
      <c r="U35" s="30"/>
      <c r="V35" s="30"/>
      <c r="W35" s="30"/>
      <c r="X35" s="30"/>
    </row>
    <row r="36" spans="1:24" s="31" customFormat="1" ht="12.75" customHeight="1" x14ac:dyDescent="0.2">
      <c r="A36" s="124" t="s">
        <v>588</v>
      </c>
      <c r="B36" s="124"/>
      <c r="C36" s="124"/>
      <c r="D36" s="124"/>
      <c r="E36" s="124"/>
      <c r="F36" s="124"/>
      <c r="G36" s="124"/>
      <c r="H36" s="124"/>
      <c r="I36" s="124"/>
      <c r="J36" s="124"/>
      <c r="K36" s="124"/>
      <c r="L36" s="124"/>
      <c r="M36" s="124"/>
      <c r="N36" s="124"/>
      <c r="O36" s="124"/>
      <c r="P36" s="124"/>
      <c r="Q36" s="124"/>
      <c r="R36" s="124"/>
      <c r="S36" s="124"/>
      <c r="T36" s="124"/>
      <c r="U36" s="30"/>
      <c r="V36" s="30"/>
      <c r="W36" s="30"/>
      <c r="X36" s="30"/>
    </row>
    <row r="37" spans="1:24" s="31" customFormat="1" ht="25.5" customHeight="1" x14ac:dyDescent="0.2">
      <c r="A37" s="125" t="s">
        <v>589</v>
      </c>
      <c r="B37" s="125"/>
      <c r="C37" s="125"/>
      <c r="D37" s="125"/>
      <c r="E37" s="125"/>
      <c r="F37" s="125"/>
      <c r="G37" s="125"/>
      <c r="H37" s="125"/>
      <c r="I37" s="125"/>
      <c r="J37" s="125"/>
      <c r="K37" s="125"/>
      <c r="L37" s="125"/>
      <c r="M37" s="125"/>
      <c r="N37" s="125"/>
      <c r="O37" s="125"/>
      <c r="P37" s="125"/>
      <c r="Q37" s="125"/>
      <c r="R37" s="125"/>
      <c r="S37" s="125"/>
      <c r="T37" s="125"/>
      <c r="U37" s="30"/>
      <c r="V37" s="30"/>
      <c r="W37" s="30"/>
      <c r="X37" s="30"/>
    </row>
    <row r="38" spans="1:24" s="31" customFormat="1" ht="12.75" customHeight="1" x14ac:dyDescent="0.2">
      <c r="A38" s="126" t="s">
        <v>590</v>
      </c>
      <c r="B38" s="126"/>
      <c r="C38" s="126"/>
      <c r="D38" s="126"/>
      <c r="E38" s="126"/>
      <c r="F38" s="126"/>
      <c r="G38" s="126"/>
      <c r="H38" s="126"/>
      <c r="I38" s="126"/>
      <c r="J38" s="126"/>
      <c r="K38" s="126"/>
      <c r="L38" s="126"/>
      <c r="M38" s="126"/>
      <c r="N38" s="126"/>
      <c r="O38" s="126"/>
      <c r="P38" s="126"/>
      <c r="Q38" s="126"/>
      <c r="R38" s="126"/>
      <c r="S38" s="126"/>
      <c r="T38" s="126"/>
      <c r="U38" s="30"/>
      <c r="V38" s="30"/>
      <c r="W38" s="30"/>
      <c r="X38" s="30"/>
    </row>
    <row r="39" spans="1:24" s="31" customFormat="1" ht="9.75" customHeight="1" x14ac:dyDescent="0.2">
      <c r="A39" s="127"/>
      <c r="B39" s="127"/>
      <c r="C39" s="127"/>
      <c r="D39" s="127"/>
      <c r="E39" s="127"/>
      <c r="F39" s="127"/>
      <c r="G39" s="127"/>
      <c r="H39" s="127"/>
      <c r="I39" s="127"/>
      <c r="J39" s="127"/>
      <c r="K39" s="127"/>
      <c r="L39" s="127"/>
      <c r="M39" s="127"/>
      <c r="N39" s="127"/>
      <c r="O39" s="127"/>
      <c r="P39" s="127"/>
      <c r="Q39" s="127"/>
      <c r="R39" s="127"/>
      <c r="S39" s="127"/>
      <c r="T39" s="127"/>
      <c r="U39" s="30"/>
      <c r="V39" s="30"/>
      <c r="W39" s="30"/>
      <c r="X39" s="30"/>
    </row>
    <row r="40" spans="1:24" s="31" customFormat="1" ht="12.75" customHeight="1" x14ac:dyDescent="0.2">
      <c r="A40" s="128" t="s">
        <v>180</v>
      </c>
      <c r="B40" s="128"/>
      <c r="C40" s="128"/>
      <c r="D40" s="128"/>
      <c r="E40" s="128"/>
      <c r="F40" s="128"/>
      <c r="G40" s="128"/>
      <c r="H40" s="128"/>
      <c r="I40" s="128"/>
      <c r="J40" s="128"/>
      <c r="K40" s="128"/>
      <c r="L40" s="128"/>
      <c r="M40" s="128"/>
      <c r="N40" s="128"/>
      <c r="O40" s="128"/>
      <c r="P40" s="128"/>
      <c r="Q40" s="128"/>
      <c r="R40" s="128"/>
      <c r="S40" s="128"/>
      <c r="T40" s="128"/>
      <c r="U40" s="30"/>
      <c r="V40" s="30"/>
      <c r="W40" s="30"/>
      <c r="X40" s="30"/>
    </row>
    <row r="41" spans="1:24" s="31" customFormat="1" ht="36" customHeight="1" x14ac:dyDescent="0.2">
      <c r="A41" s="121" t="s">
        <v>181</v>
      </c>
      <c r="B41" s="121"/>
      <c r="C41" s="121"/>
      <c r="D41" s="121"/>
      <c r="E41" s="121"/>
      <c r="F41" s="121"/>
      <c r="G41" s="121"/>
      <c r="H41" s="121"/>
      <c r="I41" s="121"/>
      <c r="J41" s="121"/>
      <c r="K41" s="121"/>
      <c r="L41" s="121"/>
      <c r="M41" s="121"/>
      <c r="N41" s="121"/>
      <c r="O41" s="121"/>
      <c r="P41" s="121"/>
      <c r="Q41" s="121"/>
      <c r="R41" s="121"/>
      <c r="S41" s="121"/>
      <c r="T41" s="121"/>
      <c r="U41" s="30"/>
      <c r="V41" s="30"/>
      <c r="W41" s="30"/>
      <c r="X41" s="30"/>
    </row>
    <row r="42" spans="1:24" s="31" customFormat="1" ht="60" customHeight="1" x14ac:dyDescent="0.2">
      <c r="A42" s="121" t="s">
        <v>182</v>
      </c>
      <c r="B42" s="121"/>
      <c r="C42" s="121"/>
      <c r="D42" s="121"/>
      <c r="E42" s="121"/>
      <c r="F42" s="121"/>
      <c r="G42" s="121"/>
      <c r="H42" s="121"/>
      <c r="I42" s="121"/>
      <c r="J42" s="121"/>
      <c r="K42" s="121"/>
      <c r="L42" s="121"/>
      <c r="M42" s="121"/>
      <c r="N42" s="121"/>
      <c r="O42" s="121"/>
      <c r="P42" s="121"/>
      <c r="Q42" s="121"/>
      <c r="R42" s="121"/>
      <c r="S42" s="121"/>
      <c r="T42" s="121"/>
      <c r="U42" s="30"/>
      <c r="V42" s="30"/>
      <c r="W42" s="30"/>
      <c r="X42" s="30"/>
    </row>
    <row r="43" spans="1:24" s="31" customFormat="1" ht="14.25" customHeight="1" x14ac:dyDescent="0.2">
      <c r="A43" s="132" t="s">
        <v>183</v>
      </c>
      <c r="B43" s="132"/>
      <c r="C43" s="132"/>
      <c r="D43" s="132"/>
      <c r="E43" s="132"/>
      <c r="F43" s="132"/>
      <c r="G43" s="132"/>
      <c r="H43" s="132"/>
      <c r="I43" s="132"/>
      <c r="J43" s="132"/>
      <c r="K43" s="132"/>
      <c r="L43" s="132"/>
      <c r="M43" s="132"/>
      <c r="N43" s="132"/>
      <c r="O43" s="132"/>
      <c r="P43" s="132"/>
      <c r="Q43" s="132"/>
      <c r="R43" s="132"/>
      <c r="S43" s="132"/>
      <c r="T43" s="132"/>
      <c r="U43" s="30"/>
      <c r="V43" s="30"/>
      <c r="W43" s="30"/>
      <c r="X43" s="30"/>
    </row>
    <row r="44" spans="1:24" s="31" customFormat="1" ht="15.75" customHeight="1" x14ac:dyDescent="0.2">
      <c r="A44" s="133" t="s">
        <v>184</v>
      </c>
      <c r="B44" s="133"/>
      <c r="C44" s="133"/>
      <c r="D44" s="133"/>
      <c r="E44" s="133"/>
      <c r="F44" s="133"/>
      <c r="G44" s="133"/>
      <c r="H44" s="133"/>
      <c r="I44" s="133"/>
      <c r="J44" s="133"/>
      <c r="K44" s="133"/>
      <c r="L44" s="133"/>
      <c r="M44" s="133"/>
      <c r="N44" s="133"/>
      <c r="O44" s="133"/>
      <c r="P44" s="133"/>
      <c r="Q44" s="133"/>
      <c r="R44" s="133"/>
      <c r="S44" s="133"/>
      <c r="T44" s="133"/>
      <c r="U44" s="30"/>
      <c r="V44" s="30"/>
      <c r="W44" s="30"/>
      <c r="X44" s="30"/>
    </row>
    <row r="45" spans="1:24" s="31" customFormat="1" ht="12.75" customHeight="1" x14ac:dyDescent="0.2">
      <c r="A45" s="120" t="s">
        <v>185</v>
      </c>
      <c r="B45" s="120"/>
      <c r="C45" s="120"/>
      <c r="D45" s="120"/>
      <c r="E45" s="120"/>
      <c r="F45" s="120"/>
      <c r="G45" s="120"/>
      <c r="H45" s="120"/>
      <c r="I45" s="120"/>
      <c r="J45" s="120"/>
      <c r="K45" s="120"/>
      <c r="L45" s="120"/>
      <c r="M45" s="120"/>
      <c r="N45" s="120"/>
      <c r="O45" s="120"/>
      <c r="P45" s="120"/>
      <c r="Q45" s="120"/>
      <c r="R45" s="120"/>
      <c r="S45" s="120"/>
      <c r="T45" s="120"/>
      <c r="U45" s="30"/>
      <c r="V45" s="30"/>
      <c r="W45" s="30"/>
      <c r="X45" s="30"/>
    </row>
    <row r="46" spans="1:24" s="31" customFormat="1" ht="12.75" customHeight="1" x14ac:dyDescent="0.2">
      <c r="A46" s="121" t="s">
        <v>186</v>
      </c>
      <c r="B46" s="121"/>
      <c r="C46" s="121"/>
      <c r="D46" s="121"/>
      <c r="E46" s="121"/>
      <c r="F46" s="121"/>
      <c r="G46" s="121"/>
      <c r="H46" s="121"/>
      <c r="I46" s="121"/>
      <c r="J46" s="121"/>
      <c r="K46" s="121"/>
      <c r="L46" s="121"/>
      <c r="M46" s="121"/>
      <c r="N46" s="121"/>
      <c r="O46" s="121"/>
      <c r="P46" s="121"/>
      <c r="Q46" s="121"/>
      <c r="R46" s="121"/>
      <c r="S46" s="121"/>
      <c r="T46" s="121"/>
      <c r="U46" s="30"/>
      <c r="V46" s="30"/>
      <c r="W46" s="30"/>
      <c r="X46" s="30"/>
    </row>
    <row r="47" spans="1:24" s="31" customFormat="1" ht="8.25" customHeight="1" x14ac:dyDescent="0.2">
      <c r="A47" s="122"/>
      <c r="B47" s="122"/>
      <c r="C47" s="122"/>
      <c r="D47" s="122"/>
      <c r="E47" s="122"/>
      <c r="F47" s="122"/>
      <c r="G47" s="122"/>
      <c r="H47" s="122"/>
      <c r="I47" s="122"/>
      <c r="J47" s="122"/>
      <c r="K47" s="122"/>
      <c r="L47" s="122"/>
      <c r="M47" s="122"/>
      <c r="N47" s="122"/>
      <c r="O47" s="122"/>
      <c r="P47" s="122"/>
      <c r="Q47" s="122"/>
      <c r="R47" s="122"/>
      <c r="S47" s="122"/>
      <c r="T47" s="122"/>
      <c r="U47" s="30"/>
      <c r="V47" s="30"/>
      <c r="W47" s="30"/>
      <c r="X47" s="30"/>
    </row>
    <row r="48" spans="1:24" s="31" customFormat="1" ht="12.75" customHeight="1" x14ac:dyDescent="0.2">
      <c r="A48" s="123" t="s">
        <v>187</v>
      </c>
      <c r="B48" s="123"/>
      <c r="C48" s="123"/>
      <c r="D48" s="123"/>
      <c r="E48" s="123"/>
      <c r="F48" s="123"/>
      <c r="G48" s="123"/>
      <c r="H48" s="123"/>
      <c r="I48" s="123"/>
      <c r="J48" s="123"/>
      <c r="K48" s="123"/>
      <c r="L48" s="123"/>
      <c r="M48" s="123"/>
      <c r="N48" s="123"/>
      <c r="O48" s="123"/>
      <c r="P48" s="123"/>
      <c r="Q48" s="123"/>
      <c r="R48" s="123"/>
      <c r="S48" s="123"/>
      <c r="T48" s="123"/>
      <c r="U48" s="30"/>
      <c r="V48" s="30"/>
      <c r="W48" s="30"/>
      <c r="X48" s="30"/>
    </row>
    <row r="49" spans="1:24" s="31" customFormat="1" ht="12.75" customHeight="1" x14ac:dyDescent="0.2">
      <c r="A49" s="123" t="s">
        <v>188</v>
      </c>
      <c r="B49" s="123"/>
      <c r="C49" s="123"/>
      <c r="D49" s="123"/>
      <c r="E49" s="123"/>
      <c r="F49" s="123"/>
      <c r="G49" s="123"/>
      <c r="H49" s="123"/>
      <c r="I49" s="123"/>
      <c r="J49" s="123"/>
      <c r="K49" s="123"/>
      <c r="L49" s="123"/>
      <c r="M49" s="123"/>
      <c r="N49" s="123"/>
      <c r="O49" s="123"/>
      <c r="P49" s="123"/>
      <c r="Q49" s="123"/>
      <c r="R49" s="123"/>
      <c r="S49" s="123"/>
      <c r="T49" s="123"/>
      <c r="U49" s="30"/>
      <c r="V49" s="30"/>
      <c r="W49" s="30"/>
      <c r="X49" s="30"/>
    </row>
    <row r="50" spans="1:24" s="31" customFormat="1" ht="12.75" customHeight="1" x14ac:dyDescent="0.2">
      <c r="A50" s="117" t="s">
        <v>189</v>
      </c>
      <c r="B50" s="117"/>
      <c r="C50" s="117"/>
      <c r="D50" s="117"/>
      <c r="E50" s="117"/>
      <c r="F50" s="117"/>
      <c r="G50" s="117"/>
      <c r="H50" s="117"/>
      <c r="I50" s="117"/>
      <c r="J50" s="117"/>
      <c r="K50" s="117"/>
      <c r="L50" s="117"/>
      <c r="M50" s="117"/>
      <c r="N50" s="117"/>
      <c r="O50" s="117"/>
      <c r="P50" s="117"/>
      <c r="Q50" s="117"/>
      <c r="R50" s="117"/>
      <c r="S50" s="117"/>
      <c r="T50" s="117"/>
      <c r="U50" s="30"/>
      <c r="V50" s="30"/>
      <c r="W50" s="30"/>
      <c r="X50" s="30"/>
    </row>
    <row r="51" spans="1:24" s="31" customFormat="1" ht="12.75" customHeight="1" x14ac:dyDescent="0.2">
      <c r="A51" s="116" t="s">
        <v>190</v>
      </c>
      <c r="B51" s="116"/>
      <c r="C51" s="116"/>
      <c r="D51" s="116"/>
      <c r="E51" s="116"/>
      <c r="F51" s="116"/>
      <c r="G51" s="116"/>
      <c r="H51" s="116"/>
      <c r="I51" s="116"/>
      <c r="J51" s="116"/>
      <c r="K51" s="116"/>
      <c r="L51" s="116"/>
      <c r="M51" s="116"/>
      <c r="N51" s="116"/>
      <c r="O51" s="116"/>
      <c r="P51" s="116"/>
      <c r="Q51" s="116"/>
      <c r="R51" s="116"/>
      <c r="S51" s="116"/>
      <c r="T51" s="116"/>
      <c r="U51" s="30"/>
      <c r="V51" s="30"/>
      <c r="W51" s="30"/>
      <c r="X51" s="30"/>
    </row>
    <row r="52" spans="1:24" s="31" customFormat="1" ht="12.75" customHeight="1" x14ac:dyDescent="0.2">
      <c r="A52" s="116" t="s">
        <v>191</v>
      </c>
      <c r="B52" s="116"/>
      <c r="C52" s="116"/>
      <c r="D52" s="116"/>
      <c r="E52" s="116"/>
      <c r="F52" s="116"/>
      <c r="G52" s="116"/>
      <c r="H52" s="116"/>
      <c r="I52" s="116"/>
      <c r="J52" s="116"/>
      <c r="K52" s="116"/>
      <c r="L52" s="116"/>
      <c r="M52" s="116"/>
      <c r="N52" s="116"/>
      <c r="O52" s="116"/>
      <c r="P52" s="116"/>
      <c r="Q52" s="116"/>
      <c r="R52" s="116"/>
      <c r="S52" s="116"/>
      <c r="T52" s="116"/>
      <c r="U52" s="30"/>
      <c r="V52" s="30"/>
      <c r="W52" s="30"/>
      <c r="X52" s="30"/>
    </row>
    <row r="53" spans="1:24" s="31" customFormat="1" ht="25.5" customHeight="1" x14ac:dyDescent="0.2">
      <c r="A53" s="118" t="s">
        <v>591</v>
      </c>
      <c r="B53" s="118"/>
      <c r="C53" s="118"/>
      <c r="D53" s="118"/>
      <c r="E53" s="118"/>
      <c r="F53" s="118"/>
      <c r="G53" s="118"/>
      <c r="H53" s="118"/>
      <c r="I53" s="118"/>
      <c r="J53" s="118"/>
      <c r="K53" s="118"/>
      <c r="L53" s="118"/>
      <c r="M53" s="118"/>
      <c r="N53" s="118"/>
      <c r="O53" s="118"/>
      <c r="P53" s="118"/>
      <c r="Q53" s="118"/>
      <c r="R53" s="118"/>
      <c r="S53" s="118"/>
      <c r="T53" s="118"/>
      <c r="U53" s="30"/>
      <c r="V53" s="30"/>
      <c r="W53" s="30"/>
      <c r="X53" s="30"/>
    </row>
    <row r="54" spans="1:24" s="31" customFormat="1" ht="12.75" customHeight="1" x14ac:dyDescent="0.2">
      <c r="A54" s="119" t="s">
        <v>192</v>
      </c>
      <c r="B54" s="119"/>
      <c r="C54" s="119"/>
      <c r="D54" s="119"/>
      <c r="E54" s="119"/>
      <c r="F54" s="119"/>
      <c r="G54" s="119"/>
      <c r="H54" s="119"/>
      <c r="I54" s="119"/>
      <c r="J54" s="119"/>
      <c r="K54" s="119"/>
      <c r="L54" s="119"/>
      <c r="M54" s="119"/>
      <c r="N54" s="119"/>
      <c r="O54" s="119"/>
      <c r="P54" s="119"/>
      <c r="Q54" s="119"/>
      <c r="R54" s="119"/>
      <c r="S54" s="119"/>
      <c r="T54" s="119"/>
      <c r="U54" s="30"/>
      <c r="V54" s="30"/>
      <c r="W54" s="30"/>
      <c r="X54" s="30"/>
    </row>
    <row r="55" spans="1:24" s="31" customFormat="1" ht="12.75" customHeight="1" x14ac:dyDescent="0.2">
      <c r="A55" s="117" t="s">
        <v>193</v>
      </c>
      <c r="B55" s="117"/>
      <c r="C55" s="117"/>
      <c r="D55" s="117"/>
      <c r="E55" s="117"/>
      <c r="F55" s="117"/>
      <c r="G55" s="117"/>
      <c r="H55" s="117"/>
      <c r="I55" s="117"/>
      <c r="J55" s="117"/>
      <c r="K55" s="117"/>
      <c r="L55" s="117"/>
      <c r="M55" s="117"/>
      <c r="N55" s="117"/>
      <c r="O55" s="117"/>
      <c r="P55" s="117"/>
      <c r="Q55" s="117"/>
      <c r="R55" s="117"/>
      <c r="S55" s="117"/>
      <c r="T55" s="117"/>
      <c r="U55" s="30"/>
      <c r="V55" s="30"/>
      <c r="W55" s="30"/>
      <c r="X55" s="30"/>
    </row>
    <row r="56" spans="1:24" s="31" customFormat="1" ht="12.75" customHeight="1" x14ac:dyDescent="0.2">
      <c r="A56" s="118" t="s">
        <v>194</v>
      </c>
      <c r="B56" s="118"/>
      <c r="C56" s="118"/>
      <c r="D56" s="118"/>
      <c r="E56" s="118"/>
      <c r="F56" s="118"/>
      <c r="G56" s="118"/>
      <c r="H56" s="118"/>
      <c r="I56" s="118"/>
      <c r="J56" s="118"/>
      <c r="K56" s="118"/>
      <c r="L56" s="118"/>
      <c r="M56" s="118"/>
      <c r="N56" s="118"/>
      <c r="O56" s="118"/>
      <c r="P56" s="118"/>
      <c r="Q56" s="118"/>
      <c r="R56" s="118"/>
      <c r="S56" s="118"/>
      <c r="T56" s="118"/>
      <c r="U56" s="30"/>
      <c r="V56" s="30"/>
      <c r="W56" s="30"/>
      <c r="X56" s="30"/>
    </row>
    <row r="57" spans="1:24" s="31" customFormat="1" ht="12.75" customHeight="1" x14ac:dyDescent="0.2">
      <c r="A57" s="116" t="s">
        <v>195</v>
      </c>
      <c r="B57" s="116"/>
      <c r="C57" s="116"/>
      <c r="D57" s="116"/>
      <c r="E57" s="116"/>
      <c r="F57" s="116"/>
      <c r="G57" s="116"/>
      <c r="H57" s="116"/>
      <c r="I57" s="116"/>
      <c r="J57" s="116"/>
      <c r="K57" s="116"/>
      <c r="L57" s="116"/>
      <c r="M57" s="116"/>
      <c r="N57" s="116"/>
      <c r="O57" s="116"/>
      <c r="P57" s="116"/>
      <c r="Q57" s="116"/>
      <c r="R57" s="116"/>
      <c r="S57" s="116"/>
      <c r="T57" s="116"/>
      <c r="U57" s="30"/>
      <c r="V57" s="30"/>
      <c r="W57" s="30"/>
      <c r="X57" s="30"/>
    </row>
    <row r="58" spans="1:24" s="31" customFormat="1" ht="12.75" customHeight="1" x14ac:dyDescent="0.2">
      <c r="A58" s="117" t="s">
        <v>196</v>
      </c>
      <c r="B58" s="117"/>
      <c r="C58" s="117"/>
      <c r="D58" s="117"/>
      <c r="E58" s="117"/>
      <c r="F58" s="117"/>
      <c r="G58" s="117"/>
      <c r="H58" s="117"/>
      <c r="I58" s="117"/>
      <c r="J58" s="117"/>
      <c r="K58" s="117"/>
      <c r="L58" s="117"/>
      <c r="M58" s="117"/>
      <c r="N58" s="117"/>
      <c r="O58" s="117"/>
      <c r="P58" s="117"/>
      <c r="Q58" s="117"/>
      <c r="R58" s="117"/>
      <c r="S58" s="117"/>
      <c r="T58" s="117"/>
      <c r="U58" s="30"/>
      <c r="V58" s="30"/>
      <c r="W58" s="30"/>
      <c r="X58" s="30"/>
    </row>
    <row r="59" spans="1:24" s="31" customFormat="1" ht="16.5" customHeight="1" x14ac:dyDescent="0.2">
      <c r="A59" s="116" t="s">
        <v>592</v>
      </c>
      <c r="B59" s="116"/>
      <c r="C59" s="116"/>
      <c r="D59" s="116"/>
      <c r="E59" s="116"/>
      <c r="F59" s="116"/>
      <c r="G59" s="116"/>
      <c r="H59" s="116"/>
      <c r="I59" s="116"/>
      <c r="J59" s="116"/>
      <c r="K59" s="116"/>
      <c r="L59" s="116"/>
      <c r="M59" s="116"/>
      <c r="N59" s="116"/>
      <c r="O59" s="116"/>
      <c r="P59" s="116"/>
      <c r="Q59" s="116"/>
      <c r="R59" s="116"/>
      <c r="S59" s="116"/>
      <c r="T59" s="116"/>
      <c r="U59" s="30"/>
      <c r="V59" s="30"/>
      <c r="W59" s="30"/>
      <c r="X59" s="30"/>
    </row>
    <row r="60" spans="1:24" s="31" customFormat="1" ht="12.75" customHeight="1" x14ac:dyDescent="0.2">
      <c r="A60" s="117" t="s">
        <v>197</v>
      </c>
      <c r="B60" s="117"/>
      <c r="C60" s="117"/>
      <c r="D60" s="117"/>
      <c r="E60" s="117"/>
      <c r="F60" s="117"/>
      <c r="G60" s="117"/>
      <c r="H60" s="117"/>
      <c r="I60" s="117"/>
      <c r="J60" s="117"/>
      <c r="K60" s="117"/>
      <c r="L60" s="117"/>
      <c r="M60" s="117"/>
      <c r="N60" s="117"/>
      <c r="O60" s="117"/>
      <c r="P60" s="117"/>
      <c r="Q60" s="117"/>
      <c r="R60" s="117"/>
      <c r="S60" s="117"/>
      <c r="T60" s="117"/>
      <c r="U60" s="30"/>
      <c r="V60" s="30"/>
      <c r="W60" s="30"/>
      <c r="X60" s="30"/>
    </row>
    <row r="61" spans="1:24" s="31" customFormat="1" ht="12.75" customHeight="1" x14ac:dyDescent="0.2">
      <c r="A61" s="116" t="s">
        <v>198</v>
      </c>
      <c r="B61" s="116"/>
      <c r="C61" s="116"/>
      <c r="D61" s="116"/>
      <c r="E61" s="116"/>
      <c r="F61" s="116"/>
      <c r="G61" s="116"/>
      <c r="H61" s="116"/>
      <c r="I61" s="116"/>
      <c r="J61" s="116"/>
      <c r="K61" s="116"/>
      <c r="L61" s="116"/>
      <c r="M61" s="116"/>
      <c r="N61" s="116"/>
      <c r="O61" s="116"/>
      <c r="P61" s="116"/>
      <c r="Q61" s="116"/>
      <c r="R61" s="116"/>
      <c r="S61" s="116"/>
      <c r="T61" s="116"/>
      <c r="U61" s="30"/>
      <c r="V61" s="30"/>
      <c r="W61" s="30"/>
      <c r="X61" s="30"/>
    </row>
    <row r="62" spans="1:24" s="31" customFormat="1" ht="12.75" customHeight="1" x14ac:dyDescent="0.2">
      <c r="A62" s="116" t="s">
        <v>593</v>
      </c>
      <c r="B62" s="116"/>
      <c r="C62" s="116"/>
      <c r="D62" s="116"/>
      <c r="E62" s="116"/>
      <c r="F62" s="116"/>
      <c r="G62" s="116"/>
      <c r="H62" s="116"/>
      <c r="I62" s="116"/>
      <c r="J62" s="116"/>
      <c r="K62" s="116"/>
      <c r="L62" s="116"/>
      <c r="M62" s="116"/>
      <c r="N62" s="116"/>
      <c r="O62" s="116"/>
      <c r="P62" s="116"/>
      <c r="Q62" s="116"/>
      <c r="R62" s="116"/>
      <c r="S62" s="116"/>
      <c r="T62" s="116"/>
      <c r="U62" s="30"/>
      <c r="V62" s="30"/>
      <c r="W62" s="30"/>
      <c r="X62" s="30"/>
    </row>
    <row r="63" spans="1:24" s="31" customFormat="1" ht="12.75" customHeight="1" x14ac:dyDescent="0.2">
      <c r="A63" s="117" t="s">
        <v>199</v>
      </c>
      <c r="B63" s="117"/>
      <c r="C63" s="117"/>
      <c r="D63" s="117"/>
      <c r="E63" s="117"/>
      <c r="F63" s="117"/>
      <c r="G63" s="117"/>
      <c r="H63" s="117"/>
      <c r="I63" s="117"/>
      <c r="J63" s="117"/>
      <c r="K63" s="117"/>
      <c r="L63" s="117"/>
      <c r="M63" s="117"/>
      <c r="N63" s="117"/>
      <c r="O63" s="117"/>
      <c r="P63" s="117"/>
      <c r="Q63" s="117"/>
      <c r="R63" s="117"/>
      <c r="S63" s="117"/>
      <c r="T63" s="117"/>
      <c r="U63" s="30"/>
      <c r="V63" s="30"/>
      <c r="W63" s="30"/>
      <c r="X63" s="30"/>
    </row>
    <row r="64" spans="1:24" s="31" customFormat="1" ht="15" customHeight="1" x14ac:dyDescent="0.2">
      <c r="A64" s="118" t="s">
        <v>200</v>
      </c>
      <c r="B64" s="118"/>
      <c r="C64" s="118"/>
      <c r="D64" s="118"/>
      <c r="E64" s="118"/>
      <c r="F64" s="118"/>
      <c r="G64" s="118"/>
      <c r="H64" s="118"/>
      <c r="I64" s="118"/>
      <c r="J64" s="118"/>
      <c r="K64" s="118"/>
      <c r="L64" s="118"/>
      <c r="M64" s="118"/>
      <c r="N64" s="118"/>
      <c r="O64" s="118"/>
      <c r="P64" s="118"/>
      <c r="Q64" s="118"/>
      <c r="R64" s="118"/>
      <c r="S64" s="118"/>
      <c r="T64" s="118"/>
      <c r="U64" s="30"/>
      <c r="V64" s="30"/>
      <c r="W64" s="30"/>
      <c r="X64" s="30"/>
    </row>
    <row r="65" spans="1:24" s="31" customFormat="1" ht="12.75" customHeight="1" x14ac:dyDescent="0.2">
      <c r="A65" s="116" t="s">
        <v>195</v>
      </c>
      <c r="B65" s="116"/>
      <c r="C65" s="116"/>
      <c r="D65" s="116"/>
      <c r="E65" s="116"/>
      <c r="F65" s="116"/>
      <c r="G65" s="116"/>
      <c r="H65" s="116"/>
      <c r="I65" s="116"/>
      <c r="J65" s="116"/>
      <c r="K65" s="116"/>
      <c r="L65" s="116"/>
      <c r="M65" s="116"/>
      <c r="N65" s="116"/>
      <c r="O65" s="116"/>
      <c r="P65" s="116"/>
      <c r="Q65" s="116"/>
      <c r="R65" s="116"/>
      <c r="S65" s="116"/>
      <c r="T65" s="116"/>
      <c r="U65" s="30"/>
      <c r="V65" s="30"/>
      <c r="W65" s="30"/>
      <c r="X65" s="30"/>
    </row>
    <row r="66" spans="1:24" s="31" customFormat="1" ht="12.75" customHeight="1" x14ac:dyDescent="0.2">
      <c r="A66" s="117" t="s">
        <v>201</v>
      </c>
      <c r="B66" s="117"/>
      <c r="C66" s="117"/>
      <c r="D66" s="117"/>
      <c r="E66" s="117"/>
      <c r="F66" s="117"/>
      <c r="G66" s="117"/>
      <c r="H66" s="117"/>
      <c r="I66" s="117"/>
      <c r="J66" s="117"/>
      <c r="K66" s="117"/>
      <c r="L66" s="117"/>
      <c r="M66" s="117"/>
      <c r="N66" s="117"/>
      <c r="O66" s="117"/>
      <c r="P66" s="117"/>
      <c r="Q66" s="117"/>
      <c r="R66" s="117"/>
      <c r="S66" s="117"/>
      <c r="T66" s="117"/>
      <c r="U66" s="30"/>
      <c r="V66" s="30"/>
      <c r="W66" s="30"/>
      <c r="X66" s="30"/>
    </row>
    <row r="67" spans="1:24" s="31" customFormat="1" ht="14.25" customHeight="1" x14ac:dyDescent="0.2">
      <c r="A67" s="116" t="s">
        <v>594</v>
      </c>
      <c r="B67" s="116"/>
      <c r="C67" s="116"/>
      <c r="D67" s="116"/>
      <c r="E67" s="116"/>
      <c r="F67" s="116"/>
      <c r="G67" s="116"/>
      <c r="H67" s="116"/>
      <c r="I67" s="116"/>
      <c r="J67" s="116"/>
      <c r="K67" s="116"/>
      <c r="L67" s="116"/>
      <c r="M67" s="116"/>
      <c r="N67" s="116"/>
      <c r="O67" s="116"/>
      <c r="P67" s="116"/>
      <c r="Q67" s="116"/>
      <c r="R67" s="116"/>
      <c r="S67" s="116"/>
      <c r="T67" s="116"/>
      <c r="U67" s="30"/>
      <c r="V67" s="30"/>
      <c r="W67" s="30"/>
      <c r="X67" s="30"/>
    </row>
    <row r="68" spans="1:24" s="31" customFormat="1" ht="12.75" customHeight="1" x14ac:dyDescent="0.2">
      <c r="A68" s="117" t="s">
        <v>202</v>
      </c>
      <c r="B68" s="117"/>
      <c r="C68" s="117"/>
      <c r="D68" s="117"/>
      <c r="E68" s="117"/>
      <c r="F68" s="117"/>
      <c r="G68" s="117"/>
      <c r="H68" s="117"/>
      <c r="I68" s="117"/>
      <c r="J68" s="117"/>
      <c r="K68" s="117"/>
      <c r="L68" s="117"/>
      <c r="M68" s="117"/>
      <c r="N68" s="117"/>
      <c r="O68" s="117"/>
      <c r="P68" s="117"/>
      <c r="Q68" s="117"/>
      <c r="R68" s="117"/>
      <c r="S68" s="117"/>
      <c r="T68" s="117"/>
      <c r="U68" s="30"/>
      <c r="V68" s="30"/>
      <c r="W68" s="30"/>
      <c r="X68" s="30"/>
    </row>
    <row r="69" spans="1:24" s="31" customFormat="1" ht="16.5" customHeight="1" x14ac:dyDescent="0.2">
      <c r="A69" s="118" t="s">
        <v>203</v>
      </c>
      <c r="B69" s="118"/>
      <c r="C69" s="118"/>
      <c r="D69" s="118"/>
      <c r="E69" s="118"/>
      <c r="F69" s="118"/>
      <c r="G69" s="118"/>
      <c r="H69" s="118"/>
      <c r="I69" s="118"/>
      <c r="J69" s="118"/>
      <c r="K69" s="118"/>
      <c r="L69" s="118"/>
      <c r="M69" s="118"/>
      <c r="N69" s="118"/>
      <c r="O69" s="118"/>
      <c r="P69" s="118"/>
      <c r="Q69" s="118"/>
      <c r="R69" s="118"/>
      <c r="S69" s="118"/>
      <c r="T69" s="118"/>
      <c r="U69" s="30"/>
      <c r="V69" s="30"/>
      <c r="W69" s="30"/>
      <c r="X69" s="30"/>
    </row>
    <row r="70" spans="1:24" s="31" customFormat="1" ht="12.75" customHeight="1" x14ac:dyDescent="0.2">
      <c r="A70" s="116" t="s">
        <v>595</v>
      </c>
      <c r="B70" s="116"/>
      <c r="C70" s="116"/>
      <c r="D70" s="116"/>
      <c r="E70" s="116"/>
      <c r="F70" s="116"/>
      <c r="G70" s="116"/>
      <c r="H70" s="116"/>
      <c r="I70" s="116"/>
      <c r="J70" s="116"/>
      <c r="K70" s="116"/>
      <c r="L70" s="116"/>
      <c r="M70" s="116"/>
      <c r="N70" s="116"/>
      <c r="O70" s="116"/>
      <c r="P70" s="116"/>
      <c r="Q70" s="116"/>
      <c r="R70" s="116"/>
      <c r="S70" s="116"/>
      <c r="T70" s="116"/>
      <c r="U70" s="30"/>
      <c r="V70" s="30"/>
      <c r="W70" s="30"/>
      <c r="X70" s="30"/>
    </row>
    <row r="71" spans="1:24" s="33" customFormat="1" ht="12.75" customHeight="1" x14ac:dyDescent="0.2">
      <c r="A71" s="119" t="s">
        <v>204</v>
      </c>
      <c r="B71" s="119"/>
      <c r="C71" s="119"/>
      <c r="D71" s="119"/>
      <c r="E71" s="119"/>
      <c r="F71" s="119"/>
      <c r="G71" s="119"/>
      <c r="H71" s="119"/>
      <c r="I71" s="119"/>
      <c r="J71" s="119"/>
      <c r="K71" s="119"/>
      <c r="L71" s="119"/>
      <c r="M71" s="119"/>
      <c r="N71" s="119"/>
      <c r="O71" s="119"/>
      <c r="P71" s="119"/>
      <c r="Q71" s="119"/>
      <c r="R71" s="119"/>
      <c r="S71" s="119"/>
      <c r="T71" s="119"/>
    </row>
    <row r="72" spans="1:24" s="33" customFormat="1" ht="12.75" customHeight="1" x14ac:dyDescent="0.2">
      <c r="A72" s="117" t="s">
        <v>205</v>
      </c>
      <c r="B72" s="117"/>
      <c r="C72" s="117"/>
      <c r="D72" s="117"/>
      <c r="E72" s="117"/>
      <c r="F72" s="117"/>
      <c r="G72" s="117"/>
      <c r="H72" s="117"/>
      <c r="I72" s="117"/>
      <c r="J72" s="117"/>
      <c r="K72" s="117"/>
      <c r="L72" s="117"/>
      <c r="M72" s="117"/>
      <c r="N72" s="117"/>
      <c r="O72" s="117"/>
      <c r="P72" s="117"/>
      <c r="Q72" s="117"/>
      <c r="R72" s="117"/>
      <c r="S72" s="117"/>
      <c r="T72" s="117"/>
    </row>
    <row r="73" spans="1:24" s="33" customFormat="1" ht="12.75" customHeight="1" x14ac:dyDescent="0.2">
      <c r="A73" s="116" t="s">
        <v>206</v>
      </c>
      <c r="B73" s="116"/>
      <c r="C73" s="116"/>
      <c r="D73" s="116"/>
      <c r="E73" s="116"/>
      <c r="F73" s="116"/>
      <c r="G73" s="116"/>
      <c r="H73" s="116"/>
      <c r="I73" s="116"/>
      <c r="J73" s="116"/>
      <c r="K73" s="116"/>
      <c r="L73" s="116"/>
      <c r="M73" s="116"/>
      <c r="N73" s="116"/>
      <c r="O73" s="116"/>
      <c r="P73" s="116"/>
      <c r="Q73" s="116"/>
      <c r="R73" s="116"/>
      <c r="S73" s="116"/>
      <c r="T73" s="116"/>
    </row>
    <row r="74" spans="1:24" s="33" customFormat="1" ht="12.75" customHeight="1" x14ac:dyDescent="0.2">
      <c r="A74" s="116" t="s">
        <v>207</v>
      </c>
      <c r="B74" s="116"/>
      <c r="C74" s="116"/>
      <c r="D74" s="116"/>
      <c r="E74" s="116"/>
      <c r="F74" s="116"/>
      <c r="G74" s="116"/>
      <c r="H74" s="116"/>
      <c r="I74" s="116"/>
      <c r="J74" s="116"/>
      <c r="K74" s="116"/>
      <c r="L74" s="116"/>
      <c r="M74" s="116"/>
      <c r="N74" s="116"/>
      <c r="O74" s="116"/>
      <c r="P74" s="116"/>
      <c r="Q74" s="116"/>
      <c r="R74" s="116"/>
      <c r="S74" s="116"/>
      <c r="T74" s="116"/>
    </row>
    <row r="75" spans="1:24" s="31" customFormat="1" ht="12.75" customHeight="1" x14ac:dyDescent="0.2">
      <c r="A75" s="116" t="s">
        <v>596</v>
      </c>
      <c r="B75" s="116"/>
      <c r="C75" s="116"/>
      <c r="D75" s="116"/>
      <c r="E75" s="116"/>
      <c r="F75" s="116"/>
      <c r="G75" s="116"/>
      <c r="H75" s="116"/>
      <c r="I75" s="116"/>
      <c r="J75" s="116"/>
      <c r="K75" s="116"/>
      <c r="L75" s="116"/>
      <c r="M75" s="116"/>
      <c r="N75" s="116"/>
      <c r="O75" s="116"/>
      <c r="P75" s="116"/>
      <c r="Q75" s="116"/>
      <c r="R75" s="116"/>
      <c r="S75" s="116"/>
      <c r="T75" s="116"/>
      <c r="U75" s="30"/>
      <c r="V75" s="30"/>
      <c r="W75" s="30"/>
      <c r="X75" s="30"/>
    </row>
    <row r="76" spans="1:24" ht="12.75" customHeight="1" x14ac:dyDescent="0.2">
      <c r="A76" s="117" t="s">
        <v>208</v>
      </c>
      <c r="B76" s="117"/>
      <c r="C76" s="117"/>
      <c r="D76" s="117"/>
      <c r="E76" s="117"/>
      <c r="F76" s="117"/>
      <c r="G76" s="117"/>
      <c r="H76" s="117"/>
      <c r="I76" s="117"/>
      <c r="J76" s="117"/>
      <c r="K76" s="117"/>
      <c r="L76" s="117"/>
      <c r="M76" s="117"/>
      <c r="N76" s="117"/>
      <c r="O76" s="117"/>
      <c r="P76" s="117"/>
      <c r="Q76" s="117"/>
      <c r="R76" s="117"/>
      <c r="S76" s="117"/>
      <c r="T76" s="117"/>
      <c r="U76" s="34"/>
      <c r="V76" s="34"/>
      <c r="W76" s="34"/>
    </row>
    <row r="77" spans="1:24" s="31" customFormat="1" ht="12.75" customHeight="1" x14ac:dyDescent="0.2">
      <c r="A77" s="116" t="s">
        <v>209</v>
      </c>
      <c r="B77" s="116"/>
      <c r="C77" s="116"/>
      <c r="D77" s="116"/>
      <c r="E77" s="116"/>
      <c r="F77" s="116"/>
      <c r="G77" s="116"/>
      <c r="H77" s="116"/>
      <c r="I77" s="116"/>
      <c r="J77" s="116"/>
      <c r="K77" s="116"/>
      <c r="L77" s="116"/>
      <c r="M77" s="116"/>
      <c r="N77" s="116"/>
      <c r="O77" s="116"/>
      <c r="P77" s="116"/>
      <c r="Q77" s="116"/>
      <c r="R77" s="116"/>
      <c r="S77" s="116"/>
      <c r="T77" s="116"/>
      <c r="U77" s="30"/>
      <c r="V77" s="30"/>
      <c r="W77" s="30"/>
      <c r="X77" s="30"/>
    </row>
    <row r="78" spans="1:24" s="33" customFormat="1" ht="12.75" customHeight="1" x14ac:dyDescent="0.2">
      <c r="A78" s="116" t="s">
        <v>597</v>
      </c>
      <c r="B78" s="116"/>
      <c r="C78" s="116"/>
      <c r="D78" s="116"/>
      <c r="E78" s="116"/>
      <c r="F78" s="116"/>
      <c r="G78" s="116"/>
      <c r="H78" s="116"/>
      <c r="I78" s="116"/>
      <c r="J78" s="116"/>
      <c r="K78" s="116"/>
      <c r="L78" s="116"/>
      <c r="M78" s="116"/>
      <c r="N78" s="116"/>
      <c r="O78" s="116"/>
      <c r="P78" s="116"/>
      <c r="Q78" s="116"/>
      <c r="R78" s="116"/>
      <c r="S78" s="116"/>
      <c r="T78" s="116"/>
    </row>
    <row r="79" spans="1:24" s="31" customFormat="1" ht="12.75" customHeight="1" x14ac:dyDescent="0.2">
      <c r="A79" s="119" t="s">
        <v>210</v>
      </c>
      <c r="B79" s="119"/>
      <c r="C79" s="119"/>
      <c r="D79" s="119"/>
      <c r="E79" s="119"/>
      <c r="F79" s="119"/>
      <c r="G79" s="119"/>
      <c r="H79" s="119"/>
      <c r="I79" s="119"/>
      <c r="J79" s="119"/>
      <c r="K79" s="119"/>
      <c r="L79" s="119"/>
      <c r="M79" s="119"/>
      <c r="N79" s="119"/>
      <c r="O79" s="119"/>
      <c r="P79" s="119"/>
      <c r="Q79" s="119"/>
      <c r="R79" s="119"/>
      <c r="S79" s="119"/>
      <c r="T79" s="119"/>
      <c r="U79" s="30"/>
      <c r="V79" s="30"/>
      <c r="W79" s="30"/>
      <c r="X79" s="30"/>
    </row>
    <row r="80" spans="1:24" s="31" customFormat="1" ht="12.75" customHeight="1" x14ac:dyDescent="0.2">
      <c r="A80" s="116" t="s">
        <v>211</v>
      </c>
      <c r="B80" s="116"/>
      <c r="C80" s="116"/>
      <c r="D80" s="116"/>
      <c r="E80" s="116"/>
      <c r="F80" s="116"/>
      <c r="G80" s="116"/>
      <c r="H80" s="116"/>
      <c r="I80" s="116"/>
      <c r="J80" s="116"/>
      <c r="K80" s="116"/>
      <c r="L80" s="116"/>
      <c r="M80" s="116"/>
      <c r="N80" s="116"/>
      <c r="O80" s="116"/>
      <c r="P80" s="116"/>
      <c r="Q80" s="116"/>
      <c r="R80" s="116"/>
      <c r="S80" s="116"/>
      <c r="T80" s="116"/>
      <c r="U80" s="30"/>
      <c r="V80" s="30"/>
      <c r="W80" s="30"/>
      <c r="X80" s="30"/>
    </row>
    <row r="81" spans="1:24" s="31" customFormat="1" ht="12.75" customHeight="1" x14ac:dyDescent="0.2">
      <c r="A81" s="116" t="s">
        <v>212</v>
      </c>
      <c r="B81" s="116"/>
      <c r="C81" s="116"/>
      <c r="D81" s="116"/>
      <c r="E81" s="116"/>
      <c r="F81" s="116"/>
      <c r="G81" s="116"/>
      <c r="H81" s="116"/>
      <c r="I81" s="116"/>
      <c r="J81" s="116"/>
      <c r="K81" s="116"/>
      <c r="L81" s="116"/>
      <c r="M81" s="116"/>
      <c r="N81" s="116"/>
      <c r="O81" s="116"/>
      <c r="P81" s="116"/>
      <c r="Q81" s="116"/>
      <c r="R81" s="116"/>
      <c r="S81" s="116"/>
      <c r="T81" s="116"/>
      <c r="U81" s="30"/>
      <c r="V81" s="30"/>
      <c r="W81" s="30"/>
      <c r="X81" s="30"/>
    </row>
    <row r="82" spans="1:24" ht="12.75" customHeight="1" x14ac:dyDescent="0.2">
      <c r="A82" s="116" t="s">
        <v>213</v>
      </c>
      <c r="B82" s="116"/>
      <c r="C82" s="116"/>
      <c r="D82" s="116"/>
      <c r="E82" s="116"/>
      <c r="F82" s="116"/>
      <c r="G82" s="116"/>
      <c r="H82" s="116"/>
      <c r="I82" s="116"/>
      <c r="J82" s="116"/>
      <c r="K82" s="116"/>
      <c r="L82" s="116"/>
      <c r="M82" s="116"/>
      <c r="N82" s="116"/>
      <c r="O82" s="116"/>
      <c r="P82" s="116"/>
      <c r="Q82" s="116"/>
      <c r="R82" s="116"/>
      <c r="S82" s="116"/>
      <c r="T82" s="116"/>
    </row>
    <row r="83" spans="1:24" ht="12.75" customHeight="1" x14ac:dyDescent="0.2">
      <c r="A83" s="115" t="s">
        <v>598</v>
      </c>
      <c r="B83" s="115"/>
      <c r="C83" s="115"/>
      <c r="D83" s="115"/>
      <c r="E83" s="115"/>
      <c r="F83" s="115"/>
      <c r="G83" s="115"/>
      <c r="H83" s="115"/>
      <c r="I83" s="115"/>
      <c r="J83" s="115"/>
      <c r="K83" s="115"/>
      <c r="L83" s="115"/>
      <c r="M83" s="115"/>
      <c r="N83" s="115"/>
      <c r="O83" s="115"/>
      <c r="P83" s="115"/>
      <c r="Q83" s="115"/>
      <c r="R83" s="115"/>
      <c r="S83" s="115"/>
      <c r="T83" s="115"/>
      <c r="U83" s="35"/>
      <c r="V83" s="35"/>
      <c r="W83" s="35"/>
      <c r="X83" s="35"/>
    </row>
  </sheetData>
  <mergeCells count="57">
    <mergeCell ref="A67:T67"/>
    <mergeCell ref="A78:T78"/>
    <mergeCell ref="A79:T79"/>
    <mergeCell ref="A80:T80"/>
    <mergeCell ref="A81:T81"/>
    <mergeCell ref="A57:T57"/>
    <mergeCell ref="A58:T58"/>
    <mergeCell ref="A64:T64"/>
    <mergeCell ref="A65:T65"/>
    <mergeCell ref="A66:T66"/>
    <mergeCell ref="A42:T42"/>
    <mergeCell ref="A43:T43"/>
    <mergeCell ref="A44:T44"/>
    <mergeCell ref="A55:T55"/>
    <mergeCell ref="A56:T56"/>
    <mergeCell ref="A1:AE1"/>
    <mergeCell ref="A28:T28"/>
    <mergeCell ref="A29:T29"/>
    <mergeCell ref="A30:T30"/>
    <mergeCell ref="A41:T41"/>
    <mergeCell ref="A31:T31"/>
    <mergeCell ref="A32:T32"/>
    <mergeCell ref="A33:T33"/>
    <mergeCell ref="A34:T34"/>
    <mergeCell ref="A35:T35"/>
    <mergeCell ref="A36:T36"/>
    <mergeCell ref="A37:T37"/>
    <mergeCell ref="A38:T38"/>
    <mergeCell ref="A39:T39"/>
    <mergeCell ref="A40:T40"/>
    <mergeCell ref="A45:T45"/>
    <mergeCell ref="A46:T46"/>
    <mergeCell ref="A47:T47"/>
    <mergeCell ref="A48:T48"/>
    <mergeCell ref="A49:T49"/>
    <mergeCell ref="A50:T50"/>
    <mergeCell ref="A51:T51"/>
    <mergeCell ref="A52:T52"/>
    <mergeCell ref="A53:T53"/>
    <mergeCell ref="A54:T54"/>
    <mergeCell ref="A59:T59"/>
    <mergeCell ref="A60:T60"/>
    <mergeCell ref="A61:T61"/>
    <mergeCell ref="A62:T62"/>
    <mergeCell ref="A63:T63"/>
    <mergeCell ref="A68:T68"/>
    <mergeCell ref="A69:T69"/>
    <mergeCell ref="A70:T70"/>
    <mergeCell ref="A71:T71"/>
    <mergeCell ref="A72:T72"/>
    <mergeCell ref="A83:T83"/>
    <mergeCell ref="A73:T73"/>
    <mergeCell ref="A74:T74"/>
    <mergeCell ref="A75:T75"/>
    <mergeCell ref="A76:T76"/>
    <mergeCell ref="A77:T77"/>
    <mergeCell ref="A82:T8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AEO Table 7</vt:lpstr>
      <vt:lpstr>AEO Table 36</vt:lpstr>
      <vt:lpstr>AEO Table 39</vt:lpstr>
      <vt:lpstr>AEO Table 40</vt:lpstr>
      <vt:lpstr>AEO Table 48</vt:lpstr>
      <vt:lpstr>AEO Table 49</vt:lpstr>
      <vt:lpstr>AEO Table 50</vt:lpstr>
      <vt:lpstr>NTS Table 1-40</vt:lpstr>
      <vt:lpstr>NTS Table 1-50</vt:lpstr>
      <vt:lpstr>TEDB Table 8-01</vt:lpstr>
      <vt:lpstr>NRBS Table 37</vt:lpstr>
      <vt:lpstr>NHTSA Table 1</vt:lpstr>
      <vt:lpstr>VFP-BCDT-passengers</vt:lpstr>
      <vt:lpstr>VFP-BNCDTfVwSD-passengers</vt:lpstr>
      <vt:lpstr>VFP-BNVFE-passengers</vt:lpstr>
      <vt:lpstr>VFP-BCDT-freight</vt:lpstr>
      <vt:lpstr>VFP-BNCDTfVwSD-freight</vt:lpstr>
      <vt:lpstr>VFP-BNVFE-freight</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2014-04-07T20:02:31Z</dcterms:created>
  <dcterms:modified xsi:type="dcterms:W3CDTF">2015-08-27T19:03:47Z</dcterms:modified>
</cp:coreProperties>
</file>