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US_model\InputData\indst\CtIEPpUESoS\"/>
    </mc:Choice>
  </mc:AlternateContent>
  <xr:revisionPtr revIDLastSave="0" documentId="8_{6BE47DD4-C2F7-40BB-833C-97C27A2092C3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early retirement" sheetId="4" r:id="rId2"/>
    <sheet name="cogen and WHR + eqpt stds" sheetId="6" r:id="rId3"/>
    <sheet name="substitute fuels for coal" sheetId="5" r:id="rId4"/>
    <sheet name="CtIEPpUESo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13" i="5" s="1"/>
  <c r="A17" i="5" s="1"/>
  <c r="C12" i="5" l="1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3" i="3"/>
  <c r="D8" i="3"/>
  <c r="C3" i="3"/>
  <c r="C8" i="3"/>
  <c r="D26" i="6" l="1"/>
  <c r="E26" i="6" s="1"/>
  <c r="B30" i="6" s="1"/>
  <c r="B5" i="3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B6" i="3" l="1"/>
  <c r="D14" i="4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B7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  <c r="G7" i="3" l="1"/>
  <c r="O7" i="3"/>
  <c r="W7" i="3"/>
  <c r="AE7" i="3"/>
  <c r="V7" i="3"/>
  <c r="D7" i="3"/>
  <c r="H7" i="3"/>
  <c r="P7" i="3"/>
  <c r="X7" i="3"/>
  <c r="AF7" i="3"/>
  <c r="AD7" i="3"/>
  <c r="I7" i="3"/>
  <c r="Q7" i="3"/>
  <c r="Y7" i="3"/>
  <c r="AG7" i="3"/>
  <c r="J7" i="3"/>
  <c r="R7" i="3"/>
  <c r="Z7" i="3"/>
  <c r="AH7" i="3"/>
  <c r="AC7" i="3"/>
  <c r="K7" i="3"/>
  <c r="S7" i="3"/>
  <c r="AA7" i="3"/>
  <c r="E7" i="3"/>
  <c r="M7" i="3"/>
  <c r="N7" i="3"/>
  <c r="L7" i="3"/>
  <c r="T7" i="3"/>
  <c r="AB7" i="3"/>
  <c r="C7" i="3"/>
  <c r="U7" i="3"/>
  <c r="F7" i="3"/>
</calcChain>
</file>

<file path=xl/sharedStrings.xml><?xml version="1.0" encoding="utf-8"?>
<sst xmlns="http://schemas.openxmlformats.org/spreadsheetml/2006/main" count="121" uniqueCount="114">
  <si>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</si>
  <si>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</si>
  <si>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</si>
  <si>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</si>
  <si>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</si>
  <si>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</si>
  <si>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</si>
  <si>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</si>
  <si>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</si>
  <si>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</si>
  <si>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</si>
  <si>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</si>
  <si>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</si>
  <si>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</si>
  <si>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</si>
  <si>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</si>
  <si>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</si>
  <si>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</si>
  <si>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</si>
  <si>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</si>
  <si>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</si>
  <si>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</si>
  <si>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</si>
  <si>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</si>
  <si>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Investment per Unit Energy Converted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</si>
  <si>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</si>
  <si>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</si>
  <si>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</si>
  <si>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</si>
  <si>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</si>
  <si>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</si>
  <si>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</si>
  <si>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</si>
  <si>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</si>
  <si>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</si>
  <si>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</si>
  <si>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</si>
  <si>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</si>
  <si>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</si>
  <si>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</si>
  <si>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substitute other fuels for coal</t>
  </si>
  <si>
    <t>eqpt efficiency stds</t>
  </si>
  <si>
    <t>research and development</t>
  </si>
  <si>
    <t>early retirement of equipment</t>
  </si>
  <si>
    <t>Substitute Other Fuels for Coal</t>
  </si>
  <si>
    <t>Notes:</t>
  </si>
  <si>
    <t>For the "subsitute other fuels for coal" policy, the cost is per unit of energy shifted from coal to</t>
  </si>
  <si>
    <t>another fuel type, not per unit of energy saved.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</si>
  <si>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</si>
  <si>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</si>
  <si>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</si>
  <si>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</si>
  <si>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</si>
  <si>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</si>
  <si>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</si>
  <si>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</si>
  <si>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</si>
  <si>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</si>
  <si>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</si>
  <si>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</si>
  <si>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</si>
  <si>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</si>
  <si>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</si>
  <si>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</si>
  <si>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</si>
  <si>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</si>
  <si>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</si>
  <si>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</si>
  <si>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</si>
  <si>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</si>
  <si>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</si>
  <si>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</si>
  <si>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</si>
  <si>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</si>
  <si>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</si>
  <si>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</si>
  <si>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</si>
  <si>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</si>
  <si>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</si>
  <si>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</si>
  <si>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</si>
  <si>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</si>
  <si>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</si>
  <si>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substitute other fuels for natural gas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</si>
  <si>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</si>
  <si>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</si>
  <si>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</si>
  <si>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</si>
  <si>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</si>
  <si>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</si>
  <si>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</si>
  <si>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</si>
  <si>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</si>
  <si>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</si>
  <si>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</si>
  <si>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</si>
  <si>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</si>
  <si>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</si>
  <si>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</si>
  <si>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</si>
  <si>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</si>
  <si>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Investment per Unit Energy Converted</t>
  </si>
  <si>
    <t>$/btu</t>
  </si>
  <si>
    <t>Btu/yr</t>
  </si>
  <si>
    <t>substitute other fuels for coal and gas: cost of new electric capacity</t>
  </si>
  <si>
    <t>Table 17. Capital and Fuel Cost Comparison of 100-Boiler Horsepower Natural Gas and Electric Steam Boilers (pg 64)</t>
  </si>
  <si>
    <t>NREL</t>
  </si>
  <si>
    <t>"Electrification Futures Study: End-Use Electric Technology Cost and Performance Projections through 2050"</t>
  </si>
  <si>
    <t>https://www.nrel.gov/docs/fy18osti/70485.pdf</t>
  </si>
  <si>
    <t>We estimate the cost of installing new electric-fired boilers using E3's methodology "Achieving Carbon Neutrality in California (Revised Report): 2045 Abatement Cost Estimates"</t>
  </si>
  <si>
    <t>https://www.ethree.com/achieving-carbon-neutrality-in-california-e3-presents-draft-report-at-california-air-resources-board-public-workshop/</t>
  </si>
  <si>
    <t>substitute other fuels for coal and gas: cost of new electric capacity - methodology</t>
  </si>
  <si>
    <t>E3</t>
  </si>
  <si>
    <t>"Achieving Carbon Neutrality in California (Revised Report): 2045 Abatement Cost Estimates"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</si>
</sst>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43" fontId="2" fillId="0" borderId="0" applyFont="0" applyFill="0" applyBorder="0" applyAlignment="0" applyProtection="0"/>
    <xf numFmtId="0" fontId="2" fillId="4" borderId="5" applyNumberFormat="0" applyFont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1" fillId="5" borderId="5" xfId="10" applyFont="1" applyFill="1"/>
    <xf numFmtId="0" fontId="0" fillId="5" borderId="5" xfId="10" applyFont="1" applyFill="1"/>
    <xf numFmtId="164" fontId="0" fillId="5" borderId="5" xfId="10" applyNumberFormat="1" applyFont="1" applyFill="1"/>
    <xf numFmtId="9" fontId="0" fillId="5" borderId="5" xfId="10" applyNumberFormat="1" applyFont="1" applyFill="1"/>
    <xf numFmtId="169" fontId="0" fillId="5" borderId="5" xfId="10" applyNumberFormat="1" applyFont="1" applyFill="1"/>
    <xf numFmtId="3" fontId="0" fillId="5" borderId="5" xfId="10" applyNumberFormat="1" applyFont="1" applyFill="1"/>
    <xf numFmtId="0" fontId="0" fillId="5" borderId="6" xfId="10" applyFont="1" applyFill="1" applyBorder="1"/>
    <xf numFmtId="11" fontId="0" fillId="5" borderId="0" xfId="9" applyNumberFormat="1" applyFont="1" applyFill="1"/>
  </cellXfs>
  <cellStyles count="11">
    <cellStyle name="Body: normal cell" xfId="6" xr:uid="{00000000-0005-0000-0000-000000000000}"/>
    <cellStyle name="Comma" xfId="9" builtinId="3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10" builtinId="10"/>
    <cellStyle name="Parent row" xfId="7" xr:uid="{00000000-0005-0000-0000-000007000000}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topLeftCell="A10" workbookViewId="0">
      <selection activeCell="B33" sqref="B33"/>
    </sheetView>
  </sheetViews>
  <sheetFormatPr defaultRowHeight="15" x14ac:dyDescent="0.25"/>
  <cols>
    <col min="2" max="2" width="81.7109375" customWidth="1"/>
  </cols>
  <sheetData>
    <row r="1" spans="1:2" x14ac:dyDescent="0.25">
      <c r="A1" s="1" t="s">
        <v>36</v>
      </c>
    </row>
    <row r="3" spans="1:2" x14ac:dyDescent="0.25">
      <c r="A3" s="1" t="s">
        <v>0</v>
      </c>
      <c r="B3" s="8" t="s">
        <v>43</v>
      </c>
    </row>
    <row r="4" spans="1:2" x14ac:dyDescent="0.25">
      <c r="B4" t="s">
        <v>2</v>
      </c>
    </row>
    <row r="5" spans="1:2" x14ac:dyDescent="0.25">
      <c r="B5" s="2">
        <v>2013</v>
      </c>
    </row>
    <row r="6" spans="1:2" x14ac:dyDescent="0.25">
      <c r="B6" t="s">
        <v>3</v>
      </c>
    </row>
    <row r="7" spans="1:2" x14ac:dyDescent="0.25">
      <c r="B7" s="3" t="s">
        <v>4</v>
      </c>
    </row>
    <row r="8" spans="1:2" x14ac:dyDescent="0.25">
      <c r="B8" t="s">
        <v>5</v>
      </c>
    </row>
    <row r="10" spans="1:2" x14ac:dyDescent="0.25">
      <c r="B10" s="8" t="s">
        <v>50</v>
      </c>
    </row>
    <row r="11" spans="1:2" x14ac:dyDescent="0.25">
      <c r="B11" t="s">
        <v>25</v>
      </c>
    </row>
    <row r="12" spans="1:2" x14ac:dyDescent="0.25">
      <c r="B12" s="5">
        <v>2011</v>
      </c>
    </row>
    <row r="13" spans="1:2" x14ac:dyDescent="0.25">
      <c r="B13" t="s">
        <v>26</v>
      </c>
    </row>
    <row r="14" spans="1:2" x14ac:dyDescent="0.25">
      <c r="B14" s="3" t="s">
        <v>27</v>
      </c>
    </row>
    <row r="15" spans="1:2" x14ac:dyDescent="0.25">
      <c r="B15" t="s">
        <v>28</v>
      </c>
    </row>
    <row r="17" spans="2:2" x14ac:dyDescent="0.25">
      <c r="B17" s="8" t="s">
        <v>51</v>
      </c>
    </row>
    <row r="18" spans="2:2" x14ac:dyDescent="0.25">
      <c r="B18" t="s">
        <v>25</v>
      </c>
    </row>
    <row r="19" spans="2:2" x14ac:dyDescent="0.25">
      <c r="B19" s="5">
        <v>2011</v>
      </c>
    </row>
    <row r="20" spans="2:2" x14ac:dyDescent="0.25">
      <c r="B20" t="s">
        <v>52</v>
      </c>
    </row>
    <row r="21" spans="2:2" x14ac:dyDescent="0.25">
      <c r="B21" s="3" t="s">
        <v>53</v>
      </c>
    </row>
    <row r="22" spans="2:2" x14ac:dyDescent="0.25">
      <c r="B22" t="s">
        <v>54</v>
      </c>
    </row>
    <row r="24" spans="2:2" x14ac:dyDescent="0.25">
      <c r="B24" s="8" t="s">
        <v>104</v>
      </c>
    </row>
    <row r="25" spans="2:2" x14ac:dyDescent="0.25">
      <c r="B25" t="s">
        <v>106</v>
      </c>
    </row>
    <row r="26" spans="2:2" x14ac:dyDescent="0.25">
      <c r="B26" s="2" t="s">
        <v>107</v>
      </c>
    </row>
    <row r="27" spans="2:2" x14ac:dyDescent="0.25">
      <c r="B27" s="5">
        <v>2017</v>
      </c>
    </row>
    <row r="28" spans="2:2" x14ac:dyDescent="0.25">
      <c r="B28" s="3" t="s">
        <v>108</v>
      </c>
    </row>
    <row r="29" spans="2:2" x14ac:dyDescent="0.25">
      <c r="B29" t="s">
        <v>105</v>
      </c>
    </row>
    <row r="31" spans="2:2" x14ac:dyDescent="0.25">
      <c r="B31" s="8" t="s">
        <v>111</v>
      </c>
    </row>
    <row r="32" spans="2:2" x14ac:dyDescent="0.25">
      <c r="B32" s="25" t="s">
        <v>112</v>
      </c>
    </row>
    <row r="33" spans="1:2" x14ac:dyDescent="0.25">
      <c r="B33" t="s">
        <v>113</v>
      </c>
    </row>
    <row r="34" spans="1:2" x14ac:dyDescent="0.25">
      <c r="B34" s="2">
        <v>2020</v>
      </c>
    </row>
    <row r="35" spans="1:2" x14ac:dyDescent="0.25">
      <c r="B35" s="3" t="s">
        <v>110</v>
      </c>
    </row>
    <row r="36" spans="1:2" x14ac:dyDescent="0.25">
      <c r="B36" s="25"/>
    </row>
    <row r="38" spans="1:2" x14ac:dyDescent="0.25">
      <c r="A38" s="1" t="s">
        <v>45</v>
      </c>
    </row>
    <row r="39" spans="1:2" s="25" customFormat="1" x14ac:dyDescent="0.25">
      <c r="A39" s="15"/>
    </row>
    <row r="40" spans="1:2" s="25" customFormat="1" x14ac:dyDescent="0.25">
      <c r="A40" s="15" t="s">
        <v>84</v>
      </c>
    </row>
    <row r="41" spans="1:2" s="25" customFormat="1" x14ac:dyDescent="0.25">
      <c r="A41" s="15" t="s">
        <v>85</v>
      </c>
    </row>
    <row r="42" spans="1:2" s="25" customFormat="1" x14ac:dyDescent="0.25">
      <c r="A42" s="15"/>
    </row>
    <row r="43" spans="1:2" x14ac:dyDescent="0.25">
      <c r="A43" t="s">
        <v>46</v>
      </c>
    </row>
    <row r="44" spans="1:2" x14ac:dyDescent="0.25">
      <c r="A44" t="s">
        <v>47</v>
      </c>
    </row>
    <row r="46" spans="1:2" x14ac:dyDescent="0.25">
      <c r="A46" t="s">
        <v>49</v>
      </c>
    </row>
    <row r="47" spans="1:2" x14ac:dyDescent="0.25">
      <c r="A47" t="s">
        <v>48</v>
      </c>
    </row>
    <row r="49" spans="1:2" x14ac:dyDescent="0.25">
      <c r="A49" t="s">
        <v>72</v>
      </c>
    </row>
    <row r="50" spans="1:2" x14ac:dyDescent="0.25">
      <c r="A50" t="s">
        <v>73</v>
      </c>
    </row>
    <row r="52" spans="1:2" x14ac:dyDescent="0.25">
      <c r="A52" t="s">
        <v>74</v>
      </c>
    </row>
    <row r="54" spans="1:2" x14ac:dyDescent="0.25">
      <c r="A54" s="1" t="s">
        <v>75</v>
      </c>
    </row>
    <row r="55" spans="1:2" x14ac:dyDescent="0.25">
      <c r="A55" t="s">
        <v>76</v>
      </c>
    </row>
    <row r="56" spans="1:2" x14ac:dyDescent="0.25">
      <c r="A56" t="s">
        <v>78</v>
      </c>
    </row>
    <row r="57" spans="1:2" x14ac:dyDescent="0.25">
      <c r="A57" t="s">
        <v>77</v>
      </c>
    </row>
    <row r="58" spans="1:2" x14ac:dyDescent="0.25">
      <c r="A58" s="25" t="s">
        <v>80</v>
      </c>
    </row>
    <row r="59" spans="1:2" x14ac:dyDescent="0.25">
      <c r="A59" s="25">
        <v>0.98699999999999999</v>
      </c>
      <c r="B59" t="s">
        <v>81</v>
      </c>
    </row>
    <row r="60" spans="1:2" s="25" customFormat="1" x14ac:dyDescent="0.25">
      <c r="A60" s="26">
        <v>1.0549999999999999</v>
      </c>
      <c r="B60" s="25" t="s">
        <v>82</v>
      </c>
    </row>
    <row r="61" spans="1:2" x14ac:dyDescent="0.25">
      <c r="A61" s="25" t="s">
        <v>79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defaultRowHeight="15" x14ac:dyDescent="0.25"/>
  <cols>
    <col min="1" max="1" width="22.140625" customWidth="1"/>
    <col min="2" max="2" width="28.5703125" customWidth="1"/>
    <col min="3" max="3" width="26.140625" customWidth="1"/>
    <col min="4" max="4" width="23.85546875" customWidth="1"/>
  </cols>
  <sheetData>
    <row r="1" spans="1:4" x14ac:dyDescent="0.25">
      <c r="A1" s="1" t="s">
        <v>1</v>
      </c>
    </row>
    <row r="3" spans="1:4" x14ac:dyDescent="0.25">
      <c r="A3" s="1" t="s">
        <v>6</v>
      </c>
      <c r="B3" t="s">
        <v>7</v>
      </c>
    </row>
    <row r="4" spans="1:4" x14ac:dyDescent="0.25">
      <c r="B4" t="s">
        <v>8</v>
      </c>
    </row>
    <row r="5" spans="1:4" x14ac:dyDescent="0.25">
      <c r="B5" t="s">
        <v>9</v>
      </c>
    </row>
    <row r="6" spans="1:4" x14ac:dyDescent="0.25">
      <c r="B6" t="s">
        <v>10</v>
      </c>
    </row>
    <row r="7" spans="1:4" x14ac:dyDescent="0.25">
      <c r="B7" t="s">
        <v>11</v>
      </c>
      <c r="C7" s="3" t="s">
        <v>12</v>
      </c>
    </row>
    <row r="8" spans="1:4" x14ac:dyDescent="0.25">
      <c r="B8" t="s">
        <v>13</v>
      </c>
    </row>
    <row r="10" spans="1:4" ht="45" x14ac:dyDescent="0.2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5">
      <c r="A14" s="8" t="s">
        <v>21</v>
      </c>
      <c r="B14" s="8"/>
      <c r="C14" s="8"/>
      <c r="D14" s="9">
        <f>AVERAGE(D11:D13)</f>
        <v>0.49253721572510872</v>
      </c>
    </row>
    <row r="16" spans="1:4" x14ac:dyDescent="0.25">
      <c r="A16" s="8" t="s">
        <v>22</v>
      </c>
      <c r="B16" s="10"/>
    </row>
    <row r="17" spans="1:2" x14ac:dyDescent="0.25">
      <c r="A17" s="11">
        <f>2.93*10^-4</f>
        <v>2.9300000000000002E-4</v>
      </c>
    </row>
    <row r="19" spans="1:2" x14ac:dyDescent="0.25">
      <c r="A19" s="8" t="s">
        <v>23</v>
      </c>
      <c r="B19" s="8"/>
    </row>
    <row r="20" spans="1:2" x14ac:dyDescent="0.25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defaultRowHeight="15" x14ac:dyDescent="0.25"/>
  <cols>
    <col min="1" max="1" width="32.140625" customWidth="1"/>
    <col min="2" max="2" width="23.42578125" customWidth="1"/>
    <col min="3" max="3" width="29.5703125" customWidth="1"/>
    <col min="4" max="4" width="26.85546875" customWidth="1"/>
    <col min="5" max="5" width="29.42578125" customWidth="1"/>
  </cols>
  <sheetData>
    <row r="1" spans="1:2" x14ac:dyDescent="0.25">
      <c r="A1" s="1" t="s">
        <v>71</v>
      </c>
    </row>
    <row r="2" spans="1:2" x14ac:dyDescent="0.25">
      <c r="A2" s="1"/>
    </row>
    <row r="3" spans="1:2" x14ac:dyDescent="0.25">
      <c r="A3" s="8" t="s">
        <v>55</v>
      </c>
      <c r="B3" s="10"/>
    </row>
    <row r="4" spans="1:2" x14ac:dyDescent="0.25">
      <c r="A4" t="s">
        <v>66</v>
      </c>
      <c r="B4" s="21">
        <f>2.4*10^15</f>
        <v>2400000000000000</v>
      </c>
    </row>
    <row r="5" spans="1:2" x14ac:dyDescent="0.25">
      <c r="A5" t="s">
        <v>60</v>
      </c>
      <c r="B5" s="21">
        <f>2.3*10^15</f>
        <v>2300000000000000</v>
      </c>
    </row>
    <row r="6" spans="1:2" x14ac:dyDescent="0.25">
      <c r="A6" s="1"/>
    </row>
    <row r="7" spans="1:2" x14ac:dyDescent="0.25">
      <c r="A7" s="1" t="s">
        <v>56</v>
      </c>
    </row>
    <row r="8" spans="1:2" x14ac:dyDescent="0.25">
      <c r="A8" s="15" t="s">
        <v>61</v>
      </c>
    </row>
    <row r="9" spans="1:2" x14ac:dyDescent="0.25">
      <c r="A9" s="15" t="s">
        <v>62</v>
      </c>
    </row>
    <row r="10" spans="1:2" x14ac:dyDescent="0.25">
      <c r="A10" s="15" t="s">
        <v>63</v>
      </c>
    </row>
    <row r="11" spans="1:2" x14ac:dyDescent="0.25">
      <c r="A11" s="15" t="s">
        <v>64</v>
      </c>
    </row>
    <row r="12" spans="1:2" x14ac:dyDescent="0.25">
      <c r="A12" s="15" t="s">
        <v>65</v>
      </c>
    </row>
    <row r="13" spans="1:2" x14ac:dyDescent="0.25">
      <c r="A13" s="15"/>
    </row>
    <row r="14" spans="1:2" x14ac:dyDescent="0.25">
      <c r="A14" s="16" t="s">
        <v>29</v>
      </c>
    </row>
    <row r="15" spans="1:2" x14ac:dyDescent="0.25">
      <c r="A15" s="15" t="s">
        <v>57</v>
      </c>
    </row>
    <row r="16" spans="1:2" x14ac:dyDescent="0.25">
      <c r="A16" s="15" t="s">
        <v>58</v>
      </c>
    </row>
    <row r="17" spans="1:5" x14ac:dyDescent="0.25">
      <c r="A17" s="15" t="s">
        <v>30</v>
      </c>
    </row>
    <row r="18" spans="1:5" x14ac:dyDescent="0.25">
      <c r="A18" s="15" t="s">
        <v>31</v>
      </c>
    </row>
    <row r="19" spans="1:5" x14ac:dyDescent="0.25">
      <c r="A19" s="15" t="s">
        <v>32</v>
      </c>
    </row>
    <row r="20" spans="1:5" x14ac:dyDescent="0.25">
      <c r="A20" s="15" t="s">
        <v>33</v>
      </c>
    </row>
    <row r="21" spans="1:5" x14ac:dyDescent="0.25">
      <c r="A21" s="15" t="s">
        <v>34</v>
      </c>
    </row>
    <row r="23" spans="1:5" x14ac:dyDescent="0.25">
      <c r="A23" s="8" t="s">
        <v>35</v>
      </c>
      <c r="B23" s="10"/>
      <c r="C23" s="10"/>
      <c r="D23" s="10"/>
      <c r="E23" s="10"/>
    </row>
    <row r="24" spans="1:5" x14ac:dyDescent="0.25">
      <c r="B24" t="s">
        <v>69</v>
      </c>
      <c r="C24" t="s">
        <v>67</v>
      </c>
      <c r="D24" t="s">
        <v>68</v>
      </c>
      <c r="E24" t="s">
        <v>70</v>
      </c>
    </row>
    <row r="25" spans="1:5" x14ac:dyDescent="0.25">
      <c r="A25" t="s">
        <v>66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5">
      <c r="A26" t="s">
        <v>60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5">
      <c r="A27" s="17"/>
      <c r="B27" s="5"/>
      <c r="C27" s="18"/>
      <c r="D27" s="22"/>
    </row>
    <row r="28" spans="1:5" x14ac:dyDescent="0.25">
      <c r="A28" s="13" t="s">
        <v>59</v>
      </c>
      <c r="B28" s="24"/>
      <c r="C28" s="18"/>
      <c r="D28" s="22"/>
    </row>
    <row r="29" spans="1:5" x14ac:dyDescent="0.25">
      <c r="A29" t="s">
        <v>66</v>
      </c>
      <c r="B29" s="23">
        <f>E25/B4</f>
        <v>2.2836257309941521E-5</v>
      </c>
      <c r="C29" s="18"/>
      <c r="D29" s="22"/>
    </row>
    <row r="30" spans="1:5" x14ac:dyDescent="0.25">
      <c r="A30" t="s">
        <v>60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33.7109375" customWidth="1"/>
    <col min="3" max="3" width="15.42578125" bestFit="1" customWidth="1"/>
    <col min="4" max="4" width="22.5703125" bestFit="1" customWidth="1"/>
    <col min="6" max="6" width="13.85546875" bestFit="1" customWidth="1"/>
  </cols>
  <sheetData>
    <row r="1" spans="1:3" x14ac:dyDescent="0.25">
      <c r="A1" s="1" t="s">
        <v>44</v>
      </c>
    </row>
    <row r="3" spans="1:3" x14ac:dyDescent="0.25">
      <c r="A3" s="8" t="s">
        <v>6</v>
      </c>
      <c r="B3" t="s">
        <v>109</v>
      </c>
    </row>
    <row r="5" spans="1:3" x14ac:dyDescent="0.25">
      <c r="A5" s="1" t="s">
        <v>91</v>
      </c>
      <c r="B5" s="25"/>
      <c r="C5" s="25"/>
    </row>
    <row r="6" spans="1:3" x14ac:dyDescent="0.25">
      <c r="A6" s="29" t="s">
        <v>92</v>
      </c>
      <c r="B6" s="29" t="s">
        <v>93</v>
      </c>
      <c r="C6" s="29" t="s">
        <v>88</v>
      </c>
    </row>
    <row r="7" spans="1:3" x14ac:dyDescent="0.25">
      <c r="A7" s="30" t="s">
        <v>87</v>
      </c>
      <c r="B7" s="30" t="s">
        <v>94</v>
      </c>
      <c r="C7" s="31">
        <v>53860</v>
      </c>
    </row>
    <row r="8" spans="1:3" x14ac:dyDescent="0.25">
      <c r="A8" s="30" t="s">
        <v>89</v>
      </c>
      <c r="B8" s="30" t="s">
        <v>95</v>
      </c>
      <c r="C8" s="32">
        <v>1</v>
      </c>
    </row>
    <row r="9" spans="1:3" x14ac:dyDescent="0.25">
      <c r="A9" s="30" t="s">
        <v>90</v>
      </c>
      <c r="B9" s="30" t="s">
        <v>96</v>
      </c>
      <c r="C9" s="33">
        <v>3.3475000000000001</v>
      </c>
    </row>
    <row r="10" spans="1:3" x14ac:dyDescent="0.25">
      <c r="A10" s="30" t="s">
        <v>97</v>
      </c>
      <c r="B10" s="30" t="s">
        <v>98</v>
      </c>
      <c r="C10" s="34">
        <v>5280</v>
      </c>
    </row>
    <row r="11" spans="1:3" x14ac:dyDescent="0.25">
      <c r="A11" s="30" t="s">
        <v>99</v>
      </c>
      <c r="B11" s="30" t="s">
        <v>100</v>
      </c>
      <c r="C11" s="34">
        <f>C9*C10</f>
        <v>17674.8</v>
      </c>
    </row>
    <row r="12" spans="1:3" x14ac:dyDescent="0.25">
      <c r="A12" s="30" t="s">
        <v>99</v>
      </c>
      <c r="B12" s="30" t="s">
        <v>103</v>
      </c>
      <c r="C12" s="34">
        <f>C11*10^6</f>
        <v>17674800000</v>
      </c>
    </row>
    <row r="13" spans="1:3" x14ac:dyDescent="0.25">
      <c r="A13" s="35" t="s">
        <v>101</v>
      </c>
      <c r="B13" s="35" t="s">
        <v>102</v>
      </c>
      <c r="C13" s="36">
        <f>C7/(C11*10^6)</f>
        <v>3.047276348247222E-6</v>
      </c>
    </row>
    <row r="14" spans="1:3" x14ac:dyDescent="0.25">
      <c r="A14" s="12"/>
      <c r="B14" s="25"/>
      <c r="C14" s="14"/>
    </row>
    <row r="16" spans="1:3" x14ac:dyDescent="0.25">
      <c r="A16" s="8" t="s">
        <v>24</v>
      </c>
      <c r="B16" s="8"/>
    </row>
    <row r="17" spans="1:1" x14ac:dyDescent="0.25">
      <c r="A17" s="19">
        <f>C13</f>
        <v>3.047276348247222E-6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A2" sqref="A2"/>
    </sheetView>
  </sheetViews>
  <sheetFormatPr defaultRowHeight="15" x14ac:dyDescent="0.25"/>
  <cols>
    <col min="1" max="1" width="36.140625" customWidth="1"/>
    <col min="2" max="2" width="9.140625" customWidth="1"/>
  </cols>
  <sheetData>
    <row r="1" spans="1:34" x14ac:dyDescent="0.25">
      <c r="A1" s="1" t="s">
        <v>86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5">
      <c r="A2" t="s">
        <v>37</v>
      </c>
      <c r="B2" s="20">
        <f>'early retirement'!A20*About!$A$59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8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5">
      <c r="A3" t="s">
        <v>38</v>
      </c>
      <c r="B3">
        <v>0</v>
      </c>
      <c r="C3" s="28">
        <f t="shared" ref="C3:R8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5">
      <c r="A4" t="s">
        <v>39</v>
      </c>
      <c r="B4" s="20">
        <f>'cogen and WHR + eqpt stds'!B29*About!$A$60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5">
      <c r="A5" t="s">
        <v>41</v>
      </c>
      <c r="B5" s="20">
        <f>'cogen and WHR + eqpt stds'!B30*About!$A$60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5">
      <c r="A6" t="s">
        <v>40</v>
      </c>
      <c r="B6" s="20">
        <f>'substitute fuels for coal'!A17*About!$A$60</f>
        <v>3.214876547400819E-6</v>
      </c>
      <c r="C6" s="20">
        <f t="shared" si="1"/>
        <v>3.214876547400819E-6</v>
      </c>
      <c r="D6" s="20">
        <f t="shared" si="1"/>
        <v>3.214876547400819E-6</v>
      </c>
      <c r="E6" s="20">
        <f t="shared" si="0"/>
        <v>3.214876547400819E-6</v>
      </c>
      <c r="F6" s="20">
        <f t="shared" si="0"/>
        <v>3.214876547400819E-6</v>
      </c>
      <c r="G6" s="20">
        <f t="shared" si="0"/>
        <v>3.214876547400819E-6</v>
      </c>
      <c r="H6" s="20">
        <f t="shared" si="0"/>
        <v>3.214876547400819E-6</v>
      </c>
      <c r="I6" s="20">
        <f t="shared" si="0"/>
        <v>3.214876547400819E-6</v>
      </c>
      <c r="J6" s="20">
        <f t="shared" si="0"/>
        <v>3.214876547400819E-6</v>
      </c>
      <c r="K6" s="20">
        <f t="shared" si="0"/>
        <v>3.214876547400819E-6</v>
      </c>
      <c r="L6" s="20">
        <f t="shared" si="0"/>
        <v>3.214876547400819E-6</v>
      </c>
      <c r="M6" s="20">
        <f t="shared" si="0"/>
        <v>3.214876547400819E-6</v>
      </c>
      <c r="N6" s="20">
        <f t="shared" si="0"/>
        <v>3.214876547400819E-6</v>
      </c>
      <c r="O6" s="20">
        <f t="shared" si="0"/>
        <v>3.214876547400819E-6</v>
      </c>
      <c r="P6" s="20">
        <f t="shared" si="0"/>
        <v>3.214876547400819E-6</v>
      </c>
      <c r="Q6" s="20">
        <f t="shared" si="0"/>
        <v>3.214876547400819E-6</v>
      </c>
      <c r="R6" s="20">
        <f t="shared" si="0"/>
        <v>3.214876547400819E-6</v>
      </c>
      <c r="S6" s="20">
        <f t="shared" si="0"/>
        <v>3.214876547400819E-6</v>
      </c>
      <c r="T6" s="20">
        <f t="shared" si="0"/>
        <v>3.214876547400819E-6</v>
      </c>
      <c r="U6" s="20">
        <f t="shared" si="0"/>
        <v>3.214876547400819E-6</v>
      </c>
      <c r="V6" s="20">
        <f t="shared" si="0"/>
        <v>3.214876547400819E-6</v>
      </c>
      <c r="W6" s="20">
        <f t="shared" si="0"/>
        <v>3.214876547400819E-6</v>
      </c>
      <c r="X6" s="20">
        <f t="shared" si="0"/>
        <v>3.214876547400819E-6</v>
      </c>
      <c r="Y6" s="20">
        <f t="shared" si="0"/>
        <v>3.214876547400819E-6</v>
      </c>
      <c r="Z6" s="20">
        <f t="shared" si="0"/>
        <v>3.214876547400819E-6</v>
      </c>
      <c r="AA6" s="20">
        <f t="shared" si="0"/>
        <v>3.214876547400819E-6</v>
      </c>
      <c r="AB6" s="20">
        <f t="shared" si="0"/>
        <v>3.214876547400819E-6</v>
      </c>
      <c r="AC6" s="20">
        <f t="shared" si="0"/>
        <v>3.214876547400819E-6</v>
      </c>
      <c r="AD6" s="20">
        <f t="shared" si="0"/>
        <v>3.214876547400819E-6</v>
      </c>
      <c r="AE6" s="20">
        <f t="shared" si="0"/>
        <v>3.214876547400819E-6</v>
      </c>
      <c r="AF6" s="20">
        <f t="shared" si="0"/>
        <v>3.214876547400819E-6</v>
      </c>
      <c r="AG6" s="20">
        <f t="shared" si="0"/>
        <v>3.214876547400819E-6</v>
      </c>
      <c r="AH6" s="20">
        <f t="shared" si="0"/>
        <v>3.214876547400819E-6</v>
      </c>
    </row>
    <row r="7" spans="1:34" s="25" customFormat="1" x14ac:dyDescent="0.25">
      <c r="A7" s="25" t="s">
        <v>83</v>
      </c>
      <c r="B7" s="20">
        <f>B6</f>
        <v>3.214876547400819E-6</v>
      </c>
      <c r="C7" s="20">
        <f t="shared" si="1"/>
        <v>3.214876547400819E-6</v>
      </c>
      <c r="D7" s="20">
        <f t="shared" si="1"/>
        <v>3.214876547400819E-6</v>
      </c>
      <c r="E7" s="20">
        <f t="shared" si="0"/>
        <v>3.214876547400819E-6</v>
      </c>
      <c r="F7" s="20">
        <f t="shared" si="0"/>
        <v>3.214876547400819E-6</v>
      </c>
      <c r="G7" s="20">
        <f t="shared" si="0"/>
        <v>3.214876547400819E-6</v>
      </c>
      <c r="H7" s="20">
        <f t="shared" si="0"/>
        <v>3.214876547400819E-6</v>
      </c>
      <c r="I7" s="20">
        <f t="shared" si="0"/>
        <v>3.214876547400819E-6</v>
      </c>
      <c r="J7" s="20">
        <f t="shared" si="0"/>
        <v>3.214876547400819E-6</v>
      </c>
      <c r="K7" s="20">
        <f t="shared" si="0"/>
        <v>3.214876547400819E-6</v>
      </c>
      <c r="L7" s="20">
        <f t="shared" si="0"/>
        <v>3.214876547400819E-6</v>
      </c>
      <c r="M7" s="20">
        <f t="shared" si="0"/>
        <v>3.214876547400819E-6</v>
      </c>
      <c r="N7" s="20">
        <f t="shared" si="0"/>
        <v>3.214876547400819E-6</v>
      </c>
      <c r="O7" s="20">
        <f t="shared" si="0"/>
        <v>3.214876547400819E-6</v>
      </c>
      <c r="P7" s="20">
        <f t="shared" si="0"/>
        <v>3.214876547400819E-6</v>
      </c>
      <c r="Q7" s="20">
        <f t="shared" si="0"/>
        <v>3.214876547400819E-6</v>
      </c>
      <c r="R7" s="20">
        <f t="shared" si="0"/>
        <v>3.214876547400819E-6</v>
      </c>
      <c r="S7" s="20">
        <f t="shared" si="0"/>
        <v>3.214876547400819E-6</v>
      </c>
      <c r="T7" s="20">
        <f t="shared" si="0"/>
        <v>3.214876547400819E-6</v>
      </c>
      <c r="U7" s="20">
        <f t="shared" si="0"/>
        <v>3.214876547400819E-6</v>
      </c>
      <c r="V7" s="20">
        <f t="shared" si="0"/>
        <v>3.214876547400819E-6</v>
      </c>
      <c r="W7" s="20">
        <f t="shared" si="0"/>
        <v>3.214876547400819E-6</v>
      </c>
      <c r="X7" s="20">
        <f t="shared" si="0"/>
        <v>3.214876547400819E-6</v>
      </c>
      <c r="Y7" s="20">
        <f t="shared" si="0"/>
        <v>3.214876547400819E-6</v>
      </c>
      <c r="Z7" s="20">
        <f t="shared" si="0"/>
        <v>3.214876547400819E-6</v>
      </c>
      <c r="AA7" s="20">
        <f t="shared" si="0"/>
        <v>3.214876547400819E-6</v>
      </c>
      <c r="AB7" s="20">
        <f t="shared" si="0"/>
        <v>3.214876547400819E-6</v>
      </c>
      <c r="AC7" s="20">
        <f t="shared" si="0"/>
        <v>3.214876547400819E-6</v>
      </c>
      <c r="AD7" s="20">
        <f t="shared" si="0"/>
        <v>3.214876547400819E-6</v>
      </c>
      <c r="AE7" s="20">
        <f t="shared" si="0"/>
        <v>3.214876547400819E-6</v>
      </c>
      <c r="AF7" s="20">
        <f t="shared" si="0"/>
        <v>3.214876547400819E-6</v>
      </c>
      <c r="AG7" s="20">
        <f t="shared" si="0"/>
        <v>3.214876547400819E-6</v>
      </c>
      <c r="AH7" s="20">
        <f t="shared" si="0"/>
        <v>3.214876547400819E-6</v>
      </c>
    </row>
    <row r="8" spans="1:34" x14ac:dyDescent="0.25">
      <c r="A8" t="s">
        <v>42</v>
      </c>
      <c r="B8">
        <v>0</v>
      </c>
      <c r="C8" s="28">
        <f t="shared" si="1"/>
        <v>0</v>
      </c>
      <c r="D8" s="28">
        <f t="shared" si="1"/>
        <v>0</v>
      </c>
      <c r="E8" s="28">
        <f t="shared" si="0"/>
        <v>0</v>
      </c>
      <c r="F8" s="28">
        <f t="shared" si="0"/>
        <v>0</v>
      </c>
      <c r="G8" s="28">
        <f t="shared" si="0"/>
        <v>0</v>
      </c>
      <c r="H8" s="28">
        <f t="shared" si="0"/>
        <v>0</v>
      </c>
      <c r="I8" s="28">
        <f t="shared" si="0"/>
        <v>0</v>
      </c>
      <c r="J8" s="28">
        <f t="shared" si="0"/>
        <v>0</v>
      </c>
      <c r="K8" s="28">
        <f t="shared" si="0"/>
        <v>0</v>
      </c>
      <c r="L8" s="28">
        <f t="shared" si="0"/>
        <v>0</v>
      </c>
      <c r="M8" s="28">
        <f t="shared" si="0"/>
        <v>0</v>
      </c>
      <c r="N8" s="28">
        <f t="shared" si="0"/>
        <v>0</v>
      </c>
      <c r="O8" s="28">
        <f t="shared" si="0"/>
        <v>0</v>
      </c>
      <c r="P8" s="28">
        <f t="shared" si="0"/>
        <v>0</v>
      </c>
      <c r="Q8" s="28">
        <f t="shared" si="0"/>
        <v>0</v>
      </c>
      <c r="R8" s="28">
        <f t="shared" si="0"/>
        <v>0</v>
      </c>
      <c r="S8" s="28">
        <f t="shared" si="0"/>
        <v>0</v>
      </c>
      <c r="T8" s="28">
        <f t="shared" si="0"/>
        <v>0</v>
      </c>
      <c r="U8" s="28">
        <f t="shared" si="0"/>
        <v>0</v>
      </c>
      <c r="V8" s="28">
        <f t="shared" si="0"/>
        <v>0</v>
      </c>
      <c r="W8" s="28">
        <f t="shared" si="0"/>
        <v>0</v>
      </c>
      <c r="X8" s="28">
        <f t="shared" si="0"/>
        <v>0</v>
      </c>
      <c r="Y8" s="28">
        <f t="shared" si="0"/>
        <v>0</v>
      </c>
      <c r="Z8" s="28">
        <f t="shared" si="0"/>
        <v>0</v>
      </c>
      <c r="AA8" s="28">
        <f t="shared" si="0"/>
        <v>0</v>
      </c>
      <c r="AB8" s="28">
        <f t="shared" si="0"/>
        <v>0</v>
      </c>
      <c r="AC8" s="28">
        <f t="shared" si="0"/>
        <v>0</v>
      </c>
      <c r="AD8" s="28">
        <f t="shared" si="0"/>
        <v>0</v>
      </c>
      <c r="AE8" s="28">
        <f t="shared" si="0"/>
        <v>0</v>
      </c>
      <c r="AF8" s="28">
        <f t="shared" si="0"/>
        <v>0</v>
      </c>
      <c r="AG8" s="28">
        <f t="shared" si="0"/>
        <v>0</v>
      </c>
      <c r="AH8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2015-06-29T21:21:54Z</dcterms:created>
  <dcterms:modified xsi:type="dcterms:W3CDTF">2020-09-25T23:04:12Z</dcterms:modified>
</cp:coreProperties>
</file>