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Models\eps-1.2.3 WIP-K\InputData\elec\CCaMC\"/>
    </mc:Choice>
  </mc:AlternateContent>
  <bookViews>
    <workbookView xWindow="360" yWindow="60" windowWidth="14355" windowHeight="12840" activeTab="2"/>
  </bookViews>
  <sheets>
    <sheet name="About" sheetId="2" r:id="rId1"/>
    <sheet name="EIA Costs" sheetId="10" r:id="rId2"/>
    <sheet name="CCaMC-AFOaMCpUC" sheetId="7" r:id="rId3"/>
    <sheet name="CCaMC-VOaMCpUC" sheetId="8" r:id="rId4"/>
    <sheet name="2015 Wind and Solar" sheetId="9" r:id="rId5"/>
    <sheet name="Cost Improvement" sheetId="11" r:id="rId6"/>
    <sheet name="CCaMC-BCCpUC" sheetId="6" r:id="rId7"/>
  </sheets>
  <calcPr calcId="162913"/>
</workbook>
</file>

<file path=xl/calcChain.xml><?xml version="1.0" encoding="utf-8"?>
<calcChain xmlns="http://schemas.openxmlformats.org/spreadsheetml/2006/main">
  <c r="B12" i="7" l="1"/>
  <c r="B12" i="8"/>
  <c r="D12" i="8" l="1"/>
  <c r="D11" i="8" s="1"/>
  <c r="D10" i="8"/>
  <c r="D9" i="8"/>
  <c r="D8" i="8"/>
  <c r="D7" i="8"/>
  <c r="D6" i="8"/>
  <c r="D5" i="8"/>
  <c r="D4" i="8"/>
  <c r="D3" i="8"/>
  <c r="D2" i="8"/>
  <c r="B11" i="8"/>
  <c r="B10" i="8"/>
  <c r="B9" i="8"/>
  <c r="B8" i="8"/>
  <c r="B7" i="8"/>
  <c r="B6" i="8"/>
  <c r="B5" i="8"/>
  <c r="B4" i="8"/>
  <c r="B3" i="8"/>
  <c r="B2" i="8"/>
  <c r="B10" i="7"/>
  <c r="B9" i="7"/>
  <c r="B8" i="7"/>
  <c r="B7" i="7"/>
  <c r="B6" i="7"/>
  <c r="B5" i="7"/>
  <c r="B4" i="7"/>
  <c r="B3" i="7"/>
  <c r="B2" i="7"/>
  <c r="D12" i="7"/>
  <c r="D11" i="7" s="1"/>
  <c r="D10" i="7"/>
  <c r="D9" i="7"/>
  <c r="D8" i="7"/>
  <c r="D7" i="7"/>
  <c r="D6" i="7"/>
  <c r="D5" i="7"/>
  <c r="D4" i="7"/>
  <c r="D3" i="7"/>
  <c r="D2" i="7"/>
  <c r="C27" i="6" l="1"/>
  <c r="D16" i="6"/>
  <c r="L31" i="6"/>
  <c r="I23" i="6"/>
  <c r="I19" i="6"/>
  <c r="L16" i="6"/>
  <c r="I6" i="6"/>
  <c r="I2" i="6"/>
  <c r="G2" i="6"/>
  <c r="F2" i="6"/>
  <c r="J76" i="11"/>
  <c r="J3" i="6" s="1"/>
  <c r="I77" i="11"/>
  <c r="I4" i="6" s="1"/>
  <c r="L77" i="11"/>
  <c r="L4" i="6" s="1"/>
  <c r="F78" i="11"/>
  <c r="E82" i="11"/>
  <c r="E9" i="6" s="1"/>
  <c r="J83" i="11"/>
  <c r="J10" i="6" s="1"/>
  <c r="H85" i="11"/>
  <c r="H12" i="6" s="1"/>
  <c r="F86" i="11"/>
  <c r="F87" i="11"/>
  <c r="F88" i="11"/>
  <c r="G88" i="11"/>
  <c r="L89" i="11"/>
  <c r="F90" i="11"/>
  <c r="J90" i="11"/>
  <c r="J17" i="6" s="1"/>
  <c r="F91" i="11"/>
  <c r="J91" i="11"/>
  <c r="J18" i="6" s="1"/>
  <c r="E93" i="11"/>
  <c r="E20" i="6" s="1"/>
  <c r="E94" i="11"/>
  <c r="E21" i="6" s="1"/>
  <c r="I94" i="11"/>
  <c r="I21" i="6" s="1"/>
  <c r="E95" i="11"/>
  <c r="E22" i="6" s="1"/>
  <c r="I95" i="11"/>
  <c r="I22" i="6" s="1"/>
  <c r="D96" i="11"/>
  <c r="D23" i="6" s="1"/>
  <c r="H96" i="11"/>
  <c r="H23" i="6" s="1"/>
  <c r="J96" i="11"/>
  <c r="J23" i="6" s="1"/>
  <c r="D97" i="11"/>
  <c r="D24" i="6" s="1"/>
  <c r="H97" i="11"/>
  <c r="H24" i="6" s="1"/>
  <c r="I97" i="11"/>
  <c r="I24" i="6" s="1"/>
  <c r="I99" i="11"/>
  <c r="I26" i="6" s="1"/>
  <c r="C100" i="11"/>
  <c r="G100" i="11"/>
  <c r="C101" i="11"/>
  <c r="C28" i="6" s="1"/>
  <c r="G101" i="11"/>
  <c r="F102" i="11"/>
  <c r="F103" i="11"/>
  <c r="F104" i="11"/>
  <c r="L104" i="11"/>
  <c r="E105" i="11"/>
  <c r="E32" i="6" s="1"/>
  <c r="L105" i="11"/>
  <c r="L32" i="6" s="1"/>
  <c r="E106" i="11"/>
  <c r="E33" i="6" s="1"/>
  <c r="F106" i="11"/>
  <c r="J106" i="11"/>
  <c r="J33" i="6" s="1"/>
  <c r="E107" i="11"/>
  <c r="E34" i="6" s="1"/>
  <c r="F108" i="11"/>
  <c r="J108" i="11"/>
  <c r="J35" i="6" s="1"/>
  <c r="D109" i="11"/>
  <c r="D36" i="6" s="1"/>
  <c r="E109" i="11"/>
  <c r="E36" i="6" s="1"/>
  <c r="I109" i="11"/>
  <c r="I36" i="6" s="1"/>
  <c r="D110" i="11"/>
  <c r="D37" i="6" s="1"/>
  <c r="J110" i="11"/>
  <c r="J37" i="6" s="1"/>
  <c r="D75" i="11"/>
  <c r="D2" i="6" s="1"/>
  <c r="F75" i="11"/>
  <c r="J75" i="11"/>
  <c r="J2" i="6" s="1"/>
  <c r="K75" i="11"/>
  <c r="K2" i="6" s="1"/>
  <c r="C67" i="11"/>
  <c r="D67" i="11"/>
  <c r="E67" i="11"/>
  <c r="F67" i="11"/>
  <c r="G67" i="11"/>
  <c r="H67" i="11"/>
  <c r="I67" i="11"/>
  <c r="I106" i="11" s="1"/>
  <c r="I33" i="6" s="1"/>
  <c r="J67" i="11"/>
  <c r="L67" i="11"/>
  <c r="L106" i="11" s="1"/>
  <c r="L33" i="6" s="1"/>
  <c r="C68" i="11"/>
  <c r="D68" i="11"/>
  <c r="E68" i="11"/>
  <c r="F68" i="11"/>
  <c r="F107" i="11" s="1"/>
  <c r="G68" i="11"/>
  <c r="H68" i="11"/>
  <c r="I68" i="11"/>
  <c r="I107" i="11" s="1"/>
  <c r="I34" i="6" s="1"/>
  <c r="J68" i="11"/>
  <c r="J107" i="11" s="1"/>
  <c r="J34" i="6" s="1"/>
  <c r="L68" i="11"/>
  <c r="C69" i="11"/>
  <c r="C108" i="11" s="1"/>
  <c r="C35" i="6" s="1"/>
  <c r="D69" i="11"/>
  <c r="D108" i="11" s="1"/>
  <c r="D35" i="6" s="1"/>
  <c r="E69" i="11"/>
  <c r="E108" i="11" s="1"/>
  <c r="E35" i="6" s="1"/>
  <c r="F69" i="11"/>
  <c r="G69" i="11"/>
  <c r="G108" i="11" s="1"/>
  <c r="H69" i="11"/>
  <c r="H108" i="11" s="1"/>
  <c r="H35" i="6" s="1"/>
  <c r="I69" i="11"/>
  <c r="I108" i="11" s="1"/>
  <c r="I35" i="6" s="1"/>
  <c r="J69" i="11"/>
  <c r="L69" i="11"/>
  <c r="L108" i="11" s="1"/>
  <c r="L35" i="6" s="1"/>
  <c r="C70" i="11"/>
  <c r="C109" i="11" s="1"/>
  <c r="C36" i="6" s="1"/>
  <c r="D70" i="11"/>
  <c r="E70" i="11"/>
  <c r="F70" i="11"/>
  <c r="F109" i="11" s="1"/>
  <c r="G70" i="11"/>
  <c r="G109" i="11" s="1"/>
  <c r="H70" i="11"/>
  <c r="I70" i="11"/>
  <c r="J70" i="11"/>
  <c r="J109" i="11" s="1"/>
  <c r="J36" i="6" s="1"/>
  <c r="L70" i="11"/>
  <c r="B68" i="11"/>
  <c r="B69" i="11"/>
  <c r="B70" i="11"/>
  <c r="B67" i="11"/>
  <c r="C62" i="11"/>
  <c r="D62" i="11"/>
  <c r="D101" i="11" s="1"/>
  <c r="D28" i="6" s="1"/>
  <c r="E62" i="11"/>
  <c r="E101" i="11" s="1"/>
  <c r="E28" i="6" s="1"/>
  <c r="F62" i="11"/>
  <c r="G62" i="11"/>
  <c r="H62" i="11"/>
  <c r="H101" i="11" s="1"/>
  <c r="H28" i="6" s="1"/>
  <c r="I62" i="11"/>
  <c r="I101" i="11" s="1"/>
  <c r="I28" i="6" s="1"/>
  <c r="J62" i="11"/>
  <c r="L62" i="11"/>
  <c r="L101" i="11" s="1"/>
  <c r="L28" i="6" s="1"/>
  <c r="C63" i="11"/>
  <c r="C102" i="11" s="1"/>
  <c r="C29" i="6" s="1"/>
  <c r="D63" i="11"/>
  <c r="E63" i="11"/>
  <c r="E102" i="11" s="1"/>
  <c r="E29" i="6" s="1"/>
  <c r="F63" i="11"/>
  <c r="G63" i="11"/>
  <c r="G102" i="11" s="1"/>
  <c r="H63" i="11"/>
  <c r="I63" i="11"/>
  <c r="I102" i="11" s="1"/>
  <c r="I29" i="6" s="1"/>
  <c r="J63" i="11"/>
  <c r="J102" i="11" s="1"/>
  <c r="J29" i="6" s="1"/>
  <c r="L63" i="11"/>
  <c r="C64" i="11"/>
  <c r="D64" i="11"/>
  <c r="E64" i="11"/>
  <c r="E103" i="11" s="1"/>
  <c r="E30" i="6" s="1"/>
  <c r="F64" i="11"/>
  <c r="G64" i="11"/>
  <c r="H64" i="11"/>
  <c r="I64" i="11"/>
  <c r="I103" i="11" s="1"/>
  <c r="I30" i="6" s="1"/>
  <c r="J64" i="11"/>
  <c r="L64" i="11"/>
  <c r="C65" i="11"/>
  <c r="D65" i="11"/>
  <c r="E65" i="11"/>
  <c r="F65" i="11"/>
  <c r="G65" i="11"/>
  <c r="G104" i="11" s="1"/>
  <c r="H65" i="11"/>
  <c r="I65" i="11"/>
  <c r="J65" i="11"/>
  <c r="J104" i="11" s="1"/>
  <c r="J31" i="6" s="1"/>
  <c r="L65" i="11"/>
  <c r="B63" i="11"/>
  <c r="B64" i="11"/>
  <c r="B65" i="11"/>
  <c r="B62" i="11"/>
  <c r="C57" i="11"/>
  <c r="D57" i="11"/>
  <c r="E57" i="11"/>
  <c r="E96" i="11" s="1"/>
  <c r="E23" i="6" s="1"/>
  <c r="F57" i="11"/>
  <c r="G57" i="11"/>
  <c r="G96" i="11" s="1"/>
  <c r="H57" i="11"/>
  <c r="I57" i="11"/>
  <c r="I96" i="11" s="1"/>
  <c r="J57" i="11"/>
  <c r="L57" i="11"/>
  <c r="L96" i="11" s="1"/>
  <c r="L23" i="6" s="1"/>
  <c r="C58" i="11"/>
  <c r="C97" i="11" s="1"/>
  <c r="C24" i="6" s="1"/>
  <c r="D58" i="11"/>
  <c r="E58" i="11"/>
  <c r="E97" i="11" s="1"/>
  <c r="E24" i="6" s="1"/>
  <c r="F58" i="11"/>
  <c r="F97" i="11" s="1"/>
  <c r="G58" i="11"/>
  <c r="H58" i="11"/>
  <c r="I58" i="11"/>
  <c r="J58" i="11"/>
  <c r="J97" i="11" s="1"/>
  <c r="J24" i="6" s="1"/>
  <c r="K58" i="11"/>
  <c r="L58" i="11"/>
  <c r="C59" i="11"/>
  <c r="D59" i="11"/>
  <c r="D98" i="11" s="1"/>
  <c r="D25" i="6" s="1"/>
  <c r="E59" i="11"/>
  <c r="E98" i="11" s="1"/>
  <c r="E25" i="6" s="1"/>
  <c r="F59" i="11"/>
  <c r="G59" i="11"/>
  <c r="H59" i="11"/>
  <c r="H98" i="11" s="1"/>
  <c r="H25" i="6" s="1"/>
  <c r="I59" i="11"/>
  <c r="I98" i="11" s="1"/>
  <c r="I25" i="6" s="1"/>
  <c r="J59" i="11"/>
  <c r="L59" i="11"/>
  <c r="L98" i="11" s="1"/>
  <c r="L25" i="6" s="1"/>
  <c r="C60" i="11"/>
  <c r="C99" i="11" s="1"/>
  <c r="C26" i="6" s="1"/>
  <c r="D60" i="11"/>
  <c r="E60" i="11"/>
  <c r="E99" i="11" s="1"/>
  <c r="E26" i="6" s="1"/>
  <c r="F60" i="11"/>
  <c r="F99" i="11" s="1"/>
  <c r="G60" i="11"/>
  <c r="G99" i="11" s="1"/>
  <c r="H60" i="11"/>
  <c r="I60" i="11"/>
  <c r="J60" i="11"/>
  <c r="J99" i="11" s="1"/>
  <c r="J26" i="6" s="1"/>
  <c r="K60" i="11"/>
  <c r="K99" i="11" s="1"/>
  <c r="K26" i="6" s="1"/>
  <c r="L60" i="11"/>
  <c r="B58" i="11"/>
  <c r="B59" i="11"/>
  <c r="B60" i="11"/>
  <c r="B57" i="11"/>
  <c r="C52" i="11"/>
  <c r="D52" i="11"/>
  <c r="D91" i="11" s="1"/>
  <c r="D18" i="6" s="1"/>
  <c r="E52" i="11"/>
  <c r="E91" i="11" s="1"/>
  <c r="E18" i="6" s="1"/>
  <c r="F52" i="11"/>
  <c r="G52" i="11"/>
  <c r="H52" i="11"/>
  <c r="H91" i="11" s="1"/>
  <c r="H18" i="6" s="1"/>
  <c r="I52" i="11"/>
  <c r="I91" i="11" s="1"/>
  <c r="I18" i="6" s="1"/>
  <c r="J52" i="11"/>
  <c r="L52" i="11"/>
  <c r="C53" i="11"/>
  <c r="C92" i="11" s="1"/>
  <c r="C19" i="6" s="1"/>
  <c r="D53" i="11"/>
  <c r="E53" i="11"/>
  <c r="E92" i="11" s="1"/>
  <c r="E19" i="6" s="1"/>
  <c r="F53" i="11"/>
  <c r="F92" i="11" s="1"/>
  <c r="G53" i="11"/>
  <c r="G92" i="11" s="1"/>
  <c r="H53" i="11"/>
  <c r="I53" i="11"/>
  <c r="I92" i="11" s="1"/>
  <c r="J53" i="11"/>
  <c r="J92" i="11" s="1"/>
  <c r="J19" i="6" s="1"/>
  <c r="K53" i="11"/>
  <c r="K92" i="11" s="1"/>
  <c r="K19" i="6" s="1"/>
  <c r="L53" i="11"/>
  <c r="C54" i="11"/>
  <c r="D54" i="11"/>
  <c r="E54" i="11"/>
  <c r="F54" i="11"/>
  <c r="G54" i="11"/>
  <c r="H54" i="11"/>
  <c r="I54" i="11"/>
  <c r="I93" i="11" s="1"/>
  <c r="I20" i="6" s="1"/>
  <c r="J54" i="11"/>
  <c r="L54" i="11"/>
  <c r="C55" i="11"/>
  <c r="D55" i="11"/>
  <c r="E55" i="11"/>
  <c r="F55" i="11"/>
  <c r="F94" i="11" s="1"/>
  <c r="G55" i="11"/>
  <c r="H55" i="11"/>
  <c r="I55" i="11"/>
  <c r="J55" i="11"/>
  <c r="J94" i="11" s="1"/>
  <c r="J21" i="6" s="1"/>
  <c r="L55" i="11"/>
  <c r="B53" i="11"/>
  <c r="B54" i="11"/>
  <c r="B55" i="11"/>
  <c r="B52" i="11"/>
  <c r="B48" i="11"/>
  <c r="C48" i="11"/>
  <c r="D48" i="11"/>
  <c r="E48" i="11"/>
  <c r="F48" i="11"/>
  <c r="G48" i="11"/>
  <c r="G87" i="11" s="1"/>
  <c r="H48" i="11"/>
  <c r="I48" i="11"/>
  <c r="J48" i="11"/>
  <c r="J87" i="11" s="1"/>
  <c r="J14" i="6" s="1"/>
  <c r="L48" i="11"/>
  <c r="B49" i="11"/>
  <c r="C49" i="11"/>
  <c r="C88" i="11" s="1"/>
  <c r="C15" i="6" s="1"/>
  <c r="D49" i="11"/>
  <c r="E49" i="11"/>
  <c r="E88" i="11" s="1"/>
  <c r="E15" i="6" s="1"/>
  <c r="F49" i="11"/>
  <c r="G49" i="11"/>
  <c r="H49" i="11"/>
  <c r="I49" i="11"/>
  <c r="I88" i="11" s="1"/>
  <c r="I15" i="6" s="1"/>
  <c r="J49" i="11"/>
  <c r="J88" i="11" s="1"/>
  <c r="J15" i="6" s="1"/>
  <c r="L49" i="11"/>
  <c r="L88" i="11" s="1"/>
  <c r="L15" i="6" s="1"/>
  <c r="B50" i="11"/>
  <c r="C50" i="11"/>
  <c r="D50" i="11"/>
  <c r="D89" i="11" s="1"/>
  <c r="E50" i="11"/>
  <c r="E89" i="11" s="1"/>
  <c r="E16" i="6" s="1"/>
  <c r="F50" i="11"/>
  <c r="F89" i="11" s="1"/>
  <c r="G50" i="11"/>
  <c r="H50" i="11"/>
  <c r="H89" i="11" s="1"/>
  <c r="H16" i="6" s="1"/>
  <c r="I50" i="11"/>
  <c r="I89" i="11" s="1"/>
  <c r="I16" i="6" s="1"/>
  <c r="J50" i="11"/>
  <c r="J89" i="11" s="1"/>
  <c r="J16" i="6" s="1"/>
  <c r="L50" i="11"/>
  <c r="C47" i="11"/>
  <c r="C86" i="11" s="1"/>
  <c r="C13" i="6" s="1"/>
  <c r="D47" i="11"/>
  <c r="D86" i="11" s="1"/>
  <c r="D13" i="6" s="1"/>
  <c r="E47" i="11"/>
  <c r="E86" i="11" s="1"/>
  <c r="E13" i="6" s="1"/>
  <c r="F47" i="11"/>
  <c r="G47" i="11"/>
  <c r="G86" i="11" s="1"/>
  <c r="H47" i="11"/>
  <c r="H86" i="11" s="1"/>
  <c r="H13" i="6" s="1"/>
  <c r="I47" i="11"/>
  <c r="I86" i="11" s="1"/>
  <c r="I13" i="6" s="1"/>
  <c r="J47" i="11"/>
  <c r="J86" i="11" s="1"/>
  <c r="J13" i="6" s="1"/>
  <c r="L47" i="11"/>
  <c r="L86" i="11" s="1"/>
  <c r="L13" i="6" s="1"/>
  <c r="B47" i="11"/>
  <c r="C42" i="11"/>
  <c r="D42" i="11"/>
  <c r="D81" i="11" s="1"/>
  <c r="D8" i="6" s="1"/>
  <c r="E42" i="11"/>
  <c r="E81" i="11" s="1"/>
  <c r="E8" i="6" s="1"/>
  <c r="F42" i="11"/>
  <c r="G42" i="11"/>
  <c r="H42" i="11"/>
  <c r="H81" i="11" s="1"/>
  <c r="H8" i="6" s="1"/>
  <c r="I42" i="11"/>
  <c r="I81" i="11" s="1"/>
  <c r="I8" i="6" s="1"/>
  <c r="J42" i="11"/>
  <c r="L42" i="11"/>
  <c r="C43" i="11"/>
  <c r="C82" i="11" s="1"/>
  <c r="C9" i="6" s="1"/>
  <c r="D43" i="11"/>
  <c r="E43" i="11"/>
  <c r="F43" i="11"/>
  <c r="F82" i="11" s="1"/>
  <c r="G43" i="11"/>
  <c r="G82" i="11" s="1"/>
  <c r="H43" i="11"/>
  <c r="I43" i="11"/>
  <c r="I82" i="11" s="1"/>
  <c r="I9" i="6" s="1"/>
  <c r="J43" i="11"/>
  <c r="J82" i="11" s="1"/>
  <c r="J9" i="6" s="1"/>
  <c r="L43" i="11"/>
  <c r="C44" i="11"/>
  <c r="D44" i="11"/>
  <c r="E44" i="11"/>
  <c r="E83" i="11" s="1"/>
  <c r="E10" i="6" s="1"/>
  <c r="F44" i="11"/>
  <c r="F83" i="11" s="1"/>
  <c r="G44" i="11"/>
  <c r="H44" i="11"/>
  <c r="I44" i="11"/>
  <c r="I83" i="11" s="1"/>
  <c r="I10" i="6" s="1"/>
  <c r="J44" i="11"/>
  <c r="L44" i="11"/>
  <c r="C45" i="11"/>
  <c r="D45" i="11"/>
  <c r="E45" i="11"/>
  <c r="E84" i="11" s="1"/>
  <c r="E11" i="6" s="1"/>
  <c r="F45" i="11"/>
  <c r="F84" i="11" s="1"/>
  <c r="G45" i="11"/>
  <c r="G84" i="11" s="1"/>
  <c r="H45" i="11"/>
  <c r="H84" i="11" s="1"/>
  <c r="H11" i="6" s="1"/>
  <c r="I45" i="11"/>
  <c r="I84" i="11" s="1"/>
  <c r="I11" i="6" s="1"/>
  <c r="J45" i="11"/>
  <c r="J84" i="11" s="1"/>
  <c r="J11" i="6" s="1"/>
  <c r="L45" i="11"/>
  <c r="B43" i="11"/>
  <c r="B44" i="11"/>
  <c r="B45" i="11"/>
  <c r="B42" i="11"/>
  <c r="C37" i="11"/>
  <c r="D37" i="11"/>
  <c r="E37" i="11"/>
  <c r="E76" i="11" s="1"/>
  <c r="E3" i="6" s="1"/>
  <c r="F37" i="11"/>
  <c r="G37" i="11"/>
  <c r="H37" i="11"/>
  <c r="I37" i="11"/>
  <c r="I76" i="11" s="1"/>
  <c r="I3" i="6" s="1"/>
  <c r="J37" i="11"/>
  <c r="L37" i="11"/>
  <c r="L76" i="11" s="1"/>
  <c r="L3" i="6" s="1"/>
  <c r="C38" i="11"/>
  <c r="C77" i="11" s="1"/>
  <c r="C4" i="6" s="1"/>
  <c r="D38" i="11"/>
  <c r="E38" i="11"/>
  <c r="E77" i="11" s="1"/>
  <c r="E4" i="6" s="1"/>
  <c r="F38" i="11"/>
  <c r="F77" i="11" s="1"/>
  <c r="G38" i="11"/>
  <c r="H38" i="11"/>
  <c r="I38" i="11"/>
  <c r="J38" i="11"/>
  <c r="J77" i="11" s="1"/>
  <c r="J4" i="6" s="1"/>
  <c r="K38" i="11"/>
  <c r="L38" i="11"/>
  <c r="C39" i="11"/>
  <c r="D39" i="11"/>
  <c r="D78" i="11" s="1"/>
  <c r="D5" i="6" s="1"/>
  <c r="E39" i="11"/>
  <c r="E78" i="11" s="1"/>
  <c r="E5" i="6" s="1"/>
  <c r="F39" i="11"/>
  <c r="G39" i="11"/>
  <c r="H39" i="11"/>
  <c r="H78" i="11" s="1"/>
  <c r="H5" i="6" s="1"/>
  <c r="I39" i="11"/>
  <c r="I78" i="11" s="1"/>
  <c r="I5" i="6" s="1"/>
  <c r="J39" i="11"/>
  <c r="J78" i="11" s="1"/>
  <c r="J5" i="6" s="1"/>
  <c r="L39" i="11"/>
  <c r="L78" i="11" s="1"/>
  <c r="L5" i="6" s="1"/>
  <c r="C40" i="11"/>
  <c r="C79" i="11" s="1"/>
  <c r="C6" i="6" s="1"/>
  <c r="D40" i="11"/>
  <c r="E40" i="11"/>
  <c r="E79" i="11" s="1"/>
  <c r="E6" i="6" s="1"/>
  <c r="F40" i="11"/>
  <c r="F79" i="11" s="1"/>
  <c r="G40" i="11"/>
  <c r="G79" i="11" s="1"/>
  <c r="H40" i="11"/>
  <c r="I40" i="11"/>
  <c r="I79" i="11" s="1"/>
  <c r="J40" i="11"/>
  <c r="J79" i="11" s="1"/>
  <c r="J6" i="6" s="1"/>
  <c r="K40" i="11"/>
  <c r="K79" i="11" s="1"/>
  <c r="K6" i="6" s="1"/>
  <c r="L40" i="11"/>
  <c r="B39" i="11"/>
  <c r="B40" i="11"/>
  <c r="C41" i="11"/>
  <c r="D41" i="11"/>
  <c r="D80" i="11" s="1"/>
  <c r="D7" i="6" s="1"/>
  <c r="E41" i="11"/>
  <c r="E80" i="11" s="1"/>
  <c r="E7" i="6" s="1"/>
  <c r="F41" i="11"/>
  <c r="G41" i="11"/>
  <c r="G80" i="11" s="1"/>
  <c r="H41" i="11"/>
  <c r="H80" i="11" s="1"/>
  <c r="H7" i="6" s="1"/>
  <c r="I41" i="11"/>
  <c r="I80" i="11" s="1"/>
  <c r="I7" i="6" s="1"/>
  <c r="J41" i="11"/>
  <c r="L41" i="11"/>
  <c r="L80" i="11" s="1"/>
  <c r="L7" i="6" s="1"/>
  <c r="C46" i="11"/>
  <c r="C85" i="11" s="1"/>
  <c r="C12" i="6" s="1"/>
  <c r="D46" i="11"/>
  <c r="E46" i="11"/>
  <c r="E85" i="11" s="1"/>
  <c r="E12" i="6" s="1"/>
  <c r="F46" i="11"/>
  <c r="F85" i="11" s="1"/>
  <c r="G46" i="11"/>
  <c r="H46" i="11"/>
  <c r="I46" i="11"/>
  <c r="I85" i="11" s="1"/>
  <c r="I12" i="6" s="1"/>
  <c r="J46" i="11"/>
  <c r="J85" i="11" s="1"/>
  <c r="J12" i="6" s="1"/>
  <c r="L46" i="11"/>
  <c r="C51" i="11"/>
  <c r="D51" i="11"/>
  <c r="D90" i="11" s="1"/>
  <c r="D17" i="6" s="1"/>
  <c r="E51" i="11"/>
  <c r="E90" i="11" s="1"/>
  <c r="E17" i="6" s="1"/>
  <c r="F51" i="11"/>
  <c r="G51" i="11"/>
  <c r="H51" i="11"/>
  <c r="H90" i="11" s="1"/>
  <c r="H17" i="6" s="1"/>
  <c r="I51" i="11"/>
  <c r="I90" i="11" s="1"/>
  <c r="I17" i="6" s="1"/>
  <c r="J51" i="11"/>
  <c r="L51" i="11"/>
  <c r="L90" i="11" s="1"/>
  <c r="L17" i="6" s="1"/>
  <c r="C56" i="11"/>
  <c r="C95" i="11" s="1"/>
  <c r="C22" i="6" s="1"/>
  <c r="D56" i="11"/>
  <c r="E56" i="11"/>
  <c r="F56" i="11"/>
  <c r="F95" i="11" s="1"/>
  <c r="G56" i="11"/>
  <c r="G95" i="11" s="1"/>
  <c r="H56" i="11"/>
  <c r="I56" i="11"/>
  <c r="J56" i="11"/>
  <c r="J95" i="11" s="1"/>
  <c r="J22" i="6" s="1"/>
  <c r="K56" i="11"/>
  <c r="K95" i="11" s="1"/>
  <c r="K22" i="6" s="1"/>
  <c r="L56" i="11"/>
  <c r="C61" i="11"/>
  <c r="D61" i="11"/>
  <c r="D100" i="11" s="1"/>
  <c r="D27" i="6" s="1"/>
  <c r="E61" i="11"/>
  <c r="E100" i="11" s="1"/>
  <c r="E27" i="6" s="1"/>
  <c r="F61" i="11"/>
  <c r="F100" i="11" s="1"/>
  <c r="G61" i="11"/>
  <c r="H61" i="11"/>
  <c r="H100" i="11" s="1"/>
  <c r="H27" i="6" s="1"/>
  <c r="I61" i="11"/>
  <c r="I100" i="11" s="1"/>
  <c r="I27" i="6" s="1"/>
  <c r="J61" i="11"/>
  <c r="J100" i="11" s="1"/>
  <c r="J27" i="6" s="1"/>
  <c r="L61" i="11"/>
  <c r="L100" i="11" s="1"/>
  <c r="L27" i="6" s="1"/>
  <c r="C66" i="11"/>
  <c r="C105" i="11" s="1"/>
  <c r="C32" i="6" s="1"/>
  <c r="D66" i="11"/>
  <c r="D105" i="11" s="1"/>
  <c r="D32" i="6" s="1"/>
  <c r="E66" i="11"/>
  <c r="F66" i="11"/>
  <c r="F105" i="11" s="1"/>
  <c r="G66" i="11"/>
  <c r="G105" i="11" s="1"/>
  <c r="H66" i="11"/>
  <c r="H105" i="11" s="1"/>
  <c r="H32" i="6" s="1"/>
  <c r="I66" i="11"/>
  <c r="I105" i="11" s="1"/>
  <c r="I32" i="6" s="1"/>
  <c r="J66" i="11"/>
  <c r="J105" i="11" s="1"/>
  <c r="J32" i="6" s="1"/>
  <c r="L66" i="11"/>
  <c r="C71" i="11"/>
  <c r="D71" i="11"/>
  <c r="E71" i="11"/>
  <c r="E110" i="11" s="1"/>
  <c r="E37" i="6" s="1"/>
  <c r="F71" i="11"/>
  <c r="F110" i="11" s="1"/>
  <c r="G71" i="11"/>
  <c r="H71" i="11"/>
  <c r="I71" i="11"/>
  <c r="I110" i="11" s="1"/>
  <c r="I37" i="6" s="1"/>
  <c r="J71" i="11"/>
  <c r="L71" i="11"/>
  <c r="L110" i="11" s="1"/>
  <c r="L37" i="6" s="1"/>
  <c r="B71" i="11"/>
  <c r="B66" i="11"/>
  <c r="B61" i="11"/>
  <c r="B56" i="11"/>
  <c r="B51" i="11"/>
  <c r="B46" i="11"/>
  <c r="B41" i="11"/>
  <c r="C36" i="11"/>
  <c r="C75" i="11" s="1"/>
  <c r="C2" i="6" s="1"/>
  <c r="D36" i="11"/>
  <c r="E36" i="11"/>
  <c r="E75" i="11" s="1"/>
  <c r="E2" i="6" s="1"/>
  <c r="F36" i="11"/>
  <c r="F96" i="11" s="1"/>
  <c r="G36" i="11"/>
  <c r="G89" i="11" s="1"/>
  <c r="H36" i="11"/>
  <c r="I36" i="11"/>
  <c r="I75" i="11" s="1"/>
  <c r="J36" i="11"/>
  <c r="J98" i="11" s="1"/>
  <c r="J25" i="6" s="1"/>
  <c r="K36" i="11"/>
  <c r="L36" i="11"/>
  <c r="K26" i="11"/>
  <c r="K27" i="11"/>
  <c r="K45" i="11" s="1"/>
  <c r="K84" i="11" s="1"/>
  <c r="K11" i="6" s="1"/>
  <c r="K28" i="11"/>
  <c r="K55" i="11" s="1"/>
  <c r="K94" i="11" s="1"/>
  <c r="K21" i="6" s="1"/>
  <c r="K29" i="11"/>
  <c r="K57" i="11" s="1"/>
  <c r="K30" i="11"/>
  <c r="K61" i="11" s="1"/>
  <c r="K100" i="11" s="1"/>
  <c r="K27" i="6" s="1"/>
  <c r="K31" i="11"/>
  <c r="K32" i="11"/>
  <c r="K71" i="11" s="1"/>
  <c r="K110" i="11" s="1"/>
  <c r="K37" i="6" s="1"/>
  <c r="K25" i="11"/>
  <c r="B25" i="11"/>
  <c r="B37" i="11" s="1"/>
  <c r="K67" i="11" l="1"/>
  <c r="K106" i="11" s="1"/>
  <c r="K33" i="6" s="1"/>
  <c r="K69" i="11"/>
  <c r="K108" i="11" s="1"/>
  <c r="K35" i="6" s="1"/>
  <c r="K70" i="11"/>
  <c r="K109" i="11" s="1"/>
  <c r="K36" i="6" s="1"/>
  <c r="K66" i="11"/>
  <c r="K105" i="11" s="1"/>
  <c r="K32" i="6" s="1"/>
  <c r="K63" i="11"/>
  <c r="K102" i="11" s="1"/>
  <c r="K29" i="6" s="1"/>
  <c r="C80" i="11"/>
  <c r="C7" i="6" s="1"/>
  <c r="C76" i="11"/>
  <c r="C3" i="6" s="1"/>
  <c r="K96" i="11"/>
  <c r="K23" i="6" s="1"/>
  <c r="L92" i="11"/>
  <c r="L19" i="6" s="1"/>
  <c r="L94" i="11"/>
  <c r="L21" i="6" s="1"/>
  <c r="L109" i="11"/>
  <c r="L36" i="6" s="1"/>
  <c r="L75" i="11"/>
  <c r="L2" i="6" s="1"/>
  <c r="L84" i="11"/>
  <c r="L11" i="6" s="1"/>
  <c r="L85" i="11"/>
  <c r="L12" i="6" s="1"/>
  <c r="L97" i="11"/>
  <c r="L24" i="6" s="1"/>
  <c r="H104" i="11"/>
  <c r="H31" i="6" s="1"/>
  <c r="H92" i="11"/>
  <c r="H19" i="6" s="1"/>
  <c r="H94" i="11"/>
  <c r="H21" i="6" s="1"/>
  <c r="H109" i="11"/>
  <c r="H36" i="6" s="1"/>
  <c r="H75" i="11"/>
  <c r="H2" i="6" s="1"/>
  <c r="D102" i="11"/>
  <c r="D29" i="6" s="1"/>
  <c r="D104" i="11"/>
  <c r="D31" i="6" s="1"/>
  <c r="D84" i="11"/>
  <c r="D11" i="6" s="1"/>
  <c r="D92" i="11"/>
  <c r="D19" i="6" s="1"/>
  <c r="H110" i="11"/>
  <c r="H37" i="6" s="1"/>
  <c r="D85" i="11"/>
  <c r="D12" i="6" s="1"/>
  <c r="H77" i="11"/>
  <c r="H4" i="6" s="1"/>
  <c r="D77" i="11"/>
  <c r="D4" i="6" s="1"/>
  <c r="B84" i="11"/>
  <c r="B11" i="6" s="1"/>
  <c r="C84" i="11"/>
  <c r="C11" i="6" s="1"/>
  <c r="H83" i="11"/>
  <c r="H10" i="6" s="1"/>
  <c r="D83" i="11"/>
  <c r="D10" i="6" s="1"/>
  <c r="L81" i="11"/>
  <c r="L8" i="6" s="1"/>
  <c r="C89" i="11"/>
  <c r="C16" i="6" s="1"/>
  <c r="L87" i="11"/>
  <c r="L14" i="6" s="1"/>
  <c r="H87" i="11"/>
  <c r="H14" i="6" s="1"/>
  <c r="D87" i="11"/>
  <c r="D14" i="6" s="1"/>
  <c r="G94" i="11"/>
  <c r="C94" i="11"/>
  <c r="C21" i="6" s="1"/>
  <c r="H93" i="11"/>
  <c r="H20" i="6" s="1"/>
  <c r="D93" i="11"/>
  <c r="D20" i="6" s="1"/>
  <c r="L91" i="11"/>
  <c r="L18" i="6" s="1"/>
  <c r="G91" i="11"/>
  <c r="C91" i="11"/>
  <c r="C18" i="6" s="1"/>
  <c r="K65" i="11"/>
  <c r="K104" i="11" s="1"/>
  <c r="K31" i="6" s="1"/>
  <c r="C104" i="11"/>
  <c r="C31" i="6" s="1"/>
  <c r="H103" i="11"/>
  <c r="H30" i="6" s="1"/>
  <c r="D103" i="11"/>
  <c r="D30" i="6" s="1"/>
  <c r="L102" i="11"/>
  <c r="L29" i="6" s="1"/>
  <c r="C96" i="11"/>
  <c r="C23" i="6" s="1"/>
  <c r="D94" i="11"/>
  <c r="D21" i="6" s="1"/>
  <c r="K50" i="11"/>
  <c r="K89" i="11" s="1"/>
  <c r="K16" i="6" s="1"/>
  <c r="K49" i="11"/>
  <c r="K88" i="11" s="1"/>
  <c r="K15" i="6" s="1"/>
  <c r="K42" i="11"/>
  <c r="K81" i="11" s="1"/>
  <c r="K8" i="6" s="1"/>
  <c r="K43" i="11"/>
  <c r="K82" i="11" s="1"/>
  <c r="K9" i="6" s="1"/>
  <c r="K47" i="11"/>
  <c r="K86" i="11" s="1"/>
  <c r="K13" i="6" s="1"/>
  <c r="B108" i="11"/>
  <c r="B35" i="6" s="1"/>
  <c r="K54" i="11"/>
  <c r="K93" i="11" s="1"/>
  <c r="K20" i="6" s="1"/>
  <c r="K52" i="11"/>
  <c r="K91" i="11" s="1"/>
  <c r="K18" i="6" s="1"/>
  <c r="K51" i="11"/>
  <c r="K90" i="11" s="1"/>
  <c r="K17" i="6" s="1"/>
  <c r="G75" i="11"/>
  <c r="G83" i="11"/>
  <c r="K46" i="11"/>
  <c r="K85" i="11" s="1"/>
  <c r="K12" i="6" s="1"/>
  <c r="G85" i="11"/>
  <c r="K77" i="11"/>
  <c r="K4" i="6" s="1"/>
  <c r="G77" i="11"/>
  <c r="H76" i="11"/>
  <c r="H3" i="6" s="1"/>
  <c r="D76" i="11"/>
  <c r="D3" i="6" s="1"/>
  <c r="L83" i="11"/>
  <c r="L10" i="6" s="1"/>
  <c r="C83" i="11"/>
  <c r="C10" i="6" s="1"/>
  <c r="H88" i="11"/>
  <c r="H15" i="6" s="1"/>
  <c r="D88" i="11"/>
  <c r="D15" i="6" s="1"/>
  <c r="K48" i="11"/>
  <c r="K87" i="11" s="1"/>
  <c r="K14" i="6" s="1"/>
  <c r="C87" i="11"/>
  <c r="C14" i="6" s="1"/>
  <c r="B93" i="11"/>
  <c r="B20" i="6" s="1"/>
  <c r="L93" i="11"/>
  <c r="L20" i="6" s="1"/>
  <c r="G93" i="11"/>
  <c r="C93" i="11"/>
  <c r="C20" i="6" s="1"/>
  <c r="K97" i="11"/>
  <c r="K24" i="6" s="1"/>
  <c r="G97" i="11"/>
  <c r="L103" i="11"/>
  <c r="L30" i="6" s="1"/>
  <c r="C103" i="11"/>
  <c r="C30" i="6" s="1"/>
  <c r="K68" i="11"/>
  <c r="K107" i="11" s="1"/>
  <c r="K34" i="6" s="1"/>
  <c r="G107" i="11"/>
  <c r="C107" i="11"/>
  <c r="C34" i="6" s="1"/>
  <c r="H106" i="11"/>
  <c r="H33" i="6" s="1"/>
  <c r="D106" i="11"/>
  <c r="D33" i="6" s="1"/>
  <c r="G103" i="11"/>
  <c r="H102" i="11"/>
  <c r="H29" i="6" s="1"/>
  <c r="C110" i="11"/>
  <c r="C37" i="6" s="1"/>
  <c r="C90" i="11"/>
  <c r="C17" i="6" s="1"/>
  <c r="K41" i="11"/>
  <c r="K80" i="11" s="1"/>
  <c r="K7" i="6" s="1"/>
  <c r="K39" i="11"/>
  <c r="K78" i="11" s="1"/>
  <c r="K5" i="6" s="1"/>
  <c r="C78" i="11"/>
  <c r="C5" i="6" s="1"/>
  <c r="K37" i="11"/>
  <c r="K76" i="11" s="1"/>
  <c r="K3" i="6" s="1"/>
  <c r="G76" i="11"/>
  <c r="K44" i="11"/>
  <c r="K83" i="11" s="1"/>
  <c r="K10" i="6" s="1"/>
  <c r="C81" i="11"/>
  <c r="C8" i="6" s="1"/>
  <c r="K59" i="11"/>
  <c r="K98" i="11" s="1"/>
  <c r="K25" i="6" s="1"/>
  <c r="G98" i="11"/>
  <c r="C98" i="11"/>
  <c r="C25" i="6" s="1"/>
  <c r="I104" i="11"/>
  <c r="I31" i="6" s="1"/>
  <c r="E104" i="11"/>
  <c r="E31" i="6" s="1"/>
  <c r="K64" i="11"/>
  <c r="K103" i="11" s="1"/>
  <c r="K30" i="6" s="1"/>
  <c r="K62" i="11"/>
  <c r="K101" i="11" s="1"/>
  <c r="K28" i="6" s="1"/>
  <c r="G106" i="11"/>
  <c r="C106" i="11"/>
  <c r="C33" i="6" s="1"/>
  <c r="J103" i="11"/>
  <c r="J30" i="6" s="1"/>
  <c r="F98" i="11"/>
  <c r="E87" i="11"/>
  <c r="E14" i="6" s="1"/>
  <c r="G110" i="11"/>
  <c r="G90" i="11"/>
  <c r="B38" i="11"/>
  <c r="B77" i="11" s="1"/>
  <c r="B4" i="6" s="1"/>
  <c r="G78" i="11"/>
  <c r="G81" i="11"/>
  <c r="B36" i="11"/>
  <c r="B98" i="11" s="1"/>
  <c r="B25" i="6" s="1"/>
  <c r="B85" i="11"/>
  <c r="B12" i="6" s="1"/>
  <c r="L95" i="11"/>
  <c r="L22" i="6" s="1"/>
  <c r="H95" i="11"/>
  <c r="H22" i="6" s="1"/>
  <c r="D95" i="11"/>
  <c r="D22" i="6" s="1"/>
  <c r="J80" i="11"/>
  <c r="J7" i="6" s="1"/>
  <c r="F80" i="11"/>
  <c r="L79" i="11"/>
  <c r="L6" i="6" s="1"/>
  <c r="H79" i="11"/>
  <c r="H6" i="6" s="1"/>
  <c r="D79" i="11"/>
  <c r="D6" i="6" s="1"/>
  <c r="F76" i="11"/>
  <c r="B81" i="11"/>
  <c r="B8" i="6" s="1"/>
  <c r="L82" i="11"/>
  <c r="L9" i="6" s="1"/>
  <c r="H82" i="11"/>
  <c r="H9" i="6" s="1"/>
  <c r="D82" i="11"/>
  <c r="D9" i="6" s="1"/>
  <c r="J81" i="11"/>
  <c r="J8" i="6" s="1"/>
  <c r="F81" i="11"/>
  <c r="J93" i="11"/>
  <c r="J20" i="6" s="1"/>
  <c r="F93" i="11"/>
  <c r="L99" i="11"/>
  <c r="L26" i="6" s="1"/>
  <c r="H99" i="11"/>
  <c r="H26" i="6" s="1"/>
  <c r="D99" i="11"/>
  <c r="D26" i="6" s="1"/>
  <c r="J101" i="11"/>
  <c r="J28" i="6" s="1"/>
  <c r="F101" i="11"/>
  <c r="L107" i="11"/>
  <c r="L34" i="6" s="1"/>
  <c r="H107" i="11"/>
  <c r="H34" i="6" s="1"/>
  <c r="D107" i="11"/>
  <c r="D34" i="6" s="1"/>
  <c r="I87" i="11"/>
  <c r="I14" i="6" s="1"/>
  <c r="B11" i="7"/>
  <c r="B80" i="11" l="1"/>
  <c r="B7" i="6" s="1"/>
  <c r="B92" i="11"/>
  <c r="B19" i="6" s="1"/>
  <c r="B101" i="11"/>
  <c r="B28" i="6" s="1"/>
  <c r="B95" i="11"/>
  <c r="B22" i="6" s="1"/>
  <c r="B110" i="11"/>
  <c r="B37" i="6" s="1"/>
  <c r="B75" i="11"/>
  <c r="B2" i="6" s="1"/>
  <c r="B91" i="11"/>
  <c r="B18" i="6" s="1"/>
  <c r="B106" i="11"/>
  <c r="B33" i="6" s="1"/>
  <c r="B82" i="11"/>
  <c r="B9" i="6" s="1"/>
  <c r="B96" i="11"/>
  <c r="B23" i="6" s="1"/>
  <c r="B102" i="11"/>
  <c r="B29" i="6" s="1"/>
  <c r="B86" i="11"/>
  <c r="B13" i="6" s="1"/>
  <c r="B88" i="11"/>
  <c r="B15" i="6" s="1"/>
  <c r="B100" i="11"/>
  <c r="B27" i="6" s="1"/>
  <c r="B83" i="11"/>
  <c r="B10" i="6" s="1"/>
  <c r="B87" i="11"/>
  <c r="B14" i="6" s="1"/>
  <c r="B103" i="11"/>
  <c r="B30" i="6" s="1"/>
  <c r="B104" i="11"/>
  <c r="B31" i="6" s="1"/>
  <c r="B89" i="11"/>
  <c r="B16" i="6" s="1"/>
  <c r="B76" i="11"/>
  <c r="B3" i="6" s="1"/>
  <c r="B105" i="11"/>
  <c r="B32" i="6" s="1"/>
  <c r="B97" i="11"/>
  <c r="B24" i="6" s="1"/>
  <c r="B79" i="11"/>
  <c r="B6" i="6" s="1"/>
  <c r="B107" i="11"/>
  <c r="B34" i="6" s="1"/>
  <c r="B94" i="11"/>
  <c r="B21" i="6" s="1"/>
  <c r="B78" i="11"/>
  <c r="B5" i="6" s="1"/>
  <c r="B90" i="11"/>
  <c r="B17" i="6" s="1"/>
  <c r="B109" i="11"/>
  <c r="B36" i="6" s="1"/>
  <c r="B99" i="11"/>
  <c r="B26" i="6" s="1"/>
</calcChain>
</file>

<file path=xl/sharedStrings.xml><?xml version="1.0" encoding="utf-8"?>
<sst xmlns="http://schemas.openxmlformats.org/spreadsheetml/2006/main" count="228" uniqueCount="149">
  <si>
    <t>Onshore Wind</t>
  </si>
  <si>
    <t>Energy Information Administration</t>
  </si>
  <si>
    <t>Coal</t>
  </si>
  <si>
    <t>Nuclear</t>
  </si>
  <si>
    <t>Biomass</t>
  </si>
  <si>
    <t>Hydro</t>
  </si>
  <si>
    <t>Wind</t>
  </si>
  <si>
    <t>Year</t>
  </si>
  <si>
    <t>Sources:</t>
  </si>
  <si>
    <t>Cost Improvement Rate</t>
  </si>
  <si>
    <t>Lawrence Berkeley National Laboratory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</si>
  <si>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</si>
  <si>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</si>
  <si>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</si>
  <si>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</si>
  <si>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</si>
  <si>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</si>
  <si>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</si>
  <si>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</si>
  <si>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</si>
  <si>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</si>
  <si>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</si>
  <si>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</si>
  <si>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</si>
  <si>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</si>
  <si>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</si>
  <si>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</si>
  <si>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</si>
  <si>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</si>
  <si>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</si>
  <si>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</si>
  <si>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</si>
  <si>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</si>
  <si>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</si>
  <si>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</si>
  <si>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</si>
  <si>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</si>
  <si>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2014 Wind Capital Cost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</si>
  <si>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</si>
  <si>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</si>
  <si>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</si>
  <si>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</si>
  <si>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</si>
  <si>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</si>
  <si>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</si>
  <si>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</si>
  <si>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</si>
  <si>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</si>
  <si>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Petroleum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</si>
  <si>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</si>
  <si>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</si>
  <si>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</si>
  <si>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</si>
  <si>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</si>
  <si>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</si>
  <si>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</si>
  <si>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</si>
  <si>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</si>
  <si>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</si>
  <si>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</si>
  <si>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</si>
  <si>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</si>
  <si>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</si>
  <si>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</si>
  <si>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</si>
  <si>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</si>
  <si>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</si>
  <si>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</si>
  <si>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</si>
  <si>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</si>
  <si>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</si>
  <si>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</si>
  <si>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</si>
  <si>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</si>
  <si>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</si>
  <si>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</si>
  <si>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</si>
  <si>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</si>
  <si>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</si>
  <si>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</si>
  <si>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</si>
  <si>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</si>
  <si>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</si>
  <si>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</si>
  <si>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</si>
  <si>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</si>
  <si>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</si>
  <si>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</si>
  <si>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</si>
  <si>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</si>
  <si>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</si>
  <si>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</si>
  <si>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</si>
  <si>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</si>
  <si>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use Black and Veatch's cost projections to estimate the rate of cost declines (improvement)</t>
  </si>
  <si>
    <t>for each technology.  We do NOT use their costs directly, because more recent data on costs from EIA</t>
  </si>
  <si>
    <t>is available (though in many cases, it would be reasonable to use Black and Veatch's costs instead).</t>
  </si>
  <si>
    <t>In some cases, Black and Veatch give different costs for technology distinctions finer than</t>
  </si>
  <si>
    <t>those made in the Energy Policy Simulator (such as utility-scale PV that does not track the sun vs.</t>
  </si>
  <si>
    <t>utility-scale PV that has one-axis tracking).  In these cases, we choose a representative technology</t>
  </si>
  <si>
    <t>that may reflect the majority of what is built going forward during the model's run timeframe.</t>
  </si>
  <si>
    <t>Natural Gas Nonpeaker</t>
  </si>
  <si>
    <t>Natural Gas Peaker</t>
  </si>
  <si>
    <t>Tech from B&amp;V</t>
  </si>
  <si>
    <t>Table</t>
  </si>
  <si>
    <t>Page</t>
  </si>
  <si>
    <t>Capital Cost Projections from Black and Veatch (2009 $/kW)</t>
  </si>
  <si>
    <t>stand-alone biomass power plant (50 MW net)</t>
  </si>
  <si>
    <t>pulverized coal-fired power plant (455 MW) with CCS</t>
  </si>
  <si>
    <t>combined-cycle power plant (580 MW)</t>
  </si>
  <si>
    <t>Notes</t>
  </si>
  <si>
    <t>nuclear power plant (1125 MW)</t>
  </si>
  <si>
    <t>gas turbine power plant (211 MW)</t>
  </si>
  <si>
    <t>hydrothermal power plant</t>
  </si>
  <si>
    <t>hydroelectric power plant (500 MW)</t>
  </si>
  <si>
    <t>Only "13% of large non-residential systems [installed in 2015] had tracking" (LBNL "Tracking the Sun IX" p. 40), so we use the non-tracking technology from B&amp;V.</t>
  </si>
  <si>
    <t>non-tracking utility PV with a 100-MW (DC) install size</t>
  </si>
  <si>
    <t>concentrating solar power plant with storage</t>
  </si>
  <si>
    <t>onshore wind technology</t>
  </si>
  <si>
    <t>Not available.  EIA gives only one set of costs for all "combustion turbines" irrespective of fuel, so we assume petroleum-fired plants are similar to NG peakers in construction cost.</t>
  </si>
  <si>
    <t>We use the coal plant with CCS because EPA regulations effectively prohibit new coal in the U.S. without CCS.  2015 value estimated via linear trend.</t>
  </si>
  <si>
    <t>Annualized Costs via Linear Interpolation</t>
  </si>
  <si>
    <t>Change in Cost Relative to Base Year</t>
  </si>
  <si>
    <t>Black &amp; Veatch</t>
  </si>
  <si>
    <t>Cost and Performance Data for Power Generation Technologies</t>
  </si>
  <si>
    <t>http://bv.com/docs/reports-studies/nrel-cost-report.pdf</t>
  </si>
  <si>
    <t>See "Cost Improvement" tab for table and page numbers</t>
  </si>
  <si>
    <t>2015 Capital Costs (Except Wind and Solar), Fixed O&amp;M, Variable O&amp;M</t>
  </si>
  <si>
    <t>2015 (Q4)</t>
  </si>
  <si>
    <t>http://www.seia.org/sites/default/files/gMOip8F78iSMI2015YIR.pdf</t>
  </si>
  <si>
    <t>U.S. Solar Market Insight Report: 2015 Year in Review (Executive Summary)</t>
  </si>
  <si>
    <t>Average Utility Scale Solar Cost in Q4 of Year ($/W-dc)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</si>
  <si>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</si>
  <si>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</si>
  <si>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</si>
  <si>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</si>
  <si>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Installed Cost of Wind ($/kW-dc)</t>
  </si>
  <si>
    <t>Page ix, bullet point 2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</si>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</sst>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5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3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/>
    <xf numFmtId="0" fontId="1" fillId="2" borderId="0" xfId="0" applyFont="1" applyFill="1"/>
    <xf numFmtId="0" fontId="0" fillId="5" borderId="0" xfId="0" applyFill="1"/>
    <xf numFmtId="0" fontId="0" fillId="5" borderId="0" xfId="0" applyNumberFormat="1" applyFill="1"/>
    <xf numFmtId="0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165" fontId="0" fillId="0" borderId="0" xfId="0" applyNumberFormat="1" applyFont="1" applyFill="1" applyBorder="1" applyAlignment="1">
      <alignment horizontal="right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redc.nrel.gov/solar/calculators/pvwatts/system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20</v>
      </c>
    </row>
    <row r="2" spans="1:5" x14ac:dyDescent="0.25">
      <c r="A2" s="1" t="s">
        <v>21</v>
      </c>
    </row>
    <row r="3" spans="1:5" x14ac:dyDescent="0.25">
      <c r="A3" s="1" t="s">
        <v>22</v>
      </c>
    </row>
    <row r="5" spans="1:5" x14ac:dyDescent="0.25">
      <c r="A5" s="6" t="s">
        <v>8</v>
      </c>
      <c r="B5" s="7" t="s">
        <v>127</v>
      </c>
      <c r="C5" s="12"/>
      <c r="D5" s="12"/>
      <c r="E5" s="12"/>
    </row>
    <row r="6" spans="1:5" x14ac:dyDescent="0.25">
      <c r="B6" t="s">
        <v>1</v>
      </c>
    </row>
    <row r="7" spans="1:5" x14ac:dyDescent="0.25">
      <c r="B7" s="2">
        <v>2015</v>
      </c>
    </row>
    <row r="8" spans="1:5" x14ac:dyDescent="0.25">
      <c r="B8" t="s">
        <v>76</v>
      </c>
    </row>
    <row r="9" spans="1:5" x14ac:dyDescent="0.25">
      <c r="B9" s="3" t="s">
        <v>75</v>
      </c>
    </row>
    <row r="10" spans="1:5" x14ac:dyDescent="0.25">
      <c r="B10" t="s">
        <v>74</v>
      </c>
    </row>
    <row r="11" spans="1:5" x14ac:dyDescent="0.25">
      <c r="B11"/>
    </row>
    <row r="12" spans="1:5" x14ac:dyDescent="0.25">
      <c r="A12" s="11"/>
      <c r="B12" s="22" t="s">
        <v>37</v>
      </c>
    </row>
    <row r="13" spans="1:5" x14ac:dyDescent="0.25">
      <c r="A13" s="11"/>
      <c r="B13" s="26" t="s">
        <v>10</v>
      </c>
    </row>
    <row r="14" spans="1:5" x14ac:dyDescent="0.25">
      <c r="A14" s="11"/>
      <c r="B14" s="2">
        <v>2016</v>
      </c>
    </row>
    <row r="15" spans="1:5" x14ac:dyDescent="0.25">
      <c r="A15" s="11"/>
      <c r="B15" s="26" t="s">
        <v>133</v>
      </c>
    </row>
    <row r="16" spans="1:5" x14ac:dyDescent="0.25">
      <c r="A16" s="11"/>
      <c r="B16" s="3" t="s">
        <v>134</v>
      </c>
    </row>
    <row r="17" spans="1:3" x14ac:dyDescent="0.25">
      <c r="A17" s="11"/>
      <c r="B17" s="26" t="s">
        <v>137</v>
      </c>
    </row>
    <row r="18" spans="1:3" x14ac:dyDescent="0.25">
      <c r="A18" s="11"/>
      <c r="B18" s="13"/>
    </row>
    <row r="19" spans="1:3" x14ac:dyDescent="0.25">
      <c r="A19" s="11"/>
      <c r="B19" s="21" t="s">
        <v>132</v>
      </c>
    </row>
    <row r="20" spans="1:3" x14ac:dyDescent="0.25">
      <c r="A20" s="11"/>
      <c r="B20" s="26" t="s">
        <v>32</v>
      </c>
    </row>
    <row r="21" spans="1:3" x14ac:dyDescent="0.25">
      <c r="A21" s="11"/>
      <c r="B21" s="2">
        <v>2016</v>
      </c>
    </row>
    <row r="22" spans="1:3" x14ac:dyDescent="0.25">
      <c r="A22" s="11"/>
      <c r="B22" s="26" t="s">
        <v>130</v>
      </c>
    </row>
    <row r="23" spans="1:3" x14ac:dyDescent="0.25">
      <c r="A23" s="11"/>
      <c r="B23" s="3" t="s">
        <v>129</v>
      </c>
    </row>
    <row r="24" spans="1:3" x14ac:dyDescent="0.25">
      <c r="A24" s="11"/>
      <c r="B24" s="26" t="s">
        <v>135</v>
      </c>
    </row>
    <row r="25" spans="1:3" x14ac:dyDescent="0.25">
      <c r="A25" s="11"/>
      <c r="B25" s="13"/>
    </row>
    <row r="26" spans="1:3" x14ac:dyDescent="0.25">
      <c r="A26" s="11"/>
      <c r="B26" s="7" t="s">
        <v>39</v>
      </c>
    </row>
    <row r="27" spans="1:3" x14ac:dyDescent="0.25">
      <c r="A27" s="11"/>
      <c r="B27" s="2" t="s">
        <v>90</v>
      </c>
    </row>
    <row r="28" spans="1:3" x14ac:dyDescent="0.25">
      <c r="A28" s="11"/>
      <c r="B28" s="2">
        <v>2015</v>
      </c>
    </row>
    <row r="29" spans="1:3" x14ac:dyDescent="0.25">
      <c r="A29" s="11"/>
      <c r="B29" s="2" t="s">
        <v>91</v>
      </c>
    </row>
    <row r="30" spans="1:3" x14ac:dyDescent="0.25">
      <c r="A30" s="11"/>
      <c r="B30" s="10" t="s">
        <v>92</v>
      </c>
    </row>
    <row r="31" spans="1:3" ht="15.75" thickBot="1" x14ac:dyDescent="0.3">
      <c r="A31" s="11"/>
      <c r="B31" s="2" t="s">
        <v>93</v>
      </c>
    </row>
    <row r="32" spans="1:3" ht="15.75" thickBot="1" x14ac:dyDescent="0.3">
      <c r="B32" s="28" t="s">
        <v>40</v>
      </c>
      <c r="C32" s="29">
        <v>0.85899999999999999</v>
      </c>
    </row>
    <row r="33" spans="1:11" x14ac:dyDescent="0.25">
      <c r="A33" s="11"/>
      <c r="B33" s="13"/>
    </row>
    <row r="34" spans="1:11" x14ac:dyDescent="0.25">
      <c r="A34" s="11"/>
      <c r="B34" s="7" t="s">
        <v>9</v>
      </c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1"/>
      <c r="B35" s="2" t="s">
        <v>123</v>
      </c>
      <c r="D35" s="17"/>
      <c r="E35" s="18"/>
      <c r="F35" s="18"/>
      <c r="G35" s="18"/>
      <c r="H35" s="18"/>
      <c r="I35" s="14"/>
      <c r="J35" s="14"/>
      <c r="K35" s="14"/>
    </row>
    <row r="36" spans="1:11" x14ac:dyDescent="0.25">
      <c r="A36" s="11"/>
      <c r="B36" s="2">
        <v>2012</v>
      </c>
      <c r="D36" s="18"/>
      <c r="E36" s="11"/>
      <c r="F36" s="11"/>
      <c r="G36" s="11"/>
      <c r="H36" s="11"/>
      <c r="I36" s="11"/>
      <c r="J36" s="11"/>
      <c r="K36" s="11"/>
    </row>
    <row r="37" spans="1:11" x14ac:dyDescent="0.25">
      <c r="A37" s="11"/>
      <c r="B37" s="2" t="s">
        <v>124</v>
      </c>
      <c r="D37" s="11"/>
      <c r="E37" s="16"/>
      <c r="F37" s="16"/>
      <c r="G37" s="16"/>
      <c r="H37" s="16"/>
      <c r="I37" s="16"/>
      <c r="J37" s="16"/>
      <c r="K37" s="16"/>
    </row>
    <row r="38" spans="1:11" x14ac:dyDescent="0.25">
      <c r="A38" s="11"/>
      <c r="B38" s="10" t="s">
        <v>125</v>
      </c>
      <c r="D38" s="11"/>
      <c r="E38" s="16"/>
      <c r="F38" s="16"/>
      <c r="G38" s="16"/>
      <c r="H38" s="16"/>
      <c r="I38" s="16"/>
      <c r="J38" s="16"/>
      <c r="K38" s="16"/>
    </row>
    <row r="39" spans="1:11" x14ac:dyDescent="0.25">
      <c r="A39" s="11"/>
      <c r="B39" s="2" t="s">
        <v>126</v>
      </c>
      <c r="D39" s="11"/>
      <c r="E39" s="16"/>
      <c r="F39" s="16"/>
      <c r="G39" s="16"/>
      <c r="H39" s="16"/>
      <c r="I39" s="16"/>
      <c r="J39" s="16"/>
      <c r="K39" s="16"/>
    </row>
    <row r="40" spans="1:11" x14ac:dyDescent="0.25">
      <c r="A40" s="11"/>
      <c r="D40" s="11"/>
      <c r="E40" s="16"/>
      <c r="F40" s="16"/>
      <c r="G40" s="16"/>
      <c r="H40" s="16"/>
      <c r="I40" s="16"/>
      <c r="J40" s="16"/>
      <c r="K40" s="16"/>
    </row>
    <row r="41" spans="1:11" x14ac:dyDescent="0.25">
      <c r="A41" s="11" t="s">
        <v>33</v>
      </c>
      <c r="D41" s="11"/>
      <c r="E41" s="16"/>
      <c r="F41" s="16"/>
      <c r="G41" s="16"/>
      <c r="H41" s="16"/>
      <c r="I41" s="16"/>
      <c r="J41" s="16"/>
      <c r="K41" s="16"/>
    </row>
    <row r="42" spans="1:11" x14ac:dyDescent="0.25">
      <c r="A42" s="15" t="s">
        <v>81</v>
      </c>
      <c r="D42" s="11"/>
      <c r="E42" s="16"/>
      <c r="F42" s="16"/>
      <c r="G42" s="16"/>
      <c r="H42" s="16"/>
      <c r="I42" s="16"/>
      <c r="J42" s="16"/>
      <c r="K42" s="16"/>
    </row>
    <row r="43" spans="1:11" x14ac:dyDescent="0.25">
      <c r="A43" s="15" t="s">
        <v>138</v>
      </c>
      <c r="D43" s="11"/>
      <c r="E43" s="16"/>
      <c r="F43" s="16"/>
      <c r="G43" s="16"/>
      <c r="H43" s="16"/>
      <c r="I43" s="16"/>
      <c r="J43" s="16"/>
      <c r="K43" s="16"/>
    </row>
    <row r="44" spans="1:11" x14ac:dyDescent="0.25">
      <c r="A44" s="15"/>
      <c r="D44" s="11"/>
      <c r="E44" s="16"/>
      <c r="F44" s="16"/>
      <c r="G44" s="16"/>
      <c r="H44" s="16"/>
      <c r="I44" s="16"/>
      <c r="J44" s="16"/>
      <c r="K44" s="16"/>
    </row>
    <row r="45" spans="1:11" x14ac:dyDescent="0.25">
      <c r="A45" s="15" t="s">
        <v>82</v>
      </c>
      <c r="D45" s="11"/>
      <c r="E45" s="16"/>
      <c r="F45" s="16"/>
      <c r="G45" s="16"/>
      <c r="H45" s="16"/>
      <c r="I45" s="16"/>
      <c r="J45" s="16"/>
      <c r="K45" s="16"/>
    </row>
    <row r="46" spans="1:11" x14ac:dyDescent="0.25">
      <c r="A46" s="15" t="s">
        <v>142</v>
      </c>
      <c r="D46" s="11"/>
      <c r="E46" s="16"/>
      <c r="F46" s="16"/>
      <c r="G46" s="16"/>
      <c r="H46" s="16"/>
      <c r="I46" s="16"/>
      <c r="J46" s="16"/>
      <c r="K46" s="16"/>
    </row>
    <row r="47" spans="1:11" x14ac:dyDescent="0.25">
      <c r="A47" s="15" t="s">
        <v>143</v>
      </c>
      <c r="D47" s="11"/>
      <c r="E47" s="16"/>
      <c r="F47" s="16"/>
      <c r="G47" s="16"/>
      <c r="H47" s="16"/>
      <c r="I47" s="16"/>
      <c r="J47" s="16"/>
      <c r="K47" s="16"/>
    </row>
    <row r="48" spans="1:11" x14ac:dyDescent="0.25">
      <c r="A48" s="15" t="s">
        <v>83</v>
      </c>
      <c r="D48" s="11"/>
      <c r="E48" s="16"/>
      <c r="F48" s="16"/>
      <c r="G48" s="16"/>
      <c r="H48" s="16"/>
      <c r="I48" s="16"/>
      <c r="J48" s="16"/>
      <c r="K48" s="16"/>
    </row>
    <row r="49" spans="1:11" x14ac:dyDescent="0.25">
      <c r="A49" s="15" t="s">
        <v>84</v>
      </c>
      <c r="D49" s="11"/>
      <c r="E49" s="16"/>
      <c r="F49" s="16"/>
      <c r="G49" s="16"/>
      <c r="H49" s="16"/>
      <c r="I49" s="16"/>
      <c r="J49" s="16"/>
      <c r="K49" s="16"/>
    </row>
    <row r="50" spans="1:11" x14ac:dyDescent="0.25">
      <c r="A50" s="15"/>
      <c r="D50" s="11"/>
      <c r="E50" s="16"/>
      <c r="F50" s="16"/>
      <c r="G50" s="16"/>
      <c r="H50" s="16"/>
      <c r="I50" s="16"/>
      <c r="J50" s="16"/>
      <c r="K50" s="16"/>
    </row>
    <row r="51" spans="1:11" x14ac:dyDescent="0.25">
      <c r="A51" s="15" t="s">
        <v>41</v>
      </c>
      <c r="D51" s="11"/>
      <c r="E51" s="16"/>
      <c r="F51" s="16"/>
      <c r="G51" s="16"/>
      <c r="H51" s="16"/>
      <c r="I51" s="16"/>
      <c r="J51" s="16"/>
      <c r="K51" s="16"/>
    </row>
    <row r="52" spans="1:11" x14ac:dyDescent="0.25">
      <c r="A52" s="15" t="s">
        <v>42</v>
      </c>
      <c r="D52" s="11"/>
      <c r="E52" s="16"/>
      <c r="F52" s="16"/>
      <c r="G52" s="16"/>
      <c r="H52" s="16"/>
      <c r="I52" s="16"/>
      <c r="J52" s="16"/>
      <c r="K52" s="16"/>
    </row>
    <row r="53" spans="1:11" x14ac:dyDescent="0.25">
      <c r="A53" s="15"/>
      <c r="D53" s="11"/>
      <c r="E53" s="16"/>
      <c r="F53" s="16"/>
      <c r="G53" s="16"/>
      <c r="H53" s="16"/>
      <c r="I53" s="16"/>
      <c r="J53" s="16"/>
      <c r="K53" s="16"/>
    </row>
    <row r="54" spans="1:11" x14ac:dyDescent="0.25">
      <c r="A54" s="15" t="s">
        <v>139</v>
      </c>
      <c r="D54" s="11"/>
      <c r="E54" s="16"/>
      <c r="F54" s="16"/>
      <c r="G54" s="16"/>
      <c r="H54" s="16"/>
      <c r="I54" s="16"/>
      <c r="J54" s="16"/>
      <c r="K54" s="16"/>
    </row>
    <row r="55" spans="1:11" x14ac:dyDescent="0.25">
      <c r="A55" s="15" t="s">
        <v>85</v>
      </c>
      <c r="D55" s="11"/>
      <c r="E55" s="16"/>
      <c r="F55" s="16"/>
      <c r="G55" s="16"/>
      <c r="H55" s="16"/>
      <c r="I55" s="16"/>
      <c r="J55" s="16"/>
      <c r="K55" s="16"/>
    </row>
    <row r="56" spans="1:11" x14ac:dyDescent="0.25">
      <c r="A56" s="15" t="s">
        <v>86</v>
      </c>
      <c r="D56" s="11"/>
      <c r="E56" s="16"/>
      <c r="F56" s="16"/>
      <c r="G56" s="16"/>
      <c r="H56" s="16"/>
      <c r="I56" s="16"/>
      <c r="J56" s="16"/>
      <c r="K56" s="16"/>
    </row>
    <row r="57" spans="1:11" x14ac:dyDescent="0.25">
      <c r="A57" s="15" t="s">
        <v>87</v>
      </c>
      <c r="D57" s="11"/>
      <c r="E57" s="16"/>
      <c r="F57" s="16"/>
      <c r="G57" s="16"/>
      <c r="H57" s="16"/>
      <c r="I57" s="16"/>
      <c r="J57" s="16"/>
      <c r="K57" s="16"/>
    </row>
    <row r="58" spans="1:11" x14ac:dyDescent="0.25">
      <c r="A58" s="15" t="s">
        <v>88</v>
      </c>
      <c r="D58" s="11"/>
      <c r="E58" s="16"/>
      <c r="F58" s="16"/>
      <c r="G58" s="16"/>
      <c r="H58" s="16"/>
      <c r="I58" s="16"/>
      <c r="J58" s="16"/>
      <c r="K58" s="16"/>
    </row>
    <row r="59" spans="1:11" x14ac:dyDescent="0.25">
      <c r="A59" s="15" t="s">
        <v>89</v>
      </c>
      <c r="D59" s="11"/>
      <c r="E59" s="16"/>
      <c r="F59" s="16"/>
      <c r="G59" s="16"/>
      <c r="H59" s="16"/>
      <c r="I59" s="16"/>
      <c r="J59" s="16"/>
      <c r="K59" s="16"/>
    </row>
    <row r="60" spans="1:11" x14ac:dyDescent="0.25">
      <c r="A60" s="15"/>
      <c r="D60" s="11"/>
      <c r="E60" s="16"/>
      <c r="F60" s="16"/>
      <c r="G60" s="16"/>
      <c r="H60" s="16"/>
      <c r="I60" s="16"/>
      <c r="J60" s="16"/>
      <c r="K60" s="16"/>
    </row>
    <row r="61" spans="1:11" x14ac:dyDescent="0.25">
      <c r="A61" s="11" t="s">
        <v>38</v>
      </c>
      <c r="D61" s="11"/>
      <c r="E61" s="16"/>
      <c r="F61" s="16"/>
      <c r="G61" s="16"/>
      <c r="H61" s="16"/>
      <c r="I61" s="16"/>
      <c r="J61" s="16"/>
      <c r="K61" s="16"/>
    </row>
    <row r="62" spans="1:11" x14ac:dyDescent="0.25">
      <c r="A62" s="15" t="s">
        <v>79</v>
      </c>
      <c r="B62" s="13"/>
      <c r="D62" s="11"/>
      <c r="E62" s="16"/>
      <c r="F62" s="16"/>
      <c r="G62" s="16"/>
      <c r="H62" s="16"/>
      <c r="I62" s="16"/>
      <c r="J62" s="16"/>
      <c r="K62" s="16"/>
    </row>
    <row r="63" spans="1:11" x14ac:dyDescent="0.25">
      <c r="A63" s="15" t="s">
        <v>80</v>
      </c>
      <c r="B63" s="13"/>
      <c r="D63" s="11"/>
      <c r="E63" s="16"/>
      <c r="F63" s="16"/>
      <c r="G63" s="16"/>
      <c r="H63" s="16"/>
      <c r="I63" s="16"/>
      <c r="J63" s="16"/>
      <c r="K63" s="16"/>
    </row>
    <row r="64" spans="1:11" x14ac:dyDescent="0.25">
      <c r="A64" s="15" t="s">
        <v>141</v>
      </c>
      <c r="B64" s="13"/>
      <c r="D64" s="11"/>
      <c r="E64" s="16"/>
      <c r="F64" s="16"/>
      <c r="G64" s="16"/>
      <c r="H64" s="16"/>
      <c r="I64" s="16"/>
      <c r="J64" s="16"/>
      <c r="K64" s="16"/>
    </row>
    <row r="65" spans="1:11" x14ac:dyDescent="0.25">
      <c r="A65" s="26" t="s">
        <v>35</v>
      </c>
      <c r="B65" s="13"/>
      <c r="D65" s="11"/>
      <c r="E65" s="16"/>
      <c r="F65" s="16"/>
      <c r="G65" s="16"/>
      <c r="H65" s="16"/>
      <c r="I65" s="16"/>
      <c r="J65" s="16"/>
      <c r="K65" s="16"/>
    </row>
    <row r="66" spans="1:11" x14ac:dyDescent="0.25">
      <c r="A66" s="26">
        <v>0.98699999999999999</v>
      </c>
      <c r="B66" s="13"/>
      <c r="D66" s="11"/>
      <c r="E66" s="16"/>
      <c r="F66" s="16"/>
      <c r="G66" s="16"/>
      <c r="H66" s="16"/>
      <c r="I66" s="16"/>
      <c r="J66" s="16"/>
      <c r="K66" s="16"/>
    </row>
    <row r="67" spans="1:11" x14ac:dyDescent="0.25">
      <c r="A67" s="2" t="s">
        <v>140</v>
      </c>
    </row>
    <row r="68" spans="1:11" x14ac:dyDescent="0.25">
      <c r="A68" s="41">
        <v>0.97</v>
      </c>
      <c r="B68" s="13"/>
      <c r="D68" s="11"/>
      <c r="E68" s="16"/>
      <c r="F68" s="16"/>
      <c r="G68" s="16"/>
      <c r="H68" s="16"/>
      <c r="I68" s="16"/>
      <c r="J68" s="16"/>
      <c r="K68" s="16"/>
    </row>
    <row r="69" spans="1:11" x14ac:dyDescent="0.25">
      <c r="A69" s="15"/>
      <c r="B69" s="13"/>
      <c r="D69" s="11"/>
      <c r="E69" s="16"/>
      <c r="F69" s="16"/>
      <c r="G69" s="16"/>
      <c r="H69" s="16"/>
      <c r="I69" s="16"/>
      <c r="J69" s="16"/>
      <c r="K69" s="16"/>
    </row>
    <row r="70" spans="1:11" x14ac:dyDescent="0.25">
      <c r="A70" s="26" t="s">
        <v>34</v>
      </c>
      <c r="B70" s="13"/>
      <c r="D70" s="11"/>
      <c r="E70" s="16"/>
      <c r="F70" s="16"/>
      <c r="G70" s="16"/>
      <c r="H70" s="16"/>
      <c r="I70" s="16"/>
      <c r="J70" s="16"/>
      <c r="K70" s="16"/>
    </row>
    <row r="71" spans="1:11" x14ac:dyDescent="0.25">
      <c r="A71" s="15"/>
      <c r="B71" s="13"/>
      <c r="D71" s="11"/>
      <c r="E71" s="16"/>
      <c r="F71" s="16"/>
      <c r="G71" s="16"/>
      <c r="H71" s="16"/>
      <c r="I71" s="16"/>
      <c r="J71" s="16"/>
      <c r="K71" s="16"/>
    </row>
    <row r="72" spans="1:11" x14ac:dyDescent="0.25">
      <c r="A72" s="15"/>
      <c r="B72" s="13"/>
      <c r="D72" s="11"/>
      <c r="E72" s="16"/>
      <c r="F72" s="16"/>
      <c r="G72" s="16"/>
      <c r="H72" s="16"/>
      <c r="I72" s="16"/>
      <c r="J72" s="16"/>
      <c r="K72" s="16"/>
    </row>
    <row r="73" spans="1:11" x14ac:dyDescent="0.25">
      <c r="A73" s="15"/>
      <c r="B73" s="13"/>
      <c r="D73" s="11"/>
      <c r="E73" s="16"/>
      <c r="F73" s="16"/>
      <c r="G73" s="16"/>
      <c r="H73" s="16"/>
      <c r="I73" s="16"/>
      <c r="J73" s="16"/>
      <c r="K73" s="16"/>
    </row>
    <row r="74" spans="1:11" x14ac:dyDescent="0.25">
      <c r="A74" s="15"/>
      <c r="B74" s="13"/>
      <c r="D74" s="11"/>
      <c r="E74" s="16"/>
      <c r="F74" s="16"/>
      <c r="G74" s="16"/>
      <c r="H74" s="16"/>
      <c r="I74" s="16"/>
      <c r="J74" s="16"/>
      <c r="K74" s="16"/>
    </row>
    <row r="75" spans="1:11" x14ac:dyDescent="0.25">
      <c r="A75" s="15"/>
      <c r="B75" s="13"/>
      <c r="D75" s="11"/>
      <c r="E75" s="16"/>
      <c r="F75" s="16"/>
      <c r="G75" s="16"/>
      <c r="H75" s="16"/>
      <c r="I75" s="16"/>
      <c r="J75" s="16"/>
      <c r="K75" s="16"/>
    </row>
    <row r="76" spans="1:11" x14ac:dyDescent="0.25">
      <c r="A76" s="15"/>
      <c r="B76" s="13"/>
      <c r="D76" s="11"/>
      <c r="E76" s="16"/>
      <c r="F76" s="16"/>
      <c r="G76" s="16"/>
      <c r="H76" s="16"/>
      <c r="I76" s="16"/>
      <c r="J76" s="16"/>
      <c r="K76" s="16"/>
    </row>
    <row r="77" spans="1:11" x14ac:dyDescent="0.25">
      <c r="A77" s="15"/>
      <c r="B77" s="13"/>
      <c r="D77" s="11"/>
      <c r="E77" s="16"/>
      <c r="F77" s="16"/>
      <c r="G77" s="16"/>
      <c r="H77" s="16"/>
      <c r="I77" s="16"/>
      <c r="J77" s="16"/>
      <c r="K77" s="16"/>
    </row>
    <row r="78" spans="1:11" x14ac:dyDescent="0.25">
      <c r="A78" s="15"/>
      <c r="B78" s="13"/>
      <c r="D78" s="11"/>
      <c r="E78" s="16"/>
      <c r="F78" s="16"/>
      <c r="G78" s="16"/>
      <c r="H78" s="16"/>
      <c r="I78" s="16"/>
      <c r="J78" s="16"/>
      <c r="K78" s="16"/>
    </row>
    <row r="79" spans="1:11" x14ac:dyDescent="0.25">
      <c r="A79" s="15"/>
      <c r="B79" s="13"/>
      <c r="D79" s="11"/>
      <c r="E79" s="16"/>
      <c r="F79" s="16"/>
      <c r="G79" s="16"/>
      <c r="H79" s="16"/>
      <c r="I79" s="16"/>
      <c r="J79" s="16"/>
      <c r="K79" s="16"/>
    </row>
    <row r="80" spans="1:11" x14ac:dyDescent="0.25">
      <c r="A80" s="15"/>
      <c r="B80" s="13"/>
      <c r="D80" s="11"/>
      <c r="E80" s="16"/>
      <c r="F80" s="16"/>
      <c r="G80" s="16"/>
      <c r="H80" s="16"/>
      <c r="I80" s="16"/>
      <c r="J80" s="16"/>
      <c r="K80" s="16"/>
    </row>
    <row r="81" spans="1:11" x14ac:dyDescent="0.25">
      <c r="A81" s="15"/>
      <c r="B81" s="13"/>
      <c r="D81" s="11"/>
      <c r="E81" s="16"/>
      <c r="F81" s="16"/>
      <c r="G81" s="16"/>
      <c r="H81" s="16"/>
      <c r="I81" s="16"/>
      <c r="J81" s="16"/>
      <c r="K81" s="16"/>
    </row>
    <row r="82" spans="1:11" x14ac:dyDescent="0.25">
      <c r="A82" s="15"/>
      <c r="B82" s="13"/>
      <c r="D82" s="11"/>
      <c r="E82" s="16"/>
      <c r="F82" s="16"/>
      <c r="G82" s="16"/>
      <c r="H82" s="16"/>
      <c r="I82" s="16"/>
      <c r="J82" s="16"/>
      <c r="K82" s="16"/>
    </row>
    <row r="83" spans="1:11" x14ac:dyDescent="0.25">
      <c r="A83" s="15"/>
      <c r="B83" s="13"/>
      <c r="D83" s="11"/>
      <c r="E83" s="16"/>
      <c r="F83" s="16"/>
      <c r="G83" s="16"/>
      <c r="H83" s="16"/>
      <c r="I83" s="16"/>
      <c r="J83" s="16"/>
      <c r="K83" s="16"/>
    </row>
    <row r="84" spans="1:11" x14ac:dyDescent="0.25">
      <c r="A84" s="15"/>
      <c r="B84" s="13"/>
      <c r="D84" s="11"/>
      <c r="E84" s="16"/>
      <c r="F84" s="16"/>
      <c r="G84" s="16"/>
      <c r="H84" s="16"/>
      <c r="I84" s="16"/>
      <c r="J84" s="16"/>
      <c r="K84" s="16"/>
    </row>
    <row r="85" spans="1:11" x14ac:dyDescent="0.25">
      <c r="A85" s="15"/>
      <c r="B85" s="13"/>
      <c r="D85" s="11"/>
      <c r="E85" s="16"/>
      <c r="F85" s="16"/>
      <c r="G85" s="16"/>
      <c r="H85" s="16"/>
      <c r="I85" s="16"/>
      <c r="J85" s="16"/>
      <c r="K85" s="16"/>
    </row>
    <row r="86" spans="1:11" x14ac:dyDescent="0.25">
      <c r="A86" s="15"/>
      <c r="B86" s="13"/>
      <c r="D86" s="11"/>
      <c r="E86" s="16"/>
      <c r="F86" s="16"/>
      <c r="G86" s="16"/>
      <c r="H86" s="16"/>
      <c r="I86" s="16"/>
      <c r="J86" s="16"/>
      <c r="K86" s="16"/>
    </row>
    <row r="87" spans="1:11" x14ac:dyDescent="0.25">
      <c r="A87" s="15"/>
      <c r="B87" s="13"/>
      <c r="D87" s="11"/>
      <c r="E87" s="16"/>
      <c r="F87" s="16"/>
      <c r="G87" s="16"/>
      <c r="H87" s="16"/>
      <c r="I87" s="16"/>
      <c r="J87" s="16"/>
      <c r="K87" s="16"/>
    </row>
    <row r="88" spans="1:11" x14ac:dyDescent="0.25">
      <c r="A88" s="15"/>
      <c r="B88" s="13"/>
      <c r="D88" s="11"/>
      <c r="E88" s="16"/>
      <c r="F88" s="16"/>
      <c r="G88" s="16"/>
      <c r="H88" s="16"/>
      <c r="I88" s="16"/>
      <c r="J88" s="16"/>
      <c r="K88" s="16"/>
    </row>
    <row r="89" spans="1:11" x14ac:dyDescent="0.25">
      <c r="A89" s="11"/>
      <c r="B89" s="13"/>
      <c r="D89" s="11"/>
      <c r="E89" s="16"/>
      <c r="F89" s="16"/>
      <c r="G89" s="16"/>
      <c r="H89" s="16"/>
      <c r="I89" s="16"/>
      <c r="J89" s="16"/>
      <c r="K89" s="16"/>
    </row>
  </sheetData>
  <hyperlinks>
    <hyperlink ref="B30" r:id="rId1" display="http://rredc.nrel.gov/solar/calculators/pvwatts/system.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8" sqref="F8"/>
    </sheetView>
  </sheetViews>
  <sheetFormatPr defaultRowHeight="15" x14ac:dyDescent="0.25"/>
  <cols>
    <col min="1" max="1" width="26.7109375" customWidth="1"/>
    <col min="2" max="2" width="26.7109375" style="30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6" x14ac:dyDescent="0.25">
      <c r="A1" s="1" t="s">
        <v>53</v>
      </c>
      <c r="B1" s="1" t="s">
        <v>144</v>
      </c>
      <c r="C1" s="1" t="s">
        <v>59</v>
      </c>
      <c r="D1" s="1" t="s">
        <v>55</v>
      </c>
      <c r="E1" s="1" t="s">
        <v>54</v>
      </c>
      <c r="F1" s="1" t="s">
        <v>56</v>
      </c>
    </row>
    <row r="2" spans="1:6" x14ac:dyDescent="0.25">
      <c r="A2" s="30" t="s">
        <v>23</v>
      </c>
      <c r="B2" s="30" t="s">
        <v>145</v>
      </c>
      <c r="C2" t="s">
        <v>57</v>
      </c>
      <c r="D2">
        <v>2917</v>
      </c>
      <c r="E2" s="23">
        <v>4.47</v>
      </c>
      <c r="F2" s="23">
        <v>31.16</v>
      </c>
    </row>
    <row r="3" spans="1:6" x14ac:dyDescent="0.25">
      <c r="C3" t="s">
        <v>58</v>
      </c>
      <c r="D3">
        <v>3727</v>
      </c>
      <c r="E3" s="23">
        <v>7.22</v>
      </c>
      <c r="F3" s="23">
        <v>51.37</v>
      </c>
    </row>
    <row r="4" spans="1:6" x14ac:dyDescent="0.25">
      <c r="A4" t="s">
        <v>23</v>
      </c>
      <c r="B4" s="30" t="s">
        <v>146</v>
      </c>
      <c r="C4" t="s">
        <v>60</v>
      </c>
      <c r="D4">
        <v>6492</v>
      </c>
      <c r="E4" s="23">
        <v>8.44</v>
      </c>
      <c r="F4" s="23">
        <v>72.8</v>
      </c>
    </row>
    <row r="5" spans="1:6" x14ac:dyDescent="0.25">
      <c r="A5" s="30" t="s">
        <v>44</v>
      </c>
      <c r="B5" s="30" t="s">
        <v>145</v>
      </c>
      <c r="C5" t="s">
        <v>61</v>
      </c>
      <c r="D5">
        <v>912</v>
      </c>
      <c r="E5" s="23">
        <v>3.6</v>
      </c>
      <c r="F5" s="23">
        <v>13.16</v>
      </c>
    </row>
    <row r="6" spans="1:6" x14ac:dyDescent="0.25">
      <c r="A6" t="s">
        <v>44</v>
      </c>
      <c r="B6" s="30" t="s">
        <v>146</v>
      </c>
      <c r="C6" t="s">
        <v>62</v>
      </c>
      <c r="D6">
        <v>1017</v>
      </c>
      <c r="E6" s="23">
        <v>3.27</v>
      </c>
      <c r="F6" s="23">
        <v>15.36</v>
      </c>
    </row>
    <row r="7" spans="1:6" x14ac:dyDescent="0.25">
      <c r="C7" t="s">
        <v>63</v>
      </c>
      <c r="D7">
        <v>2072</v>
      </c>
      <c r="E7" s="23">
        <v>6.78</v>
      </c>
      <c r="F7" s="23">
        <v>31.77</v>
      </c>
    </row>
    <row r="8" spans="1:6" x14ac:dyDescent="0.25">
      <c r="A8" s="30" t="s">
        <v>47</v>
      </c>
      <c r="B8" s="30" t="s">
        <v>145</v>
      </c>
      <c r="C8" t="s">
        <v>64</v>
      </c>
      <c r="D8">
        <v>968</v>
      </c>
      <c r="E8" s="23">
        <v>15.44</v>
      </c>
      <c r="F8" s="23">
        <v>7.34</v>
      </c>
    </row>
    <row r="9" spans="1:6" x14ac:dyDescent="0.25">
      <c r="A9" s="30" t="s">
        <v>47</v>
      </c>
      <c r="B9" s="30" t="s">
        <v>146</v>
      </c>
      <c r="C9" t="s">
        <v>65</v>
      </c>
      <c r="D9">
        <v>671</v>
      </c>
      <c r="E9" s="23">
        <v>10.37</v>
      </c>
      <c r="F9" s="23">
        <v>7.04</v>
      </c>
    </row>
    <row r="10" spans="1:6" x14ac:dyDescent="0.25">
      <c r="C10" t="s">
        <v>66</v>
      </c>
      <c r="D10">
        <v>6978</v>
      </c>
      <c r="E10" s="23">
        <v>42.97</v>
      </c>
      <c r="F10" s="23">
        <v>0</v>
      </c>
    </row>
    <row r="11" spans="1:6" x14ac:dyDescent="0.25">
      <c r="A11" t="s">
        <v>24</v>
      </c>
      <c r="B11" s="30" t="s">
        <v>147</v>
      </c>
      <c r="C11" t="s">
        <v>67</v>
      </c>
      <c r="D11">
        <v>5366</v>
      </c>
      <c r="E11" s="23">
        <v>2.14</v>
      </c>
      <c r="F11" s="23">
        <v>93.23</v>
      </c>
    </row>
    <row r="12" spans="1:6" x14ac:dyDescent="0.25">
      <c r="C12" t="s">
        <v>68</v>
      </c>
      <c r="D12">
        <v>1477</v>
      </c>
      <c r="E12" s="23">
        <v>7.75</v>
      </c>
      <c r="F12" s="23">
        <v>17.440000000000001</v>
      </c>
    </row>
    <row r="13" spans="1:6" x14ac:dyDescent="0.25">
      <c r="C13" t="s">
        <v>69</v>
      </c>
      <c r="D13">
        <v>1744</v>
      </c>
      <c r="E13" s="23">
        <v>7.75</v>
      </c>
      <c r="F13" s="23">
        <v>17.440000000000001</v>
      </c>
    </row>
    <row r="14" spans="1:6" x14ac:dyDescent="0.25">
      <c r="A14" t="s">
        <v>29</v>
      </c>
      <c r="B14" s="30" t="s">
        <v>147</v>
      </c>
      <c r="C14" t="s">
        <v>4</v>
      </c>
      <c r="D14">
        <v>3659</v>
      </c>
      <c r="E14" s="23">
        <v>5.26</v>
      </c>
      <c r="F14" s="23">
        <v>105.58</v>
      </c>
    </row>
    <row r="15" spans="1:6" x14ac:dyDescent="0.25">
      <c r="A15" t="s">
        <v>45</v>
      </c>
      <c r="B15" s="30" t="s">
        <v>147</v>
      </c>
      <c r="C15" t="s">
        <v>43</v>
      </c>
      <c r="D15">
        <v>2448</v>
      </c>
      <c r="E15" s="23">
        <v>0</v>
      </c>
      <c r="F15" s="23">
        <v>112.85</v>
      </c>
    </row>
    <row r="16" spans="1:6" x14ac:dyDescent="0.25">
      <c r="C16" t="s">
        <v>70</v>
      </c>
      <c r="D16">
        <v>8271</v>
      </c>
      <c r="E16" s="23">
        <v>8.74</v>
      </c>
      <c r="F16" s="23">
        <v>392.6</v>
      </c>
    </row>
    <row r="17" spans="1:6" x14ac:dyDescent="0.25">
      <c r="A17" t="s">
        <v>25</v>
      </c>
      <c r="B17" s="30" t="s">
        <v>147</v>
      </c>
      <c r="C17" t="s">
        <v>71</v>
      </c>
      <c r="D17">
        <v>2651</v>
      </c>
      <c r="E17" s="23">
        <v>5.76</v>
      </c>
      <c r="F17" s="23">
        <v>15.15</v>
      </c>
    </row>
    <row r="18" spans="1:6" x14ac:dyDescent="0.25">
      <c r="A18" t="s">
        <v>26</v>
      </c>
      <c r="B18" s="30" t="s">
        <v>147</v>
      </c>
      <c r="C18" t="s">
        <v>0</v>
      </c>
      <c r="D18" s="31">
        <v>1980</v>
      </c>
      <c r="E18" s="23">
        <v>0</v>
      </c>
      <c r="F18" s="23">
        <v>39.53</v>
      </c>
    </row>
    <row r="19" spans="1:6" x14ac:dyDescent="0.25">
      <c r="C19" t="s">
        <v>72</v>
      </c>
      <c r="D19">
        <v>6154</v>
      </c>
      <c r="E19" s="23">
        <v>0</v>
      </c>
      <c r="F19" s="23">
        <v>73.959999999999994</v>
      </c>
    </row>
    <row r="20" spans="1:6" x14ac:dyDescent="0.25">
      <c r="A20" t="s">
        <v>28</v>
      </c>
      <c r="B20" s="30" t="s">
        <v>147</v>
      </c>
      <c r="C20" t="s">
        <v>16</v>
      </c>
      <c r="D20">
        <v>4052</v>
      </c>
      <c r="E20" s="23">
        <v>0</v>
      </c>
      <c r="F20" s="23">
        <v>67.23</v>
      </c>
    </row>
    <row r="21" spans="1:6" x14ac:dyDescent="0.25">
      <c r="A21" t="s">
        <v>27</v>
      </c>
      <c r="B21" s="30" t="s">
        <v>147</v>
      </c>
      <c r="C21" t="s">
        <v>73</v>
      </c>
      <c r="D21" s="31">
        <v>3279</v>
      </c>
      <c r="E21" s="23">
        <v>0</v>
      </c>
      <c r="F21" s="23">
        <v>24.68</v>
      </c>
    </row>
    <row r="23" spans="1:6" x14ac:dyDescent="0.25">
      <c r="A23" t="s">
        <v>78</v>
      </c>
    </row>
    <row r="24" spans="1:6" x14ac:dyDescent="0.25">
      <c r="A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2"/>
  <sheetViews>
    <sheetView tabSelected="1" workbookViewId="0">
      <selection activeCell="K24" sqref="K24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6" t="s">
        <v>30</v>
      </c>
      <c r="B1" s="24" t="s">
        <v>145</v>
      </c>
      <c r="C1" s="24" t="s">
        <v>148</v>
      </c>
      <c r="D1" s="24" t="s">
        <v>146</v>
      </c>
    </row>
    <row r="2" spans="1:4" x14ac:dyDescent="0.25">
      <c r="A2" t="s">
        <v>23</v>
      </c>
      <c r="B2" s="5">
        <f>'EIA Costs'!F2*1000</f>
        <v>31160</v>
      </c>
      <c r="C2">
        <v>0</v>
      </c>
      <c r="D2" s="5">
        <f>'EIA Costs'!F4*1000</f>
        <v>72800</v>
      </c>
    </row>
    <row r="3" spans="1:4" x14ac:dyDescent="0.25">
      <c r="A3" t="s">
        <v>44</v>
      </c>
      <c r="B3" s="5">
        <f>'EIA Costs'!F5*1000</f>
        <v>13160</v>
      </c>
      <c r="C3">
        <v>0</v>
      </c>
      <c r="D3" s="5">
        <f>'EIA Costs'!F6*1000</f>
        <v>15360</v>
      </c>
    </row>
    <row r="4" spans="1:4" x14ac:dyDescent="0.25">
      <c r="A4" t="s">
        <v>24</v>
      </c>
      <c r="B4" s="5">
        <f>'EIA Costs'!F11*1000</f>
        <v>93230</v>
      </c>
      <c r="C4" s="30">
        <v>0</v>
      </c>
      <c r="D4" s="5">
        <f>'EIA Costs'!F11*1000</f>
        <v>93230</v>
      </c>
    </row>
    <row r="5" spans="1:4" x14ac:dyDescent="0.25">
      <c r="A5" t="s">
        <v>25</v>
      </c>
      <c r="B5" s="5">
        <f>'EIA Costs'!F17*1000</f>
        <v>15150</v>
      </c>
      <c r="C5" s="30">
        <v>0</v>
      </c>
      <c r="D5" s="5">
        <f>'EIA Costs'!F17*1000</f>
        <v>15150</v>
      </c>
    </row>
    <row r="6" spans="1:4" x14ac:dyDescent="0.25">
      <c r="A6" t="s">
        <v>26</v>
      </c>
      <c r="B6" s="5">
        <f>'EIA Costs'!F18*1000</f>
        <v>39530</v>
      </c>
      <c r="C6" s="30">
        <v>0</v>
      </c>
      <c r="D6" s="5">
        <f>'EIA Costs'!F18*1000</f>
        <v>39530</v>
      </c>
    </row>
    <row r="7" spans="1:4" x14ac:dyDescent="0.25">
      <c r="A7" t="s">
        <v>27</v>
      </c>
      <c r="B7" s="5">
        <f>'EIA Costs'!F21*1000</f>
        <v>24680</v>
      </c>
      <c r="C7" s="30">
        <v>0</v>
      </c>
      <c r="D7" s="5">
        <f>'EIA Costs'!F21*1000</f>
        <v>24680</v>
      </c>
    </row>
    <row r="8" spans="1:4" x14ac:dyDescent="0.25">
      <c r="A8" t="s">
        <v>28</v>
      </c>
      <c r="B8" s="5">
        <f>'EIA Costs'!F20*1000</f>
        <v>67230</v>
      </c>
      <c r="C8" s="30">
        <v>0</v>
      </c>
      <c r="D8" s="5">
        <f>'EIA Costs'!F20*1000</f>
        <v>67230</v>
      </c>
    </row>
    <row r="9" spans="1:4" x14ac:dyDescent="0.25">
      <c r="A9" t="s">
        <v>29</v>
      </c>
      <c r="B9" s="5">
        <f>'EIA Costs'!F14*1000</f>
        <v>105580</v>
      </c>
      <c r="C9" s="30">
        <v>0</v>
      </c>
      <c r="D9" s="5">
        <f>'EIA Costs'!F14*1000</f>
        <v>105580</v>
      </c>
    </row>
    <row r="10" spans="1:4" x14ac:dyDescent="0.25">
      <c r="A10" t="s">
        <v>45</v>
      </c>
      <c r="B10" s="5">
        <f>'EIA Costs'!F15*1000</f>
        <v>112850</v>
      </c>
      <c r="C10" s="30">
        <v>0</v>
      </c>
      <c r="D10" s="5">
        <f>'EIA Costs'!F15*1000</f>
        <v>112850</v>
      </c>
    </row>
    <row r="11" spans="1:4" x14ac:dyDescent="0.25">
      <c r="A11" t="s">
        <v>46</v>
      </c>
      <c r="B11" s="5">
        <f>B12</f>
        <v>7340</v>
      </c>
      <c r="C11" s="30">
        <v>0</v>
      </c>
      <c r="D11" s="5">
        <f>D12</f>
        <v>7040</v>
      </c>
    </row>
    <row r="12" spans="1:4" x14ac:dyDescent="0.25">
      <c r="A12" t="s">
        <v>47</v>
      </c>
      <c r="B12" s="5">
        <f>'EIA Costs'!F8*1000</f>
        <v>7340</v>
      </c>
      <c r="C12" s="30">
        <v>0</v>
      </c>
      <c r="D12" s="5">
        <f>'EIA Costs'!F9*1000</f>
        <v>7040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2"/>
  <sheetViews>
    <sheetView workbookViewId="0">
      <selection activeCell="D12" sqref="D12"/>
    </sheetView>
  </sheetViews>
  <sheetFormatPr defaultRowHeight="15" x14ac:dyDescent="0.25"/>
  <cols>
    <col min="1" max="1" width="33.28515625" style="30" customWidth="1"/>
    <col min="2" max="4" width="24" style="30" customWidth="1"/>
    <col min="5" max="16384" width="9.140625" style="30"/>
  </cols>
  <sheetData>
    <row r="1" spans="1:4" x14ac:dyDescent="0.25">
      <c r="A1" s="6" t="s">
        <v>31</v>
      </c>
      <c r="B1" s="24" t="s">
        <v>145</v>
      </c>
      <c r="C1" s="24" t="s">
        <v>148</v>
      </c>
      <c r="D1" s="24" t="s">
        <v>146</v>
      </c>
    </row>
    <row r="2" spans="1:4" x14ac:dyDescent="0.25">
      <c r="A2" s="30" t="s">
        <v>23</v>
      </c>
      <c r="B2" s="23">
        <f>'EIA Costs'!E2</f>
        <v>4.47</v>
      </c>
      <c r="C2" s="30">
        <v>0</v>
      </c>
      <c r="D2" s="23">
        <f>'EIA Costs'!E4</f>
        <v>8.44</v>
      </c>
    </row>
    <row r="3" spans="1:4" x14ac:dyDescent="0.25">
      <c r="A3" s="30" t="s">
        <v>44</v>
      </c>
      <c r="B3" s="23">
        <f>'EIA Costs'!E5</f>
        <v>3.6</v>
      </c>
      <c r="C3" s="30">
        <v>0</v>
      </c>
      <c r="D3" s="23">
        <f>'EIA Costs'!E6</f>
        <v>3.27</v>
      </c>
    </row>
    <row r="4" spans="1:4" x14ac:dyDescent="0.25">
      <c r="A4" s="30" t="s">
        <v>24</v>
      </c>
      <c r="B4" s="23">
        <f>'EIA Costs'!E11</f>
        <v>2.14</v>
      </c>
      <c r="C4" s="30">
        <v>0</v>
      </c>
      <c r="D4" s="23">
        <f>'EIA Costs'!E11</f>
        <v>2.14</v>
      </c>
    </row>
    <row r="5" spans="1:4" x14ac:dyDescent="0.25">
      <c r="A5" s="30" t="s">
        <v>25</v>
      </c>
      <c r="B5" s="23">
        <f>'EIA Costs'!E17</f>
        <v>5.76</v>
      </c>
      <c r="C5" s="30">
        <v>0</v>
      </c>
      <c r="D5" s="23">
        <f>'EIA Costs'!E17</f>
        <v>5.76</v>
      </c>
    </row>
    <row r="6" spans="1:4" x14ac:dyDescent="0.25">
      <c r="A6" s="30" t="s">
        <v>26</v>
      </c>
      <c r="B6" s="5">
        <f>'EIA Costs'!E18</f>
        <v>0</v>
      </c>
      <c r="C6" s="30">
        <v>0</v>
      </c>
      <c r="D6" s="5">
        <f>'EIA Costs'!E18</f>
        <v>0</v>
      </c>
    </row>
    <row r="7" spans="1:4" x14ac:dyDescent="0.25">
      <c r="A7" s="30" t="s">
        <v>27</v>
      </c>
      <c r="B7" s="5">
        <f>'EIA Costs'!E21</f>
        <v>0</v>
      </c>
      <c r="C7" s="30">
        <v>0</v>
      </c>
      <c r="D7" s="5">
        <f>'EIA Costs'!E21</f>
        <v>0</v>
      </c>
    </row>
    <row r="8" spans="1:4" x14ac:dyDescent="0.25">
      <c r="A8" s="30" t="s">
        <v>28</v>
      </c>
      <c r="B8" s="5">
        <f>'EIA Costs'!E20</f>
        <v>0</v>
      </c>
      <c r="C8" s="30">
        <v>0</v>
      </c>
      <c r="D8" s="5">
        <f>'EIA Costs'!E20</f>
        <v>0</v>
      </c>
    </row>
    <row r="9" spans="1:4" x14ac:dyDescent="0.25">
      <c r="A9" s="30" t="s">
        <v>29</v>
      </c>
      <c r="B9" s="23">
        <f>'EIA Costs'!E14</f>
        <v>5.26</v>
      </c>
      <c r="C9" s="30">
        <v>0</v>
      </c>
      <c r="D9" s="23">
        <f>'EIA Costs'!E14</f>
        <v>5.26</v>
      </c>
    </row>
    <row r="10" spans="1:4" x14ac:dyDescent="0.25">
      <c r="A10" s="30" t="s">
        <v>45</v>
      </c>
      <c r="B10" s="5">
        <f>'EIA Costs'!E15</f>
        <v>0</v>
      </c>
      <c r="C10" s="30">
        <v>0</v>
      </c>
      <c r="D10" s="5">
        <f>'EIA Costs'!E15</f>
        <v>0</v>
      </c>
    </row>
    <row r="11" spans="1:4" x14ac:dyDescent="0.25">
      <c r="A11" s="30" t="s">
        <v>46</v>
      </c>
      <c r="B11" s="23">
        <f>B12</f>
        <v>15.44</v>
      </c>
      <c r="C11" s="30">
        <v>0</v>
      </c>
      <c r="D11" s="23">
        <f>D12</f>
        <v>10.37</v>
      </c>
    </row>
    <row r="12" spans="1:4" x14ac:dyDescent="0.25">
      <c r="A12" s="30" t="s">
        <v>47</v>
      </c>
      <c r="B12" s="23">
        <f>'EIA Costs'!E8</f>
        <v>15.44</v>
      </c>
      <c r="C12" s="30">
        <v>0</v>
      </c>
      <c r="D12" s="23">
        <f>'EIA Costs'!E9</f>
        <v>10.37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5703125" customWidth="1"/>
    <col min="2" max="2" width="18.42578125" customWidth="1"/>
  </cols>
  <sheetData>
    <row r="1" spans="1:2" s="26" customFormat="1" x14ac:dyDescent="0.25">
      <c r="A1" s="1" t="s">
        <v>136</v>
      </c>
    </row>
    <row r="2" spans="1:2" s="26" customFormat="1" x14ac:dyDescent="0.25">
      <c r="A2" s="20" t="s">
        <v>7</v>
      </c>
      <c r="B2" s="20" t="s">
        <v>36</v>
      </c>
    </row>
    <row r="3" spans="1:2" s="26" customFormat="1" x14ac:dyDescent="0.25">
      <c r="A3" s="24">
        <v>2015</v>
      </c>
      <c r="B3" s="26">
        <v>1690</v>
      </c>
    </row>
    <row r="4" spans="1:2" s="26" customFormat="1" x14ac:dyDescent="0.25"/>
    <row r="5" spans="1:2" x14ac:dyDescent="0.25">
      <c r="A5" s="1" t="s">
        <v>131</v>
      </c>
    </row>
    <row r="6" spans="1:2" s="26" customFormat="1" x14ac:dyDescent="0.25">
      <c r="A6" s="20" t="s">
        <v>7</v>
      </c>
      <c r="B6" s="20" t="s">
        <v>36</v>
      </c>
    </row>
    <row r="7" spans="1:2" x14ac:dyDescent="0.25">
      <c r="A7" s="24" t="s">
        <v>128</v>
      </c>
      <c r="B7" s="23">
        <v>1.33</v>
      </c>
    </row>
    <row r="10" spans="1:2" x14ac:dyDescent="0.25">
      <c r="B10" s="25"/>
    </row>
    <row r="11" spans="1:2" x14ac:dyDescent="0.25">
      <c r="B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/>
  </sheetViews>
  <sheetFormatPr defaultRowHeight="15" x14ac:dyDescent="0.25"/>
  <cols>
    <col min="1" max="1" width="21.28515625" customWidth="1"/>
    <col min="2" max="2" width="42.5703125" customWidth="1"/>
    <col min="3" max="3" width="20.42578125" customWidth="1"/>
    <col min="8" max="8" width="12.5703125" customWidth="1"/>
    <col min="10" max="10" width="13.140625" customWidth="1"/>
    <col min="11" max="11" width="13" customWidth="1"/>
    <col min="12" max="12" width="15.85546875" customWidth="1"/>
  </cols>
  <sheetData>
    <row r="1" spans="1:5" x14ac:dyDescent="0.25">
      <c r="A1" s="30" t="s">
        <v>94</v>
      </c>
    </row>
    <row r="2" spans="1:5" x14ac:dyDescent="0.25">
      <c r="A2" s="30" t="s">
        <v>95</v>
      </c>
    </row>
    <row r="3" spans="1:5" x14ac:dyDescent="0.25">
      <c r="A3" s="30" t="s">
        <v>96</v>
      </c>
    </row>
    <row r="4" spans="1:5" x14ac:dyDescent="0.25">
      <c r="A4" s="30"/>
    </row>
    <row r="5" spans="1:5" x14ac:dyDescent="0.25">
      <c r="A5" s="30" t="s">
        <v>97</v>
      </c>
    </row>
    <row r="6" spans="1:5" x14ac:dyDescent="0.25">
      <c r="A6" t="s">
        <v>98</v>
      </c>
    </row>
    <row r="7" spans="1:5" x14ac:dyDescent="0.25">
      <c r="A7" t="s">
        <v>99</v>
      </c>
    </row>
    <row r="8" spans="1:5" x14ac:dyDescent="0.25">
      <c r="A8" t="s">
        <v>100</v>
      </c>
    </row>
    <row r="10" spans="1:5" s="30" customFormat="1" x14ac:dyDescent="0.25">
      <c r="A10" s="1" t="s">
        <v>53</v>
      </c>
      <c r="B10" s="1" t="s">
        <v>103</v>
      </c>
      <c r="C10" s="6" t="s">
        <v>104</v>
      </c>
      <c r="D10" s="6" t="s">
        <v>105</v>
      </c>
      <c r="E10" s="1" t="s">
        <v>110</v>
      </c>
    </row>
    <row r="11" spans="1:5" s="30" customFormat="1" x14ac:dyDescent="0.25">
      <c r="A11" s="30" t="s">
        <v>23</v>
      </c>
      <c r="B11" s="30" t="s">
        <v>108</v>
      </c>
      <c r="C11" s="2">
        <v>10</v>
      </c>
      <c r="D11" s="2">
        <v>20</v>
      </c>
      <c r="E11" s="30" t="s">
        <v>120</v>
      </c>
    </row>
    <row r="12" spans="1:5" s="30" customFormat="1" x14ac:dyDescent="0.25">
      <c r="A12" s="30" t="s">
        <v>44</v>
      </c>
      <c r="B12" s="30" t="s">
        <v>109</v>
      </c>
      <c r="C12" s="2">
        <v>4</v>
      </c>
      <c r="D12" s="2">
        <v>14</v>
      </c>
    </row>
    <row r="13" spans="1:5" s="30" customFormat="1" x14ac:dyDescent="0.25">
      <c r="A13" s="30" t="s">
        <v>24</v>
      </c>
      <c r="B13" s="30" t="s">
        <v>111</v>
      </c>
      <c r="C13" s="2">
        <v>1</v>
      </c>
      <c r="D13" s="2">
        <v>10</v>
      </c>
    </row>
    <row r="14" spans="1:5" s="30" customFormat="1" x14ac:dyDescent="0.25">
      <c r="A14" s="30" t="s">
        <v>25</v>
      </c>
      <c r="B14" s="30" t="s">
        <v>114</v>
      </c>
      <c r="C14" s="2">
        <v>22</v>
      </c>
      <c r="D14" s="2">
        <v>33</v>
      </c>
    </row>
    <row r="15" spans="1:5" s="30" customFormat="1" x14ac:dyDescent="0.25">
      <c r="A15" s="30" t="s">
        <v>26</v>
      </c>
      <c r="B15" s="30" t="s">
        <v>118</v>
      </c>
      <c r="C15" s="2">
        <v>28</v>
      </c>
      <c r="D15" s="2">
        <v>46</v>
      </c>
    </row>
    <row r="16" spans="1:5" s="30" customFormat="1" x14ac:dyDescent="0.25">
      <c r="A16" s="30" t="s">
        <v>27</v>
      </c>
      <c r="B16" s="30" t="s">
        <v>116</v>
      </c>
      <c r="C16" s="2">
        <v>25</v>
      </c>
      <c r="D16" s="2">
        <v>40</v>
      </c>
      <c r="E16" s="30" t="s">
        <v>115</v>
      </c>
    </row>
    <row r="17" spans="1:12" s="30" customFormat="1" x14ac:dyDescent="0.25">
      <c r="A17" s="30" t="s">
        <v>28</v>
      </c>
      <c r="B17" s="30" t="s">
        <v>117</v>
      </c>
      <c r="C17" s="2">
        <v>27</v>
      </c>
      <c r="D17" s="2">
        <v>43</v>
      </c>
    </row>
    <row r="18" spans="1:12" s="30" customFormat="1" x14ac:dyDescent="0.25">
      <c r="A18" s="30" t="s">
        <v>29</v>
      </c>
      <c r="B18" s="30" t="s">
        <v>107</v>
      </c>
      <c r="C18" s="2"/>
      <c r="D18" s="2"/>
    </row>
    <row r="19" spans="1:12" s="30" customFormat="1" x14ac:dyDescent="0.25">
      <c r="A19" s="30" t="s">
        <v>45</v>
      </c>
      <c r="B19" s="30" t="s">
        <v>113</v>
      </c>
      <c r="C19" s="2">
        <v>20</v>
      </c>
      <c r="D19" s="2">
        <v>32</v>
      </c>
    </row>
    <row r="20" spans="1:12" s="30" customFormat="1" x14ac:dyDescent="0.25">
      <c r="A20" s="30" t="s">
        <v>46</v>
      </c>
      <c r="C20" s="2"/>
      <c r="D20" s="2"/>
      <c r="E20" s="30" t="s">
        <v>119</v>
      </c>
    </row>
    <row r="21" spans="1:12" s="30" customFormat="1" x14ac:dyDescent="0.25">
      <c r="A21" s="30" t="s">
        <v>47</v>
      </c>
      <c r="B21" s="30" t="s">
        <v>112</v>
      </c>
      <c r="C21" s="2">
        <v>2</v>
      </c>
      <c r="D21" s="2">
        <v>12</v>
      </c>
    </row>
    <row r="22" spans="1:12" s="30" customFormat="1" x14ac:dyDescent="0.25"/>
    <row r="23" spans="1:12" x14ac:dyDescent="0.25">
      <c r="A23" s="7" t="s">
        <v>106</v>
      </c>
      <c r="B23" s="8"/>
      <c r="C23" s="8"/>
      <c r="D23" s="8"/>
      <c r="E23" s="8"/>
      <c r="F23" s="8"/>
      <c r="G23" s="8"/>
      <c r="H23" s="8"/>
      <c r="I23" s="8"/>
      <c r="J23" s="4"/>
      <c r="K23" s="4"/>
      <c r="L23" s="4"/>
    </row>
    <row r="24" spans="1:12" x14ac:dyDescent="0.25">
      <c r="A24" s="2"/>
      <c r="B24" s="6" t="s">
        <v>2</v>
      </c>
      <c r="C24" s="6" t="s">
        <v>101</v>
      </c>
      <c r="D24" s="6" t="s">
        <v>3</v>
      </c>
      <c r="E24" s="9" t="s">
        <v>5</v>
      </c>
      <c r="F24" s="6" t="s">
        <v>6</v>
      </c>
      <c r="G24" s="6" t="s">
        <v>19</v>
      </c>
      <c r="H24" s="6" t="s">
        <v>16</v>
      </c>
      <c r="I24" s="6" t="s">
        <v>4</v>
      </c>
      <c r="J24" s="6" t="s">
        <v>43</v>
      </c>
      <c r="K24" s="6" t="s">
        <v>48</v>
      </c>
      <c r="L24" s="6" t="s">
        <v>102</v>
      </c>
    </row>
    <row r="25" spans="1:12" x14ac:dyDescent="0.25">
      <c r="A25" s="6">
        <v>2015</v>
      </c>
      <c r="B25" s="33">
        <f>TREND(B26:B27,A26:A27,A25)</f>
        <v>7480</v>
      </c>
      <c r="C25" s="12">
        <v>1230</v>
      </c>
      <c r="D25" s="32">
        <v>6100</v>
      </c>
      <c r="E25" s="32">
        <v>3500</v>
      </c>
      <c r="F25" s="32">
        <v>1980</v>
      </c>
      <c r="G25" s="32">
        <v>2357</v>
      </c>
      <c r="H25" s="32">
        <v>6800</v>
      </c>
      <c r="I25" s="32">
        <v>3830</v>
      </c>
      <c r="J25" s="32">
        <v>5940</v>
      </c>
      <c r="K25" s="33">
        <f>L25</f>
        <v>651</v>
      </c>
      <c r="L25" s="32">
        <v>651</v>
      </c>
    </row>
    <row r="26" spans="1:12" x14ac:dyDescent="0.25">
      <c r="A26" s="6">
        <v>2020</v>
      </c>
      <c r="B26" s="32">
        <v>6560</v>
      </c>
      <c r="C26" s="12">
        <v>1230</v>
      </c>
      <c r="D26" s="32">
        <v>6100</v>
      </c>
      <c r="E26" s="32">
        <v>3500</v>
      </c>
      <c r="F26" s="32">
        <v>1980</v>
      </c>
      <c r="G26" s="32">
        <v>2220</v>
      </c>
      <c r="H26" s="32">
        <v>6530</v>
      </c>
      <c r="I26" s="32">
        <v>3830</v>
      </c>
      <c r="J26" s="32">
        <v>5940</v>
      </c>
      <c r="K26" s="33">
        <f t="shared" ref="K26:K32" si="0">L26</f>
        <v>651</v>
      </c>
      <c r="L26" s="32">
        <v>651</v>
      </c>
    </row>
    <row r="27" spans="1:12" x14ac:dyDescent="0.25">
      <c r="A27" s="6">
        <v>2025</v>
      </c>
      <c r="B27" s="32">
        <v>5640</v>
      </c>
      <c r="C27" s="12">
        <v>1230</v>
      </c>
      <c r="D27" s="32">
        <v>6100</v>
      </c>
      <c r="E27" s="32">
        <v>3500</v>
      </c>
      <c r="F27" s="32">
        <v>1980</v>
      </c>
      <c r="G27" s="32">
        <v>2100</v>
      </c>
      <c r="H27" s="32">
        <v>5920</v>
      </c>
      <c r="I27" s="32">
        <v>3830</v>
      </c>
      <c r="J27" s="32">
        <v>5940</v>
      </c>
      <c r="K27" s="33">
        <f t="shared" si="0"/>
        <v>651</v>
      </c>
      <c r="L27" s="32">
        <v>651</v>
      </c>
    </row>
    <row r="28" spans="1:12" x14ac:dyDescent="0.25">
      <c r="A28" s="6">
        <v>2030</v>
      </c>
      <c r="B28" s="32">
        <v>5640</v>
      </c>
      <c r="C28" s="12">
        <v>1230</v>
      </c>
      <c r="D28" s="32">
        <v>6100</v>
      </c>
      <c r="E28" s="32">
        <v>3500</v>
      </c>
      <c r="F28" s="32">
        <v>1980</v>
      </c>
      <c r="G28" s="32">
        <v>1990</v>
      </c>
      <c r="H28" s="32">
        <v>5310</v>
      </c>
      <c r="I28" s="32">
        <v>3830</v>
      </c>
      <c r="J28" s="32">
        <v>5940</v>
      </c>
      <c r="K28" s="33">
        <f t="shared" si="0"/>
        <v>651</v>
      </c>
      <c r="L28" s="32">
        <v>651</v>
      </c>
    </row>
    <row r="29" spans="1:12" x14ac:dyDescent="0.25">
      <c r="A29" s="6">
        <v>2035</v>
      </c>
      <c r="B29" s="32">
        <v>5640</v>
      </c>
      <c r="C29" s="12">
        <v>1230</v>
      </c>
      <c r="D29" s="32">
        <v>6100</v>
      </c>
      <c r="E29" s="32">
        <v>3500</v>
      </c>
      <c r="F29" s="32">
        <v>1980</v>
      </c>
      <c r="G29" s="32">
        <v>1905</v>
      </c>
      <c r="H29" s="32">
        <v>4700</v>
      </c>
      <c r="I29" s="32">
        <v>3830</v>
      </c>
      <c r="J29" s="32">
        <v>5940</v>
      </c>
      <c r="K29" s="33">
        <f t="shared" si="0"/>
        <v>651</v>
      </c>
      <c r="L29" s="32">
        <v>651</v>
      </c>
    </row>
    <row r="30" spans="1:12" x14ac:dyDescent="0.25">
      <c r="A30" s="6">
        <v>2040</v>
      </c>
      <c r="B30" s="32">
        <v>5640</v>
      </c>
      <c r="C30" s="12">
        <v>1230</v>
      </c>
      <c r="D30" s="32">
        <v>6100</v>
      </c>
      <c r="E30" s="32">
        <v>3500</v>
      </c>
      <c r="F30" s="32">
        <v>1980</v>
      </c>
      <c r="G30" s="32">
        <v>1830</v>
      </c>
      <c r="H30" s="32">
        <v>4700</v>
      </c>
      <c r="I30" s="32">
        <v>3830</v>
      </c>
      <c r="J30" s="32">
        <v>5940</v>
      </c>
      <c r="K30" s="33">
        <f t="shared" si="0"/>
        <v>651</v>
      </c>
      <c r="L30" s="32">
        <v>651</v>
      </c>
    </row>
    <row r="31" spans="1:12" x14ac:dyDescent="0.25">
      <c r="A31" s="6">
        <v>2045</v>
      </c>
      <c r="B31" s="32">
        <v>5640</v>
      </c>
      <c r="C31" s="12">
        <v>1230</v>
      </c>
      <c r="D31" s="32">
        <v>6100</v>
      </c>
      <c r="E31" s="32">
        <v>3500</v>
      </c>
      <c r="F31" s="32">
        <v>1980</v>
      </c>
      <c r="G31" s="32">
        <v>1760</v>
      </c>
      <c r="H31" s="32">
        <v>4700</v>
      </c>
      <c r="I31" s="32">
        <v>3830</v>
      </c>
      <c r="J31" s="32">
        <v>5940</v>
      </c>
      <c r="K31" s="33">
        <f t="shared" si="0"/>
        <v>651</v>
      </c>
      <c r="L31" s="32">
        <v>651</v>
      </c>
    </row>
    <row r="32" spans="1:12" x14ac:dyDescent="0.25">
      <c r="A32" s="6">
        <v>2050</v>
      </c>
      <c r="B32" s="32">
        <v>5640</v>
      </c>
      <c r="C32" s="12">
        <v>1230</v>
      </c>
      <c r="D32" s="32">
        <v>6100</v>
      </c>
      <c r="E32" s="32">
        <v>3500</v>
      </c>
      <c r="F32" s="32">
        <v>1980</v>
      </c>
      <c r="G32" s="32">
        <v>1700</v>
      </c>
      <c r="H32" s="32">
        <v>4700</v>
      </c>
      <c r="I32" s="32">
        <v>3830</v>
      </c>
      <c r="J32" s="32">
        <v>5940</v>
      </c>
      <c r="K32" s="33">
        <f t="shared" si="0"/>
        <v>651</v>
      </c>
      <c r="L32" s="32">
        <v>651</v>
      </c>
    </row>
    <row r="34" spans="1:12" s="30" customFormat="1" x14ac:dyDescent="0.25">
      <c r="A34" s="35" t="s">
        <v>121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2"/>
      <c r="B35" s="6" t="s">
        <v>2</v>
      </c>
      <c r="C35" s="6" t="s">
        <v>101</v>
      </c>
      <c r="D35" s="6" t="s">
        <v>3</v>
      </c>
      <c r="E35" s="9" t="s">
        <v>5</v>
      </c>
      <c r="F35" s="6" t="s">
        <v>6</v>
      </c>
      <c r="G35" s="6" t="s">
        <v>19</v>
      </c>
      <c r="H35" s="6" t="s">
        <v>16</v>
      </c>
      <c r="I35" s="6" t="s">
        <v>4</v>
      </c>
      <c r="J35" s="6" t="s">
        <v>43</v>
      </c>
      <c r="K35" s="6" t="s">
        <v>48</v>
      </c>
      <c r="L35" s="6" t="s">
        <v>102</v>
      </c>
    </row>
    <row r="36" spans="1:12" x14ac:dyDescent="0.25">
      <c r="A36" s="36">
        <v>2015</v>
      </c>
      <c r="B36" s="37">
        <f>B25</f>
        <v>7480</v>
      </c>
      <c r="C36" s="37">
        <f t="shared" ref="C36:L36" si="1">C25</f>
        <v>1230</v>
      </c>
      <c r="D36" s="37">
        <f t="shared" si="1"/>
        <v>6100</v>
      </c>
      <c r="E36" s="37">
        <f t="shared" si="1"/>
        <v>3500</v>
      </c>
      <c r="F36" s="37">
        <f t="shared" si="1"/>
        <v>1980</v>
      </c>
      <c r="G36" s="37">
        <f t="shared" si="1"/>
        <v>2357</v>
      </c>
      <c r="H36" s="37">
        <f t="shared" si="1"/>
        <v>6800</v>
      </c>
      <c r="I36" s="37">
        <f t="shared" si="1"/>
        <v>3830</v>
      </c>
      <c r="J36" s="37">
        <f t="shared" si="1"/>
        <v>5940</v>
      </c>
      <c r="K36" s="37">
        <f t="shared" si="1"/>
        <v>651</v>
      </c>
      <c r="L36" s="37">
        <f t="shared" si="1"/>
        <v>651</v>
      </c>
    </row>
    <row r="37" spans="1:12" x14ac:dyDescent="0.25">
      <c r="A37">
        <v>2016</v>
      </c>
      <c r="B37" s="38">
        <f>TREND(B$25:B$26,$A$25:$A$26,$A37)</f>
        <v>7296</v>
      </c>
      <c r="C37" s="38">
        <f t="shared" ref="C37:L37" si="2">TREND(C$25:C$26,$A$25:$A$26,$A37)</f>
        <v>1230</v>
      </c>
      <c r="D37" s="38">
        <f t="shared" si="2"/>
        <v>6100</v>
      </c>
      <c r="E37" s="38">
        <f t="shared" si="2"/>
        <v>3500</v>
      </c>
      <c r="F37" s="38">
        <f t="shared" si="2"/>
        <v>1980</v>
      </c>
      <c r="G37" s="5">
        <f t="shared" si="2"/>
        <v>2329.6000000000058</v>
      </c>
      <c r="H37" s="38">
        <f t="shared" si="2"/>
        <v>6746</v>
      </c>
      <c r="I37" s="38">
        <f t="shared" si="2"/>
        <v>3830</v>
      </c>
      <c r="J37" s="38">
        <f t="shared" si="2"/>
        <v>5940</v>
      </c>
      <c r="K37" s="38">
        <f t="shared" si="2"/>
        <v>651</v>
      </c>
      <c r="L37" s="38">
        <f t="shared" si="2"/>
        <v>651</v>
      </c>
    </row>
    <row r="38" spans="1:12" x14ac:dyDescent="0.25">
      <c r="A38" s="30">
        <v>2017</v>
      </c>
      <c r="B38" s="38">
        <f t="shared" ref="B38:L40" si="3">TREND(B$25:B$26,$A$25:$A$26,$A38)</f>
        <v>7112</v>
      </c>
      <c r="C38" s="38">
        <f t="shared" si="3"/>
        <v>1230</v>
      </c>
      <c r="D38" s="38">
        <f t="shared" si="3"/>
        <v>6100</v>
      </c>
      <c r="E38" s="38">
        <f t="shared" si="3"/>
        <v>3500</v>
      </c>
      <c r="F38" s="38">
        <f t="shared" si="3"/>
        <v>1980</v>
      </c>
      <c r="G38" s="5">
        <f t="shared" si="3"/>
        <v>2302.2000000000044</v>
      </c>
      <c r="H38" s="38">
        <f t="shared" si="3"/>
        <v>6692</v>
      </c>
      <c r="I38" s="38">
        <f t="shared" si="3"/>
        <v>3830</v>
      </c>
      <c r="J38" s="38">
        <f t="shared" si="3"/>
        <v>5940</v>
      </c>
      <c r="K38" s="38">
        <f t="shared" si="3"/>
        <v>651</v>
      </c>
      <c r="L38" s="38">
        <f t="shared" si="3"/>
        <v>651</v>
      </c>
    </row>
    <row r="39" spans="1:12" x14ac:dyDescent="0.25">
      <c r="A39" s="30">
        <v>2018</v>
      </c>
      <c r="B39" s="38">
        <f t="shared" si="3"/>
        <v>6928</v>
      </c>
      <c r="C39" s="38">
        <f t="shared" si="3"/>
        <v>1230</v>
      </c>
      <c r="D39" s="38">
        <f t="shared" si="3"/>
        <v>6100</v>
      </c>
      <c r="E39" s="38">
        <f t="shared" si="3"/>
        <v>3500</v>
      </c>
      <c r="F39" s="38">
        <f t="shared" si="3"/>
        <v>1980</v>
      </c>
      <c r="G39" s="5">
        <f t="shared" si="3"/>
        <v>2274.8000000000029</v>
      </c>
      <c r="H39" s="38">
        <f t="shared" si="3"/>
        <v>6638</v>
      </c>
      <c r="I39" s="38">
        <f t="shared" si="3"/>
        <v>3830</v>
      </c>
      <c r="J39" s="38">
        <f t="shared" si="3"/>
        <v>5940</v>
      </c>
      <c r="K39" s="38">
        <f t="shared" si="3"/>
        <v>651</v>
      </c>
      <c r="L39" s="38">
        <f t="shared" si="3"/>
        <v>651</v>
      </c>
    </row>
    <row r="40" spans="1:12" x14ac:dyDescent="0.25">
      <c r="A40" s="30">
        <v>2019</v>
      </c>
      <c r="B40" s="38">
        <f t="shared" si="3"/>
        <v>6744</v>
      </c>
      <c r="C40" s="38">
        <f t="shared" si="3"/>
        <v>1230</v>
      </c>
      <c r="D40" s="38">
        <f t="shared" si="3"/>
        <v>6100</v>
      </c>
      <c r="E40" s="38">
        <f t="shared" si="3"/>
        <v>3500</v>
      </c>
      <c r="F40" s="38">
        <f t="shared" si="3"/>
        <v>1980</v>
      </c>
      <c r="G40" s="5">
        <f t="shared" si="3"/>
        <v>2247.4000000000015</v>
      </c>
      <c r="H40" s="38">
        <f t="shared" si="3"/>
        <v>6584</v>
      </c>
      <c r="I40" s="38">
        <f t="shared" si="3"/>
        <v>3830</v>
      </c>
      <c r="J40" s="38">
        <f t="shared" si="3"/>
        <v>5940</v>
      </c>
      <c r="K40" s="38">
        <f t="shared" si="3"/>
        <v>651</v>
      </c>
      <c r="L40" s="38">
        <f t="shared" si="3"/>
        <v>651</v>
      </c>
    </row>
    <row r="41" spans="1:12" x14ac:dyDescent="0.25">
      <c r="A41" s="36">
        <v>2020</v>
      </c>
      <c r="B41" s="37">
        <f>B26</f>
        <v>6560</v>
      </c>
      <c r="C41" s="37">
        <f t="shared" ref="C41:L41" si="4">C26</f>
        <v>1230</v>
      </c>
      <c r="D41" s="37">
        <f t="shared" si="4"/>
        <v>6100</v>
      </c>
      <c r="E41" s="37">
        <f t="shared" si="4"/>
        <v>3500</v>
      </c>
      <c r="F41" s="37">
        <f t="shared" si="4"/>
        <v>1980</v>
      </c>
      <c r="G41" s="37">
        <f t="shared" si="4"/>
        <v>2220</v>
      </c>
      <c r="H41" s="37">
        <f t="shared" si="4"/>
        <v>6530</v>
      </c>
      <c r="I41" s="37">
        <f t="shared" si="4"/>
        <v>3830</v>
      </c>
      <c r="J41" s="37">
        <f t="shared" si="4"/>
        <v>5940</v>
      </c>
      <c r="K41" s="37">
        <f t="shared" si="4"/>
        <v>651</v>
      </c>
      <c r="L41" s="37">
        <f t="shared" si="4"/>
        <v>651</v>
      </c>
    </row>
    <row r="42" spans="1:12" x14ac:dyDescent="0.25">
      <c r="A42" s="30">
        <v>2021</v>
      </c>
      <c r="B42" s="38">
        <f>TREND(B$26:B$27,$A$26:$A$27,$A42)</f>
        <v>6376</v>
      </c>
      <c r="C42" s="38">
        <f t="shared" ref="C42:L42" si="5">TREND(C$26:C$27,$A$26:$A$27,$A42)</f>
        <v>1230</v>
      </c>
      <c r="D42" s="38">
        <f t="shared" si="5"/>
        <v>6100</v>
      </c>
      <c r="E42" s="38">
        <f t="shared" si="5"/>
        <v>3500</v>
      </c>
      <c r="F42" s="38">
        <f t="shared" si="5"/>
        <v>1980</v>
      </c>
      <c r="G42" s="38">
        <f t="shared" si="5"/>
        <v>2196</v>
      </c>
      <c r="H42" s="38">
        <f t="shared" si="5"/>
        <v>6408</v>
      </c>
      <c r="I42" s="38">
        <f t="shared" si="5"/>
        <v>3830</v>
      </c>
      <c r="J42" s="38">
        <f t="shared" si="5"/>
        <v>5940</v>
      </c>
      <c r="K42" s="38">
        <f t="shared" si="5"/>
        <v>651</v>
      </c>
      <c r="L42" s="38">
        <f t="shared" si="5"/>
        <v>651</v>
      </c>
    </row>
    <row r="43" spans="1:12" x14ac:dyDescent="0.25">
      <c r="A43" s="30">
        <v>2022</v>
      </c>
      <c r="B43" s="38">
        <f t="shared" ref="B43:L45" si="6">TREND(B$26:B$27,$A$26:$A$27,$A43)</f>
        <v>6192</v>
      </c>
      <c r="C43" s="38">
        <f t="shared" si="6"/>
        <v>1230</v>
      </c>
      <c r="D43" s="38">
        <f t="shared" si="6"/>
        <v>6100</v>
      </c>
      <c r="E43" s="38">
        <f t="shared" si="6"/>
        <v>3500</v>
      </c>
      <c r="F43" s="38">
        <f t="shared" si="6"/>
        <v>1980</v>
      </c>
      <c r="G43" s="38">
        <f t="shared" si="6"/>
        <v>2172</v>
      </c>
      <c r="H43" s="38">
        <f t="shared" si="6"/>
        <v>6286</v>
      </c>
      <c r="I43" s="38">
        <f t="shared" si="6"/>
        <v>3830</v>
      </c>
      <c r="J43" s="38">
        <f t="shared" si="6"/>
        <v>5940</v>
      </c>
      <c r="K43" s="38">
        <f t="shared" si="6"/>
        <v>651</v>
      </c>
      <c r="L43" s="38">
        <f t="shared" si="6"/>
        <v>651</v>
      </c>
    </row>
    <row r="44" spans="1:12" x14ac:dyDescent="0.25">
      <c r="A44" s="30">
        <v>2023</v>
      </c>
      <c r="B44" s="38">
        <f t="shared" si="6"/>
        <v>6008</v>
      </c>
      <c r="C44" s="38">
        <f t="shared" si="6"/>
        <v>1230</v>
      </c>
      <c r="D44" s="38">
        <f t="shared" si="6"/>
        <v>6100</v>
      </c>
      <c r="E44" s="38">
        <f t="shared" si="6"/>
        <v>3500</v>
      </c>
      <c r="F44" s="38">
        <f t="shared" si="6"/>
        <v>1980</v>
      </c>
      <c r="G44" s="38">
        <f t="shared" si="6"/>
        <v>2148</v>
      </c>
      <c r="H44" s="38">
        <f t="shared" si="6"/>
        <v>6164</v>
      </c>
      <c r="I44" s="38">
        <f t="shared" si="6"/>
        <v>3830</v>
      </c>
      <c r="J44" s="38">
        <f t="shared" si="6"/>
        <v>5940</v>
      </c>
      <c r="K44" s="38">
        <f t="shared" si="6"/>
        <v>651</v>
      </c>
      <c r="L44" s="38">
        <f t="shared" si="6"/>
        <v>651</v>
      </c>
    </row>
    <row r="45" spans="1:12" x14ac:dyDescent="0.25">
      <c r="A45" s="30">
        <v>2024</v>
      </c>
      <c r="B45" s="38">
        <f t="shared" si="6"/>
        <v>5824</v>
      </c>
      <c r="C45" s="38">
        <f t="shared" si="6"/>
        <v>1230</v>
      </c>
      <c r="D45" s="38">
        <f t="shared" si="6"/>
        <v>6100</v>
      </c>
      <c r="E45" s="38">
        <f t="shared" si="6"/>
        <v>3500</v>
      </c>
      <c r="F45" s="38">
        <f t="shared" si="6"/>
        <v>1980</v>
      </c>
      <c r="G45" s="38">
        <f t="shared" si="6"/>
        <v>2124</v>
      </c>
      <c r="H45" s="38">
        <f t="shared" si="6"/>
        <v>6042</v>
      </c>
      <c r="I45" s="38">
        <f t="shared" si="6"/>
        <v>3830</v>
      </c>
      <c r="J45" s="38">
        <f t="shared" si="6"/>
        <v>5940</v>
      </c>
      <c r="K45" s="38">
        <f t="shared" si="6"/>
        <v>651</v>
      </c>
      <c r="L45" s="38">
        <f t="shared" si="6"/>
        <v>651</v>
      </c>
    </row>
    <row r="46" spans="1:12" x14ac:dyDescent="0.25">
      <c r="A46" s="36">
        <v>2025</v>
      </c>
      <c r="B46" s="37">
        <f>B27</f>
        <v>5640</v>
      </c>
      <c r="C46" s="37">
        <f t="shared" ref="C46:L46" si="7">C27</f>
        <v>1230</v>
      </c>
      <c r="D46" s="37">
        <f t="shared" si="7"/>
        <v>6100</v>
      </c>
      <c r="E46" s="37">
        <f t="shared" si="7"/>
        <v>3500</v>
      </c>
      <c r="F46" s="37">
        <f t="shared" si="7"/>
        <v>1980</v>
      </c>
      <c r="G46" s="37">
        <f t="shared" si="7"/>
        <v>2100</v>
      </c>
      <c r="H46" s="37">
        <f t="shared" si="7"/>
        <v>5920</v>
      </c>
      <c r="I46" s="37">
        <f t="shared" si="7"/>
        <v>3830</v>
      </c>
      <c r="J46" s="37">
        <f t="shared" si="7"/>
        <v>5940</v>
      </c>
      <c r="K46" s="37">
        <f t="shared" si="7"/>
        <v>651</v>
      </c>
      <c r="L46" s="37">
        <f t="shared" si="7"/>
        <v>651</v>
      </c>
    </row>
    <row r="47" spans="1:12" x14ac:dyDescent="0.25">
      <c r="A47" s="30">
        <v>2026</v>
      </c>
      <c r="B47" s="38">
        <f>TREND(B$27:B$28,$A$27:$A$28,$A47)</f>
        <v>5640</v>
      </c>
      <c r="C47" s="38">
        <f t="shared" ref="C47:L50" si="8">TREND(C$27:C$28,$A$27:$A$28,$A47)</f>
        <v>1230</v>
      </c>
      <c r="D47" s="38">
        <f t="shared" si="8"/>
        <v>6100</v>
      </c>
      <c r="E47" s="38">
        <f t="shared" si="8"/>
        <v>3500</v>
      </c>
      <c r="F47" s="38">
        <f t="shared" si="8"/>
        <v>1980</v>
      </c>
      <c r="G47" s="38">
        <f t="shared" si="8"/>
        <v>2078</v>
      </c>
      <c r="H47" s="38">
        <f t="shared" si="8"/>
        <v>5798</v>
      </c>
      <c r="I47" s="38">
        <f t="shared" si="8"/>
        <v>3830</v>
      </c>
      <c r="J47" s="38">
        <f t="shared" si="8"/>
        <v>5940</v>
      </c>
      <c r="K47" s="38">
        <f t="shared" si="8"/>
        <v>651</v>
      </c>
      <c r="L47" s="38">
        <f t="shared" si="8"/>
        <v>651</v>
      </c>
    </row>
    <row r="48" spans="1:12" x14ac:dyDescent="0.25">
      <c r="A48" s="30">
        <v>2027</v>
      </c>
      <c r="B48" s="38">
        <f t="shared" ref="B48:B50" si="9">TREND(B$27:B$28,$A$27:$A$28,$A48)</f>
        <v>5640</v>
      </c>
      <c r="C48" s="38">
        <f t="shared" si="8"/>
        <v>1230</v>
      </c>
      <c r="D48" s="38">
        <f t="shared" si="8"/>
        <v>6100</v>
      </c>
      <c r="E48" s="38">
        <f t="shared" si="8"/>
        <v>3500</v>
      </c>
      <c r="F48" s="38">
        <f t="shared" si="8"/>
        <v>1980</v>
      </c>
      <c r="G48" s="38">
        <f t="shared" si="8"/>
        <v>2056</v>
      </c>
      <c r="H48" s="38">
        <f t="shared" si="8"/>
        <v>5676</v>
      </c>
      <c r="I48" s="38">
        <f t="shared" si="8"/>
        <v>3830</v>
      </c>
      <c r="J48" s="38">
        <f t="shared" si="8"/>
        <v>5940</v>
      </c>
      <c r="K48" s="38">
        <f t="shared" si="8"/>
        <v>651</v>
      </c>
      <c r="L48" s="38">
        <f t="shared" si="8"/>
        <v>651</v>
      </c>
    </row>
    <row r="49" spans="1:12" x14ac:dyDescent="0.25">
      <c r="A49" s="30">
        <v>2028</v>
      </c>
      <c r="B49" s="38">
        <f t="shared" si="9"/>
        <v>5640</v>
      </c>
      <c r="C49" s="38">
        <f t="shared" si="8"/>
        <v>1230</v>
      </c>
      <c r="D49" s="38">
        <f t="shared" si="8"/>
        <v>6100</v>
      </c>
      <c r="E49" s="38">
        <f t="shared" si="8"/>
        <v>3500</v>
      </c>
      <c r="F49" s="38">
        <f t="shared" si="8"/>
        <v>1980</v>
      </c>
      <c r="G49" s="38">
        <f t="shared" si="8"/>
        <v>2034</v>
      </c>
      <c r="H49" s="38">
        <f t="shared" si="8"/>
        <v>5554</v>
      </c>
      <c r="I49" s="38">
        <f t="shared" si="8"/>
        <v>3830</v>
      </c>
      <c r="J49" s="38">
        <f t="shared" si="8"/>
        <v>5940</v>
      </c>
      <c r="K49" s="38">
        <f t="shared" si="8"/>
        <v>651</v>
      </c>
      <c r="L49" s="38">
        <f t="shared" si="8"/>
        <v>651</v>
      </c>
    </row>
    <row r="50" spans="1:12" x14ac:dyDescent="0.25">
      <c r="A50" s="30">
        <v>2029</v>
      </c>
      <c r="B50" s="38">
        <f t="shared" si="9"/>
        <v>5640</v>
      </c>
      <c r="C50" s="38">
        <f t="shared" si="8"/>
        <v>1230</v>
      </c>
      <c r="D50" s="38">
        <f t="shared" si="8"/>
        <v>6100</v>
      </c>
      <c r="E50" s="38">
        <f t="shared" si="8"/>
        <v>3500</v>
      </c>
      <c r="F50" s="38">
        <f t="shared" si="8"/>
        <v>1980</v>
      </c>
      <c r="G50" s="38">
        <f t="shared" si="8"/>
        <v>2012</v>
      </c>
      <c r="H50" s="38">
        <f t="shared" si="8"/>
        <v>5432</v>
      </c>
      <c r="I50" s="38">
        <f t="shared" si="8"/>
        <v>3830</v>
      </c>
      <c r="J50" s="38">
        <f t="shared" si="8"/>
        <v>5940</v>
      </c>
      <c r="K50" s="38">
        <f t="shared" si="8"/>
        <v>651</v>
      </c>
      <c r="L50" s="38">
        <f t="shared" si="8"/>
        <v>651</v>
      </c>
    </row>
    <row r="51" spans="1:12" x14ac:dyDescent="0.25">
      <c r="A51" s="36">
        <v>2030</v>
      </c>
      <c r="B51" s="37">
        <f>B28</f>
        <v>5640</v>
      </c>
      <c r="C51" s="37">
        <f t="shared" ref="C51:L51" si="10">C28</f>
        <v>1230</v>
      </c>
      <c r="D51" s="37">
        <f t="shared" si="10"/>
        <v>6100</v>
      </c>
      <c r="E51" s="37">
        <f t="shared" si="10"/>
        <v>3500</v>
      </c>
      <c r="F51" s="37">
        <f t="shared" si="10"/>
        <v>1980</v>
      </c>
      <c r="G51" s="37">
        <f t="shared" si="10"/>
        <v>1990</v>
      </c>
      <c r="H51" s="37">
        <f t="shared" si="10"/>
        <v>5310</v>
      </c>
      <c r="I51" s="37">
        <f t="shared" si="10"/>
        <v>3830</v>
      </c>
      <c r="J51" s="37">
        <f t="shared" si="10"/>
        <v>5940</v>
      </c>
      <c r="K51" s="37">
        <f t="shared" si="10"/>
        <v>651</v>
      </c>
      <c r="L51" s="37">
        <f t="shared" si="10"/>
        <v>651</v>
      </c>
    </row>
    <row r="52" spans="1:12" x14ac:dyDescent="0.25">
      <c r="A52" s="30">
        <v>2031</v>
      </c>
      <c r="B52" s="38">
        <f>TREND(B$28:B$29,$A$28:$A$29,$A52)</f>
        <v>5640</v>
      </c>
      <c r="C52" s="38">
        <f t="shared" ref="C52:L52" si="11">TREND(C$28:C$29,$A$28:$A$29,$A52)</f>
        <v>1230</v>
      </c>
      <c r="D52" s="38">
        <f t="shared" si="11"/>
        <v>6100</v>
      </c>
      <c r="E52" s="38">
        <f t="shared" si="11"/>
        <v>3500</v>
      </c>
      <c r="F52" s="38">
        <f t="shared" si="11"/>
        <v>1980</v>
      </c>
      <c r="G52" s="38">
        <f t="shared" si="11"/>
        <v>1973</v>
      </c>
      <c r="H52" s="38">
        <f t="shared" si="11"/>
        <v>5188</v>
      </c>
      <c r="I52" s="38">
        <f t="shared" si="11"/>
        <v>3830</v>
      </c>
      <c r="J52" s="38">
        <f t="shared" si="11"/>
        <v>5940</v>
      </c>
      <c r="K52" s="38">
        <f t="shared" si="11"/>
        <v>651</v>
      </c>
      <c r="L52" s="38">
        <f t="shared" si="11"/>
        <v>651</v>
      </c>
    </row>
    <row r="53" spans="1:12" x14ac:dyDescent="0.25">
      <c r="A53" s="30">
        <v>2032</v>
      </c>
      <c r="B53" s="38">
        <f t="shared" ref="B53:L55" si="12">TREND(B$28:B$29,$A$28:$A$29,$A53)</f>
        <v>5640</v>
      </c>
      <c r="C53" s="38">
        <f t="shared" si="12"/>
        <v>1230</v>
      </c>
      <c r="D53" s="38">
        <f t="shared" si="12"/>
        <v>6100</v>
      </c>
      <c r="E53" s="38">
        <f t="shared" si="12"/>
        <v>3500</v>
      </c>
      <c r="F53" s="38">
        <f t="shared" si="12"/>
        <v>1980</v>
      </c>
      <c r="G53" s="38">
        <f t="shared" si="12"/>
        <v>1956</v>
      </c>
      <c r="H53" s="38">
        <f t="shared" si="12"/>
        <v>5066</v>
      </c>
      <c r="I53" s="38">
        <f t="shared" si="12"/>
        <v>3830</v>
      </c>
      <c r="J53" s="38">
        <f t="shared" si="12"/>
        <v>5940</v>
      </c>
      <c r="K53" s="38">
        <f t="shared" si="12"/>
        <v>651</v>
      </c>
      <c r="L53" s="38">
        <f t="shared" si="12"/>
        <v>651</v>
      </c>
    </row>
    <row r="54" spans="1:12" x14ac:dyDescent="0.25">
      <c r="A54" s="30">
        <v>2033</v>
      </c>
      <c r="B54" s="38">
        <f t="shared" si="12"/>
        <v>5640</v>
      </c>
      <c r="C54" s="38">
        <f t="shared" si="12"/>
        <v>1230</v>
      </c>
      <c r="D54" s="38">
        <f t="shared" si="12"/>
        <v>6100</v>
      </c>
      <c r="E54" s="38">
        <f t="shared" si="12"/>
        <v>3500</v>
      </c>
      <c r="F54" s="38">
        <f t="shared" si="12"/>
        <v>1980</v>
      </c>
      <c r="G54" s="38">
        <f t="shared" si="12"/>
        <v>1939</v>
      </c>
      <c r="H54" s="38">
        <f t="shared" si="12"/>
        <v>4944</v>
      </c>
      <c r="I54" s="38">
        <f t="shared" si="12"/>
        <v>3830</v>
      </c>
      <c r="J54" s="38">
        <f t="shared" si="12"/>
        <v>5940</v>
      </c>
      <c r="K54" s="38">
        <f t="shared" si="12"/>
        <v>651</v>
      </c>
      <c r="L54" s="38">
        <f t="shared" si="12"/>
        <v>651</v>
      </c>
    </row>
    <row r="55" spans="1:12" x14ac:dyDescent="0.25">
      <c r="A55" s="34">
        <v>2034</v>
      </c>
      <c r="B55" s="38">
        <f t="shared" si="12"/>
        <v>5640</v>
      </c>
      <c r="C55" s="38">
        <f t="shared" si="12"/>
        <v>1230</v>
      </c>
      <c r="D55" s="38">
        <f t="shared" si="12"/>
        <v>6100</v>
      </c>
      <c r="E55" s="38">
        <f t="shared" si="12"/>
        <v>3500</v>
      </c>
      <c r="F55" s="38">
        <f t="shared" si="12"/>
        <v>1980</v>
      </c>
      <c r="G55" s="38">
        <f t="shared" si="12"/>
        <v>1922</v>
      </c>
      <c r="H55" s="38">
        <f t="shared" si="12"/>
        <v>4822</v>
      </c>
      <c r="I55" s="38">
        <f t="shared" si="12"/>
        <v>3830</v>
      </c>
      <c r="J55" s="38">
        <f t="shared" si="12"/>
        <v>5940</v>
      </c>
      <c r="K55" s="38">
        <f t="shared" si="12"/>
        <v>651</v>
      </c>
      <c r="L55" s="38">
        <f t="shared" si="12"/>
        <v>651</v>
      </c>
    </row>
    <row r="56" spans="1:12" x14ac:dyDescent="0.25">
      <c r="A56" s="36">
        <v>2035</v>
      </c>
      <c r="B56" s="37">
        <f>B29</f>
        <v>5640</v>
      </c>
      <c r="C56" s="37">
        <f t="shared" ref="C56:L56" si="13">C29</f>
        <v>1230</v>
      </c>
      <c r="D56" s="37">
        <f t="shared" si="13"/>
        <v>6100</v>
      </c>
      <c r="E56" s="37">
        <f t="shared" si="13"/>
        <v>3500</v>
      </c>
      <c r="F56" s="37">
        <f t="shared" si="13"/>
        <v>1980</v>
      </c>
      <c r="G56" s="37">
        <f t="shared" si="13"/>
        <v>1905</v>
      </c>
      <c r="H56" s="37">
        <f t="shared" si="13"/>
        <v>4700</v>
      </c>
      <c r="I56" s="37">
        <f t="shared" si="13"/>
        <v>3830</v>
      </c>
      <c r="J56" s="37">
        <f t="shared" si="13"/>
        <v>5940</v>
      </c>
      <c r="K56" s="37">
        <f t="shared" si="13"/>
        <v>651</v>
      </c>
      <c r="L56" s="37">
        <f t="shared" si="13"/>
        <v>651</v>
      </c>
    </row>
    <row r="57" spans="1:12" x14ac:dyDescent="0.25">
      <c r="A57" s="30">
        <v>2036</v>
      </c>
      <c r="B57" s="38">
        <f>TREND(B$29:B$30,$A$29:$A$30,$A57)</f>
        <v>5640</v>
      </c>
      <c r="C57" s="38">
        <f t="shared" ref="C57:L57" si="14">TREND(C$29:C$30,$A$29:$A$30,$A57)</f>
        <v>1230</v>
      </c>
      <c r="D57" s="38">
        <f t="shared" si="14"/>
        <v>6100</v>
      </c>
      <c r="E57" s="38">
        <f t="shared" si="14"/>
        <v>3500</v>
      </c>
      <c r="F57" s="38">
        <f t="shared" si="14"/>
        <v>1980</v>
      </c>
      <c r="G57" s="38">
        <f t="shared" si="14"/>
        <v>1890</v>
      </c>
      <c r="H57" s="38">
        <f t="shared" si="14"/>
        <v>4700</v>
      </c>
      <c r="I57" s="38">
        <f t="shared" si="14"/>
        <v>3830</v>
      </c>
      <c r="J57" s="38">
        <f t="shared" si="14"/>
        <v>5940</v>
      </c>
      <c r="K57" s="38">
        <f t="shared" si="14"/>
        <v>651</v>
      </c>
      <c r="L57" s="38">
        <f t="shared" si="14"/>
        <v>651</v>
      </c>
    </row>
    <row r="58" spans="1:12" x14ac:dyDescent="0.25">
      <c r="A58" s="30">
        <v>2037</v>
      </c>
      <c r="B58" s="38">
        <f t="shared" ref="B58:L60" si="15">TREND(B$29:B$30,$A$29:$A$30,$A58)</f>
        <v>5640</v>
      </c>
      <c r="C58" s="38">
        <f t="shared" si="15"/>
        <v>1230</v>
      </c>
      <c r="D58" s="38">
        <f t="shared" si="15"/>
        <v>6100</v>
      </c>
      <c r="E58" s="38">
        <f t="shared" si="15"/>
        <v>3500</v>
      </c>
      <c r="F58" s="38">
        <f t="shared" si="15"/>
        <v>1980</v>
      </c>
      <c r="G58" s="38">
        <f t="shared" si="15"/>
        <v>1875</v>
      </c>
      <c r="H58" s="38">
        <f t="shared" si="15"/>
        <v>4700</v>
      </c>
      <c r="I58" s="38">
        <f t="shared" si="15"/>
        <v>3830</v>
      </c>
      <c r="J58" s="38">
        <f t="shared" si="15"/>
        <v>5940</v>
      </c>
      <c r="K58" s="38">
        <f t="shared" si="15"/>
        <v>651</v>
      </c>
      <c r="L58" s="38">
        <f t="shared" si="15"/>
        <v>651</v>
      </c>
    </row>
    <row r="59" spans="1:12" x14ac:dyDescent="0.25">
      <c r="A59" s="30">
        <v>2038</v>
      </c>
      <c r="B59" s="38">
        <f t="shared" si="15"/>
        <v>5640</v>
      </c>
      <c r="C59" s="38">
        <f t="shared" si="15"/>
        <v>1230</v>
      </c>
      <c r="D59" s="38">
        <f t="shared" si="15"/>
        <v>6100</v>
      </c>
      <c r="E59" s="38">
        <f t="shared" si="15"/>
        <v>3500</v>
      </c>
      <c r="F59" s="38">
        <f t="shared" si="15"/>
        <v>1980</v>
      </c>
      <c r="G59" s="38">
        <f t="shared" si="15"/>
        <v>1860</v>
      </c>
      <c r="H59" s="38">
        <f t="shared" si="15"/>
        <v>4700</v>
      </c>
      <c r="I59" s="38">
        <f t="shared" si="15"/>
        <v>3830</v>
      </c>
      <c r="J59" s="38">
        <f t="shared" si="15"/>
        <v>5940</v>
      </c>
      <c r="K59" s="38">
        <f t="shared" si="15"/>
        <v>651</v>
      </c>
      <c r="L59" s="38">
        <f t="shared" si="15"/>
        <v>651</v>
      </c>
    </row>
    <row r="60" spans="1:12" x14ac:dyDescent="0.25">
      <c r="A60" s="30">
        <v>2039</v>
      </c>
      <c r="B60" s="38">
        <f t="shared" si="15"/>
        <v>5640</v>
      </c>
      <c r="C60" s="38">
        <f t="shared" si="15"/>
        <v>1230</v>
      </c>
      <c r="D60" s="38">
        <f t="shared" si="15"/>
        <v>6100</v>
      </c>
      <c r="E60" s="38">
        <f t="shared" si="15"/>
        <v>3500</v>
      </c>
      <c r="F60" s="38">
        <f t="shared" si="15"/>
        <v>1980</v>
      </c>
      <c r="G60" s="38">
        <f t="shared" si="15"/>
        <v>1845</v>
      </c>
      <c r="H60" s="38">
        <f t="shared" si="15"/>
        <v>4700</v>
      </c>
      <c r="I60" s="38">
        <f t="shared" si="15"/>
        <v>3830</v>
      </c>
      <c r="J60" s="38">
        <f t="shared" si="15"/>
        <v>5940</v>
      </c>
      <c r="K60" s="38">
        <f t="shared" si="15"/>
        <v>651</v>
      </c>
      <c r="L60" s="38">
        <f t="shared" si="15"/>
        <v>651</v>
      </c>
    </row>
    <row r="61" spans="1:12" x14ac:dyDescent="0.25">
      <c r="A61" s="36">
        <v>2040</v>
      </c>
      <c r="B61" s="37">
        <f>B30</f>
        <v>5640</v>
      </c>
      <c r="C61" s="37">
        <f t="shared" ref="C61:L61" si="16">C30</f>
        <v>1230</v>
      </c>
      <c r="D61" s="37">
        <f t="shared" si="16"/>
        <v>6100</v>
      </c>
      <c r="E61" s="37">
        <f t="shared" si="16"/>
        <v>3500</v>
      </c>
      <c r="F61" s="37">
        <f t="shared" si="16"/>
        <v>1980</v>
      </c>
      <c r="G61" s="37">
        <f t="shared" si="16"/>
        <v>1830</v>
      </c>
      <c r="H61" s="37">
        <f t="shared" si="16"/>
        <v>4700</v>
      </c>
      <c r="I61" s="37">
        <f t="shared" si="16"/>
        <v>3830</v>
      </c>
      <c r="J61" s="37">
        <f t="shared" si="16"/>
        <v>5940</v>
      </c>
      <c r="K61" s="37">
        <f t="shared" si="16"/>
        <v>651</v>
      </c>
      <c r="L61" s="37">
        <f t="shared" si="16"/>
        <v>651</v>
      </c>
    </row>
    <row r="62" spans="1:12" x14ac:dyDescent="0.25">
      <c r="A62" s="30">
        <v>2041</v>
      </c>
      <c r="B62" s="38">
        <f>TREND(B$30:B$31,$A$30:$A$31,$A62)</f>
        <v>5640</v>
      </c>
      <c r="C62" s="38">
        <f t="shared" ref="C62:L62" si="17">TREND(C$30:C$31,$A$30:$A$31,$A62)</f>
        <v>1230</v>
      </c>
      <c r="D62" s="38">
        <f t="shared" si="17"/>
        <v>6100</v>
      </c>
      <c r="E62" s="38">
        <f t="shared" si="17"/>
        <v>3500</v>
      </c>
      <c r="F62" s="38">
        <f t="shared" si="17"/>
        <v>1980</v>
      </c>
      <c r="G62" s="38">
        <f t="shared" si="17"/>
        <v>1816</v>
      </c>
      <c r="H62" s="38">
        <f t="shared" si="17"/>
        <v>4700</v>
      </c>
      <c r="I62" s="38">
        <f t="shared" si="17"/>
        <v>3830</v>
      </c>
      <c r="J62" s="38">
        <f t="shared" si="17"/>
        <v>5940</v>
      </c>
      <c r="K62" s="38">
        <f t="shared" si="17"/>
        <v>651</v>
      </c>
      <c r="L62" s="38">
        <f t="shared" si="17"/>
        <v>651</v>
      </c>
    </row>
    <row r="63" spans="1:12" x14ac:dyDescent="0.25">
      <c r="A63" s="30">
        <v>2042</v>
      </c>
      <c r="B63" s="38">
        <f t="shared" ref="B63:L65" si="18">TREND(B$30:B$31,$A$30:$A$31,$A63)</f>
        <v>5640</v>
      </c>
      <c r="C63" s="38">
        <f t="shared" si="18"/>
        <v>1230</v>
      </c>
      <c r="D63" s="38">
        <f t="shared" si="18"/>
        <v>6100</v>
      </c>
      <c r="E63" s="38">
        <f t="shared" si="18"/>
        <v>3500</v>
      </c>
      <c r="F63" s="38">
        <f t="shared" si="18"/>
        <v>1980</v>
      </c>
      <c r="G63" s="38">
        <f t="shared" si="18"/>
        <v>1802</v>
      </c>
      <c r="H63" s="38">
        <f t="shared" si="18"/>
        <v>4700</v>
      </c>
      <c r="I63" s="38">
        <f t="shared" si="18"/>
        <v>3830</v>
      </c>
      <c r="J63" s="38">
        <f t="shared" si="18"/>
        <v>5940</v>
      </c>
      <c r="K63" s="38">
        <f t="shared" si="18"/>
        <v>651</v>
      </c>
      <c r="L63" s="38">
        <f t="shared" si="18"/>
        <v>651</v>
      </c>
    </row>
    <row r="64" spans="1:12" x14ac:dyDescent="0.25">
      <c r="A64" s="30">
        <v>2043</v>
      </c>
      <c r="B64" s="38">
        <f t="shared" si="18"/>
        <v>5640</v>
      </c>
      <c r="C64" s="38">
        <f t="shared" si="18"/>
        <v>1230</v>
      </c>
      <c r="D64" s="38">
        <f t="shared" si="18"/>
        <v>6100</v>
      </c>
      <c r="E64" s="38">
        <f t="shared" si="18"/>
        <v>3500</v>
      </c>
      <c r="F64" s="38">
        <f t="shared" si="18"/>
        <v>1980</v>
      </c>
      <c r="G64" s="38">
        <f t="shared" si="18"/>
        <v>1788</v>
      </c>
      <c r="H64" s="38">
        <f t="shared" si="18"/>
        <v>4700</v>
      </c>
      <c r="I64" s="38">
        <f t="shared" si="18"/>
        <v>3830</v>
      </c>
      <c r="J64" s="38">
        <f t="shared" si="18"/>
        <v>5940</v>
      </c>
      <c r="K64" s="38">
        <f t="shared" si="18"/>
        <v>651</v>
      </c>
      <c r="L64" s="38">
        <f t="shared" si="18"/>
        <v>651</v>
      </c>
    </row>
    <row r="65" spans="1:12" x14ac:dyDescent="0.25">
      <c r="A65" s="30">
        <v>2044</v>
      </c>
      <c r="B65" s="38">
        <f t="shared" si="18"/>
        <v>5640</v>
      </c>
      <c r="C65" s="38">
        <f t="shared" si="18"/>
        <v>1230</v>
      </c>
      <c r="D65" s="38">
        <f t="shared" si="18"/>
        <v>6100</v>
      </c>
      <c r="E65" s="38">
        <f t="shared" si="18"/>
        <v>3500</v>
      </c>
      <c r="F65" s="38">
        <f t="shared" si="18"/>
        <v>1980</v>
      </c>
      <c r="G65" s="38">
        <f t="shared" si="18"/>
        <v>1774</v>
      </c>
      <c r="H65" s="38">
        <f t="shared" si="18"/>
        <v>4700</v>
      </c>
      <c r="I65" s="38">
        <f t="shared" si="18"/>
        <v>3830</v>
      </c>
      <c r="J65" s="38">
        <f t="shared" si="18"/>
        <v>5940</v>
      </c>
      <c r="K65" s="38">
        <f t="shared" si="18"/>
        <v>651</v>
      </c>
      <c r="L65" s="38">
        <f t="shared" si="18"/>
        <v>651</v>
      </c>
    </row>
    <row r="66" spans="1:12" x14ac:dyDescent="0.25">
      <c r="A66" s="36">
        <v>2045</v>
      </c>
      <c r="B66" s="37">
        <f>B31</f>
        <v>5640</v>
      </c>
      <c r="C66" s="37">
        <f t="shared" ref="C66:L66" si="19">C31</f>
        <v>1230</v>
      </c>
      <c r="D66" s="37">
        <f t="shared" si="19"/>
        <v>6100</v>
      </c>
      <c r="E66" s="37">
        <f t="shared" si="19"/>
        <v>3500</v>
      </c>
      <c r="F66" s="37">
        <f t="shared" si="19"/>
        <v>1980</v>
      </c>
      <c r="G66" s="37">
        <f t="shared" si="19"/>
        <v>1760</v>
      </c>
      <c r="H66" s="37">
        <f t="shared" si="19"/>
        <v>4700</v>
      </c>
      <c r="I66" s="37">
        <f t="shared" si="19"/>
        <v>3830</v>
      </c>
      <c r="J66" s="37">
        <f t="shared" si="19"/>
        <v>5940</v>
      </c>
      <c r="K66" s="37">
        <f t="shared" si="19"/>
        <v>651</v>
      </c>
      <c r="L66" s="37">
        <f t="shared" si="19"/>
        <v>651</v>
      </c>
    </row>
    <row r="67" spans="1:12" x14ac:dyDescent="0.25">
      <c r="A67" s="30">
        <v>2046</v>
      </c>
      <c r="B67" s="38">
        <f>TREND(B$31:B$32,$A$31:$A$32,$A67)</f>
        <v>5640</v>
      </c>
      <c r="C67" s="38">
        <f t="shared" ref="C67:L67" si="20">TREND(C$31:C$32,$A$31:$A$32,$A67)</f>
        <v>1230</v>
      </c>
      <c r="D67" s="38">
        <f t="shared" si="20"/>
        <v>6100</v>
      </c>
      <c r="E67" s="38">
        <f t="shared" si="20"/>
        <v>3500</v>
      </c>
      <c r="F67" s="38">
        <f t="shared" si="20"/>
        <v>1980</v>
      </c>
      <c r="G67" s="38">
        <f t="shared" si="20"/>
        <v>1748</v>
      </c>
      <c r="H67" s="38">
        <f t="shared" si="20"/>
        <v>4700</v>
      </c>
      <c r="I67" s="38">
        <f t="shared" si="20"/>
        <v>3830</v>
      </c>
      <c r="J67" s="38">
        <f t="shared" si="20"/>
        <v>5940</v>
      </c>
      <c r="K67" s="38">
        <f t="shared" si="20"/>
        <v>651</v>
      </c>
      <c r="L67" s="38">
        <f t="shared" si="20"/>
        <v>651</v>
      </c>
    </row>
    <row r="68" spans="1:12" x14ac:dyDescent="0.25">
      <c r="A68" s="30">
        <v>2047</v>
      </c>
      <c r="B68" s="38">
        <f t="shared" ref="B68:L70" si="21">TREND(B$31:B$32,$A$31:$A$32,$A68)</f>
        <v>5640</v>
      </c>
      <c r="C68" s="38">
        <f t="shared" si="21"/>
        <v>1230</v>
      </c>
      <c r="D68" s="38">
        <f t="shared" si="21"/>
        <v>6100</v>
      </c>
      <c r="E68" s="38">
        <f t="shared" si="21"/>
        <v>3500</v>
      </c>
      <c r="F68" s="38">
        <f t="shared" si="21"/>
        <v>1980</v>
      </c>
      <c r="G68" s="38">
        <f t="shared" si="21"/>
        <v>1736</v>
      </c>
      <c r="H68" s="38">
        <f t="shared" si="21"/>
        <v>4700</v>
      </c>
      <c r="I68" s="38">
        <f t="shared" si="21"/>
        <v>3830</v>
      </c>
      <c r="J68" s="38">
        <f t="shared" si="21"/>
        <v>5940</v>
      </c>
      <c r="K68" s="38">
        <f t="shared" si="21"/>
        <v>651</v>
      </c>
      <c r="L68" s="38">
        <f t="shared" si="21"/>
        <v>651</v>
      </c>
    </row>
    <row r="69" spans="1:12" x14ac:dyDescent="0.25">
      <c r="A69" s="30">
        <v>2048</v>
      </c>
      <c r="B69" s="38">
        <f t="shared" si="21"/>
        <v>5640</v>
      </c>
      <c r="C69" s="38">
        <f t="shared" si="21"/>
        <v>1230</v>
      </c>
      <c r="D69" s="38">
        <f t="shared" si="21"/>
        <v>6100</v>
      </c>
      <c r="E69" s="38">
        <f t="shared" si="21"/>
        <v>3500</v>
      </c>
      <c r="F69" s="38">
        <f t="shared" si="21"/>
        <v>1980</v>
      </c>
      <c r="G69" s="38">
        <f t="shared" si="21"/>
        <v>1724</v>
      </c>
      <c r="H69" s="38">
        <f t="shared" si="21"/>
        <v>4700</v>
      </c>
      <c r="I69" s="38">
        <f t="shared" si="21"/>
        <v>3830</v>
      </c>
      <c r="J69" s="38">
        <f t="shared" si="21"/>
        <v>5940</v>
      </c>
      <c r="K69" s="38">
        <f t="shared" si="21"/>
        <v>651</v>
      </c>
      <c r="L69" s="38">
        <f t="shared" si="21"/>
        <v>651</v>
      </c>
    </row>
    <row r="70" spans="1:12" x14ac:dyDescent="0.25">
      <c r="A70" s="30">
        <v>2049</v>
      </c>
      <c r="B70" s="38">
        <f t="shared" si="21"/>
        <v>5640</v>
      </c>
      <c r="C70" s="38">
        <f t="shared" si="21"/>
        <v>1230</v>
      </c>
      <c r="D70" s="38">
        <f t="shared" si="21"/>
        <v>6100</v>
      </c>
      <c r="E70" s="38">
        <f t="shared" si="21"/>
        <v>3500</v>
      </c>
      <c r="F70" s="38">
        <f t="shared" si="21"/>
        <v>1980</v>
      </c>
      <c r="G70" s="38">
        <f t="shared" si="21"/>
        <v>1712</v>
      </c>
      <c r="H70" s="38">
        <f t="shared" si="21"/>
        <v>4700</v>
      </c>
      <c r="I70" s="38">
        <f t="shared" si="21"/>
        <v>3830</v>
      </c>
      <c r="J70" s="38">
        <f t="shared" si="21"/>
        <v>5940</v>
      </c>
      <c r="K70" s="38">
        <f t="shared" si="21"/>
        <v>651</v>
      </c>
      <c r="L70" s="38">
        <f t="shared" si="21"/>
        <v>651</v>
      </c>
    </row>
    <row r="71" spans="1:12" x14ac:dyDescent="0.25">
      <c r="A71" s="36">
        <v>2050</v>
      </c>
      <c r="B71" s="37">
        <f>B32</f>
        <v>5640</v>
      </c>
      <c r="C71" s="37">
        <f t="shared" ref="C71:L71" si="22">C32</f>
        <v>1230</v>
      </c>
      <c r="D71" s="37">
        <f t="shared" si="22"/>
        <v>6100</v>
      </c>
      <c r="E71" s="37">
        <f t="shared" si="22"/>
        <v>3500</v>
      </c>
      <c r="F71" s="37">
        <f t="shared" si="22"/>
        <v>1980</v>
      </c>
      <c r="G71" s="37">
        <f t="shared" si="22"/>
        <v>1700</v>
      </c>
      <c r="H71" s="37">
        <f t="shared" si="22"/>
        <v>4700</v>
      </c>
      <c r="I71" s="37">
        <f t="shared" si="22"/>
        <v>3830</v>
      </c>
      <c r="J71" s="37">
        <f t="shared" si="22"/>
        <v>5940</v>
      </c>
      <c r="K71" s="37">
        <f t="shared" si="22"/>
        <v>651</v>
      </c>
      <c r="L71" s="37">
        <f t="shared" si="22"/>
        <v>651</v>
      </c>
    </row>
    <row r="73" spans="1:12" x14ac:dyDescent="0.25">
      <c r="A73" s="35" t="s">
        <v>122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2"/>
      <c r="B74" s="6" t="s">
        <v>2</v>
      </c>
      <c r="C74" s="6" t="s">
        <v>101</v>
      </c>
      <c r="D74" s="6" t="s">
        <v>3</v>
      </c>
      <c r="E74" s="9" t="s">
        <v>5</v>
      </c>
      <c r="F74" s="6" t="s">
        <v>6</v>
      </c>
      <c r="G74" s="6" t="s">
        <v>19</v>
      </c>
      <c r="H74" s="6" t="s">
        <v>16</v>
      </c>
      <c r="I74" s="6" t="s">
        <v>4</v>
      </c>
      <c r="J74" s="6" t="s">
        <v>43</v>
      </c>
      <c r="K74" s="6" t="s">
        <v>48</v>
      </c>
      <c r="L74" s="6" t="s">
        <v>102</v>
      </c>
    </row>
    <row r="75" spans="1:12" x14ac:dyDescent="0.25">
      <c r="A75" s="36">
        <v>2015</v>
      </c>
      <c r="B75" s="39">
        <f>B36/B$36</f>
        <v>1</v>
      </c>
      <c r="C75" s="39">
        <f t="shared" ref="C75:L75" si="23">C36/C$36</f>
        <v>1</v>
      </c>
      <c r="D75" s="39">
        <f t="shared" si="23"/>
        <v>1</v>
      </c>
      <c r="E75" s="39">
        <f t="shared" si="23"/>
        <v>1</v>
      </c>
      <c r="F75" s="39">
        <f t="shared" si="23"/>
        <v>1</v>
      </c>
      <c r="G75" s="39">
        <f t="shared" si="23"/>
        <v>1</v>
      </c>
      <c r="H75" s="39">
        <f t="shared" si="23"/>
        <v>1</v>
      </c>
      <c r="I75" s="39">
        <f t="shared" si="23"/>
        <v>1</v>
      </c>
      <c r="J75" s="39">
        <f t="shared" si="23"/>
        <v>1</v>
      </c>
      <c r="K75" s="39">
        <f t="shared" si="23"/>
        <v>1</v>
      </c>
      <c r="L75" s="39">
        <f t="shared" si="23"/>
        <v>1</v>
      </c>
    </row>
    <row r="76" spans="1:12" s="34" customFormat="1" x14ac:dyDescent="0.25">
      <c r="A76" s="34">
        <v>2016</v>
      </c>
      <c r="B76" s="40">
        <f t="shared" ref="B76:L76" si="24">B37/B$36</f>
        <v>0.97540106951871652</v>
      </c>
      <c r="C76" s="40">
        <f t="shared" si="24"/>
        <v>1</v>
      </c>
      <c r="D76" s="40">
        <f t="shared" si="24"/>
        <v>1</v>
      </c>
      <c r="E76" s="40">
        <f t="shared" si="24"/>
        <v>1</v>
      </c>
      <c r="F76" s="40">
        <f t="shared" si="24"/>
        <v>1</v>
      </c>
      <c r="G76" s="40">
        <f t="shared" si="24"/>
        <v>0.98837505303351969</v>
      </c>
      <c r="H76" s="40">
        <f t="shared" si="24"/>
        <v>0.99205882352941177</v>
      </c>
      <c r="I76" s="40">
        <f t="shared" si="24"/>
        <v>1</v>
      </c>
      <c r="J76" s="40">
        <f t="shared" si="24"/>
        <v>1</v>
      </c>
      <c r="K76" s="40">
        <f t="shared" si="24"/>
        <v>1</v>
      </c>
      <c r="L76" s="40">
        <f t="shared" si="24"/>
        <v>1</v>
      </c>
    </row>
    <row r="77" spans="1:12" s="34" customFormat="1" x14ac:dyDescent="0.25">
      <c r="A77" s="34">
        <v>2017</v>
      </c>
      <c r="B77" s="40">
        <f t="shared" ref="B77:L77" si="25">B38/B$36</f>
        <v>0.95080213903743316</v>
      </c>
      <c r="C77" s="40">
        <f t="shared" si="25"/>
        <v>1</v>
      </c>
      <c r="D77" s="40">
        <f t="shared" si="25"/>
        <v>1</v>
      </c>
      <c r="E77" s="40">
        <f t="shared" si="25"/>
        <v>1</v>
      </c>
      <c r="F77" s="40">
        <f t="shared" si="25"/>
        <v>1</v>
      </c>
      <c r="G77" s="40">
        <f t="shared" si="25"/>
        <v>0.97675010606703627</v>
      </c>
      <c r="H77" s="40">
        <f t="shared" si="25"/>
        <v>0.98411764705882354</v>
      </c>
      <c r="I77" s="40">
        <f t="shared" si="25"/>
        <v>1</v>
      </c>
      <c r="J77" s="40">
        <f t="shared" si="25"/>
        <v>1</v>
      </c>
      <c r="K77" s="40">
        <f t="shared" si="25"/>
        <v>1</v>
      </c>
      <c r="L77" s="40">
        <f t="shared" si="25"/>
        <v>1</v>
      </c>
    </row>
    <row r="78" spans="1:12" s="34" customFormat="1" x14ac:dyDescent="0.25">
      <c r="A78" s="34">
        <v>2018</v>
      </c>
      <c r="B78" s="40">
        <f t="shared" ref="B78:L78" si="26">B39/B$36</f>
        <v>0.92620320855614968</v>
      </c>
      <c r="C78" s="40">
        <f t="shared" si="26"/>
        <v>1</v>
      </c>
      <c r="D78" s="40">
        <f t="shared" si="26"/>
        <v>1</v>
      </c>
      <c r="E78" s="40">
        <f t="shared" si="26"/>
        <v>1</v>
      </c>
      <c r="F78" s="40">
        <f t="shared" si="26"/>
        <v>1</v>
      </c>
      <c r="G78" s="40">
        <f t="shared" si="26"/>
        <v>0.96512515910055274</v>
      </c>
      <c r="H78" s="40">
        <f t="shared" si="26"/>
        <v>0.97617647058823531</v>
      </c>
      <c r="I78" s="40">
        <f t="shared" si="26"/>
        <v>1</v>
      </c>
      <c r="J78" s="40">
        <f t="shared" si="26"/>
        <v>1</v>
      </c>
      <c r="K78" s="40">
        <f t="shared" si="26"/>
        <v>1</v>
      </c>
      <c r="L78" s="40">
        <f t="shared" si="26"/>
        <v>1</v>
      </c>
    </row>
    <row r="79" spans="1:12" s="34" customFormat="1" x14ac:dyDescent="0.25">
      <c r="A79" s="34">
        <v>2019</v>
      </c>
      <c r="B79" s="40">
        <f t="shared" ref="B79:L79" si="27">B40/B$36</f>
        <v>0.90160427807486632</v>
      </c>
      <c r="C79" s="40">
        <f t="shared" si="27"/>
        <v>1</v>
      </c>
      <c r="D79" s="40">
        <f t="shared" si="27"/>
        <v>1</v>
      </c>
      <c r="E79" s="40">
        <f t="shared" si="27"/>
        <v>1</v>
      </c>
      <c r="F79" s="40">
        <f t="shared" si="27"/>
        <v>1</v>
      </c>
      <c r="G79" s="40">
        <f t="shared" si="27"/>
        <v>0.95350021213406932</v>
      </c>
      <c r="H79" s="40">
        <f t="shared" si="27"/>
        <v>0.96823529411764708</v>
      </c>
      <c r="I79" s="40">
        <f t="shared" si="27"/>
        <v>1</v>
      </c>
      <c r="J79" s="40">
        <f t="shared" si="27"/>
        <v>1</v>
      </c>
      <c r="K79" s="40">
        <f t="shared" si="27"/>
        <v>1</v>
      </c>
      <c r="L79" s="40">
        <f t="shared" si="27"/>
        <v>1</v>
      </c>
    </row>
    <row r="80" spans="1:12" x14ac:dyDescent="0.25">
      <c r="A80" s="36">
        <v>2020</v>
      </c>
      <c r="B80" s="39">
        <f t="shared" ref="B80:L80" si="28">B41/B$36</f>
        <v>0.87700534759358284</v>
      </c>
      <c r="C80" s="39">
        <f t="shared" si="28"/>
        <v>1</v>
      </c>
      <c r="D80" s="39">
        <f t="shared" si="28"/>
        <v>1</v>
      </c>
      <c r="E80" s="39">
        <f t="shared" si="28"/>
        <v>1</v>
      </c>
      <c r="F80" s="39">
        <f t="shared" si="28"/>
        <v>1</v>
      </c>
      <c r="G80" s="39">
        <f t="shared" si="28"/>
        <v>0.94187526516758591</v>
      </c>
      <c r="H80" s="39">
        <f t="shared" si="28"/>
        <v>0.96029411764705885</v>
      </c>
      <c r="I80" s="39">
        <f t="shared" si="28"/>
        <v>1</v>
      </c>
      <c r="J80" s="39">
        <f t="shared" si="28"/>
        <v>1</v>
      </c>
      <c r="K80" s="39">
        <f t="shared" si="28"/>
        <v>1</v>
      </c>
      <c r="L80" s="39">
        <f t="shared" si="28"/>
        <v>1</v>
      </c>
    </row>
    <row r="81" spans="1:12" s="34" customFormat="1" x14ac:dyDescent="0.25">
      <c r="A81" s="34">
        <v>2021</v>
      </c>
      <c r="B81" s="40">
        <f t="shared" ref="B81:L81" si="29">B42/B$36</f>
        <v>0.85240641711229947</v>
      </c>
      <c r="C81" s="40">
        <f t="shared" si="29"/>
        <v>1</v>
      </c>
      <c r="D81" s="40">
        <f t="shared" si="29"/>
        <v>1</v>
      </c>
      <c r="E81" s="40">
        <f t="shared" si="29"/>
        <v>1</v>
      </c>
      <c r="F81" s="40">
        <f t="shared" si="29"/>
        <v>1</v>
      </c>
      <c r="G81" s="40">
        <f t="shared" si="29"/>
        <v>0.9316928298684769</v>
      </c>
      <c r="H81" s="40">
        <f t="shared" si="29"/>
        <v>0.94235294117647062</v>
      </c>
      <c r="I81" s="40">
        <f t="shared" si="29"/>
        <v>1</v>
      </c>
      <c r="J81" s="40">
        <f t="shared" si="29"/>
        <v>1</v>
      </c>
      <c r="K81" s="40">
        <f t="shared" si="29"/>
        <v>1</v>
      </c>
      <c r="L81" s="40">
        <f t="shared" si="29"/>
        <v>1</v>
      </c>
    </row>
    <row r="82" spans="1:12" s="34" customFormat="1" x14ac:dyDescent="0.25">
      <c r="A82" s="34">
        <v>2022</v>
      </c>
      <c r="B82" s="40">
        <f t="shared" ref="B82:L82" si="30">B43/B$36</f>
        <v>0.827807486631016</v>
      </c>
      <c r="C82" s="40">
        <f t="shared" si="30"/>
        <v>1</v>
      </c>
      <c r="D82" s="40">
        <f t="shared" si="30"/>
        <v>1</v>
      </c>
      <c r="E82" s="40">
        <f t="shared" si="30"/>
        <v>1</v>
      </c>
      <c r="F82" s="40">
        <f t="shared" si="30"/>
        <v>1</v>
      </c>
      <c r="G82" s="40">
        <f t="shared" si="30"/>
        <v>0.92151039456936779</v>
      </c>
      <c r="H82" s="40">
        <f t="shared" si="30"/>
        <v>0.92441176470588238</v>
      </c>
      <c r="I82" s="40">
        <f t="shared" si="30"/>
        <v>1</v>
      </c>
      <c r="J82" s="40">
        <f t="shared" si="30"/>
        <v>1</v>
      </c>
      <c r="K82" s="40">
        <f t="shared" si="30"/>
        <v>1</v>
      </c>
      <c r="L82" s="40">
        <f t="shared" si="30"/>
        <v>1</v>
      </c>
    </row>
    <row r="83" spans="1:12" s="34" customFormat="1" x14ac:dyDescent="0.25">
      <c r="A83" s="34">
        <v>2023</v>
      </c>
      <c r="B83" s="40">
        <f t="shared" ref="B83:L83" si="31">B44/B$36</f>
        <v>0.80320855614973263</v>
      </c>
      <c r="C83" s="40">
        <f t="shared" si="31"/>
        <v>1</v>
      </c>
      <c r="D83" s="40">
        <f t="shared" si="31"/>
        <v>1</v>
      </c>
      <c r="E83" s="40">
        <f t="shared" si="31"/>
        <v>1</v>
      </c>
      <c r="F83" s="40">
        <f t="shared" si="31"/>
        <v>1</v>
      </c>
      <c r="G83" s="40">
        <f t="shared" si="31"/>
        <v>0.91132795927025878</v>
      </c>
      <c r="H83" s="40">
        <f t="shared" si="31"/>
        <v>0.90647058823529414</v>
      </c>
      <c r="I83" s="40">
        <f t="shared" si="31"/>
        <v>1</v>
      </c>
      <c r="J83" s="40">
        <f t="shared" si="31"/>
        <v>1</v>
      </c>
      <c r="K83" s="40">
        <f t="shared" si="31"/>
        <v>1</v>
      </c>
      <c r="L83" s="40">
        <f t="shared" si="31"/>
        <v>1</v>
      </c>
    </row>
    <row r="84" spans="1:12" s="34" customFormat="1" x14ac:dyDescent="0.25">
      <c r="A84" s="34">
        <v>2024</v>
      </c>
      <c r="B84" s="40">
        <f t="shared" ref="B84:L84" si="32">B45/B$36</f>
        <v>0.77860962566844916</v>
      </c>
      <c r="C84" s="40">
        <f t="shared" si="32"/>
        <v>1</v>
      </c>
      <c r="D84" s="40">
        <f t="shared" si="32"/>
        <v>1</v>
      </c>
      <c r="E84" s="40">
        <f t="shared" si="32"/>
        <v>1</v>
      </c>
      <c r="F84" s="40">
        <f t="shared" si="32"/>
        <v>1</v>
      </c>
      <c r="G84" s="40">
        <f t="shared" si="32"/>
        <v>0.90114552397114978</v>
      </c>
      <c r="H84" s="40">
        <f t="shared" si="32"/>
        <v>0.8885294117647059</v>
      </c>
      <c r="I84" s="40">
        <f t="shared" si="32"/>
        <v>1</v>
      </c>
      <c r="J84" s="40">
        <f t="shared" si="32"/>
        <v>1</v>
      </c>
      <c r="K84" s="40">
        <f t="shared" si="32"/>
        <v>1</v>
      </c>
      <c r="L84" s="40">
        <f t="shared" si="32"/>
        <v>1</v>
      </c>
    </row>
    <row r="85" spans="1:12" x14ac:dyDescent="0.25">
      <c r="A85" s="36">
        <v>2025</v>
      </c>
      <c r="B85" s="39">
        <f t="shared" ref="B85:L85" si="33">B46/B$36</f>
        <v>0.75401069518716579</v>
      </c>
      <c r="C85" s="39">
        <f t="shared" si="33"/>
        <v>1</v>
      </c>
      <c r="D85" s="39">
        <f t="shared" si="33"/>
        <v>1</v>
      </c>
      <c r="E85" s="39">
        <f t="shared" si="33"/>
        <v>1</v>
      </c>
      <c r="F85" s="39">
        <f t="shared" si="33"/>
        <v>1</v>
      </c>
      <c r="G85" s="39">
        <f t="shared" si="33"/>
        <v>0.89096308867204077</v>
      </c>
      <c r="H85" s="39">
        <f t="shared" si="33"/>
        <v>0.87058823529411766</v>
      </c>
      <c r="I85" s="39">
        <f t="shared" si="33"/>
        <v>1</v>
      </c>
      <c r="J85" s="39">
        <f t="shared" si="33"/>
        <v>1</v>
      </c>
      <c r="K85" s="39">
        <f t="shared" si="33"/>
        <v>1</v>
      </c>
      <c r="L85" s="39">
        <f t="shared" si="33"/>
        <v>1</v>
      </c>
    </row>
    <row r="86" spans="1:12" s="34" customFormat="1" x14ac:dyDescent="0.25">
      <c r="A86" s="34">
        <v>2026</v>
      </c>
      <c r="B86" s="40">
        <f t="shared" ref="B86:L86" si="34">B47/B$36</f>
        <v>0.75401069518716579</v>
      </c>
      <c r="C86" s="40">
        <f t="shared" si="34"/>
        <v>1</v>
      </c>
      <c r="D86" s="40">
        <f t="shared" si="34"/>
        <v>1</v>
      </c>
      <c r="E86" s="40">
        <f t="shared" si="34"/>
        <v>1</v>
      </c>
      <c r="F86" s="40">
        <f t="shared" si="34"/>
        <v>1</v>
      </c>
      <c r="G86" s="40">
        <f t="shared" si="34"/>
        <v>0.88162918964785741</v>
      </c>
      <c r="H86" s="40">
        <f t="shared" si="34"/>
        <v>0.85264705882352942</v>
      </c>
      <c r="I86" s="40">
        <f t="shared" si="34"/>
        <v>1</v>
      </c>
      <c r="J86" s="40">
        <f t="shared" si="34"/>
        <v>1</v>
      </c>
      <c r="K86" s="40">
        <f t="shared" si="34"/>
        <v>1</v>
      </c>
      <c r="L86" s="40">
        <f t="shared" si="34"/>
        <v>1</v>
      </c>
    </row>
    <row r="87" spans="1:12" s="34" customFormat="1" x14ac:dyDescent="0.25">
      <c r="A87" s="34">
        <v>2027</v>
      </c>
      <c r="B87" s="40">
        <f t="shared" ref="B87:L87" si="35">B48/B$36</f>
        <v>0.75401069518716579</v>
      </c>
      <c r="C87" s="40">
        <f t="shared" si="35"/>
        <v>1</v>
      </c>
      <c r="D87" s="40">
        <f t="shared" si="35"/>
        <v>1</v>
      </c>
      <c r="E87" s="40">
        <f t="shared" si="35"/>
        <v>1</v>
      </c>
      <c r="F87" s="40">
        <f t="shared" si="35"/>
        <v>1</v>
      </c>
      <c r="G87" s="40">
        <f t="shared" si="35"/>
        <v>0.87229529062367417</v>
      </c>
      <c r="H87" s="40">
        <f t="shared" si="35"/>
        <v>0.83470588235294119</v>
      </c>
      <c r="I87" s="40">
        <f t="shared" si="35"/>
        <v>1</v>
      </c>
      <c r="J87" s="40">
        <f t="shared" si="35"/>
        <v>1</v>
      </c>
      <c r="K87" s="40">
        <f t="shared" si="35"/>
        <v>1</v>
      </c>
      <c r="L87" s="40">
        <f t="shared" si="35"/>
        <v>1</v>
      </c>
    </row>
    <row r="88" spans="1:12" s="34" customFormat="1" x14ac:dyDescent="0.25">
      <c r="A88" s="34">
        <v>2028</v>
      </c>
      <c r="B88" s="40">
        <f t="shared" ref="B88:L88" si="36">B49/B$36</f>
        <v>0.75401069518716579</v>
      </c>
      <c r="C88" s="40">
        <f t="shared" si="36"/>
        <v>1</v>
      </c>
      <c r="D88" s="40">
        <f t="shared" si="36"/>
        <v>1</v>
      </c>
      <c r="E88" s="40">
        <f t="shared" si="36"/>
        <v>1</v>
      </c>
      <c r="F88" s="40">
        <f t="shared" si="36"/>
        <v>1</v>
      </c>
      <c r="G88" s="40">
        <f t="shared" si="36"/>
        <v>0.86296139159949092</v>
      </c>
      <c r="H88" s="40">
        <f t="shared" si="36"/>
        <v>0.81676470588235295</v>
      </c>
      <c r="I88" s="40">
        <f t="shared" si="36"/>
        <v>1</v>
      </c>
      <c r="J88" s="40">
        <f t="shared" si="36"/>
        <v>1</v>
      </c>
      <c r="K88" s="40">
        <f t="shared" si="36"/>
        <v>1</v>
      </c>
      <c r="L88" s="40">
        <f t="shared" si="36"/>
        <v>1</v>
      </c>
    </row>
    <row r="89" spans="1:12" s="34" customFormat="1" x14ac:dyDescent="0.25">
      <c r="A89" s="34">
        <v>2029</v>
      </c>
      <c r="B89" s="40">
        <f t="shared" ref="B89:L89" si="37">B50/B$36</f>
        <v>0.75401069518716579</v>
      </c>
      <c r="C89" s="40">
        <f t="shared" si="37"/>
        <v>1</v>
      </c>
      <c r="D89" s="40">
        <f t="shared" si="37"/>
        <v>1</v>
      </c>
      <c r="E89" s="40">
        <f t="shared" si="37"/>
        <v>1</v>
      </c>
      <c r="F89" s="40">
        <f t="shared" si="37"/>
        <v>1</v>
      </c>
      <c r="G89" s="40">
        <f t="shared" si="37"/>
        <v>0.85362749257530757</v>
      </c>
      <c r="H89" s="40">
        <f t="shared" si="37"/>
        <v>0.79882352941176471</v>
      </c>
      <c r="I89" s="40">
        <f t="shared" si="37"/>
        <v>1</v>
      </c>
      <c r="J89" s="40">
        <f t="shared" si="37"/>
        <v>1</v>
      </c>
      <c r="K89" s="40">
        <f t="shared" si="37"/>
        <v>1</v>
      </c>
      <c r="L89" s="40">
        <f t="shared" si="37"/>
        <v>1</v>
      </c>
    </row>
    <row r="90" spans="1:12" x14ac:dyDescent="0.25">
      <c r="A90" s="36">
        <v>2030</v>
      </c>
      <c r="B90" s="39">
        <f t="shared" ref="B90:L90" si="38">B51/B$36</f>
        <v>0.75401069518716579</v>
      </c>
      <c r="C90" s="39">
        <f t="shared" si="38"/>
        <v>1</v>
      </c>
      <c r="D90" s="39">
        <f t="shared" si="38"/>
        <v>1</v>
      </c>
      <c r="E90" s="39">
        <f t="shared" si="38"/>
        <v>1</v>
      </c>
      <c r="F90" s="39">
        <f t="shared" si="38"/>
        <v>1</v>
      </c>
      <c r="G90" s="39">
        <f t="shared" si="38"/>
        <v>0.84429359355112432</v>
      </c>
      <c r="H90" s="39">
        <f t="shared" si="38"/>
        <v>0.78088235294117647</v>
      </c>
      <c r="I90" s="39">
        <f t="shared" si="38"/>
        <v>1</v>
      </c>
      <c r="J90" s="39">
        <f t="shared" si="38"/>
        <v>1</v>
      </c>
      <c r="K90" s="39">
        <f t="shared" si="38"/>
        <v>1</v>
      </c>
      <c r="L90" s="39">
        <f t="shared" si="38"/>
        <v>1</v>
      </c>
    </row>
    <row r="91" spans="1:12" s="34" customFormat="1" x14ac:dyDescent="0.25">
      <c r="A91" s="34">
        <v>2031</v>
      </c>
      <c r="B91" s="40">
        <f t="shared" ref="B91:L91" si="39">B52/B$36</f>
        <v>0.75401069518716579</v>
      </c>
      <c r="C91" s="40">
        <f t="shared" si="39"/>
        <v>1</v>
      </c>
      <c r="D91" s="40">
        <f t="shared" si="39"/>
        <v>1</v>
      </c>
      <c r="E91" s="40">
        <f t="shared" si="39"/>
        <v>1</v>
      </c>
      <c r="F91" s="40">
        <f t="shared" si="39"/>
        <v>1</v>
      </c>
      <c r="G91" s="40">
        <f t="shared" si="39"/>
        <v>0.83708103521425536</v>
      </c>
      <c r="H91" s="40">
        <f t="shared" si="39"/>
        <v>0.76294117647058823</v>
      </c>
      <c r="I91" s="40">
        <f t="shared" si="39"/>
        <v>1</v>
      </c>
      <c r="J91" s="40">
        <f t="shared" si="39"/>
        <v>1</v>
      </c>
      <c r="K91" s="40">
        <f t="shared" si="39"/>
        <v>1</v>
      </c>
      <c r="L91" s="40">
        <f t="shared" si="39"/>
        <v>1</v>
      </c>
    </row>
    <row r="92" spans="1:12" s="34" customFormat="1" x14ac:dyDescent="0.25">
      <c r="A92" s="34">
        <v>2032</v>
      </c>
      <c r="B92" s="40">
        <f t="shared" ref="B92:L92" si="40">B53/B$36</f>
        <v>0.75401069518716579</v>
      </c>
      <c r="C92" s="40">
        <f t="shared" si="40"/>
        <v>1</v>
      </c>
      <c r="D92" s="40">
        <f t="shared" si="40"/>
        <v>1</v>
      </c>
      <c r="E92" s="40">
        <f t="shared" si="40"/>
        <v>1</v>
      </c>
      <c r="F92" s="40">
        <f t="shared" si="40"/>
        <v>1</v>
      </c>
      <c r="G92" s="40">
        <f t="shared" si="40"/>
        <v>0.82986847687738652</v>
      </c>
      <c r="H92" s="40">
        <f t="shared" si="40"/>
        <v>0.745</v>
      </c>
      <c r="I92" s="40">
        <f t="shared" si="40"/>
        <v>1</v>
      </c>
      <c r="J92" s="40">
        <f t="shared" si="40"/>
        <v>1</v>
      </c>
      <c r="K92" s="40">
        <f t="shared" si="40"/>
        <v>1</v>
      </c>
      <c r="L92" s="40">
        <f t="shared" si="40"/>
        <v>1</v>
      </c>
    </row>
    <row r="93" spans="1:12" s="34" customFormat="1" x14ac:dyDescent="0.25">
      <c r="A93" s="34">
        <v>2033</v>
      </c>
      <c r="B93" s="40">
        <f t="shared" ref="B93:L93" si="41">B54/B$36</f>
        <v>0.75401069518716579</v>
      </c>
      <c r="C93" s="40">
        <f t="shared" si="41"/>
        <v>1</v>
      </c>
      <c r="D93" s="40">
        <f t="shared" si="41"/>
        <v>1</v>
      </c>
      <c r="E93" s="40">
        <f t="shared" si="41"/>
        <v>1</v>
      </c>
      <c r="F93" s="40">
        <f t="shared" si="41"/>
        <v>1</v>
      </c>
      <c r="G93" s="40">
        <f t="shared" si="41"/>
        <v>0.82265591854051756</v>
      </c>
      <c r="H93" s="40">
        <f t="shared" si="41"/>
        <v>0.72705882352941176</v>
      </c>
      <c r="I93" s="40">
        <f t="shared" si="41"/>
        <v>1</v>
      </c>
      <c r="J93" s="40">
        <f t="shared" si="41"/>
        <v>1</v>
      </c>
      <c r="K93" s="40">
        <f t="shared" si="41"/>
        <v>1</v>
      </c>
      <c r="L93" s="40">
        <f t="shared" si="41"/>
        <v>1</v>
      </c>
    </row>
    <row r="94" spans="1:12" s="34" customFormat="1" x14ac:dyDescent="0.25">
      <c r="A94" s="34">
        <v>2034</v>
      </c>
      <c r="B94" s="40">
        <f t="shared" ref="B94:L94" si="42">B55/B$36</f>
        <v>0.75401069518716579</v>
      </c>
      <c r="C94" s="40">
        <f t="shared" si="42"/>
        <v>1</v>
      </c>
      <c r="D94" s="40">
        <f t="shared" si="42"/>
        <v>1</v>
      </c>
      <c r="E94" s="40">
        <f t="shared" si="42"/>
        <v>1</v>
      </c>
      <c r="F94" s="40">
        <f t="shared" si="42"/>
        <v>1</v>
      </c>
      <c r="G94" s="40">
        <f t="shared" si="42"/>
        <v>0.81544336020364871</v>
      </c>
      <c r="H94" s="40">
        <f t="shared" si="42"/>
        <v>0.70911764705882352</v>
      </c>
      <c r="I94" s="40">
        <f t="shared" si="42"/>
        <v>1</v>
      </c>
      <c r="J94" s="40">
        <f t="shared" si="42"/>
        <v>1</v>
      </c>
      <c r="K94" s="40">
        <f t="shared" si="42"/>
        <v>1</v>
      </c>
      <c r="L94" s="40">
        <f t="shared" si="42"/>
        <v>1</v>
      </c>
    </row>
    <row r="95" spans="1:12" x14ac:dyDescent="0.25">
      <c r="A95" s="36">
        <v>2035</v>
      </c>
      <c r="B95" s="39">
        <f t="shared" ref="B95:L95" si="43">B56/B$36</f>
        <v>0.75401069518716579</v>
      </c>
      <c r="C95" s="39">
        <f t="shared" si="43"/>
        <v>1</v>
      </c>
      <c r="D95" s="39">
        <f t="shared" si="43"/>
        <v>1</v>
      </c>
      <c r="E95" s="39">
        <f t="shared" si="43"/>
        <v>1</v>
      </c>
      <c r="F95" s="39">
        <f t="shared" si="43"/>
        <v>1</v>
      </c>
      <c r="G95" s="39">
        <f t="shared" si="43"/>
        <v>0.80823080186677976</v>
      </c>
      <c r="H95" s="39">
        <f t="shared" si="43"/>
        <v>0.69117647058823528</v>
      </c>
      <c r="I95" s="39">
        <f t="shared" si="43"/>
        <v>1</v>
      </c>
      <c r="J95" s="39">
        <f t="shared" si="43"/>
        <v>1</v>
      </c>
      <c r="K95" s="39">
        <f t="shared" si="43"/>
        <v>1</v>
      </c>
      <c r="L95" s="39">
        <f t="shared" si="43"/>
        <v>1</v>
      </c>
    </row>
    <row r="96" spans="1:12" s="34" customFormat="1" x14ac:dyDescent="0.25">
      <c r="A96" s="34">
        <v>2036</v>
      </c>
      <c r="B96" s="40">
        <f t="shared" ref="B96:L96" si="44">B57/B$36</f>
        <v>0.75401069518716579</v>
      </c>
      <c r="C96" s="40">
        <f t="shared" si="44"/>
        <v>1</v>
      </c>
      <c r="D96" s="40">
        <f t="shared" si="44"/>
        <v>1</v>
      </c>
      <c r="E96" s="40">
        <f t="shared" si="44"/>
        <v>1</v>
      </c>
      <c r="F96" s="40">
        <f t="shared" si="44"/>
        <v>1</v>
      </c>
      <c r="G96" s="40">
        <f t="shared" si="44"/>
        <v>0.80186677980483667</v>
      </c>
      <c r="H96" s="40">
        <f t="shared" si="44"/>
        <v>0.69117647058823528</v>
      </c>
      <c r="I96" s="40">
        <f t="shared" si="44"/>
        <v>1</v>
      </c>
      <c r="J96" s="40">
        <f t="shared" si="44"/>
        <v>1</v>
      </c>
      <c r="K96" s="40">
        <f t="shared" si="44"/>
        <v>1</v>
      </c>
      <c r="L96" s="40">
        <f t="shared" si="44"/>
        <v>1</v>
      </c>
    </row>
    <row r="97" spans="1:12" s="34" customFormat="1" x14ac:dyDescent="0.25">
      <c r="A97" s="34">
        <v>2037</v>
      </c>
      <c r="B97" s="40">
        <f t="shared" ref="B97:L97" si="45">B58/B$36</f>
        <v>0.75401069518716579</v>
      </c>
      <c r="C97" s="40">
        <f t="shared" si="45"/>
        <v>1</v>
      </c>
      <c r="D97" s="40">
        <f t="shared" si="45"/>
        <v>1</v>
      </c>
      <c r="E97" s="40">
        <f t="shared" si="45"/>
        <v>1</v>
      </c>
      <c r="F97" s="40">
        <f t="shared" si="45"/>
        <v>1</v>
      </c>
      <c r="G97" s="40">
        <f t="shared" si="45"/>
        <v>0.79550275774289347</v>
      </c>
      <c r="H97" s="40">
        <f t="shared" si="45"/>
        <v>0.69117647058823528</v>
      </c>
      <c r="I97" s="40">
        <f t="shared" si="45"/>
        <v>1</v>
      </c>
      <c r="J97" s="40">
        <f t="shared" si="45"/>
        <v>1</v>
      </c>
      <c r="K97" s="40">
        <f t="shared" si="45"/>
        <v>1</v>
      </c>
      <c r="L97" s="40">
        <f t="shared" si="45"/>
        <v>1</v>
      </c>
    </row>
    <row r="98" spans="1:12" s="34" customFormat="1" x14ac:dyDescent="0.25">
      <c r="A98" s="34">
        <v>2038</v>
      </c>
      <c r="B98" s="40">
        <f t="shared" ref="B98:L98" si="46">B59/B$36</f>
        <v>0.75401069518716579</v>
      </c>
      <c r="C98" s="40">
        <f t="shared" si="46"/>
        <v>1</v>
      </c>
      <c r="D98" s="40">
        <f t="shared" si="46"/>
        <v>1</v>
      </c>
      <c r="E98" s="40">
        <f t="shared" si="46"/>
        <v>1</v>
      </c>
      <c r="F98" s="40">
        <f t="shared" si="46"/>
        <v>1</v>
      </c>
      <c r="G98" s="40">
        <f t="shared" si="46"/>
        <v>0.78913873568095039</v>
      </c>
      <c r="H98" s="40">
        <f t="shared" si="46"/>
        <v>0.69117647058823528</v>
      </c>
      <c r="I98" s="40">
        <f t="shared" si="46"/>
        <v>1</v>
      </c>
      <c r="J98" s="40">
        <f t="shared" si="46"/>
        <v>1</v>
      </c>
      <c r="K98" s="40">
        <f t="shared" si="46"/>
        <v>1</v>
      </c>
      <c r="L98" s="40">
        <f t="shared" si="46"/>
        <v>1</v>
      </c>
    </row>
    <row r="99" spans="1:12" s="34" customFormat="1" x14ac:dyDescent="0.25">
      <c r="A99" s="34">
        <v>2039</v>
      </c>
      <c r="B99" s="40">
        <f t="shared" ref="B99:L99" si="47">B60/B$36</f>
        <v>0.75401069518716579</v>
      </c>
      <c r="C99" s="40">
        <f t="shared" si="47"/>
        <v>1</v>
      </c>
      <c r="D99" s="40">
        <f t="shared" si="47"/>
        <v>1</v>
      </c>
      <c r="E99" s="40">
        <f t="shared" si="47"/>
        <v>1</v>
      </c>
      <c r="F99" s="40">
        <f t="shared" si="47"/>
        <v>1</v>
      </c>
      <c r="G99" s="40">
        <f t="shared" si="47"/>
        <v>0.78277471361900719</v>
      </c>
      <c r="H99" s="40">
        <f t="shared" si="47"/>
        <v>0.69117647058823528</v>
      </c>
      <c r="I99" s="40">
        <f t="shared" si="47"/>
        <v>1</v>
      </c>
      <c r="J99" s="40">
        <f t="shared" si="47"/>
        <v>1</v>
      </c>
      <c r="K99" s="40">
        <f t="shared" si="47"/>
        <v>1</v>
      </c>
      <c r="L99" s="40">
        <f t="shared" si="47"/>
        <v>1</v>
      </c>
    </row>
    <row r="100" spans="1:12" x14ac:dyDescent="0.25">
      <c r="A100" s="36">
        <v>2040</v>
      </c>
      <c r="B100" s="39">
        <f t="shared" ref="B100:L100" si="48">B61/B$36</f>
        <v>0.75401069518716579</v>
      </c>
      <c r="C100" s="39">
        <f t="shared" si="48"/>
        <v>1</v>
      </c>
      <c r="D100" s="39">
        <f t="shared" si="48"/>
        <v>1</v>
      </c>
      <c r="E100" s="39">
        <f t="shared" si="48"/>
        <v>1</v>
      </c>
      <c r="F100" s="39">
        <f t="shared" si="48"/>
        <v>1</v>
      </c>
      <c r="G100" s="39">
        <f t="shared" si="48"/>
        <v>0.7764106915570641</v>
      </c>
      <c r="H100" s="39">
        <f t="shared" si="48"/>
        <v>0.69117647058823528</v>
      </c>
      <c r="I100" s="39">
        <f t="shared" si="48"/>
        <v>1</v>
      </c>
      <c r="J100" s="39">
        <f t="shared" si="48"/>
        <v>1</v>
      </c>
      <c r="K100" s="39">
        <f t="shared" si="48"/>
        <v>1</v>
      </c>
      <c r="L100" s="39">
        <f t="shared" si="48"/>
        <v>1</v>
      </c>
    </row>
    <row r="101" spans="1:12" s="34" customFormat="1" x14ac:dyDescent="0.25">
      <c r="A101" s="34">
        <v>2041</v>
      </c>
      <c r="B101" s="40">
        <f t="shared" ref="B101:L101" si="49">B62/B$36</f>
        <v>0.75401069518716579</v>
      </c>
      <c r="C101" s="40">
        <f t="shared" si="49"/>
        <v>1</v>
      </c>
      <c r="D101" s="40">
        <f t="shared" si="49"/>
        <v>1</v>
      </c>
      <c r="E101" s="40">
        <f t="shared" si="49"/>
        <v>1</v>
      </c>
      <c r="F101" s="40">
        <f t="shared" si="49"/>
        <v>1</v>
      </c>
      <c r="G101" s="40">
        <f t="shared" si="49"/>
        <v>0.77047093763258379</v>
      </c>
      <c r="H101" s="40">
        <f t="shared" si="49"/>
        <v>0.69117647058823528</v>
      </c>
      <c r="I101" s="40">
        <f t="shared" si="49"/>
        <v>1</v>
      </c>
      <c r="J101" s="40">
        <f t="shared" si="49"/>
        <v>1</v>
      </c>
      <c r="K101" s="40">
        <f t="shared" si="49"/>
        <v>1</v>
      </c>
      <c r="L101" s="40">
        <f t="shared" si="49"/>
        <v>1</v>
      </c>
    </row>
    <row r="102" spans="1:12" s="34" customFormat="1" x14ac:dyDescent="0.25">
      <c r="A102" s="34">
        <v>2042</v>
      </c>
      <c r="B102" s="40">
        <f t="shared" ref="B102:L102" si="50">B63/B$36</f>
        <v>0.75401069518716579</v>
      </c>
      <c r="C102" s="40">
        <f t="shared" si="50"/>
        <v>1</v>
      </c>
      <c r="D102" s="40">
        <f t="shared" si="50"/>
        <v>1</v>
      </c>
      <c r="E102" s="40">
        <f t="shared" si="50"/>
        <v>1</v>
      </c>
      <c r="F102" s="40">
        <f t="shared" si="50"/>
        <v>1</v>
      </c>
      <c r="G102" s="40">
        <f t="shared" si="50"/>
        <v>0.76453118370810347</v>
      </c>
      <c r="H102" s="40">
        <f t="shared" si="50"/>
        <v>0.69117647058823528</v>
      </c>
      <c r="I102" s="40">
        <f t="shared" si="50"/>
        <v>1</v>
      </c>
      <c r="J102" s="40">
        <f t="shared" si="50"/>
        <v>1</v>
      </c>
      <c r="K102" s="40">
        <f t="shared" si="50"/>
        <v>1</v>
      </c>
      <c r="L102" s="40">
        <f t="shared" si="50"/>
        <v>1</v>
      </c>
    </row>
    <row r="103" spans="1:12" s="34" customFormat="1" x14ac:dyDescent="0.25">
      <c r="A103" s="34">
        <v>2043</v>
      </c>
      <c r="B103" s="40">
        <f t="shared" ref="B103:L103" si="51">B64/B$36</f>
        <v>0.75401069518716579</v>
      </c>
      <c r="C103" s="40">
        <f t="shared" si="51"/>
        <v>1</v>
      </c>
      <c r="D103" s="40">
        <f t="shared" si="51"/>
        <v>1</v>
      </c>
      <c r="E103" s="40">
        <f t="shared" si="51"/>
        <v>1</v>
      </c>
      <c r="F103" s="40">
        <f t="shared" si="51"/>
        <v>1</v>
      </c>
      <c r="G103" s="40">
        <f t="shared" si="51"/>
        <v>0.75859142978362326</v>
      </c>
      <c r="H103" s="40">
        <f t="shared" si="51"/>
        <v>0.69117647058823528</v>
      </c>
      <c r="I103" s="40">
        <f t="shared" si="51"/>
        <v>1</v>
      </c>
      <c r="J103" s="40">
        <f t="shared" si="51"/>
        <v>1</v>
      </c>
      <c r="K103" s="40">
        <f t="shared" si="51"/>
        <v>1</v>
      </c>
      <c r="L103" s="40">
        <f t="shared" si="51"/>
        <v>1</v>
      </c>
    </row>
    <row r="104" spans="1:12" s="34" customFormat="1" x14ac:dyDescent="0.25">
      <c r="A104" s="34">
        <v>2044</v>
      </c>
      <c r="B104" s="40">
        <f t="shared" ref="B104:L104" si="52">B65/B$36</f>
        <v>0.75401069518716579</v>
      </c>
      <c r="C104" s="40">
        <f t="shared" si="52"/>
        <v>1</v>
      </c>
      <c r="D104" s="40">
        <f t="shared" si="52"/>
        <v>1</v>
      </c>
      <c r="E104" s="40">
        <f t="shared" si="52"/>
        <v>1</v>
      </c>
      <c r="F104" s="40">
        <f t="shared" si="52"/>
        <v>1</v>
      </c>
      <c r="G104" s="40">
        <f t="shared" si="52"/>
        <v>0.75265167585914294</v>
      </c>
      <c r="H104" s="40">
        <f t="shared" si="52"/>
        <v>0.69117647058823528</v>
      </c>
      <c r="I104" s="40">
        <f t="shared" si="52"/>
        <v>1</v>
      </c>
      <c r="J104" s="40">
        <f t="shared" si="52"/>
        <v>1</v>
      </c>
      <c r="K104" s="40">
        <f t="shared" si="52"/>
        <v>1</v>
      </c>
      <c r="L104" s="40">
        <f t="shared" si="52"/>
        <v>1</v>
      </c>
    </row>
    <row r="105" spans="1:12" x14ac:dyDescent="0.25">
      <c r="A105" s="36">
        <v>2045</v>
      </c>
      <c r="B105" s="39">
        <f t="shared" ref="B105:L105" si="53">B66/B$36</f>
        <v>0.75401069518716579</v>
      </c>
      <c r="C105" s="39">
        <f t="shared" si="53"/>
        <v>1</v>
      </c>
      <c r="D105" s="39">
        <f t="shared" si="53"/>
        <v>1</v>
      </c>
      <c r="E105" s="39">
        <f t="shared" si="53"/>
        <v>1</v>
      </c>
      <c r="F105" s="39">
        <f t="shared" si="53"/>
        <v>1</v>
      </c>
      <c r="G105" s="39">
        <f t="shared" si="53"/>
        <v>0.74671192193466274</v>
      </c>
      <c r="H105" s="39">
        <f t="shared" si="53"/>
        <v>0.69117647058823528</v>
      </c>
      <c r="I105" s="39">
        <f t="shared" si="53"/>
        <v>1</v>
      </c>
      <c r="J105" s="39">
        <f t="shared" si="53"/>
        <v>1</v>
      </c>
      <c r="K105" s="39">
        <f t="shared" si="53"/>
        <v>1</v>
      </c>
      <c r="L105" s="39">
        <f t="shared" si="53"/>
        <v>1</v>
      </c>
    </row>
    <row r="106" spans="1:12" s="34" customFormat="1" x14ac:dyDescent="0.25">
      <c r="A106" s="34">
        <v>2046</v>
      </c>
      <c r="B106" s="40">
        <f t="shared" ref="B106:L106" si="54">B67/B$36</f>
        <v>0.75401069518716579</v>
      </c>
      <c r="C106" s="40">
        <f t="shared" si="54"/>
        <v>1</v>
      </c>
      <c r="D106" s="40">
        <f t="shared" si="54"/>
        <v>1</v>
      </c>
      <c r="E106" s="40">
        <f t="shared" si="54"/>
        <v>1</v>
      </c>
      <c r="F106" s="40">
        <f t="shared" si="54"/>
        <v>1</v>
      </c>
      <c r="G106" s="40">
        <f t="shared" si="54"/>
        <v>0.74162070428510818</v>
      </c>
      <c r="H106" s="40">
        <f t="shared" si="54"/>
        <v>0.69117647058823528</v>
      </c>
      <c r="I106" s="40">
        <f t="shared" si="54"/>
        <v>1</v>
      </c>
      <c r="J106" s="40">
        <f t="shared" si="54"/>
        <v>1</v>
      </c>
      <c r="K106" s="40">
        <f t="shared" si="54"/>
        <v>1</v>
      </c>
      <c r="L106" s="40">
        <f t="shared" si="54"/>
        <v>1</v>
      </c>
    </row>
    <row r="107" spans="1:12" s="34" customFormat="1" x14ac:dyDescent="0.25">
      <c r="A107" s="34">
        <v>2047</v>
      </c>
      <c r="B107" s="40">
        <f t="shared" ref="B107:L107" si="55">B68/B$36</f>
        <v>0.75401069518716579</v>
      </c>
      <c r="C107" s="40">
        <f t="shared" si="55"/>
        <v>1</v>
      </c>
      <c r="D107" s="40">
        <f t="shared" si="55"/>
        <v>1</v>
      </c>
      <c r="E107" s="40">
        <f t="shared" si="55"/>
        <v>1</v>
      </c>
      <c r="F107" s="40">
        <f t="shared" si="55"/>
        <v>1</v>
      </c>
      <c r="G107" s="40">
        <f t="shared" si="55"/>
        <v>0.73652948663555362</v>
      </c>
      <c r="H107" s="40">
        <f t="shared" si="55"/>
        <v>0.69117647058823528</v>
      </c>
      <c r="I107" s="40">
        <f t="shared" si="55"/>
        <v>1</v>
      </c>
      <c r="J107" s="40">
        <f t="shared" si="55"/>
        <v>1</v>
      </c>
      <c r="K107" s="40">
        <f t="shared" si="55"/>
        <v>1</v>
      </c>
      <c r="L107" s="40">
        <f t="shared" si="55"/>
        <v>1</v>
      </c>
    </row>
    <row r="108" spans="1:12" s="34" customFormat="1" x14ac:dyDescent="0.25">
      <c r="A108" s="34">
        <v>2048</v>
      </c>
      <c r="B108" s="40">
        <f t="shared" ref="B108:L108" si="56">B69/B$36</f>
        <v>0.75401069518716579</v>
      </c>
      <c r="C108" s="40">
        <f t="shared" si="56"/>
        <v>1</v>
      </c>
      <c r="D108" s="40">
        <f t="shared" si="56"/>
        <v>1</v>
      </c>
      <c r="E108" s="40">
        <f t="shared" si="56"/>
        <v>1</v>
      </c>
      <c r="F108" s="40">
        <f t="shared" si="56"/>
        <v>1</v>
      </c>
      <c r="G108" s="40">
        <f t="shared" si="56"/>
        <v>0.73143826898599917</v>
      </c>
      <c r="H108" s="40">
        <f t="shared" si="56"/>
        <v>0.69117647058823528</v>
      </c>
      <c r="I108" s="40">
        <f t="shared" si="56"/>
        <v>1</v>
      </c>
      <c r="J108" s="40">
        <f t="shared" si="56"/>
        <v>1</v>
      </c>
      <c r="K108" s="40">
        <f t="shared" si="56"/>
        <v>1</v>
      </c>
      <c r="L108" s="40">
        <f t="shared" si="56"/>
        <v>1</v>
      </c>
    </row>
    <row r="109" spans="1:12" s="34" customFormat="1" x14ac:dyDescent="0.25">
      <c r="A109" s="34">
        <v>2049</v>
      </c>
      <c r="B109" s="40">
        <f t="shared" ref="B109:L109" si="57">B70/B$36</f>
        <v>0.75401069518716579</v>
      </c>
      <c r="C109" s="40">
        <f t="shared" si="57"/>
        <v>1</v>
      </c>
      <c r="D109" s="40">
        <f t="shared" si="57"/>
        <v>1</v>
      </c>
      <c r="E109" s="40">
        <f t="shared" si="57"/>
        <v>1</v>
      </c>
      <c r="F109" s="40">
        <f t="shared" si="57"/>
        <v>1</v>
      </c>
      <c r="G109" s="40">
        <f t="shared" si="57"/>
        <v>0.72634705133644462</v>
      </c>
      <c r="H109" s="40">
        <f t="shared" si="57"/>
        <v>0.69117647058823528</v>
      </c>
      <c r="I109" s="40">
        <f t="shared" si="57"/>
        <v>1</v>
      </c>
      <c r="J109" s="40">
        <f t="shared" si="57"/>
        <v>1</v>
      </c>
      <c r="K109" s="40">
        <f t="shared" si="57"/>
        <v>1</v>
      </c>
      <c r="L109" s="40">
        <f t="shared" si="57"/>
        <v>1</v>
      </c>
    </row>
    <row r="110" spans="1:12" x14ac:dyDescent="0.25">
      <c r="A110" s="36">
        <v>2050</v>
      </c>
      <c r="B110" s="39">
        <f t="shared" ref="B110:L110" si="58">B71/B$36</f>
        <v>0.75401069518716579</v>
      </c>
      <c r="C110" s="39">
        <f t="shared" si="58"/>
        <v>1</v>
      </c>
      <c r="D110" s="39">
        <f t="shared" si="58"/>
        <v>1</v>
      </c>
      <c r="E110" s="39">
        <f t="shared" si="58"/>
        <v>1</v>
      </c>
      <c r="F110" s="39">
        <f t="shared" si="58"/>
        <v>1</v>
      </c>
      <c r="G110" s="39">
        <f t="shared" si="58"/>
        <v>0.72125583368689017</v>
      </c>
      <c r="H110" s="39">
        <f t="shared" si="58"/>
        <v>0.69117647058823528</v>
      </c>
      <c r="I110" s="39">
        <f t="shared" si="58"/>
        <v>1</v>
      </c>
      <c r="J110" s="39">
        <f t="shared" si="58"/>
        <v>1</v>
      </c>
      <c r="K110" s="39">
        <f t="shared" si="58"/>
        <v>1</v>
      </c>
      <c r="L110" s="39">
        <f t="shared" si="58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50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</cols>
  <sheetData>
    <row r="1" spans="1:12" x14ac:dyDescent="0.25">
      <c r="A1" s="20" t="s">
        <v>7</v>
      </c>
      <c r="B1" s="20" t="s">
        <v>11</v>
      </c>
      <c r="C1" s="20" t="s">
        <v>49</v>
      </c>
      <c r="D1" s="20" t="s">
        <v>12</v>
      </c>
      <c r="E1" s="20" t="s">
        <v>13</v>
      </c>
      <c r="F1" s="20" t="s">
        <v>14</v>
      </c>
      <c r="G1" s="20" t="s">
        <v>17</v>
      </c>
      <c r="H1" s="20" t="s">
        <v>18</v>
      </c>
      <c r="I1" s="20" t="s">
        <v>15</v>
      </c>
      <c r="J1" s="20" t="s">
        <v>50</v>
      </c>
      <c r="K1" s="20" t="s">
        <v>51</v>
      </c>
      <c r="L1" s="20" t="s">
        <v>52</v>
      </c>
    </row>
    <row r="2" spans="1:12" x14ac:dyDescent="0.25">
      <c r="A2" s="1">
        <v>2015</v>
      </c>
      <c r="B2" s="5">
        <f>'EIA Costs'!$D$4*'Cost Improvement'!B75*1000*About!$A$66</f>
        <v>6407604</v>
      </c>
      <c r="C2" s="5">
        <f>'EIA Costs'!$D$6*'Cost Improvement'!C75*1000*About!$A$66</f>
        <v>1003779</v>
      </c>
      <c r="D2" s="5">
        <f>'EIA Costs'!$D$11*'Cost Improvement'!D75*1000*About!$A$66</f>
        <v>5296242</v>
      </c>
      <c r="E2" s="5">
        <f>'EIA Costs'!$D$17*'Cost Improvement'!E75*1000*About!$A$66</f>
        <v>2616537</v>
      </c>
      <c r="F2" s="27">
        <f>'2015 Wind and Solar'!B3*10^3*About!$A$68</f>
        <v>1639300</v>
      </c>
      <c r="G2" s="27">
        <f>'2015 Wind and Solar'!B7*10^6/About!$C$32*About!$A$68</f>
        <v>1501862.6309662398</v>
      </c>
      <c r="H2" s="5">
        <f>'EIA Costs'!$D$20*'Cost Improvement'!H75*1000*About!$A$66</f>
        <v>3999324</v>
      </c>
      <c r="I2" s="5">
        <f>'EIA Costs'!$D$14*'Cost Improvement'!I75*1000*About!$A$66</f>
        <v>3611433</v>
      </c>
      <c r="J2" s="5">
        <f>'EIA Costs'!$D$15*'Cost Improvement'!J75*1000*About!$A$66</f>
        <v>2416176</v>
      </c>
      <c r="K2" s="5">
        <f>'EIA Costs'!$D$9*'Cost Improvement'!K75*1000*About!$A$66</f>
        <v>662277</v>
      </c>
      <c r="L2" s="5">
        <f>'EIA Costs'!$D$9*'Cost Improvement'!L75*1000*About!$A$66</f>
        <v>662277</v>
      </c>
    </row>
    <row r="3" spans="1:12" x14ac:dyDescent="0.25">
      <c r="A3" s="1">
        <v>2016</v>
      </c>
      <c r="B3" s="5">
        <f>'EIA Costs'!$D$4*'Cost Improvement'!B76*1000*About!$A$66</f>
        <v>6249983.7946524061</v>
      </c>
      <c r="C3" s="5">
        <f>'EIA Costs'!$D$6*'Cost Improvement'!C76*1000*About!$A$66</f>
        <v>1003779</v>
      </c>
      <c r="D3" s="5">
        <f>'EIA Costs'!$D$11*'Cost Improvement'!D76*1000*About!$A$66</f>
        <v>5296242</v>
      </c>
      <c r="E3" s="5">
        <f>'EIA Costs'!$D$17*'Cost Improvement'!E76*1000*About!$A$66</f>
        <v>2616537</v>
      </c>
      <c r="F3" s="5">
        <v>0</v>
      </c>
      <c r="G3" s="5">
        <v>0</v>
      </c>
      <c r="H3" s="5">
        <f>'EIA Costs'!$D$20*'Cost Improvement'!H76*1000*About!$A$66</f>
        <v>3967564.6623529415</v>
      </c>
      <c r="I3" s="5">
        <f>'EIA Costs'!$D$14*'Cost Improvement'!I76*1000*About!$A$66</f>
        <v>3611433</v>
      </c>
      <c r="J3" s="5">
        <f>'EIA Costs'!$D$15*'Cost Improvement'!J76*1000*About!$A$66</f>
        <v>2416176</v>
      </c>
      <c r="K3" s="5">
        <f>'EIA Costs'!$D$9*'Cost Improvement'!K76*1000*About!$A$66</f>
        <v>662277</v>
      </c>
      <c r="L3" s="5">
        <f>'EIA Costs'!$D$9*'Cost Improvement'!L76*1000*About!$A$66</f>
        <v>662277</v>
      </c>
    </row>
    <row r="4" spans="1:12" x14ac:dyDescent="0.25">
      <c r="A4" s="1">
        <v>2017</v>
      </c>
      <c r="B4" s="5">
        <f>'EIA Costs'!$D$4*'Cost Improvement'!B77*1000*About!$A$66</f>
        <v>6092363.5893048132</v>
      </c>
      <c r="C4" s="5">
        <f>'EIA Costs'!$D$6*'Cost Improvement'!C77*1000*About!$A$66</f>
        <v>1003779</v>
      </c>
      <c r="D4" s="5">
        <f>'EIA Costs'!$D$11*'Cost Improvement'!D77*1000*About!$A$66</f>
        <v>5296242</v>
      </c>
      <c r="E4" s="5">
        <f>'EIA Costs'!$D$17*'Cost Improvement'!E77*1000*About!$A$66</f>
        <v>2616537</v>
      </c>
      <c r="F4" s="5">
        <v>0</v>
      </c>
      <c r="G4" s="5">
        <v>0</v>
      </c>
      <c r="H4" s="5">
        <f>'EIA Costs'!$D$20*'Cost Improvement'!H77*1000*About!$A$66</f>
        <v>3935805.324705882</v>
      </c>
      <c r="I4" s="5">
        <f>'EIA Costs'!$D$14*'Cost Improvement'!I77*1000*About!$A$66</f>
        <v>3611433</v>
      </c>
      <c r="J4" s="5">
        <f>'EIA Costs'!$D$15*'Cost Improvement'!J77*1000*About!$A$66</f>
        <v>2416176</v>
      </c>
      <c r="K4" s="5">
        <f>'EIA Costs'!$D$9*'Cost Improvement'!K77*1000*About!$A$66</f>
        <v>662277</v>
      </c>
      <c r="L4" s="5">
        <f>'EIA Costs'!$D$9*'Cost Improvement'!L77*1000*About!$A$66</f>
        <v>662277</v>
      </c>
    </row>
    <row r="5" spans="1:12" x14ac:dyDescent="0.25">
      <c r="A5" s="1">
        <v>2018</v>
      </c>
      <c r="B5" s="5">
        <f>'EIA Costs'!$D$4*'Cost Improvement'!B78*1000*About!$A$66</f>
        <v>5934743.3839572193</v>
      </c>
      <c r="C5" s="5">
        <f>'EIA Costs'!$D$6*'Cost Improvement'!C78*1000*About!$A$66</f>
        <v>1003779</v>
      </c>
      <c r="D5" s="5">
        <f>'EIA Costs'!$D$11*'Cost Improvement'!D78*1000*About!$A$66</f>
        <v>5296242</v>
      </c>
      <c r="E5" s="5">
        <f>'EIA Costs'!$D$17*'Cost Improvement'!E78*1000*About!$A$66</f>
        <v>2616537</v>
      </c>
      <c r="F5" s="5">
        <v>0</v>
      </c>
      <c r="G5" s="5">
        <v>0</v>
      </c>
      <c r="H5" s="5">
        <f>'EIA Costs'!$D$20*'Cost Improvement'!H78*1000*About!$A$66</f>
        <v>3904045.9870588239</v>
      </c>
      <c r="I5" s="5">
        <f>'EIA Costs'!$D$14*'Cost Improvement'!I78*1000*About!$A$66</f>
        <v>3611433</v>
      </c>
      <c r="J5" s="5">
        <f>'EIA Costs'!$D$15*'Cost Improvement'!J78*1000*About!$A$66</f>
        <v>2416176</v>
      </c>
      <c r="K5" s="5">
        <f>'EIA Costs'!$D$9*'Cost Improvement'!K78*1000*About!$A$66</f>
        <v>662277</v>
      </c>
      <c r="L5" s="5">
        <f>'EIA Costs'!$D$9*'Cost Improvement'!L78*1000*About!$A$66</f>
        <v>662277</v>
      </c>
    </row>
    <row r="6" spans="1:12" x14ac:dyDescent="0.25">
      <c r="A6" s="1">
        <v>2019</v>
      </c>
      <c r="B6" s="5">
        <f>'EIA Costs'!$D$4*'Cost Improvement'!B79*1000*About!$A$66</f>
        <v>5777123.1786096254</v>
      </c>
      <c r="C6" s="5">
        <f>'EIA Costs'!$D$6*'Cost Improvement'!C79*1000*About!$A$66</f>
        <v>1003779</v>
      </c>
      <c r="D6" s="5">
        <f>'EIA Costs'!$D$11*'Cost Improvement'!D79*1000*About!$A$66</f>
        <v>5296242</v>
      </c>
      <c r="E6" s="5">
        <f>'EIA Costs'!$D$17*'Cost Improvement'!E79*1000*About!$A$66</f>
        <v>2616537</v>
      </c>
      <c r="F6" s="5">
        <v>0</v>
      </c>
      <c r="G6" s="5">
        <v>0</v>
      </c>
      <c r="H6" s="5">
        <f>'EIA Costs'!$D$20*'Cost Improvement'!H79*1000*About!$A$66</f>
        <v>3872286.6494117649</v>
      </c>
      <c r="I6" s="5">
        <f>'EIA Costs'!$D$14*'Cost Improvement'!I79*1000*About!$A$66</f>
        <v>3611433</v>
      </c>
      <c r="J6" s="5">
        <f>'EIA Costs'!$D$15*'Cost Improvement'!J79*1000*About!$A$66</f>
        <v>2416176</v>
      </c>
      <c r="K6" s="5">
        <f>'EIA Costs'!$D$9*'Cost Improvement'!K79*1000*About!$A$66</f>
        <v>662277</v>
      </c>
      <c r="L6" s="5">
        <f>'EIA Costs'!$D$9*'Cost Improvement'!L79*1000*About!$A$66</f>
        <v>662277</v>
      </c>
    </row>
    <row r="7" spans="1:12" x14ac:dyDescent="0.25">
      <c r="A7" s="1">
        <v>2020</v>
      </c>
      <c r="B7" s="5">
        <f>'EIA Costs'!$D$4*'Cost Improvement'!B80*1000*About!$A$66</f>
        <v>5619502.9732620316</v>
      </c>
      <c r="C7" s="5">
        <f>'EIA Costs'!$D$6*'Cost Improvement'!C80*1000*About!$A$66</f>
        <v>1003779</v>
      </c>
      <c r="D7" s="5">
        <f>'EIA Costs'!$D$11*'Cost Improvement'!D80*1000*About!$A$66</f>
        <v>5296242</v>
      </c>
      <c r="E7" s="5">
        <f>'EIA Costs'!$D$17*'Cost Improvement'!E80*1000*About!$A$66</f>
        <v>2616537</v>
      </c>
      <c r="F7" s="5">
        <v>0</v>
      </c>
      <c r="G7" s="5">
        <v>0</v>
      </c>
      <c r="H7" s="5">
        <f>'EIA Costs'!$D$20*'Cost Improvement'!H80*1000*About!$A$66</f>
        <v>3840527.3117647059</v>
      </c>
      <c r="I7" s="5">
        <f>'EIA Costs'!$D$14*'Cost Improvement'!I80*1000*About!$A$66</f>
        <v>3611433</v>
      </c>
      <c r="J7" s="5">
        <f>'EIA Costs'!$D$15*'Cost Improvement'!J80*1000*About!$A$66</f>
        <v>2416176</v>
      </c>
      <c r="K7" s="5">
        <f>'EIA Costs'!$D$9*'Cost Improvement'!K80*1000*About!$A$66</f>
        <v>662277</v>
      </c>
      <c r="L7" s="5">
        <f>'EIA Costs'!$D$9*'Cost Improvement'!L80*1000*About!$A$66</f>
        <v>662277</v>
      </c>
    </row>
    <row r="8" spans="1:12" x14ac:dyDescent="0.25">
      <c r="A8" s="1">
        <v>2021</v>
      </c>
      <c r="B8" s="5">
        <f>'EIA Costs'!$D$4*'Cost Improvement'!B81*1000*About!$A$66</f>
        <v>5461882.7679144386</v>
      </c>
      <c r="C8" s="5">
        <f>'EIA Costs'!$D$6*'Cost Improvement'!C81*1000*About!$A$66</f>
        <v>1003779</v>
      </c>
      <c r="D8" s="5">
        <f>'EIA Costs'!$D$11*'Cost Improvement'!D81*1000*About!$A$66</f>
        <v>5296242</v>
      </c>
      <c r="E8" s="5">
        <f>'EIA Costs'!$D$17*'Cost Improvement'!E81*1000*About!$A$66</f>
        <v>2616537</v>
      </c>
      <c r="F8" s="5">
        <v>0</v>
      </c>
      <c r="G8" s="5">
        <v>0</v>
      </c>
      <c r="H8" s="5">
        <f>'EIA Costs'!$D$20*'Cost Improvement'!H81*1000*About!$A$66</f>
        <v>3768774.7341176472</v>
      </c>
      <c r="I8" s="5">
        <f>'EIA Costs'!$D$14*'Cost Improvement'!I81*1000*About!$A$66</f>
        <v>3611433</v>
      </c>
      <c r="J8" s="5">
        <f>'EIA Costs'!$D$15*'Cost Improvement'!J81*1000*About!$A$66</f>
        <v>2416176</v>
      </c>
      <c r="K8" s="5">
        <f>'EIA Costs'!$D$9*'Cost Improvement'!K81*1000*About!$A$66</f>
        <v>662277</v>
      </c>
      <c r="L8" s="5">
        <f>'EIA Costs'!$D$9*'Cost Improvement'!L81*1000*About!$A$66</f>
        <v>662277</v>
      </c>
    </row>
    <row r="9" spans="1:12" x14ac:dyDescent="0.25">
      <c r="A9" s="1">
        <v>2022</v>
      </c>
      <c r="B9" s="5">
        <f>'EIA Costs'!$D$4*'Cost Improvement'!B82*1000*About!$A$66</f>
        <v>5304262.5625668447</v>
      </c>
      <c r="C9" s="5">
        <f>'EIA Costs'!$D$6*'Cost Improvement'!C82*1000*About!$A$66</f>
        <v>1003779</v>
      </c>
      <c r="D9" s="5">
        <f>'EIA Costs'!$D$11*'Cost Improvement'!D82*1000*About!$A$66</f>
        <v>5296242</v>
      </c>
      <c r="E9" s="5">
        <f>'EIA Costs'!$D$17*'Cost Improvement'!E82*1000*About!$A$66</f>
        <v>2616537</v>
      </c>
      <c r="F9" s="5">
        <v>0</v>
      </c>
      <c r="G9" s="5">
        <v>0</v>
      </c>
      <c r="H9" s="5">
        <f>'EIA Costs'!$D$20*'Cost Improvement'!H82*1000*About!$A$66</f>
        <v>3697022.1564705884</v>
      </c>
      <c r="I9" s="5">
        <f>'EIA Costs'!$D$14*'Cost Improvement'!I82*1000*About!$A$66</f>
        <v>3611433</v>
      </c>
      <c r="J9" s="5">
        <f>'EIA Costs'!$D$15*'Cost Improvement'!J82*1000*About!$A$66</f>
        <v>2416176</v>
      </c>
      <c r="K9" s="5">
        <f>'EIA Costs'!$D$9*'Cost Improvement'!K82*1000*About!$A$66</f>
        <v>662277</v>
      </c>
      <c r="L9" s="5">
        <f>'EIA Costs'!$D$9*'Cost Improvement'!L82*1000*About!$A$66</f>
        <v>662277</v>
      </c>
    </row>
    <row r="10" spans="1:12" x14ac:dyDescent="0.25">
      <c r="A10" s="1">
        <v>2023</v>
      </c>
      <c r="B10" s="5">
        <f>'EIA Costs'!$D$4*'Cost Improvement'!B83*1000*About!$A$66</f>
        <v>5146642.3572192518</v>
      </c>
      <c r="C10" s="5">
        <f>'EIA Costs'!$D$6*'Cost Improvement'!C83*1000*About!$A$66</f>
        <v>1003779</v>
      </c>
      <c r="D10" s="5">
        <f>'EIA Costs'!$D$11*'Cost Improvement'!D83*1000*About!$A$66</f>
        <v>5296242</v>
      </c>
      <c r="E10" s="5">
        <f>'EIA Costs'!$D$17*'Cost Improvement'!E83*1000*About!$A$66</f>
        <v>2616537</v>
      </c>
      <c r="F10" s="5">
        <v>0</v>
      </c>
      <c r="G10" s="5">
        <v>0</v>
      </c>
      <c r="H10" s="5">
        <f>'EIA Costs'!$D$20*'Cost Improvement'!H83*1000*About!$A$66</f>
        <v>3625269.5788235292</v>
      </c>
      <c r="I10" s="5">
        <f>'EIA Costs'!$D$14*'Cost Improvement'!I83*1000*About!$A$66</f>
        <v>3611433</v>
      </c>
      <c r="J10" s="5">
        <f>'EIA Costs'!$D$15*'Cost Improvement'!J83*1000*About!$A$66</f>
        <v>2416176</v>
      </c>
      <c r="K10" s="5">
        <f>'EIA Costs'!$D$9*'Cost Improvement'!K83*1000*About!$A$66</f>
        <v>662277</v>
      </c>
      <c r="L10" s="5">
        <f>'EIA Costs'!$D$9*'Cost Improvement'!L83*1000*About!$A$66</f>
        <v>662277</v>
      </c>
    </row>
    <row r="11" spans="1:12" x14ac:dyDescent="0.25">
      <c r="A11" s="1">
        <v>2024</v>
      </c>
      <c r="B11" s="5">
        <f>'EIA Costs'!$D$4*'Cost Improvement'!B84*1000*About!$A$66</f>
        <v>4989022.151871657</v>
      </c>
      <c r="C11" s="5">
        <f>'EIA Costs'!$D$6*'Cost Improvement'!C84*1000*About!$A$66</f>
        <v>1003779</v>
      </c>
      <c r="D11" s="5">
        <f>'EIA Costs'!$D$11*'Cost Improvement'!D84*1000*About!$A$66</f>
        <v>5296242</v>
      </c>
      <c r="E11" s="5">
        <f>'EIA Costs'!$D$17*'Cost Improvement'!E84*1000*About!$A$66</f>
        <v>2616537</v>
      </c>
      <c r="F11" s="5">
        <v>0</v>
      </c>
      <c r="G11" s="5">
        <v>0</v>
      </c>
      <c r="H11" s="5">
        <f>'EIA Costs'!$D$20*'Cost Improvement'!H84*1000*About!$A$66</f>
        <v>3553517.0011764709</v>
      </c>
      <c r="I11" s="5">
        <f>'EIA Costs'!$D$14*'Cost Improvement'!I84*1000*About!$A$66</f>
        <v>3611433</v>
      </c>
      <c r="J11" s="5">
        <f>'EIA Costs'!$D$15*'Cost Improvement'!J84*1000*About!$A$66</f>
        <v>2416176</v>
      </c>
      <c r="K11" s="5">
        <f>'EIA Costs'!$D$9*'Cost Improvement'!K84*1000*About!$A$66</f>
        <v>662277</v>
      </c>
      <c r="L11" s="5">
        <f>'EIA Costs'!$D$9*'Cost Improvement'!L84*1000*About!$A$66</f>
        <v>662277</v>
      </c>
    </row>
    <row r="12" spans="1:12" x14ac:dyDescent="0.25">
      <c r="A12" s="1">
        <v>2025</v>
      </c>
      <c r="B12" s="5">
        <f>'EIA Costs'!$D$4*'Cost Improvement'!B85*1000*About!$A$66</f>
        <v>4831401.9465240641</v>
      </c>
      <c r="C12" s="5">
        <f>'EIA Costs'!$D$6*'Cost Improvement'!C85*1000*About!$A$66</f>
        <v>1003779</v>
      </c>
      <c r="D12" s="5">
        <f>'EIA Costs'!$D$11*'Cost Improvement'!D85*1000*About!$A$66</f>
        <v>5296242</v>
      </c>
      <c r="E12" s="5">
        <f>'EIA Costs'!$D$17*'Cost Improvement'!E85*1000*About!$A$66</f>
        <v>2616537</v>
      </c>
      <c r="F12" s="5">
        <v>0</v>
      </c>
      <c r="G12" s="5">
        <v>0</v>
      </c>
      <c r="H12" s="5">
        <f>'EIA Costs'!$D$20*'Cost Improvement'!H85*1000*About!$A$66</f>
        <v>3481764.4235294117</v>
      </c>
      <c r="I12" s="5">
        <f>'EIA Costs'!$D$14*'Cost Improvement'!I85*1000*About!$A$66</f>
        <v>3611433</v>
      </c>
      <c r="J12" s="5">
        <f>'EIA Costs'!$D$15*'Cost Improvement'!J85*1000*About!$A$66</f>
        <v>2416176</v>
      </c>
      <c r="K12" s="5">
        <f>'EIA Costs'!$D$9*'Cost Improvement'!K85*1000*About!$A$66</f>
        <v>662277</v>
      </c>
      <c r="L12" s="5">
        <f>'EIA Costs'!$D$9*'Cost Improvement'!L85*1000*About!$A$66</f>
        <v>662277</v>
      </c>
    </row>
    <row r="13" spans="1:12" x14ac:dyDescent="0.25">
      <c r="A13" s="1">
        <v>2026</v>
      </c>
      <c r="B13" s="5">
        <f>'EIA Costs'!$D$4*'Cost Improvement'!B86*1000*About!$A$66</f>
        <v>4831401.9465240641</v>
      </c>
      <c r="C13" s="5">
        <f>'EIA Costs'!$D$6*'Cost Improvement'!C86*1000*About!$A$66</f>
        <v>1003779</v>
      </c>
      <c r="D13" s="5">
        <f>'EIA Costs'!$D$11*'Cost Improvement'!D86*1000*About!$A$66</f>
        <v>5296242</v>
      </c>
      <c r="E13" s="5">
        <f>'EIA Costs'!$D$17*'Cost Improvement'!E86*1000*About!$A$66</f>
        <v>2616537</v>
      </c>
      <c r="F13" s="5">
        <v>0</v>
      </c>
      <c r="G13" s="5">
        <v>0</v>
      </c>
      <c r="H13" s="5">
        <f>'EIA Costs'!$D$20*'Cost Improvement'!H86*1000*About!$A$66</f>
        <v>3410011.8458823529</v>
      </c>
      <c r="I13" s="5">
        <f>'EIA Costs'!$D$14*'Cost Improvement'!I86*1000*About!$A$66</f>
        <v>3611433</v>
      </c>
      <c r="J13" s="5">
        <f>'EIA Costs'!$D$15*'Cost Improvement'!J86*1000*About!$A$66</f>
        <v>2416176</v>
      </c>
      <c r="K13" s="5">
        <f>'EIA Costs'!$D$9*'Cost Improvement'!K86*1000*About!$A$66</f>
        <v>662277</v>
      </c>
      <c r="L13" s="5">
        <f>'EIA Costs'!$D$9*'Cost Improvement'!L86*1000*About!$A$66</f>
        <v>662277</v>
      </c>
    </row>
    <row r="14" spans="1:12" x14ac:dyDescent="0.25">
      <c r="A14" s="1">
        <v>2027</v>
      </c>
      <c r="B14" s="5">
        <f>'EIA Costs'!$D$4*'Cost Improvement'!B87*1000*About!$A$66</f>
        <v>4831401.9465240641</v>
      </c>
      <c r="C14" s="5">
        <f>'EIA Costs'!$D$6*'Cost Improvement'!C87*1000*About!$A$66</f>
        <v>1003779</v>
      </c>
      <c r="D14" s="5">
        <f>'EIA Costs'!$D$11*'Cost Improvement'!D87*1000*About!$A$66</f>
        <v>5296242</v>
      </c>
      <c r="E14" s="5">
        <f>'EIA Costs'!$D$17*'Cost Improvement'!E87*1000*About!$A$66</f>
        <v>2616537</v>
      </c>
      <c r="F14" s="5">
        <v>0</v>
      </c>
      <c r="G14" s="5">
        <v>0</v>
      </c>
      <c r="H14" s="5">
        <f>'EIA Costs'!$D$20*'Cost Improvement'!H87*1000*About!$A$66</f>
        <v>3338259.2682352946</v>
      </c>
      <c r="I14" s="5">
        <f>'EIA Costs'!$D$14*'Cost Improvement'!I87*1000*About!$A$66</f>
        <v>3611433</v>
      </c>
      <c r="J14" s="5">
        <f>'EIA Costs'!$D$15*'Cost Improvement'!J87*1000*About!$A$66</f>
        <v>2416176</v>
      </c>
      <c r="K14" s="5">
        <f>'EIA Costs'!$D$9*'Cost Improvement'!K87*1000*About!$A$66</f>
        <v>662277</v>
      </c>
      <c r="L14" s="5">
        <f>'EIA Costs'!$D$9*'Cost Improvement'!L87*1000*About!$A$66</f>
        <v>662277</v>
      </c>
    </row>
    <row r="15" spans="1:12" x14ac:dyDescent="0.25">
      <c r="A15" s="1">
        <v>2028</v>
      </c>
      <c r="B15" s="5">
        <f>'EIA Costs'!$D$4*'Cost Improvement'!B88*1000*About!$A$66</f>
        <v>4831401.9465240641</v>
      </c>
      <c r="C15" s="5">
        <f>'EIA Costs'!$D$6*'Cost Improvement'!C88*1000*About!$A$66</f>
        <v>1003779</v>
      </c>
      <c r="D15" s="5">
        <f>'EIA Costs'!$D$11*'Cost Improvement'!D88*1000*About!$A$66</f>
        <v>5296242</v>
      </c>
      <c r="E15" s="5">
        <f>'EIA Costs'!$D$17*'Cost Improvement'!E88*1000*About!$A$66</f>
        <v>2616537</v>
      </c>
      <c r="F15" s="5">
        <v>0</v>
      </c>
      <c r="G15" s="5">
        <v>0</v>
      </c>
      <c r="H15" s="5">
        <f>'EIA Costs'!$D$20*'Cost Improvement'!H88*1000*About!$A$66</f>
        <v>3266506.6905882349</v>
      </c>
      <c r="I15" s="5">
        <f>'EIA Costs'!$D$14*'Cost Improvement'!I88*1000*About!$A$66</f>
        <v>3611433</v>
      </c>
      <c r="J15" s="5">
        <f>'EIA Costs'!$D$15*'Cost Improvement'!J88*1000*About!$A$66</f>
        <v>2416176</v>
      </c>
      <c r="K15" s="5">
        <f>'EIA Costs'!$D$9*'Cost Improvement'!K88*1000*About!$A$66</f>
        <v>662277</v>
      </c>
      <c r="L15" s="5">
        <f>'EIA Costs'!$D$9*'Cost Improvement'!L88*1000*About!$A$66</f>
        <v>662277</v>
      </c>
    </row>
    <row r="16" spans="1:12" x14ac:dyDescent="0.25">
      <c r="A16" s="1">
        <v>2029</v>
      </c>
      <c r="B16" s="5">
        <f>'EIA Costs'!$D$4*'Cost Improvement'!B89*1000*About!$A$66</f>
        <v>4831401.9465240641</v>
      </c>
      <c r="C16" s="5">
        <f>'EIA Costs'!$D$6*'Cost Improvement'!C89*1000*About!$A$66</f>
        <v>1003779</v>
      </c>
      <c r="D16" s="5">
        <f>'EIA Costs'!$D$11*'Cost Improvement'!D89*1000*About!$A$66</f>
        <v>5296242</v>
      </c>
      <c r="E16" s="5">
        <f>'EIA Costs'!$D$17*'Cost Improvement'!E89*1000*About!$A$66</f>
        <v>2616537</v>
      </c>
      <c r="F16" s="5">
        <v>0</v>
      </c>
      <c r="G16" s="5">
        <v>0</v>
      </c>
      <c r="H16" s="5">
        <f>'EIA Costs'!$D$20*'Cost Improvement'!H89*1000*About!$A$66</f>
        <v>3194754.1129411766</v>
      </c>
      <c r="I16" s="5">
        <f>'EIA Costs'!$D$14*'Cost Improvement'!I89*1000*About!$A$66</f>
        <v>3611433</v>
      </c>
      <c r="J16" s="5">
        <f>'EIA Costs'!$D$15*'Cost Improvement'!J89*1000*About!$A$66</f>
        <v>2416176</v>
      </c>
      <c r="K16" s="5">
        <f>'EIA Costs'!$D$9*'Cost Improvement'!K89*1000*About!$A$66</f>
        <v>662277</v>
      </c>
      <c r="L16" s="5">
        <f>'EIA Costs'!$D$9*'Cost Improvement'!L89*1000*About!$A$66</f>
        <v>662277</v>
      </c>
    </row>
    <row r="17" spans="1:12" x14ac:dyDescent="0.25">
      <c r="A17" s="1">
        <v>2030</v>
      </c>
      <c r="B17" s="5">
        <f>'EIA Costs'!$D$4*'Cost Improvement'!B90*1000*About!$A$66</f>
        <v>4831401.9465240641</v>
      </c>
      <c r="C17" s="5">
        <f>'EIA Costs'!$D$6*'Cost Improvement'!C90*1000*About!$A$66</f>
        <v>1003779</v>
      </c>
      <c r="D17" s="5">
        <f>'EIA Costs'!$D$11*'Cost Improvement'!D90*1000*About!$A$66</f>
        <v>5296242</v>
      </c>
      <c r="E17" s="5">
        <f>'EIA Costs'!$D$17*'Cost Improvement'!E90*1000*About!$A$66</f>
        <v>2616537</v>
      </c>
      <c r="F17" s="5">
        <v>0</v>
      </c>
      <c r="G17" s="5">
        <v>0</v>
      </c>
      <c r="H17" s="5">
        <f>'EIA Costs'!$D$20*'Cost Improvement'!H90*1000*About!$A$66</f>
        <v>3123001.5352941174</v>
      </c>
      <c r="I17" s="5">
        <f>'EIA Costs'!$D$14*'Cost Improvement'!I90*1000*About!$A$66</f>
        <v>3611433</v>
      </c>
      <c r="J17" s="5">
        <f>'EIA Costs'!$D$15*'Cost Improvement'!J90*1000*About!$A$66</f>
        <v>2416176</v>
      </c>
      <c r="K17" s="5">
        <f>'EIA Costs'!$D$9*'Cost Improvement'!K90*1000*About!$A$66</f>
        <v>662277</v>
      </c>
      <c r="L17" s="5">
        <f>'EIA Costs'!$D$9*'Cost Improvement'!L90*1000*About!$A$66</f>
        <v>662277</v>
      </c>
    </row>
    <row r="18" spans="1:12" x14ac:dyDescent="0.25">
      <c r="A18" s="1">
        <v>2031</v>
      </c>
      <c r="B18" s="5">
        <f>'EIA Costs'!$D$4*'Cost Improvement'!B91*1000*About!$A$66</f>
        <v>4831401.9465240641</v>
      </c>
      <c r="C18" s="5">
        <f>'EIA Costs'!$D$6*'Cost Improvement'!C91*1000*About!$A$66</f>
        <v>1003779</v>
      </c>
      <c r="D18" s="5">
        <f>'EIA Costs'!$D$11*'Cost Improvement'!D91*1000*About!$A$66</f>
        <v>5296242</v>
      </c>
      <c r="E18" s="5">
        <f>'EIA Costs'!$D$17*'Cost Improvement'!E91*1000*About!$A$66</f>
        <v>2616537</v>
      </c>
      <c r="F18" s="5">
        <v>0</v>
      </c>
      <c r="G18" s="5">
        <v>0</v>
      </c>
      <c r="H18" s="5">
        <f>'EIA Costs'!$D$20*'Cost Improvement'!H91*1000*About!$A$66</f>
        <v>3051248.9576470586</v>
      </c>
      <c r="I18" s="5">
        <f>'EIA Costs'!$D$14*'Cost Improvement'!I91*1000*About!$A$66</f>
        <v>3611433</v>
      </c>
      <c r="J18" s="5">
        <f>'EIA Costs'!$D$15*'Cost Improvement'!J91*1000*About!$A$66</f>
        <v>2416176</v>
      </c>
      <c r="K18" s="5">
        <f>'EIA Costs'!$D$9*'Cost Improvement'!K91*1000*About!$A$66</f>
        <v>662277</v>
      </c>
      <c r="L18" s="5">
        <f>'EIA Costs'!$D$9*'Cost Improvement'!L91*1000*About!$A$66</f>
        <v>662277</v>
      </c>
    </row>
    <row r="19" spans="1:12" x14ac:dyDescent="0.25">
      <c r="A19" s="1">
        <v>2032</v>
      </c>
      <c r="B19" s="5">
        <f>'EIA Costs'!$D$4*'Cost Improvement'!B92*1000*About!$A$66</f>
        <v>4831401.9465240641</v>
      </c>
      <c r="C19" s="5">
        <f>'EIA Costs'!$D$6*'Cost Improvement'!C92*1000*About!$A$66</f>
        <v>1003779</v>
      </c>
      <c r="D19" s="5">
        <f>'EIA Costs'!$D$11*'Cost Improvement'!D92*1000*About!$A$66</f>
        <v>5296242</v>
      </c>
      <c r="E19" s="5">
        <f>'EIA Costs'!$D$17*'Cost Improvement'!E92*1000*About!$A$66</f>
        <v>2616537</v>
      </c>
      <c r="F19" s="5">
        <v>0</v>
      </c>
      <c r="G19" s="5">
        <v>0</v>
      </c>
      <c r="H19" s="5">
        <f>'EIA Costs'!$D$20*'Cost Improvement'!H92*1000*About!$A$66</f>
        <v>2979496.38</v>
      </c>
      <c r="I19" s="5">
        <f>'EIA Costs'!$D$14*'Cost Improvement'!I92*1000*About!$A$66</f>
        <v>3611433</v>
      </c>
      <c r="J19" s="5">
        <f>'EIA Costs'!$D$15*'Cost Improvement'!J92*1000*About!$A$66</f>
        <v>2416176</v>
      </c>
      <c r="K19" s="5">
        <f>'EIA Costs'!$D$9*'Cost Improvement'!K92*1000*About!$A$66</f>
        <v>662277</v>
      </c>
      <c r="L19" s="5">
        <f>'EIA Costs'!$D$9*'Cost Improvement'!L92*1000*About!$A$66</f>
        <v>662277</v>
      </c>
    </row>
    <row r="20" spans="1:12" x14ac:dyDescent="0.25">
      <c r="A20" s="1">
        <v>2033</v>
      </c>
      <c r="B20" s="5">
        <f>'EIA Costs'!$D$4*'Cost Improvement'!B93*1000*About!$A$66</f>
        <v>4831401.9465240641</v>
      </c>
      <c r="C20" s="5">
        <f>'EIA Costs'!$D$6*'Cost Improvement'!C93*1000*About!$A$66</f>
        <v>1003779</v>
      </c>
      <c r="D20" s="5">
        <f>'EIA Costs'!$D$11*'Cost Improvement'!D93*1000*About!$A$66</f>
        <v>5296242</v>
      </c>
      <c r="E20" s="5">
        <f>'EIA Costs'!$D$17*'Cost Improvement'!E93*1000*About!$A$66</f>
        <v>2616537</v>
      </c>
      <c r="F20" s="5">
        <v>0</v>
      </c>
      <c r="G20" s="5">
        <v>0</v>
      </c>
      <c r="H20" s="5">
        <f>'EIA Costs'!$D$20*'Cost Improvement'!H93*1000*About!$A$66</f>
        <v>2907743.8023529411</v>
      </c>
      <c r="I20" s="5">
        <f>'EIA Costs'!$D$14*'Cost Improvement'!I93*1000*About!$A$66</f>
        <v>3611433</v>
      </c>
      <c r="J20" s="5">
        <f>'EIA Costs'!$D$15*'Cost Improvement'!J93*1000*About!$A$66</f>
        <v>2416176</v>
      </c>
      <c r="K20" s="5">
        <f>'EIA Costs'!$D$9*'Cost Improvement'!K93*1000*About!$A$66</f>
        <v>662277</v>
      </c>
      <c r="L20" s="5">
        <f>'EIA Costs'!$D$9*'Cost Improvement'!L93*1000*About!$A$66</f>
        <v>662277</v>
      </c>
    </row>
    <row r="21" spans="1:12" x14ac:dyDescent="0.25">
      <c r="A21" s="1">
        <v>2034</v>
      </c>
      <c r="B21" s="5">
        <f>'EIA Costs'!$D$4*'Cost Improvement'!B94*1000*About!$A$66</f>
        <v>4831401.9465240641</v>
      </c>
      <c r="C21" s="5">
        <f>'EIA Costs'!$D$6*'Cost Improvement'!C94*1000*About!$A$66</f>
        <v>1003779</v>
      </c>
      <c r="D21" s="5">
        <f>'EIA Costs'!$D$11*'Cost Improvement'!D94*1000*About!$A$66</f>
        <v>5296242</v>
      </c>
      <c r="E21" s="5">
        <f>'EIA Costs'!$D$17*'Cost Improvement'!E94*1000*About!$A$66</f>
        <v>2616537</v>
      </c>
      <c r="F21" s="5">
        <v>0</v>
      </c>
      <c r="G21" s="5">
        <v>0</v>
      </c>
      <c r="H21" s="5">
        <f>'EIA Costs'!$D$20*'Cost Improvement'!H94*1000*About!$A$66</f>
        <v>2835991.2247058828</v>
      </c>
      <c r="I21" s="5">
        <f>'EIA Costs'!$D$14*'Cost Improvement'!I94*1000*About!$A$66</f>
        <v>3611433</v>
      </c>
      <c r="J21" s="5">
        <f>'EIA Costs'!$D$15*'Cost Improvement'!J94*1000*About!$A$66</f>
        <v>2416176</v>
      </c>
      <c r="K21" s="5">
        <f>'EIA Costs'!$D$9*'Cost Improvement'!K94*1000*About!$A$66</f>
        <v>662277</v>
      </c>
      <c r="L21" s="5">
        <f>'EIA Costs'!$D$9*'Cost Improvement'!L94*1000*About!$A$66</f>
        <v>662277</v>
      </c>
    </row>
    <row r="22" spans="1:12" x14ac:dyDescent="0.25">
      <c r="A22" s="1">
        <v>2035</v>
      </c>
      <c r="B22" s="5">
        <f>'EIA Costs'!$D$4*'Cost Improvement'!B95*1000*About!$A$66</f>
        <v>4831401.9465240641</v>
      </c>
      <c r="C22" s="5">
        <f>'EIA Costs'!$D$6*'Cost Improvement'!C95*1000*About!$A$66</f>
        <v>1003779</v>
      </c>
      <c r="D22" s="5">
        <f>'EIA Costs'!$D$11*'Cost Improvement'!D95*1000*About!$A$66</f>
        <v>5296242</v>
      </c>
      <c r="E22" s="5">
        <f>'EIA Costs'!$D$17*'Cost Improvement'!E95*1000*About!$A$66</f>
        <v>2616537</v>
      </c>
      <c r="F22" s="5">
        <v>0</v>
      </c>
      <c r="G22" s="5">
        <v>0</v>
      </c>
      <c r="H22" s="5">
        <f>'EIA Costs'!$D$20*'Cost Improvement'!H95*1000*About!$A$66</f>
        <v>2764238.6470588231</v>
      </c>
      <c r="I22" s="5">
        <f>'EIA Costs'!$D$14*'Cost Improvement'!I95*1000*About!$A$66</f>
        <v>3611433</v>
      </c>
      <c r="J22" s="5">
        <f>'EIA Costs'!$D$15*'Cost Improvement'!J95*1000*About!$A$66</f>
        <v>2416176</v>
      </c>
      <c r="K22" s="5">
        <f>'EIA Costs'!$D$9*'Cost Improvement'!K95*1000*About!$A$66</f>
        <v>662277</v>
      </c>
      <c r="L22" s="5">
        <f>'EIA Costs'!$D$9*'Cost Improvement'!L95*1000*About!$A$66</f>
        <v>662277</v>
      </c>
    </row>
    <row r="23" spans="1:12" x14ac:dyDescent="0.25">
      <c r="A23" s="1">
        <v>2036</v>
      </c>
      <c r="B23" s="5">
        <f>'EIA Costs'!$D$4*'Cost Improvement'!B96*1000*About!$A$66</f>
        <v>4831401.9465240641</v>
      </c>
      <c r="C23" s="5">
        <f>'EIA Costs'!$D$6*'Cost Improvement'!C96*1000*About!$A$66</f>
        <v>1003779</v>
      </c>
      <c r="D23" s="5">
        <f>'EIA Costs'!$D$11*'Cost Improvement'!D96*1000*About!$A$66</f>
        <v>5296242</v>
      </c>
      <c r="E23" s="5">
        <f>'EIA Costs'!$D$17*'Cost Improvement'!E96*1000*About!$A$66</f>
        <v>2616537</v>
      </c>
      <c r="F23" s="5">
        <v>0</v>
      </c>
      <c r="G23" s="5">
        <v>0</v>
      </c>
      <c r="H23" s="5">
        <f>'EIA Costs'!$D$20*'Cost Improvement'!H96*1000*About!$A$66</f>
        <v>2764238.6470588231</v>
      </c>
      <c r="I23" s="5">
        <f>'EIA Costs'!$D$14*'Cost Improvement'!I96*1000*About!$A$66</f>
        <v>3611433</v>
      </c>
      <c r="J23" s="5">
        <f>'EIA Costs'!$D$15*'Cost Improvement'!J96*1000*About!$A$66</f>
        <v>2416176</v>
      </c>
      <c r="K23" s="5">
        <f>'EIA Costs'!$D$9*'Cost Improvement'!K96*1000*About!$A$66</f>
        <v>662277</v>
      </c>
      <c r="L23" s="5">
        <f>'EIA Costs'!$D$9*'Cost Improvement'!L96*1000*About!$A$66</f>
        <v>662277</v>
      </c>
    </row>
    <row r="24" spans="1:12" x14ac:dyDescent="0.25">
      <c r="A24" s="1">
        <v>2037</v>
      </c>
      <c r="B24" s="5">
        <f>'EIA Costs'!$D$4*'Cost Improvement'!B97*1000*About!$A$66</f>
        <v>4831401.9465240641</v>
      </c>
      <c r="C24" s="5">
        <f>'EIA Costs'!$D$6*'Cost Improvement'!C97*1000*About!$A$66</f>
        <v>1003779</v>
      </c>
      <c r="D24" s="5">
        <f>'EIA Costs'!$D$11*'Cost Improvement'!D97*1000*About!$A$66</f>
        <v>5296242</v>
      </c>
      <c r="E24" s="5">
        <f>'EIA Costs'!$D$17*'Cost Improvement'!E97*1000*About!$A$66</f>
        <v>2616537</v>
      </c>
      <c r="F24" s="5">
        <v>0</v>
      </c>
      <c r="G24" s="5">
        <v>0</v>
      </c>
      <c r="H24" s="5">
        <f>'EIA Costs'!$D$20*'Cost Improvement'!H97*1000*About!$A$66</f>
        <v>2764238.6470588231</v>
      </c>
      <c r="I24" s="5">
        <f>'EIA Costs'!$D$14*'Cost Improvement'!I97*1000*About!$A$66</f>
        <v>3611433</v>
      </c>
      <c r="J24" s="5">
        <f>'EIA Costs'!$D$15*'Cost Improvement'!J97*1000*About!$A$66</f>
        <v>2416176</v>
      </c>
      <c r="K24" s="5">
        <f>'EIA Costs'!$D$9*'Cost Improvement'!K97*1000*About!$A$66</f>
        <v>662277</v>
      </c>
      <c r="L24" s="5">
        <f>'EIA Costs'!$D$9*'Cost Improvement'!L97*1000*About!$A$66</f>
        <v>662277</v>
      </c>
    </row>
    <row r="25" spans="1:12" x14ac:dyDescent="0.25">
      <c r="A25" s="1">
        <v>2038</v>
      </c>
      <c r="B25" s="5">
        <f>'EIA Costs'!$D$4*'Cost Improvement'!B98*1000*About!$A$66</f>
        <v>4831401.9465240641</v>
      </c>
      <c r="C25" s="5">
        <f>'EIA Costs'!$D$6*'Cost Improvement'!C98*1000*About!$A$66</f>
        <v>1003779</v>
      </c>
      <c r="D25" s="5">
        <f>'EIA Costs'!$D$11*'Cost Improvement'!D98*1000*About!$A$66</f>
        <v>5296242</v>
      </c>
      <c r="E25" s="5">
        <f>'EIA Costs'!$D$17*'Cost Improvement'!E98*1000*About!$A$66</f>
        <v>2616537</v>
      </c>
      <c r="F25" s="5">
        <v>0</v>
      </c>
      <c r="G25" s="5">
        <v>0</v>
      </c>
      <c r="H25" s="5">
        <f>'EIA Costs'!$D$20*'Cost Improvement'!H98*1000*About!$A$66</f>
        <v>2764238.6470588231</v>
      </c>
      <c r="I25" s="5">
        <f>'EIA Costs'!$D$14*'Cost Improvement'!I98*1000*About!$A$66</f>
        <v>3611433</v>
      </c>
      <c r="J25" s="5">
        <f>'EIA Costs'!$D$15*'Cost Improvement'!J98*1000*About!$A$66</f>
        <v>2416176</v>
      </c>
      <c r="K25" s="5">
        <f>'EIA Costs'!$D$9*'Cost Improvement'!K98*1000*About!$A$66</f>
        <v>662277</v>
      </c>
      <c r="L25" s="5">
        <f>'EIA Costs'!$D$9*'Cost Improvement'!L98*1000*About!$A$66</f>
        <v>662277</v>
      </c>
    </row>
    <row r="26" spans="1:12" x14ac:dyDescent="0.25">
      <c r="A26" s="1">
        <v>2039</v>
      </c>
      <c r="B26" s="5">
        <f>'EIA Costs'!$D$4*'Cost Improvement'!B99*1000*About!$A$66</f>
        <v>4831401.9465240641</v>
      </c>
      <c r="C26" s="5">
        <f>'EIA Costs'!$D$6*'Cost Improvement'!C99*1000*About!$A$66</f>
        <v>1003779</v>
      </c>
      <c r="D26" s="5">
        <f>'EIA Costs'!$D$11*'Cost Improvement'!D99*1000*About!$A$66</f>
        <v>5296242</v>
      </c>
      <c r="E26" s="5">
        <f>'EIA Costs'!$D$17*'Cost Improvement'!E99*1000*About!$A$66</f>
        <v>2616537</v>
      </c>
      <c r="F26" s="5">
        <v>0</v>
      </c>
      <c r="G26" s="5">
        <v>0</v>
      </c>
      <c r="H26" s="5">
        <f>'EIA Costs'!$D$20*'Cost Improvement'!H99*1000*About!$A$66</f>
        <v>2764238.6470588231</v>
      </c>
      <c r="I26" s="5">
        <f>'EIA Costs'!$D$14*'Cost Improvement'!I99*1000*About!$A$66</f>
        <v>3611433</v>
      </c>
      <c r="J26" s="5">
        <f>'EIA Costs'!$D$15*'Cost Improvement'!J99*1000*About!$A$66</f>
        <v>2416176</v>
      </c>
      <c r="K26" s="5">
        <f>'EIA Costs'!$D$9*'Cost Improvement'!K99*1000*About!$A$66</f>
        <v>662277</v>
      </c>
      <c r="L26" s="5">
        <f>'EIA Costs'!$D$9*'Cost Improvement'!L99*1000*About!$A$66</f>
        <v>662277</v>
      </c>
    </row>
    <row r="27" spans="1:12" x14ac:dyDescent="0.25">
      <c r="A27" s="1">
        <v>2040</v>
      </c>
      <c r="B27" s="5">
        <f>'EIA Costs'!$D$4*'Cost Improvement'!B100*1000*About!$A$66</f>
        <v>4831401.9465240641</v>
      </c>
      <c r="C27" s="5">
        <f>'EIA Costs'!$D$6*'Cost Improvement'!C100*1000*About!$A$66</f>
        <v>1003779</v>
      </c>
      <c r="D27" s="5">
        <f>'EIA Costs'!$D$11*'Cost Improvement'!D100*1000*About!$A$66</f>
        <v>5296242</v>
      </c>
      <c r="E27" s="5">
        <f>'EIA Costs'!$D$17*'Cost Improvement'!E100*1000*About!$A$66</f>
        <v>2616537</v>
      </c>
      <c r="F27" s="5">
        <v>0</v>
      </c>
      <c r="G27" s="5">
        <v>0</v>
      </c>
      <c r="H27" s="5">
        <f>'EIA Costs'!$D$20*'Cost Improvement'!H100*1000*About!$A$66</f>
        <v>2764238.6470588231</v>
      </c>
      <c r="I27" s="5">
        <f>'EIA Costs'!$D$14*'Cost Improvement'!I100*1000*About!$A$66</f>
        <v>3611433</v>
      </c>
      <c r="J27" s="5">
        <f>'EIA Costs'!$D$15*'Cost Improvement'!J100*1000*About!$A$66</f>
        <v>2416176</v>
      </c>
      <c r="K27" s="5">
        <f>'EIA Costs'!$D$9*'Cost Improvement'!K100*1000*About!$A$66</f>
        <v>662277</v>
      </c>
      <c r="L27" s="5">
        <f>'EIA Costs'!$D$9*'Cost Improvement'!L100*1000*About!$A$66</f>
        <v>662277</v>
      </c>
    </row>
    <row r="28" spans="1:12" x14ac:dyDescent="0.25">
      <c r="A28" s="1">
        <v>2041</v>
      </c>
      <c r="B28" s="5">
        <f>'EIA Costs'!$D$4*'Cost Improvement'!B101*1000*About!$A$66</f>
        <v>4831401.9465240641</v>
      </c>
      <c r="C28" s="5">
        <f>'EIA Costs'!$D$6*'Cost Improvement'!C101*1000*About!$A$66</f>
        <v>1003779</v>
      </c>
      <c r="D28" s="5">
        <f>'EIA Costs'!$D$11*'Cost Improvement'!D101*1000*About!$A$66</f>
        <v>5296242</v>
      </c>
      <c r="E28" s="5">
        <f>'EIA Costs'!$D$17*'Cost Improvement'!E101*1000*About!$A$66</f>
        <v>2616537</v>
      </c>
      <c r="F28" s="5">
        <v>0</v>
      </c>
      <c r="G28" s="5">
        <v>0</v>
      </c>
      <c r="H28" s="5">
        <f>'EIA Costs'!$D$20*'Cost Improvement'!H101*1000*About!$A$66</f>
        <v>2764238.6470588231</v>
      </c>
      <c r="I28" s="5">
        <f>'EIA Costs'!$D$14*'Cost Improvement'!I101*1000*About!$A$66</f>
        <v>3611433</v>
      </c>
      <c r="J28" s="5">
        <f>'EIA Costs'!$D$15*'Cost Improvement'!J101*1000*About!$A$66</f>
        <v>2416176</v>
      </c>
      <c r="K28" s="5">
        <f>'EIA Costs'!$D$9*'Cost Improvement'!K101*1000*About!$A$66</f>
        <v>662277</v>
      </c>
      <c r="L28" s="5">
        <f>'EIA Costs'!$D$9*'Cost Improvement'!L101*1000*About!$A$66</f>
        <v>662277</v>
      </c>
    </row>
    <row r="29" spans="1:12" x14ac:dyDescent="0.25">
      <c r="A29" s="1">
        <v>2042</v>
      </c>
      <c r="B29" s="5">
        <f>'EIA Costs'!$D$4*'Cost Improvement'!B102*1000*About!$A$66</f>
        <v>4831401.9465240641</v>
      </c>
      <c r="C29" s="5">
        <f>'EIA Costs'!$D$6*'Cost Improvement'!C102*1000*About!$A$66</f>
        <v>1003779</v>
      </c>
      <c r="D29" s="5">
        <f>'EIA Costs'!$D$11*'Cost Improvement'!D102*1000*About!$A$66</f>
        <v>5296242</v>
      </c>
      <c r="E29" s="5">
        <f>'EIA Costs'!$D$17*'Cost Improvement'!E102*1000*About!$A$66</f>
        <v>2616537</v>
      </c>
      <c r="F29" s="5">
        <v>0</v>
      </c>
      <c r="G29" s="5">
        <v>0</v>
      </c>
      <c r="H29" s="5">
        <f>'EIA Costs'!$D$20*'Cost Improvement'!H102*1000*About!$A$66</f>
        <v>2764238.6470588231</v>
      </c>
      <c r="I29" s="5">
        <f>'EIA Costs'!$D$14*'Cost Improvement'!I102*1000*About!$A$66</f>
        <v>3611433</v>
      </c>
      <c r="J29" s="5">
        <f>'EIA Costs'!$D$15*'Cost Improvement'!J102*1000*About!$A$66</f>
        <v>2416176</v>
      </c>
      <c r="K29" s="5">
        <f>'EIA Costs'!$D$9*'Cost Improvement'!K102*1000*About!$A$66</f>
        <v>662277</v>
      </c>
      <c r="L29" s="5">
        <f>'EIA Costs'!$D$9*'Cost Improvement'!L102*1000*About!$A$66</f>
        <v>662277</v>
      </c>
    </row>
    <row r="30" spans="1:12" x14ac:dyDescent="0.25">
      <c r="A30" s="1">
        <v>2043</v>
      </c>
      <c r="B30" s="5">
        <f>'EIA Costs'!$D$4*'Cost Improvement'!B103*1000*About!$A$66</f>
        <v>4831401.9465240641</v>
      </c>
      <c r="C30" s="5">
        <f>'EIA Costs'!$D$6*'Cost Improvement'!C103*1000*About!$A$66</f>
        <v>1003779</v>
      </c>
      <c r="D30" s="5">
        <f>'EIA Costs'!$D$11*'Cost Improvement'!D103*1000*About!$A$66</f>
        <v>5296242</v>
      </c>
      <c r="E30" s="5">
        <f>'EIA Costs'!$D$17*'Cost Improvement'!E103*1000*About!$A$66</f>
        <v>2616537</v>
      </c>
      <c r="F30" s="5">
        <v>0</v>
      </c>
      <c r="G30" s="5">
        <v>0</v>
      </c>
      <c r="H30" s="5">
        <f>'EIA Costs'!$D$20*'Cost Improvement'!H103*1000*About!$A$66</f>
        <v>2764238.6470588231</v>
      </c>
      <c r="I30" s="5">
        <f>'EIA Costs'!$D$14*'Cost Improvement'!I103*1000*About!$A$66</f>
        <v>3611433</v>
      </c>
      <c r="J30" s="5">
        <f>'EIA Costs'!$D$15*'Cost Improvement'!J103*1000*About!$A$66</f>
        <v>2416176</v>
      </c>
      <c r="K30" s="5">
        <f>'EIA Costs'!$D$9*'Cost Improvement'!K103*1000*About!$A$66</f>
        <v>662277</v>
      </c>
      <c r="L30" s="5">
        <f>'EIA Costs'!$D$9*'Cost Improvement'!L103*1000*About!$A$66</f>
        <v>662277</v>
      </c>
    </row>
    <row r="31" spans="1:12" x14ac:dyDescent="0.25">
      <c r="A31" s="1">
        <v>2044</v>
      </c>
      <c r="B31" s="5">
        <f>'EIA Costs'!$D$4*'Cost Improvement'!B104*1000*About!$A$66</f>
        <v>4831401.9465240641</v>
      </c>
      <c r="C31" s="5">
        <f>'EIA Costs'!$D$6*'Cost Improvement'!C104*1000*About!$A$66</f>
        <v>1003779</v>
      </c>
      <c r="D31" s="5">
        <f>'EIA Costs'!$D$11*'Cost Improvement'!D104*1000*About!$A$66</f>
        <v>5296242</v>
      </c>
      <c r="E31" s="5">
        <f>'EIA Costs'!$D$17*'Cost Improvement'!E104*1000*About!$A$66</f>
        <v>2616537</v>
      </c>
      <c r="F31" s="5">
        <v>0</v>
      </c>
      <c r="G31" s="5">
        <v>0</v>
      </c>
      <c r="H31" s="5">
        <f>'EIA Costs'!$D$20*'Cost Improvement'!H104*1000*About!$A$66</f>
        <v>2764238.6470588231</v>
      </c>
      <c r="I31" s="5">
        <f>'EIA Costs'!$D$14*'Cost Improvement'!I104*1000*About!$A$66</f>
        <v>3611433</v>
      </c>
      <c r="J31" s="5">
        <f>'EIA Costs'!$D$15*'Cost Improvement'!J104*1000*About!$A$66</f>
        <v>2416176</v>
      </c>
      <c r="K31" s="5">
        <f>'EIA Costs'!$D$9*'Cost Improvement'!K104*1000*About!$A$66</f>
        <v>662277</v>
      </c>
      <c r="L31" s="5">
        <f>'EIA Costs'!$D$9*'Cost Improvement'!L104*1000*About!$A$66</f>
        <v>662277</v>
      </c>
    </row>
    <row r="32" spans="1:12" x14ac:dyDescent="0.25">
      <c r="A32" s="1">
        <v>2045</v>
      </c>
      <c r="B32" s="5">
        <f>'EIA Costs'!$D$4*'Cost Improvement'!B105*1000*About!$A$66</f>
        <v>4831401.9465240641</v>
      </c>
      <c r="C32" s="5">
        <f>'EIA Costs'!$D$6*'Cost Improvement'!C105*1000*About!$A$66</f>
        <v>1003779</v>
      </c>
      <c r="D32" s="5">
        <f>'EIA Costs'!$D$11*'Cost Improvement'!D105*1000*About!$A$66</f>
        <v>5296242</v>
      </c>
      <c r="E32" s="5">
        <f>'EIA Costs'!$D$17*'Cost Improvement'!E105*1000*About!$A$66</f>
        <v>2616537</v>
      </c>
      <c r="F32" s="5">
        <v>0</v>
      </c>
      <c r="G32" s="5">
        <v>0</v>
      </c>
      <c r="H32" s="5">
        <f>'EIA Costs'!$D$20*'Cost Improvement'!H105*1000*About!$A$66</f>
        <v>2764238.6470588231</v>
      </c>
      <c r="I32" s="5">
        <f>'EIA Costs'!$D$14*'Cost Improvement'!I105*1000*About!$A$66</f>
        <v>3611433</v>
      </c>
      <c r="J32" s="5">
        <f>'EIA Costs'!$D$15*'Cost Improvement'!J105*1000*About!$A$66</f>
        <v>2416176</v>
      </c>
      <c r="K32" s="5">
        <f>'EIA Costs'!$D$9*'Cost Improvement'!K105*1000*About!$A$66</f>
        <v>662277</v>
      </c>
      <c r="L32" s="5">
        <f>'EIA Costs'!$D$9*'Cost Improvement'!L105*1000*About!$A$66</f>
        <v>662277</v>
      </c>
    </row>
    <row r="33" spans="1:12" x14ac:dyDescent="0.25">
      <c r="A33" s="1">
        <v>2046</v>
      </c>
      <c r="B33" s="5">
        <f>'EIA Costs'!$D$4*'Cost Improvement'!B106*1000*About!$A$66</f>
        <v>4831401.9465240641</v>
      </c>
      <c r="C33" s="5">
        <f>'EIA Costs'!$D$6*'Cost Improvement'!C106*1000*About!$A$66</f>
        <v>1003779</v>
      </c>
      <c r="D33" s="5">
        <f>'EIA Costs'!$D$11*'Cost Improvement'!D106*1000*About!$A$66</f>
        <v>5296242</v>
      </c>
      <c r="E33" s="5">
        <f>'EIA Costs'!$D$17*'Cost Improvement'!E106*1000*About!$A$66</f>
        <v>2616537</v>
      </c>
      <c r="F33" s="5">
        <v>0</v>
      </c>
      <c r="G33" s="5">
        <v>0</v>
      </c>
      <c r="H33" s="5">
        <f>'EIA Costs'!$D$20*'Cost Improvement'!H106*1000*About!$A$66</f>
        <v>2764238.6470588231</v>
      </c>
      <c r="I33" s="5">
        <f>'EIA Costs'!$D$14*'Cost Improvement'!I106*1000*About!$A$66</f>
        <v>3611433</v>
      </c>
      <c r="J33" s="5">
        <f>'EIA Costs'!$D$15*'Cost Improvement'!J106*1000*About!$A$66</f>
        <v>2416176</v>
      </c>
      <c r="K33" s="5">
        <f>'EIA Costs'!$D$9*'Cost Improvement'!K106*1000*About!$A$66</f>
        <v>662277</v>
      </c>
      <c r="L33" s="5">
        <f>'EIA Costs'!$D$9*'Cost Improvement'!L106*1000*About!$A$66</f>
        <v>662277</v>
      </c>
    </row>
    <row r="34" spans="1:12" x14ac:dyDescent="0.25">
      <c r="A34" s="1">
        <v>2047</v>
      </c>
      <c r="B34" s="5">
        <f>'EIA Costs'!$D$4*'Cost Improvement'!B107*1000*About!$A$66</f>
        <v>4831401.9465240641</v>
      </c>
      <c r="C34" s="5">
        <f>'EIA Costs'!$D$6*'Cost Improvement'!C107*1000*About!$A$66</f>
        <v>1003779</v>
      </c>
      <c r="D34" s="5">
        <f>'EIA Costs'!$D$11*'Cost Improvement'!D107*1000*About!$A$66</f>
        <v>5296242</v>
      </c>
      <c r="E34" s="5">
        <f>'EIA Costs'!$D$17*'Cost Improvement'!E107*1000*About!$A$66</f>
        <v>2616537</v>
      </c>
      <c r="F34" s="5">
        <v>0</v>
      </c>
      <c r="G34" s="5">
        <v>0</v>
      </c>
      <c r="H34" s="5">
        <f>'EIA Costs'!$D$20*'Cost Improvement'!H107*1000*About!$A$66</f>
        <v>2764238.6470588231</v>
      </c>
      <c r="I34" s="5">
        <f>'EIA Costs'!$D$14*'Cost Improvement'!I107*1000*About!$A$66</f>
        <v>3611433</v>
      </c>
      <c r="J34" s="5">
        <f>'EIA Costs'!$D$15*'Cost Improvement'!J107*1000*About!$A$66</f>
        <v>2416176</v>
      </c>
      <c r="K34" s="5">
        <f>'EIA Costs'!$D$9*'Cost Improvement'!K107*1000*About!$A$66</f>
        <v>662277</v>
      </c>
      <c r="L34" s="5">
        <f>'EIA Costs'!$D$9*'Cost Improvement'!L107*1000*About!$A$66</f>
        <v>662277</v>
      </c>
    </row>
    <row r="35" spans="1:12" x14ac:dyDescent="0.25">
      <c r="A35" s="1">
        <v>2048</v>
      </c>
      <c r="B35" s="5">
        <f>'EIA Costs'!$D$4*'Cost Improvement'!B108*1000*About!$A$66</f>
        <v>4831401.9465240641</v>
      </c>
      <c r="C35" s="5">
        <f>'EIA Costs'!$D$6*'Cost Improvement'!C108*1000*About!$A$66</f>
        <v>1003779</v>
      </c>
      <c r="D35" s="5">
        <f>'EIA Costs'!$D$11*'Cost Improvement'!D108*1000*About!$A$66</f>
        <v>5296242</v>
      </c>
      <c r="E35" s="5">
        <f>'EIA Costs'!$D$17*'Cost Improvement'!E108*1000*About!$A$66</f>
        <v>2616537</v>
      </c>
      <c r="F35" s="5">
        <v>0</v>
      </c>
      <c r="G35" s="5">
        <v>0</v>
      </c>
      <c r="H35" s="5">
        <f>'EIA Costs'!$D$20*'Cost Improvement'!H108*1000*About!$A$66</f>
        <v>2764238.6470588231</v>
      </c>
      <c r="I35" s="5">
        <f>'EIA Costs'!$D$14*'Cost Improvement'!I108*1000*About!$A$66</f>
        <v>3611433</v>
      </c>
      <c r="J35" s="5">
        <f>'EIA Costs'!$D$15*'Cost Improvement'!J108*1000*About!$A$66</f>
        <v>2416176</v>
      </c>
      <c r="K35" s="5">
        <f>'EIA Costs'!$D$9*'Cost Improvement'!K108*1000*About!$A$66</f>
        <v>662277</v>
      </c>
      <c r="L35" s="5">
        <f>'EIA Costs'!$D$9*'Cost Improvement'!L108*1000*About!$A$66</f>
        <v>662277</v>
      </c>
    </row>
    <row r="36" spans="1:12" x14ac:dyDescent="0.25">
      <c r="A36" s="1">
        <v>2049</v>
      </c>
      <c r="B36" s="5">
        <f>'EIA Costs'!$D$4*'Cost Improvement'!B109*1000*About!$A$66</f>
        <v>4831401.9465240641</v>
      </c>
      <c r="C36" s="5">
        <f>'EIA Costs'!$D$6*'Cost Improvement'!C109*1000*About!$A$66</f>
        <v>1003779</v>
      </c>
      <c r="D36" s="5">
        <f>'EIA Costs'!$D$11*'Cost Improvement'!D109*1000*About!$A$66</f>
        <v>5296242</v>
      </c>
      <c r="E36" s="5">
        <f>'EIA Costs'!$D$17*'Cost Improvement'!E109*1000*About!$A$66</f>
        <v>2616537</v>
      </c>
      <c r="F36" s="5">
        <v>0</v>
      </c>
      <c r="G36" s="5">
        <v>0</v>
      </c>
      <c r="H36" s="5">
        <f>'EIA Costs'!$D$20*'Cost Improvement'!H109*1000*About!$A$66</f>
        <v>2764238.6470588231</v>
      </c>
      <c r="I36" s="5">
        <f>'EIA Costs'!$D$14*'Cost Improvement'!I109*1000*About!$A$66</f>
        <v>3611433</v>
      </c>
      <c r="J36" s="5">
        <f>'EIA Costs'!$D$15*'Cost Improvement'!J109*1000*About!$A$66</f>
        <v>2416176</v>
      </c>
      <c r="K36" s="5">
        <f>'EIA Costs'!$D$9*'Cost Improvement'!K109*1000*About!$A$66</f>
        <v>662277</v>
      </c>
      <c r="L36" s="5">
        <f>'EIA Costs'!$D$9*'Cost Improvement'!L109*1000*About!$A$66</f>
        <v>662277</v>
      </c>
    </row>
    <row r="37" spans="1:12" x14ac:dyDescent="0.25">
      <c r="A37" s="1">
        <v>2050</v>
      </c>
      <c r="B37" s="5">
        <f>'EIA Costs'!$D$4*'Cost Improvement'!B110*1000*About!$A$66</f>
        <v>4831401.9465240641</v>
      </c>
      <c r="C37" s="5">
        <f>'EIA Costs'!$D$6*'Cost Improvement'!C110*1000*About!$A$66</f>
        <v>1003779</v>
      </c>
      <c r="D37" s="5">
        <f>'EIA Costs'!$D$11*'Cost Improvement'!D110*1000*About!$A$66</f>
        <v>5296242</v>
      </c>
      <c r="E37" s="5">
        <f>'EIA Costs'!$D$17*'Cost Improvement'!E110*1000*About!$A$66</f>
        <v>2616537</v>
      </c>
      <c r="F37" s="5">
        <v>0</v>
      </c>
      <c r="G37" s="5">
        <v>0</v>
      </c>
      <c r="H37" s="5">
        <f>'EIA Costs'!$D$20*'Cost Improvement'!H110*1000*About!$A$66</f>
        <v>2764238.6470588231</v>
      </c>
      <c r="I37" s="5">
        <f>'EIA Costs'!$D$14*'Cost Improvement'!I110*1000*About!$A$66</f>
        <v>3611433</v>
      </c>
      <c r="J37" s="5">
        <f>'EIA Costs'!$D$15*'Cost Improvement'!J110*1000*About!$A$66</f>
        <v>2416176</v>
      </c>
      <c r="K37" s="5">
        <f>'EIA Costs'!$D$9*'Cost Improvement'!K110*1000*About!$A$66</f>
        <v>662277</v>
      </c>
      <c r="L37" s="5">
        <f>'EIA Costs'!$D$9*'Cost Improvement'!L110*1000*About!$A$66</f>
        <v>662277</v>
      </c>
    </row>
    <row r="38" spans="1:12" x14ac:dyDescent="0.25">
      <c r="B38" s="19"/>
    </row>
    <row r="39" spans="1:12" x14ac:dyDescent="0.25">
      <c r="B39" s="19"/>
    </row>
    <row r="40" spans="1:12" x14ac:dyDescent="0.25">
      <c r="B40" s="19"/>
    </row>
    <row r="41" spans="1:12" x14ac:dyDescent="0.25">
      <c r="B41" s="19"/>
    </row>
    <row r="42" spans="1:12" x14ac:dyDescent="0.25">
      <c r="B42" s="19"/>
    </row>
    <row r="43" spans="1:12" x14ac:dyDescent="0.25">
      <c r="B43" s="19"/>
    </row>
    <row r="44" spans="1:12" x14ac:dyDescent="0.25">
      <c r="B44" s="19"/>
    </row>
    <row r="45" spans="1:12" x14ac:dyDescent="0.25">
      <c r="B45" s="19"/>
    </row>
    <row r="46" spans="1:12" x14ac:dyDescent="0.25">
      <c r="B46" s="19"/>
    </row>
    <row r="47" spans="1:12" x14ac:dyDescent="0.25">
      <c r="B47" s="19"/>
    </row>
    <row r="48" spans="1:12" x14ac:dyDescent="0.25">
      <c r="B48" s="19"/>
    </row>
    <row r="49" spans="2:2" x14ac:dyDescent="0.25">
      <c r="B49" s="19"/>
    </row>
    <row r="50" spans="2:2" x14ac:dyDescent="0.25">
      <c r="B5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Costs</vt:lpstr>
      <vt:lpstr>CCaMC-AFOaMCpUC</vt:lpstr>
      <vt:lpstr>CCaMC-VOaMCpUC</vt:lpstr>
      <vt:lpstr>2015 Wind and Solar</vt:lpstr>
      <vt:lpstr>Cost Improvement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2014-02-14T06:19:38Z</dcterms:created>
  <dcterms:modified xsi:type="dcterms:W3CDTF">2017-04-06T17:56:51Z</dcterms:modified>
</cp:coreProperties>
</file>