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435" windowWidth="25605" windowHeight="18240" activeTab="1"/>
  </bookViews>
  <sheets>
    <sheet name="About" sheetId="10" r:id="rId1"/>
    <sheet name="PolicyLevers" sheetId="1" r:id="rId2"/>
    <sheet name="OutputGraphs" sheetId="8" r:id="rId3"/>
    <sheet name="ReferenceScenarios" sheetId="9" r:id="rId4"/>
    <sheet name="Targets" sheetId="14" r:id="rId5"/>
    <sheet name="MaxBoundCalculations" sheetId="13" r:id="rId6"/>
  </sheets>
  <definedNames>
    <definedName name="_xlnm._FilterDatabase" localSheetId="1" hidden="1">PolicyLevers!$A$1:$O$255</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R10" i="1" l="1"/>
  <c r="Q10" i="1"/>
  <c r="P10" i="1"/>
  <c r="Q8" i="1"/>
  <c r="P8" i="1"/>
  <c r="Q7" i="1"/>
  <c r="P7" i="1"/>
  <c r="Q6" i="1"/>
  <c r="P6" i="1"/>
  <c r="Q5" i="1"/>
  <c r="P5" i="1"/>
  <c r="Q4" i="1"/>
  <c r="P4" i="1"/>
  <c r="N10" i="1"/>
  <c r="M10" i="1"/>
  <c r="L10" i="1"/>
  <c r="K10" i="1"/>
  <c r="I10" i="1"/>
  <c r="B10" i="1"/>
  <c r="C10" i="1"/>
  <c r="A10" i="1"/>
  <c r="I187" i="1"/>
  <c r="C187" i="1"/>
  <c r="B187" i="1"/>
  <c r="A187" i="1"/>
  <c r="S146" i="1"/>
  <c r="S145" i="1"/>
  <c r="S144" i="1"/>
  <c r="S143" i="1"/>
  <c r="S142" i="1"/>
  <c r="S141" i="1"/>
  <c r="S140" i="1"/>
  <c r="S27" i="1"/>
  <c r="S28" i="1"/>
  <c r="S29" i="1"/>
  <c r="S30" i="1"/>
  <c r="S31" i="1"/>
  <c r="S32" i="1"/>
  <c r="S33" i="1"/>
  <c r="S34" i="1"/>
  <c r="S35" i="1"/>
  <c r="S36" i="1"/>
  <c r="S37" i="1"/>
  <c r="S38" i="1"/>
  <c r="S39" i="1"/>
  <c r="S40" i="1"/>
  <c r="S41" i="1"/>
  <c r="S42" i="1"/>
  <c r="S43" i="1"/>
  <c r="G152" i="13"/>
  <c r="B161" i="13"/>
  <c r="L29" i="1"/>
  <c r="L35" i="1"/>
  <c r="L41" i="1"/>
  <c r="G140" i="13"/>
  <c r="G141" i="13"/>
  <c r="G142" i="13"/>
  <c r="G143" i="13"/>
  <c r="G144" i="13"/>
  <c r="G145" i="13"/>
  <c r="G146" i="13"/>
  <c r="G147" i="13"/>
  <c r="G148" i="13"/>
  <c r="G149" i="13"/>
  <c r="G150" i="13"/>
  <c r="G151" i="13"/>
  <c r="B160" i="13"/>
  <c r="G153" i="13"/>
  <c r="B162" i="13"/>
  <c r="G154" i="13"/>
  <c r="G155" i="13"/>
  <c r="G156" i="13"/>
  <c r="B163" i="13"/>
  <c r="G139" i="13"/>
  <c r="B167" i="13"/>
  <c r="L26" i="1"/>
  <c r="L32" i="1"/>
  <c r="L38" i="1"/>
  <c r="L28" i="1"/>
  <c r="L34" i="1"/>
  <c r="L40" i="1"/>
  <c r="L27" i="1"/>
  <c r="L31" i="1"/>
  <c r="L37" i="1"/>
  <c r="L43" i="1"/>
  <c r="B159" i="13"/>
  <c r="L33" i="1"/>
  <c r="L39" i="1"/>
  <c r="L30" i="1"/>
  <c r="L36" i="1"/>
  <c r="L42" i="1"/>
  <c r="B186" i="13"/>
  <c r="B181" i="13"/>
  <c r="B176" i="13"/>
  <c r="L127" i="1"/>
  <c r="B171" i="13"/>
  <c r="B172" i="13"/>
  <c r="L45" i="1"/>
  <c r="A127" i="13"/>
  <c r="A128" i="13"/>
  <c r="A130" i="13"/>
  <c r="A131" i="13"/>
  <c r="L8" i="1"/>
  <c r="A116" i="13"/>
  <c r="A117" i="13"/>
  <c r="A101" i="13"/>
  <c r="A102" i="13"/>
  <c r="B88" i="13"/>
  <c r="L3" i="1"/>
  <c r="A91" i="13"/>
  <c r="A93" i="13"/>
  <c r="A94" i="13"/>
  <c r="A96" i="13"/>
  <c r="L4" i="1"/>
  <c r="A120" i="13"/>
  <c r="A121" i="13"/>
  <c r="A118" i="13"/>
  <c r="A103" i="13"/>
  <c r="A105" i="13"/>
  <c r="A106" i="13"/>
  <c r="A107" i="13"/>
  <c r="A122" i="13"/>
  <c r="A111" i="13"/>
  <c r="L6"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2" i="1"/>
  <c r="I201" i="1"/>
  <c r="I200" i="1"/>
  <c r="I199" i="1"/>
  <c r="I198" i="1"/>
  <c r="I197" i="1"/>
  <c r="I196" i="1"/>
  <c r="I195" i="1"/>
  <c r="I194" i="1"/>
  <c r="I193" i="1"/>
  <c r="I192" i="1"/>
  <c r="I191" i="1"/>
  <c r="I190" i="1"/>
  <c r="I186" i="1"/>
  <c r="I185" i="1"/>
  <c r="I184" i="1"/>
  <c r="I183" i="1"/>
  <c r="I182" i="1"/>
  <c r="I181" i="1"/>
  <c r="I180" i="1"/>
  <c r="I179" i="1"/>
  <c r="I178" i="1"/>
  <c r="I177" i="1"/>
  <c r="I176" i="1"/>
  <c r="I175" i="1"/>
  <c r="I174" i="1"/>
  <c r="I172" i="1"/>
  <c r="I171" i="1"/>
  <c r="I170" i="1"/>
  <c r="I169" i="1"/>
  <c r="I168" i="1"/>
  <c r="I167" i="1"/>
  <c r="I146" i="1"/>
  <c r="I145" i="1"/>
  <c r="I144" i="1"/>
  <c r="I143" i="1"/>
  <c r="I142" i="1"/>
  <c r="I141" i="1"/>
  <c r="I140" i="1"/>
  <c r="C125" i="1"/>
  <c r="B125" i="1"/>
  <c r="A125" i="1"/>
  <c r="C124" i="1"/>
  <c r="B124" i="1"/>
  <c r="A124" i="1"/>
  <c r="C123" i="1"/>
  <c r="B123" i="1"/>
  <c r="A123" i="1"/>
  <c r="C122" i="1"/>
  <c r="B122" i="1"/>
  <c r="A122" i="1"/>
  <c r="C121" i="1"/>
  <c r="B121" i="1"/>
  <c r="A121" i="1"/>
  <c r="C120" i="1"/>
  <c r="B120" i="1"/>
  <c r="A120" i="1"/>
  <c r="C119" i="1"/>
  <c r="B119" i="1"/>
  <c r="A119" i="1"/>
  <c r="C118" i="1"/>
  <c r="B118" i="1"/>
  <c r="A118" i="1"/>
  <c r="C117" i="1"/>
  <c r="B117" i="1"/>
  <c r="A117" i="1"/>
  <c r="C116" i="1"/>
  <c r="B116" i="1"/>
  <c r="A116" i="1"/>
  <c r="C115" i="1"/>
  <c r="B115" i="1"/>
  <c r="A115" i="1"/>
  <c r="C114" i="1"/>
  <c r="B114" i="1"/>
  <c r="A114" i="1"/>
  <c r="C113" i="1"/>
  <c r="B113" i="1"/>
  <c r="A113" i="1"/>
  <c r="C112" i="1"/>
  <c r="B112" i="1"/>
  <c r="A112" i="1"/>
  <c r="C111" i="1"/>
  <c r="B111" i="1"/>
  <c r="A111" i="1"/>
  <c r="C110" i="1"/>
  <c r="B110" i="1"/>
  <c r="A110" i="1"/>
  <c r="C109" i="1"/>
  <c r="B109" i="1"/>
  <c r="A109" i="1"/>
  <c r="C108" i="1"/>
  <c r="B108" i="1"/>
  <c r="A108" i="1"/>
  <c r="C107" i="1"/>
  <c r="B107" i="1"/>
  <c r="A107" i="1"/>
  <c r="C106" i="1"/>
  <c r="B106" i="1"/>
  <c r="A106" i="1"/>
  <c r="C105" i="1"/>
  <c r="B105" i="1"/>
  <c r="A105" i="1"/>
  <c r="C104" i="1"/>
  <c r="B104" i="1"/>
  <c r="A104" i="1"/>
  <c r="C103" i="1"/>
  <c r="B103" i="1"/>
  <c r="A103" i="1"/>
  <c r="C102" i="1"/>
  <c r="B102" i="1"/>
  <c r="A102" i="1"/>
  <c r="C101" i="1"/>
  <c r="B101" i="1"/>
  <c r="A101" i="1"/>
  <c r="C100" i="1"/>
  <c r="B100" i="1"/>
  <c r="A100" i="1"/>
  <c r="C99" i="1"/>
  <c r="B99" i="1"/>
  <c r="A99" i="1"/>
  <c r="C98" i="1"/>
  <c r="B98" i="1"/>
  <c r="A98" i="1"/>
  <c r="C97" i="1"/>
  <c r="B97" i="1"/>
  <c r="A97" i="1"/>
  <c r="I135" i="1"/>
  <c r="I134" i="1"/>
  <c r="I133" i="1"/>
  <c r="I132" i="1"/>
  <c r="I131" i="1"/>
  <c r="I130" i="1"/>
  <c r="I129"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97" i="1"/>
  <c r="I95" i="1"/>
  <c r="I94" i="1"/>
  <c r="I93" i="1"/>
  <c r="I92" i="1"/>
  <c r="I91" i="1"/>
  <c r="I90" i="1"/>
  <c r="I89" i="1"/>
  <c r="I83" i="1"/>
  <c r="I82" i="1"/>
  <c r="I81" i="1"/>
  <c r="I80" i="1"/>
  <c r="I79" i="1"/>
  <c r="I78" i="1"/>
  <c r="I77" i="1"/>
  <c r="I76" i="1"/>
  <c r="I75" i="1"/>
  <c r="I69" i="1"/>
  <c r="I68" i="1"/>
  <c r="I67" i="1"/>
  <c r="I66" i="1"/>
  <c r="I65" i="1"/>
  <c r="I64" i="1"/>
  <c r="I63" i="1"/>
  <c r="I62" i="1"/>
  <c r="I61" i="1"/>
  <c r="I59" i="1"/>
  <c r="I58" i="1"/>
  <c r="I57" i="1"/>
  <c r="I56" i="1"/>
  <c r="I55" i="1"/>
  <c r="I53" i="1"/>
  <c r="I52" i="1"/>
  <c r="I51" i="1"/>
  <c r="I50" i="1"/>
  <c r="I49" i="1"/>
  <c r="I43" i="1"/>
  <c r="I42" i="1"/>
  <c r="I41" i="1"/>
  <c r="I40" i="1"/>
  <c r="I39" i="1"/>
  <c r="I38" i="1"/>
  <c r="I37" i="1"/>
  <c r="I36" i="1"/>
  <c r="I35" i="1"/>
  <c r="I34" i="1"/>
  <c r="I33" i="1"/>
  <c r="I32" i="1"/>
  <c r="I31" i="1"/>
  <c r="I30" i="1"/>
  <c r="I29" i="1"/>
  <c r="I28" i="1"/>
  <c r="I27" i="1"/>
  <c r="I25" i="1"/>
  <c r="I24" i="1"/>
  <c r="I22" i="1"/>
  <c r="I21" i="1"/>
  <c r="I20" i="1"/>
  <c r="I19" i="1"/>
  <c r="I18" i="1"/>
  <c r="I17" i="1"/>
  <c r="I16" i="1"/>
  <c r="I15" i="1"/>
  <c r="I14" i="1"/>
  <c r="I13" i="1"/>
  <c r="I12" i="1"/>
  <c r="I8" i="1"/>
  <c r="I7" i="1"/>
  <c r="I6" i="1"/>
  <c r="I5" i="1"/>
  <c r="I4" i="1"/>
  <c r="Q170" i="1"/>
  <c r="P170" i="1"/>
  <c r="Q169" i="1"/>
  <c r="P169" i="1"/>
  <c r="Q168" i="1"/>
  <c r="P168" i="1"/>
  <c r="Q167" i="1"/>
  <c r="P167" i="1"/>
  <c r="N170" i="1"/>
  <c r="N169" i="1"/>
  <c r="N168" i="1"/>
  <c r="N167" i="1"/>
  <c r="M170" i="1"/>
  <c r="L170" i="1"/>
  <c r="K170" i="1"/>
  <c r="M169" i="1"/>
  <c r="L169" i="1"/>
  <c r="K169" i="1"/>
  <c r="M168" i="1"/>
  <c r="L168" i="1"/>
  <c r="K168" i="1"/>
  <c r="M167" i="1"/>
  <c r="L167" i="1"/>
  <c r="K167" i="1"/>
  <c r="B167" i="1"/>
  <c r="C167" i="1"/>
  <c r="B168" i="1"/>
  <c r="C168" i="1"/>
  <c r="B169" i="1"/>
  <c r="C169" i="1"/>
  <c r="B170" i="1"/>
  <c r="C170" i="1"/>
  <c r="B171" i="1"/>
  <c r="C171" i="1"/>
  <c r="B172" i="1"/>
  <c r="C172" i="1"/>
  <c r="A168" i="1"/>
  <c r="A169" i="1"/>
  <c r="A170" i="1"/>
  <c r="A171" i="1"/>
  <c r="A172" i="1"/>
  <c r="A167" i="1"/>
  <c r="M61" i="1"/>
  <c r="N61" i="1"/>
  <c r="M62" i="1"/>
  <c r="N62" i="1"/>
  <c r="M63" i="1"/>
  <c r="N63" i="1"/>
  <c r="L63" i="1"/>
  <c r="K63" i="1"/>
  <c r="L62" i="1"/>
  <c r="K62" i="1"/>
  <c r="L61" i="1"/>
  <c r="K61" i="1"/>
  <c r="A62" i="1"/>
  <c r="B62" i="1"/>
  <c r="C62" i="1"/>
  <c r="A63" i="1"/>
  <c r="B63" i="1"/>
  <c r="C63" i="1"/>
  <c r="A64" i="1"/>
  <c r="B64" i="1"/>
  <c r="C64" i="1"/>
  <c r="A65" i="1"/>
  <c r="B65" i="1"/>
  <c r="C65" i="1"/>
  <c r="A66" i="1"/>
  <c r="B66" i="1"/>
  <c r="C66" i="1"/>
  <c r="A67" i="1"/>
  <c r="B67" i="1"/>
  <c r="C67" i="1"/>
  <c r="A68" i="1"/>
  <c r="B68" i="1"/>
  <c r="C68" i="1"/>
  <c r="A69" i="1"/>
  <c r="B69" i="1"/>
  <c r="C69" i="1"/>
  <c r="B61" i="1"/>
  <c r="C61" i="1"/>
  <c r="A61" i="1"/>
  <c r="B239" i="1"/>
  <c r="B247" i="1"/>
  <c r="B255" i="1"/>
  <c r="B238" i="1"/>
  <c r="B210" i="1"/>
  <c r="B218" i="1"/>
  <c r="B226" i="1"/>
  <c r="B209" i="1"/>
  <c r="A21" i="1"/>
  <c r="B21" i="1"/>
  <c r="C21" i="1"/>
  <c r="A22" i="1"/>
  <c r="B22" i="1"/>
  <c r="C22" i="1"/>
  <c r="A82" i="1"/>
  <c r="B82" i="1"/>
  <c r="C82" i="1"/>
  <c r="A83" i="1"/>
  <c r="B83" i="1"/>
  <c r="C83" i="1"/>
  <c r="P24" i="1"/>
  <c r="P25" i="1"/>
  <c r="Q25" i="1"/>
  <c r="Q24" i="1"/>
  <c r="N25" i="1"/>
  <c r="N24" i="1"/>
  <c r="K25" i="1"/>
  <c r="L25" i="1"/>
  <c r="M25" i="1"/>
  <c r="L24" i="1"/>
  <c r="M24" i="1"/>
  <c r="K24" i="1"/>
  <c r="A25" i="1"/>
  <c r="B25" i="1"/>
  <c r="C25" i="1"/>
  <c r="B24" i="1"/>
  <c r="C24" i="1"/>
  <c r="A24" i="1"/>
  <c r="R32" i="1"/>
  <c r="R33" i="1"/>
  <c r="R34" i="1"/>
  <c r="R35" i="1"/>
  <c r="R36" i="1"/>
  <c r="R37" i="1"/>
  <c r="R38" i="1"/>
  <c r="R39" i="1"/>
  <c r="R40" i="1"/>
  <c r="R41" i="1"/>
  <c r="R42" i="1"/>
  <c r="R43" i="1"/>
  <c r="P28" i="1"/>
  <c r="Q28" i="1"/>
  <c r="P29" i="1"/>
  <c r="Q29" i="1"/>
  <c r="P30" i="1"/>
  <c r="Q30" i="1"/>
  <c r="P31" i="1"/>
  <c r="Q31" i="1"/>
  <c r="P32" i="1"/>
  <c r="Q32" i="1"/>
  <c r="P33" i="1"/>
  <c r="Q33" i="1"/>
  <c r="P34" i="1"/>
  <c r="Q34" i="1"/>
  <c r="P35" i="1"/>
  <c r="Q35" i="1"/>
  <c r="P36" i="1"/>
  <c r="Q36" i="1"/>
  <c r="P37" i="1"/>
  <c r="Q37" i="1"/>
  <c r="P38" i="1"/>
  <c r="Q38" i="1"/>
  <c r="P39" i="1"/>
  <c r="Q39" i="1"/>
  <c r="P40" i="1"/>
  <c r="Q40" i="1"/>
  <c r="P41" i="1"/>
  <c r="Q41" i="1"/>
  <c r="P42" i="1"/>
  <c r="Q42" i="1"/>
  <c r="P43" i="1"/>
  <c r="Q43" i="1"/>
  <c r="Q27" i="1"/>
  <c r="P27" i="1"/>
  <c r="K32" i="1"/>
  <c r="M32" i="1"/>
  <c r="N32" i="1"/>
  <c r="K33" i="1"/>
  <c r="M33" i="1"/>
  <c r="N33" i="1"/>
  <c r="K34" i="1"/>
  <c r="M34" i="1"/>
  <c r="N34" i="1"/>
  <c r="K35" i="1"/>
  <c r="M35" i="1"/>
  <c r="N35" i="1"/>
  <c r="K36" i="1"/>
  <c r="M36" i="1"/>
  <c r="N36" i="1"/>
  <c r="K37" i="1"/>
  <c r="M37" i="1"/>
  <c r="N37" i="1"/>
  <c r="K38" i="1"/>
  <c r="M38" i="1"/>
  <c r="N38" i="1"/>
  <c r="K39" i="1"/>
  <c r="M39" i="1"/>
  <c r="N39" i="1"/>
  <c r="K40" i="1"/>
  <c r="M40" i="1"/>
  <c r="N40" i="1"/>
  <c r="K41" i="1"/>
  <c r="M41" i="1"/>
  <c r="N41" i="1"/>
  <c r="K42" i="1"/>
  <c r="M42" i="1"/>
  <c r="N42" i="1"/>
  <c r="K43" i="1"/>
  <c r="M43" i="1"/>
  <c r="N43" i="1"/>
  <c r="A32" i="1"/>
  <c r="B32" i="1"/>
  <c r="C32" i="1"/>
  <c r="A33" i="1"/>
  <c r="B33" i="1"/>
  <c r="C33" i="1"/>
  <c r="A34" i="1"/>
  <c r="B34" i="1"/>
  <c r="C34" i="1"/>
  <c r="A35" i="1"/>
  <c r="B35" i="1"/>
  <c r="C35" i="1"/>
  <c r="A36" i="1"/>
  <c r="B36" i="1"/>
  <c r="C36" i="1"/>
  <c r="A37" i="1"/>
  <c r="B37" i="1"/>
  <c r="C37" i="1"/>
  <c r="A38" i="1"/>
  <c r="B38" i="1"/>
  <c r="C38" i="1"/>
  <c r="A39" i="1"/>
  <c r="B39" i="1"/>
  <c r="C39" i="1"/>
  <c r="A40" i="1"/>
  <c r="B40" i="1"/>
  <c r="C40" i="1"/>
  <c r="A41" i="1"/>
  <c r="B41" i="1"/>
  <c r="C41" i="1"/>
  <c r="A42" i="1"/>
  <c r="B42" i="1"/>
  <c r="C42" i="1"/>
  <c r="A43" i="1"/>
  <c r="B43" i="1"/>
  <c r="C43" i="1"/>
  <c r="B191" i="13"/>
  <c r="B193" i="13"/>
  <c r="B194" i="13"/>
  <c r="L139" i="1"/>
  <c r="L85" i="1"/>
  <c r="L48" i="1"/>
  <c r="L7" i="1"/>
  <c r="L5" i="1"/>
  <c r="R198" i="1"/>
  <c r="R197" i="1"/>
  <c r="R191" i="1"/>
  <c r="R190" i="1"/>
  <c r="R146" i="1"/>
  <c r="R145" i="1"/>
  <c r="R144" i="1"/>
  <c r="R143" i="1"/>
  <c r="R142" i="1"/>
  <c r="R141" i="1"/>
  <c r="R140" i="1"/>
  <c r="R132" i="1"/>
  <c r="R133" i="1"/>
  <c r="R134" i="1"/>
  <c r="R135" i="1"/>
  <c r="R49" i="1"/>
  <c r="R50" i="1"/>
  <c r="R51" i="1"/>
  <c r="R52" i="1"/>
  <c r="R53" i="1"/>
  <c r="R28" i="1"/>
  <c r="R29" i="1"/>
  <c r="R30" i="1"/>
  <c r="R31" i="1"/>
  <c r="R27" i="1"/>
  <c r="N260" i="1"/>
  <c r="M260" i="1"/>
  <c r="L260" i="1"/>
  <c r="K260" i="1"/>
  <c r="N259" i="1"/>
  <c r="M259" i="1"/>
  <c r="L259" i="1"/>
  <c r="K259" i="1"/>
  <c r="N258" i="1"/>
  <c r="M258" i="1"/>
  <c r="L258" i="1"/>
  <c r="K258" i="1"/>
  <c r="N257" i="1"/>
  <c r="M257" i="1"/>
  <c r="L257" i="1"/>
  <c r="K257" i="1"/>
  <c r="N256" i="1"/>
  <c r="M256" i="1"/>
  <c r="L256" i="1"/>
  <c r="K256" i="1"/>
  <c r="C260" i="1"/>
  <c r="B260" i="1"/>
  <c r="A260" i="1"/>
  <c r="C259" i="1"/>
  <c r="B259" i="1"/>
  <c r="A259" i="1"/>
  <c r="C258" i="1"/>
  <c r="B258" i="1"/>
  <c r="A258" i="1"/>
  <c r="C257" i="1"/>
  <c r="B257" i="1"/>
  <c r="A257" i="1"/>
  <c r="C256" i="1"/>
  <c r="B256" i="1"/>
  <c r="A256" i="1"/>
  <c r="N254" i="1"/>
  <c r="M254" i="1"/>
  <c r="L254" i="1"/>
  <c r="K254" i="1"/>
  <c r="N253" i="1"/>
  <c r="M253" i="1"/>
  <c r="L253" i="1"/>
  <c r="K253" i="1"/>
  <c r="N252" i="1"/>
  <c r="M252" i="1"/>
  <c r="L252" i="1"/>
  <c r="K252" i="1"/>
  <c r="N251" i="1"/>
  <c r="M251" i="1"/>
  <c r="L251" i="1"/>
  <c r="K251" i="1"/>
  <c r="N250" i="1"/>
  <c r="M250" i="1"/>
  <c r="L250" i="1"/>
  <c r="K250" i="1"/>
  <c r="N249" i="1"/>
  <c r="M249" i="1"/>
  <c r="L249" i="1"/>
  <c r="K249" i="1"/>
  <c r="N248" i="1"/>
  <c r="M248" i="1"/>
  <c r="L248" i="1"/>
  <c r="K248" i="1"/>
  <c r="C254" i="1"/>
  <c r="B254" i="1"/>
  <c r="A254" i="1"/>
  <c r="C253" i="1"/>
  <c r="B253" i="1"/>
  <c r="A253" i="1"/>
  <c r="C252" i="1"/>
  <c r="B252" i="1"/>
  <c r="A252" i="1"/>
  <c r="C251" i="1"/>
  <c r="B251" i="1"/>
  <c r="A251" i="1"/>
  <c r="C250" i="1"/>
  <c r="B250" i="1"/>
  <c r="A250" i="1"/>
  <c r="C249" i="1"/>
  <c r="B249" i="1"/>
  <c r="A249" i="1"/>
  <c r="C248" i="1"/>
  <c r="B248" i="1"/>
  <c r="A248" i="1"/>
  <c r="N246" i="1"/>
  <c r="M246" i="1"/>
  <c r="L246" i="1"/>
  <c r="K246" i="1"/>
  <c r="N241" i="1"/>
  <c r="M241" i="1"/>
  <c r="L241" i="1"/>
  <c r="K241" i="1"/>
  <c r="N240" i="1"/>
  <c r="M240" i="1"/>
  <c r="L240" i="1"/>
  <c r="K240" i="1"/>
  <c r="C246" i="1"/>
  <c r="B246" i="1"/>
  <c r="A246" i="1"/>
  <c r="C245" i="1"/>
  <c r="B245" i="1"/>
  <c r="A245" i="1"/>
  <c r="C244" i="1"/>
  <c r="B244" i="1"/>
  <c r="A244" i="1"/>
  <c r="C243" i="1"/>
  <c r="B243" i="1"/>
  <c r="A243" i="1"/>
  <c r="C242" i="1"/>
  <c r="B242" i="1"/>
  <c r="A242" i="1"/>
  <c r="C241" i="1"/>
  <c r="B241" i="1"/>
  <c r="A241" i="1"/>
  <c r="C240" i="1"/>
  <c r="B240" i="1"/>
  <c r="A240" i="1"/>
  <c r="N231" i="1"/>
  <c r="M231" i="1"/>
  <c r="L231" i="1"/>
  <c r="K231" i="1"/>
  <c r="N230" i="1"/>
  <c r="M230" i="1"/>
  <c r="L230" i="1"/>
  <c r="K230" i="1"/>
  <c r="N229" i="1"/>
  <c r="M229" i="1"/>
  <c r="L229" i="1"/>
  <c r="K229" i="1"/>
  <c r="N228" i="1"/>
  <c r="M228" i="1"/>
  <c r="L228" i="1"/>
  <c r="K228" i="1"/>
  <c r="N227" i="1"/>
  <c r="M227" i="1"/>
  <c r="L227" i="1"/>
  <c r="K227" i="1"/>
  <c r="C231" i="1"/>
  <c r="B231" i="1"/>
  <c r="A231" i="1"/>
  <c r="C230" i="1"/>
  <c r="B230" i="1"/>
  <c r="A230" i="1"/>
  <c r="C229" i="1"/>
  <c r="B229" i="1"/>
  <c r="A229" i="1"/>
  <c r="C228" i="1"/>
  <c r="B228" i="1"/>
  <c r="A228" i="1"/>
  <c r="C227" i="1"/>
  <c r="B227" i="1"/>
  <c r="A227" i="1"/>
  <c r="N237" i="1"/>
  <c r="M237" i="1"/>
  <c r="L237" i="1"/>
  <c r="K237" i="1"/>
  <c r="N236" i="1"/>
  <c r="M236" i="1"/>
  <c r="L236" i="1"/>
  <c r="K236" i="1"/>
  <c r="N235" i="1"/>
  <c r="M235" i="1"/>
  <c r="L235" i="1"/>
  <c r="K235" i="1"/>
  <c r="N233" i="1"/>
  <c r="M233" i="1"/>
  <c r="L233" i="1"/>
  <c r="K233" i="1"/>
  <c r="C237" i="1"/>
  <c r="B237" i="1"/>
  <c r="A237" i="1"/>
  <c r="C236" i="1"/>
  <c r="B236" i="1"/>
  <c r="A236" i="1"/>
  <c r="C235" i="1"/>
  <c r="B235" i="1"/>
  <c r="A235" i="1"/>
  <c r="C234" i="1"/>
  <c r="B234" i="1"/>
  <c r="A234" i="1"/>
  <c r="C233" i="1"/>
  <c r="B233" i="1"/>
  <c r="A233" i="1"/>
  <c r="N208" i="1"/>
  <c r="M208" i="1"/>
  <c r="L208" i="1"/>
  <c r="K208" i="1"/>
  <c r="N207" i="1"/>
  <c r="M207" i="1"/>
  <c r="L207" i="1"/>
  <c r="K207" i="1"/>
  <c r="N206" i="1"/>
  <c r="M206" i="1"/>
  <c r="L206" i="1"/>
  <c r="K206" i="1"/>
  <c r="N205" i="1"/>
  <c r="M205" i="1"/>
  <c r="L205" i="1"/>
  <c r="K205" i="1"/>
  <c r="N204" i="1"/>
  <c r="M204" i="1"/>
  <c r="L204" i="1"/>
  <c r="K204" i="1"/>
  <c r="N225" i="1"/>
  <c r="M225" i="1"/>
  <c r="L225" i="1"/>
  <c r="K225" i="1"/>
  <c r="N224" i="1"/>
  <c r="M224" i="1"/>
  <c r="L224" i="1"/>
  <c r="K224" i="1"/>
  <c r="N223" i="1"/>
  <c r="M223" i="1"/>
  <c r="L223" i="1"/>
  <c r="K223" i="1"/>
  <c r="N222" i="1"/>
  <c r="M222" i="1"/>
  <c r="L222" i="1"/>
  <c r="K222" i="1"/>
  <c r="N221" i="1"/>
  <c r="M221" i="1"/>
  <c r="L221" i="1"/>
  <c r="K221" i="1"/>
  <c r="N220" i="1"/>
  <c r="M220" i="1"/>
  <c r="L220" i="1"/>
  <c r="K220" i="1"/>
  <c r="N219" i="1"/>
  <c r="M219" i="1"/>
  <c r="L219" i="1"/>
  <c r="K219" i="1"/>
  <c r="C225" i="1"/>
  <c r="B225" i="1"/>
  <c r="A225" i="1"/>
  <c r="C224" i="1"/>
  <c r="B224" i="1"/>
  <c r="A224" i="1"/>
  <c r="C223" i="1"/>
  <c r="B223" i="1"/>
  <c r="A223" i="1"/>
  <c r="C222" i="1"/>
  <c r="B222" i="1"/>
  <c r="A222" i="1"/>
  <c r="C221" i="1"/>
  <c r="B221" i="1"/>
  <c r="A221" i="1"/>
  <c r="C220" i="1"/>
  <c r="B220" i="1"/>
  <c r="A220" i="1"/>
  <c r="C219" i="1"/>
  <c r="B219" i="1"/>
  <c r="A219" i="1"/>
  <c r="A145" i="1"/>
  <c r="N217" i="1"/>
  <c r="M217" i="1"/>
  <c r="L217" i="1"/>
  <c r="K217" i="1"/>
  <c r="N216" i="1"/>
  <c r="M216" i="1"/>
  <c r="L216" i="1"/>
  <c r="K216" i="1"/>
  <c r="N215" i="1"/>
  <c r="M215" i="1"/>
  <c r="L215" i="1"/>
  <c r="K215" i="1"/>
  <c r="N214" i="1"/>
  <c r="M214" i="1"/>
  <c r="L214" i="1"/>
  <c r="K214" i="1"/>
  <c r="N213" i="1"/>
  <c r="M213" i="1"/>
  <c r="L213" i="1"/>
  <c r="K213" i="1"/>
  <c r="N212" i="1"/>
  <c r="M212" i="1"/>
  <c r="L212" i="1"/>
  <c r="K212" i="1"/>
  <c r="N211" i="1"/>
  <c r="M211" i="1"/>
  <c r="L211" i="1"/>
  <c r="K211" i="1"/>
  <c r="A212" i="1"/>
  <c r="B212" i="1"/>
  <c r="C212" i="1"/>
  <c r="A213" i="1"/>
  <c r="B213" i="1"/>
  <c r="C213" i="1"/>
  <c r="A214" i="1"/>
  <c r="B214" i="1"/>
  <c r="C214" i="1"/>
  <c r="A215" i="1"/>
  <c r="B215" i="1"/>
  <c r="C215" i="1"/>
  <c r="A216" i="1"/>
  <c r="B216" i="1"/>
  <c r="C216" i="1"/>
  <c r="A217" i="1"/>
  <c r="B217" i="1"/>
  <c r="C217" i="1"/>
  <c r="B211" i="1"/>
  <c r="C211" i="1"/>
  <c r="A211" i="1"/>
  <c r="A205" i="1"/>
  <c r="B205" i="1"/>
  <c r="C205" i="1"/>
  <c r="A206" i="1"/>
  <c r="B206" i="1"/>
  <c r="C206" i="1"/>
  <c r="A207" i="1"/>
  <c r="B207" i="1"/>
  <c r="C207" i="1"/>
  <c r="A208" i="1"/>
  <c r="B208" i="1"/>
  <c r="C208" i="1"/>
  <c r="B204" i="1"/>
  <c r="C204" i="1"/>
  <c r="A204" i="1"/>
  <c r="N182" i="1"/>
  <c r="M182" i="1"/>
  <c r="L182" i="1"/>
  <c r="K182" i="1"/>
  <c r="N181" i="1"/>
  <c r="M181" i="1"/>
  <c r="L181" i="1"/>
  <c r="K181" i="1"/>
  <c r="N179" i="1"/>
  <c r="M179" i="1"/>
  <c r="L179" i="1"/>
  <c r="K179" i="1"/>
  <c r="N176" i="1"/>
  <c r="M176" i="1"/>
  <c r="L176" i="1"/>
  <c r="K176" i="1"/>
  <c r="N175" i="1"/>
  <c r="M175" i="1"/>
  <c r="L175" i="1"/>
  <c r="K175" i="1"/>
  <c r="K132" i="1"/>
  <c r="L132" i="1"/>
  <c r="M132" i="1"/>
  <c r="N132" i="1"/>
  <c r="K133" i="1"/>
  <c r="L133" i="1"/>
  <c r="M133" i="1"/>
  <c r="N133" i="1"/>
  <c r="K134" i="1"/>
  <c r="L134" i="1"/>
  <c r="M134" i="1"/>
  <c r="N134" i="1"/>
  <c r="K135" i="1"/>
  <c r="L135" i="1"/>
  <c r="M135" i="1"/>
  <c r="N135" i="1"/>
  <c r="C186" i="1"/>
  <c r="B186" i="1"/>
  <c r="A186" i="1"/>
  <c r="A175" i="1"/>
  <c r="B175" i="1"/>
  <c r="C175" i="1"/>
  <c r="A176" i="1"/>
  <c r="B176" i="1"/>
  <c r="C176" i="1"/>
  <c r="A177" i="1"/>
  <c r="B177" i="1"/>
  <c r="C177" i="1"/>
  <c r="A178" i="1"/>
  <c r="B178" i="1"/>
  <c r="C178" i="1"/>
  <c r="A179" i="1"/>
  <c r="B179" i="1"/>
  <c r="C179" i="1"/>
  <c r="A180" i="1"/>
  <c r="B180" i="1"/>
  <c r="C180" i="1"/>
  <c r="A181" i="1"/>
  <c r="B181" i="1"/>
  <c r="C181" i="1"/>
  <c r="A182" i="1"/>
  <c r="B182" i="1"/>
  <c r="C182" i="1"/>
  <c r="A183" i="1"/>
  <c r="B183" i="1"/>
  <c r="C183" i="1"/>
  <c r="A184" i="1"/>
  <c r="B184" i="1"/>
  <c r="C184" i="1"/>
  <c r="A185" i="1"/>
  <c r="B185" i="1"/>
  <c r="C185" i="1"/>
  <c r="B174" i="1"/>
  <c r="C174" i="1"/>
  <c r="A174" i="1"/>
  <c r="C145" i="1"/>
  <c r="B145" i="1"/>
  <c r="N145" i="1"/>
  <c r="M145" i="1"/>
  <c r="K145" i="1"/>
  <c r="K141" i="1"/>
  <c r="M141" i="1"/>
  <c r="N141" i="1"/>
  <c r="K142" i="1"/>
  <c r="M142" i="1"/>
  <c r="N142" i="1"/>
  <c r="K143" i="1"/>
  <c r="M143" i="1"/>
  <c r="N143" i="1"/>
  <c r="K144" i="1"/>
  <c r="M144" i="1"/>
  <c r="N144" i="1"/>
  <c r="K146" i="1"/>
  <c r="M146" i="1"/>
  <c r="N146" i="1"/>
  <c r="M140" i="1"/>
  <c r="N140" i="1"/>
  <c r="K140" i="1"/>
  <c r="A146" i="1"/>
  <c r="A144" i="1"/>
  <c r="A143" i="1"/>
  <c r="A142" i="1"/>
  <c r="A141" i="1"/>
  <c r="C146" i="1"/>
  <c r="B146" i="1"/>
  <c r="C144" i="1"/>
  <c r="B144" i="1"/>
  <c r="C143" i="1"/>
  <c r="B143" i="1"/>
  <c r="C142" i="1"/>
  <c r="B142" i="1"/>
  <c r="C141" i="1"/>
  <c r="B141" i="1"/>
  <c r="C140" i="1"/>
  <c r="B140" i="1"/>
  <c r="A140" i="1"/>
  <c r="L76" i="1"/>
  <c r="M76" i="1"/>
  <c r="N76" i="1"/>
  <c r="K76" i="1"/>
  <c r="A76" i="1"/>
  <c r="B76" i="1"/>
  <c r="C76" i="1"/>
  <c r="A77" i="1"/>
  <c r="B77" i="1"/>
  <c r="C77" i="1"/>
  <c r="A78" i="1"/>
  <c r="B78" i="1"/>
  <c r="C78" i="1"/>
  <c r="A79" i="1"/>
  <c r="B79" i="1"/>
  <c r="C79" i="1"/>
  <c r="A80" i="1"/>
  <c r="B80" i="1"/>
  <c r="C80" i="1"/>
  <c r="A81" i="1"/>
  <c r="B81" i="1"/>
  <c r="C81" i="1"/>
  <c r="B75" i="1"/>
  <c r="C75" i="1"/>
  <c r="A75" i="1"/>
  <c r="A90" i="1"/>
  <c r="B90" i="1"/>
  <c r="C90" i="1"/>
  <c r="A91" i="1"/>
  <c r="B91" i="1"/>
  <c r="C91" i="1"/>
  <c r="A92" i="1"/>
  <c r="B92" i="1"/>
  <c r="C92" i="1"/>
  <c r="A93" i="1"/>
  <c r="B93" i="1"/>
  <c r="C93" i="1"/>
  <c r="A94" i="1"/>
  <c r="B94" i="1"/>
  <c r="C94" i="1"/>
  <c r="A95" i="1"/>
  <c r="B95" i="1"/>
  <c r="C95" i="1"/>
  <c r="B89" i="1"/>
  <c r="C89" i="1"/>
  <c r="A89" i="1"/>
  <c r="N58" i="1"/>
  <c r="M58" i="1"/>
  <c r="L58" i="1"/>
  <c r="K58" i="1"/>
  <c r="L55" i="1"/>
  <c r="M55" i="1"/>
  <c r="N55" i="1"/>
  <c r="K55" i="1"/>
  <c r="A56" i="1"/>
  <c r="B56" i="1"/>
  <c r="C56" i="1"/>
  <c r="A57" i="1"/>
  <c r="B57" i="1"/>
  <c r="C57" i="1"/>
  <c r="A58" i="1"/>
  <c r="B58" i="1"/>
  <c r="C58" i="1"/>
  <c r="A59" i="1"/>
  <c r="B59" i="1"/>
  <c r="C59" i="1"/>
  <c r="B55" i="1"/>
  <c r="C55" i="1"/>
  <c r="A55" i="1"/>
  <c r="N50" i="1"/>
  <c r="M50" i="1"/>
  <c r="L50" i="1"/>
  <c r="K50" i="1"/>
  <c r="N53" i="1"/>
  <c r="M53" i="1"/>
  <c r="L53" i="1"/>
  <c r="K53" i="1"/>
  <c r="N52" i="1"/>
  <c r="M52" i="1"/>
  <c r="L52" i="1"/>
  <c r="K52" i="1"/>
  <c r="N51" i="1"/>
  <c r="M51" i="1"/>
  <c r="L51" i="1"/>
  <c r="K51" i="1"/>
  <c r="N49" i="1"/>
  <c r="M49" i="1"/>
  <c r="L49" i="1"/>
  <c r="K49" i="1"/>
  <c r="A50" i="1"/>
  <c r="B50" i="1"/>
  <c r="C50" i="1"/>
  <c r="A51" i="1"/>
  <c r="B51" i="1"/>
  <c r="C51" i="1"/>
  <c r="A52" i="1"/>
  <c r="B52" i="1"/>
  <c r="C52" i="1"/>
  <c r="A53" i="1"/>
  <c r="B53" i="1"/>
  <c r="C53" i="1"/>
  <c r="B49" i="1"/>
  <c r="C49" i="1"/>
  <c r="A49" i="1"/>
  <c r="N31" i="1"/>
  <c r="M31" i="1"/>
  <c r="K31" i="1"/>
  <c r="N30" i="1"/>
  <c r="M30" i="1"/>
  <c r="K30" i="1"/>
  <c r="N29" i="1"/>
  <c r="M29" i="1"/>
  <c r="K29" i="1"/>
  <c r="N28" i="1"/>
  <c r="M28" i="1"/>
  <c r="K28" i="1"/>
  <c r="N27" i="1"/>
  <c r="M27" i="1"/>
  <c r="K27" i="1"/>
  <c r="A28" i="1"/>
  <c r="B28" i="1"/>
  <c r="C28" i="1"/>
  <c r="A29" i="1"/>
  <c r="B29" i="1"/>
  <c r="C29" i="1"/>
  <c r="A30" i="1"/>
  <c r="B30" i="1"/>
  <c r="C30" i="1"/>
  <c r="A31" i="1"/>
  <c r="B31" i="1"/>
  <c r="C31" i="1"/>
  <c r="B27" i="1"/>
  <c r="C27" i="1"/>
  <c r="A27" i="1"/>
  <c r="A12" i="1"/>
  <c r="B12" i="1"/>
  <c r="C12" i="1"/>
  <c r="N17" i="1"/>
  <c r="M17" i="1"/>
  <c r="L17" i="1"/>
  <c r="K17" i="1"/>
  <c r="K13" i="1"/>
  <c r="M13" i="1"/>
  <c r="N13" i="1"/>
  <c r="L13" i="1"/>
  <c r="N8" i="1"/>
  <c r="M8" i="1"/>
  <c r="K8" i="1"/>
  <c r="N7" i="1"/>
  <c r="M7" i="1"/>
  <c r="K7" i="1"/>
  <c r="N6" i="1"/>
  <c r="M6" i="1"/>
  <c r="K6" i="1"/>
  <c r="N5" i="1"/>
  <c r="M5" i="1"/>
  <c r="K5" i="1"/>
  <c r="N4" i="1"/>
  <c r="M4" i="1"/>
  <c r="K4" i="1"/>
  <c r="A5" i="1"/>
  <c r="B5" i="1"/>
  <c r="C5" i="1"/>
  <c r="A6" i="1"/>
  <c r="B6" i="1"/>
  <c r="C6" i="1"/>
  <c r="A7" i="1"/>
  <c r="B7" i="1"/>
  <c r="C7" i="1"/>
  <c r="A8" i="1"/>
  <c r="B8" i="1"/>
  <c r="C8" i="1"/>
  <c r="B4" i="1"/>
  <c r="C4" i="1"/>
  <c r="A4" i="1"/>
  <c r="M198" i="1"/>
  <c r="M197" i="1"/>
  <c r="M191" i="1"/>
  <c r="M190" i="1"/>
  <c r="C202" i="1"/>
  <c r="B202" i="1"/>
  <c r="A202" i="1"/>
  <c r="A209" i="1"/>
  <c r="C201" i="1"/>
  <c r="B201" i="1"/>
  <c r="A201" i="1"/>
  <c r="C200" i="1"/>
  <c r="B200" i="1"/>
  <c r="A200" i="1"/>
  <c r="C199" i="1"/>
  <c r="B199" i="1"/>
  <c r="A199" i="1"/>
  <c r="C198" i="1"/>
  <c r="B198" i="1"/>
  <c r="A198" i="1"/>
  <c r="C197" i="1"/>
  <c r="B197" i="1"/>
  <c r="A197" i="1"/>
  <c r="C196" i="1"/>
  <c r="B196" i="1"/>
  <c r="A196" i="1"/>
  <c r="C195" i="1"/>
  <c r="B195" i="1"/>
  <c r="A195" i="1"/>
  <c r="C194" i="1"/>
  <c r="B194" i="1"/>
  <c r="A194" i="1"/>
  <c r="C193" i="1"/>
  <c r="B193" i="1"/>
  <c r="A193" i="1"/>
  <c r="C192" i="1"/>
  <c r="B192" i="1"/>
  <c r="A192" i="1"/>
  <c r="C191" i="1"/>
  <c r="B191" i="1"/>
  <c r="A191" i="1"/>
  <c r="C190" i="1"/>
  <c r="B190" i="1"/>
  <c r="A190" i="1"/>
  <c r="N198" i="1"/>
  <c r="L198" i="1"/>
  <c r="N197" i="1"/>
  <c r="L197" i="1"/>
  <c r="N191" i="1"/>
  <c r="L191" i="1"/>
  <c r="N190" i="1"/>
  <c r="L190" i="1"/>
  <c r="K198" i="1"/>
  <c r="K197" i="1"/>
  <c r="K191" i="1"/>
  <c r="K190" i="1"/>
  <c r="C133" i="1"/>
  <c r="B133" i="1"/>
  <c r="A133" i="1"/>
  <c r="C135" i="1"/>
  <c r="B135" i="1"/>
  <c r="A135" i="1"/>
  <c r="C134" i="1"/>
  <c r="B134" i="1"/>
  <c r="A134" i="1"/>
  <c r="C132" i="1"/>
  <c r="B132" i="1"/>
  <c r="A132" i="1"/>
  <c r="C131" i="1"/>
  <c r="B131" i="1"/>
  <c r="A131" i="1"/>
  <c r="C130" i="1"/>
  <c r="B130" i="1"/>
  <c r="A130" i="1"/>
  <c r="C129" i="1"/>
  <c r="B129" i="1"/>
  <c r="A129" i="1"/>
  <c r="C20" i="1"/>
  <c r="B20" i="1"/>
  <c r="A20" i="1"/>
  <c r="C19" i="1"/>
  <c r="B19" i="1"/>
  <c r="A19" i="1"/>
  <c r="C18" i="1"/>
  <c r="B18" i="1"/>
  <c r="A18" i="1"/>
  <c r="C17" i="1"/>
  <c r="B17" i="1"/>
  <c r="A17" i="1"/>
  <c r="C16" i="1"/>
  <c r="B16" i="1"/>
  <c r="A16" i="1"/>
  <c r="C15" i="1"/>
  <c r="B15" i="1"/>
  <c r="A15" i="1"/>
  <c r="C14" i="1"/>
  <c r="B14" i="1"/>
  <c r="A14" i="1"/>
  <c r="C13" i="1"/>
  <c r="B13" i="1"/>
  <c r="A13" i="1"/>
  <c r="L144" i="1"/>
  <c r="L145" i="1"/>
  <c r="L142" i="1"/>
  <c r="L140" i="1"/>
  <c r="L143" i="1"/>
  <c r="L141" i="1"/>
  <c r="L146" i="1"/>
</calcChain>
</file>

<file path=xl/connections.xml><?xml version="1.0" encoding="utf-8"?>
<connections xmlns="http://schemas.openxmlformats.org/spreadsheetml/2006/main">
  <connection id="1" name="OuputGraphSchema" type="4" refreshedVersion="0" background="1">
    <webPr xml="1" sourceData="1" url="Z:\todd\Projects\PolicySolutions\tools\lib\OuputGraphSchema.xml" htmlTables="1" htmlFormat="all"/>
  </connection>
  <connection id="2"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<sst xmlns="http://schemas.openxmlformats.org/spreadsheetml/2006/main" count="1963" uniqueCount="816">
  <si>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</si>
  <si>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</si>
  <si>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</si>
  <si>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</si>
  <si>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</si>
  <si>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</si>
  <si>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</si>
  <si>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</si>
  <si>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</si>
  <si>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</si>
  <si>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</si>
  <si>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</si>
  <si>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</si>
  <si>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Vehicle Electrification</t>
  </si>
  <si>
    <t>Rebate for Efficient Products</t>
  </si>
  <si>
    <t>Improved Labeling</t>
  </si>
  <si>
    <t>Contractor Training</t>
  </si>
  <si>
    <t>Building Component Electrification</t>
  </si>
  <si>
    <t>Increased Retrofitting</t>
  </si>
  <si>
    <t>Renewable Portfolio Standard</t>
  </si>
  <si>
    <t>Demand Response</t>
  </si>
  <si>
    <t>Subsidy for Electricity Production</t>
  </si>
  <si>
    <t>Plant Lifetime Extension</t>
  </si>
  <si>
    <t>Grid-Scale Electricity Storage</t>
  </si>
  <si>
    <t>Methane Destruction</t>
  </si>
  <si>
    <t>Worker Training</t>
  </si>
  <si>
    <t>Cement Clinker Substitution</t>
  </si>
  <si>
    <t>Methane Capture</t>
  </si>
  <si>
    <t>Early Retirement of Industrial Facilities</t>
  </si>
  <si>
    <t>Improved System Design</t>
  </si>
  <si>
    <t>Cogeneration and Waste Heat Recovery</t>
  </si>
  <si>
    <t>Fuel Taxes</t>
  </si>
  <si>
    <t>Carbon Tax</t>
  </si>
  <si>
    <t>End Existing Subsidies</t>
  </si>
  <si>
    <t>Carbon Capture and Sequestration</t>
  </si>
  <si>
    <t>R&amp;D</t>
  </si>
  <si>
    <t>Fraction of Additional Demand Response Potential Achieved</t>
  </si>
  <si>
    <t>Units</t>
  </si>
  <si>
    <t>on/off</t>
  </si>
  <si>
    <t>% annual growth</t>
  </si>
  <si>
    <t>% of coal use</t>
  </si>
  <si>
    <t>% reduction in energy use</t>
  </si>
  <si>
    <t>% reduction in cost</t>
  </si>
  <si>
    <t>% reduction in fuel use</t>
  </si>
  <si>
    <t>% of potential achieved</t>
  </si>
  <si>
    <t>% of electricity generation</t>
  </si>
  <si>
    <t>% of existing building components</t>
  </si>
  <si>
    <t>% of non-electric vehicles replaced</t>
  </si>
  <si>
    <t>% of TDM package implemented</t>
  </si>
  <si>
    <t>Subscript 1 Value</t>
  </si>
  <si>
    <t>Subscript 2 Value</t>
  </si>
  <si>
    <t>LDVs</t>
  </si>
  <si>
    <t>HDVs</t>
  </si>
  <si>
    <t>aircraft</t>
  </si>
  <si>
    <t>rail</t>
  </si>
  <si>
    <t>ships</t>
  </si>
  <si>
    <t>freight</t>
  </si>
  <si>
    <t>Yes</t>
  </si>
  <si>
    <t>No</t>
  </si>
  <si>
    <t>passenger</t>
  </si>
  <si>
    <t>coal</t>
  </si>
  <si>
    <t>natural gas</t>
  </si>
  <si>
    <t>nuclear</t>
  </si>
  <si>
    <t>hydro</t>
  </si>
  <si>
    <t>wind</t>
  </si>
  <si>
    <t>solar</t>
  </si>
  <si>
    <t>biomass</t>
  </si>
  <si>
    <t>electricity</t>
  </si>
  <si>
    <t>petroleum gasoline</t>
  </si>
  <si>
    <t>petroleum diesel</t>
  </si>
  <si>
    <t>biofuel gasoline</t>
  </si>
  <si>
    <t>biofuel diesel</t>
  </si>
  <si>
    <t>jet fuel</t>
  </si>
  <si>
    <t>Fraction of Potential Additional CCS Achieved</t>
  </si>
  <si>
    <t>Convert Non-CHP Heat Production</t>
  </si>
  <si>
    <t>% non-CHP heat converted</t>
  </si>
  <si>
    <t>Fraction of Energy Savings from Early Facility Retirement Achieved</t>
  </si>
  <si>
    <t>Non BAU Mandated Capacity Construction</t>
  </si>
  <si>
    <t>Single or Multiple Variable</t>
  </si>
  <si>
    <t>Vensim Names of Graphed Variables</t>
  </si>
  <si>
    <t>Graph Style</t>
  </si>
  <si>
    <t>Graph Title in Web App</t>
  </si>
  <si>
    <t>single</t>
  </si>
  <si>
    <t>line</t>
  </si>
  <si>
    <t>multiple</t>
  </si>
  <si>
    <t>stacked area</t>
  </si>
  <si>
    <t>Financial: Direct Cash Flow Change due to Policies</t>
  </si>
  <si>
    <t>Output Social Benefits from Emissions Reduction</t>
  </si>
  <si>
    <t>Include in Web App</t>
  </si>
  <si>
    <t>Policy ID Number</t>
  </si>
  <si>
    <t>Min Slider Value</t>
  </si>
  <si>
    <t>Max Slider Value</t>
  </si>
  <si>
    <t>Buildings and Appliances</t>
  </si>
  <si>
    <t>Scenario Name for Web App</t>
  </si>
  <si>
    <t>Corresponding .cin File</t>
  </si>
  <si>
    <t>none</t>
  </si>
  <si>
    <t>heat</t>
  </si>
  <si>
    <t>coal es</t>
  </si>
  <si>
    <t>natural gas es</t>
  </si>
  <si>
    <t>nuclear es</t>
  </si>
  <si>
    <t>hydro es</t>
  </si>
  <si>
    <t>wind es</t>
  </si>
  <si>
    <t>solar PV es</t>
  </si>
  <si>
    <t>solar thermal es</t>
  </si>
  <si>
    <t>biomass es</t>
  </si>
  <si>
    <t>Slider Step Size</t>
  </si>
  <si>
    <t>Subscript 1 Display Name</t>
  </si>
  <si>
    <t>Subscript 2 Display Name</t>
  </si>
  <si>
    <t>Passenger</t>
  </si>
  <si>
    <t>Freight</t>
  </si>
  <si>
    <t>Aircraft</t>
  </si>
  <si>
    <t>Rail</t>
  </si>
  <si>
    <t>Ships</t>
  </si>
  <si>
    <t>Coal</t>
  </si>
  <si>
    <t>Natural Gas</t>
  </si>
  <si>
    <t>Nuclear</t>
  </si>
  <si>
    <t>Hydro</t>
  </si>
  <si>
    <t>Wind</t>
  </si>
  <si>
    <t>Solar PV</t>
  </si>
  <si>
    <t>Solar Thermal</t>
  </si>
  <si>
    <t>Biomass</t>
  </si>
  <si>
    <t>Electricity</t>
  </si>
  <si>
    <t>Solar</t>
  </si>
  <si>
    <t>Petroleum Gasoline</t>
  </si>
  <si>
    <t>Petroleum Diesel</t>
  </si>
  <si>
    <t>Biofuel Gasoline</t>
  </si>
  <si>
    <t>Biofuel Diesel</t>
  </si>
  <si>
    <t>Jet Fuel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</si>
  <si>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</si>
  <si>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</si>
  <si>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</si>
  <si>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</si>
  <si>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</si>
  <si>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</si>
  <si>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</si>
  <si>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</si>
  <si>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http://energypolicy.solutions</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</si>
  <si>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</si>
  <si>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</si>
  <si>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</si>
  <si>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</si>
  <si>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</si>
  <si>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</si>
  <si>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</si>
  <si>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</si>
  <si>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</si>
  <si>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</si>
  <si>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</si>
  <si>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</si>
  <si>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</si>
  <si>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</si>
  <si>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</si>
  <si>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</si>
  <si>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</si>
  <si>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</si>
  <si>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</si>
  <si>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</si>
  <si>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</si>
  <si>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</si>
  <si>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</si>
  <si>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Generation Capacity Lifetime Extension</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</si>
  <si>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</si>
  <si>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</si>
  <si>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</si>
  <si>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</si>
  <si>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</si>
  <si>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</si>
  <si>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</si>
  <si>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</si>
  <si>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</si>
  <si>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mining</t>
  </si>
  <si>
    <t>waste management</t>
  </si>
  <si>
    <t>agriculture</t>
  </si>
  <si>
    <t>other industries</t>
  </si>
  <si>
    <t>Cement</t>
  </si>
  <si>
    <t>Natural Gas and Petroleum</t>
  </si>
  <si>
    <t>Iron and Steel</t>
  </si>
  <si>
    <t>Chemicals</t>
  </si>
  <si>
    <t>Mining</t>
  </si>
  <si>
    <t>Waste Management</t>
  </si>
  <si>
    <t>Agriculture</t>
  </si>
  <si>
    <t>Other Industries</t>
  </si>
  <si>
    <t>Agriculture, Land Use, and Forestry</t>
  </si>
  <si>
    <t>Cropland Management</t>
  </si>
  <si>
    <t>Rice Cultivation Measures</t>
  </si>
  <si>
    <t>Livestock Measures</t>
  </si>
  <si>
    <t>Afforestation and Reforestation</t>
  </si>
  <si>
    <t>Improved Forest Management</t>
  </si>
  <si>
    <t>Energy Innovation Recommended</t>
  </si>
  <si>
    <t>Business as Usual</t>
  </si>
  <si>
    <t>for the Energy Policy Simulator.  The data in other tabs in this spreadsheet are used</t>
  </si>
  <si>
    <t>$/metric ton CO2e</t>
  </si>
  <si>
    <t>Percent Reduction in BAU Subsidies</t>
  </si>
  <si>
    <t>$/MWh</t>
  </si>
  <si>
    <t>% reduction in BAU subsidies</t>
  </si>
  <si>
    <t>% of BAU price</t>
  </si>
  <si>
    <t>Boolean Prevent Policies from Affecting Electricity Prices</t>
  </si>
  <si>
    <t>Fixed Electricity Prices</t>
  </si>
  <si>
    <t>Motorbikes</t>
  </si>
  <si>
    <t>Source for Guidance Text (if any)</t>
  </si>
  <si>
    <t>Source for Max Slider Value (if any)</t>
  </si>
  <si>
    <t>Wall Street Journal, 2015, "Electric Bus Maker Proterra Rides On with $55 Million", http://blogs.wsj.com/venturecapital/2015/06/30/electric-bus-maker-proterra-rides-on-with-55-million/</t>
  </si>
  <si>
    <t>Greene et al., 2005, "Feebates, rebates and gas-guzzler taxes: a study of incentives for increased fuel economy", Energy Policy, 33(6), 757-775, http://cta.ornl.gov/cta/Publications/Reports/FeebateEnergyPolicy_FINAL.pdf.</t>
  </si>
  <si>
    <t>U. S. EPA, 2012, "Fact Sheet: EPA and NHTSA Set Standards to Reduce Greenhouse Gases and Improve Fuel Economy for Model Years 2017-2025 Cars and Light Trucks", http://www.epa.gov/otaq/climate/documents/420f12051.pdf, Table 1, Row 4.</t>
  </si>
  <si>
    <t>U.S. EPA, 2015, "EPA and NHTSA Propose Standards to Reduce Greenhouse Gas Emissions and Improve Fuel Efficiency of Medium- and Heavy-Duty Vehicles for Model Year 2018 and Beyond", http://www.epa.gov/OMS/climate/documents/420f15901.pdf, Page 3.</t>
  </si>
  <si>
    <t>Edison Foundation, 2013, "Forecast of On-Road Electric Transportation in the U.S. (2010-2035)", http://www.edisonfoundation.net/iei/Documents/IEE_OnRoadElectricTransportationForecast_0413_FINAL.pdf, Pages 1-2.</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</si>
  <si>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</si>
  <si>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</si>
  <si>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</si>
  <si>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</si>
  <si>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</si>
  <si>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</si>
  <si>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</si>
  <si>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</si>
  <si>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</si>
  <si>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</si>
  <si>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</si>
  <si>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</si>
  <si>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</si>
  <si>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</si>
  <si>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</si>
  <si>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</si>
  <si>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</si>
  <si>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</si>
  <si>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</si>
  <si>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</si>
  <si>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</si>
  <si>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</si>
  <si>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</si>
  <si>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</si>
  <si>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</si>
  <si>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</si>
  <si>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</si>
  <si>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</si>
  <si>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</si>
  <si>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</si>
  <si>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</si>
  <si>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Hendricks et al., 2009, "Rebuilding America: A National Policy Framework for Investment in Energy Efficiency Retrofits", Center for American Progress, https://cdn.americanprogress.org/wp-content/uploads/issues/2009/08/pdf/rebuilding_america.pdf, P.2</t>
  </si>
  <si>
    <t>O. Siddiqui, 2009, "Assessment of Achievable Potential from Energy Efficiency and Demand Response Programs in the U.S.", EPRI, http://www.epri.com/abstracts/pages/productabstract.aspx?ProductID=000000000001016987, Page 4-32, Figure 4-33</t>
  </si>
  <si>
    <t>Renewable Portoflio Standard</t>
  </si>
  <si>
    <t>International Energy Agency, 2013, "Gas to Coal Competition in the U.S. Power Sector", http://www.iea.org/publications/insights/coalvsgas_final_web.pdf, Page 9.</t>
  </si>
  <si>
    <t>CO2e Minimizing</t>
  </si>
  <si>
    <t>CO2e Emissions (Total)</t>
  </si>
  <si>
    <t>Output Total CO2e Emissions</t>
  </si>
  <si>
    <t>Financial: Monetized Public Health and Climate Benefits</t>
  </si>
  <si>
    <t>Financial: Change in Capital and Operational Expenditures</t>
  </si>
  <si>
    <t>Fraction of Commercial Components Replaced Annually due to Retrofitting Policy</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</si>
  <si>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</si>
  <si>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</si>
  <si>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</si>
  <si>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</si>
  <si>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</si>
  <si>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</si>
  <si>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</si>
  <si>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</si>
  <si>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</si>
  <si>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</si>
  <si>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</si>
  <si>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Financial: Change in Total Outlays</t>
  </si>
  <si>
    <t>MW/year</t>
  </si>
  <si>
    <t>The Brattle Group, 2012, "Potential Coal Plant Retirements: 2012 Update," http://greatlakeslegalfoundation.org/wwcms/wp-content/uploads/documents/regulatory/TrainWreck/12Oct15_BrattleStudy.pdf, Page 8, Table 4</t>
  </si>
  <si>
    <t>Scenario_CO2eMin.cin</t>
  </si>
  <si>
    <t>Scenario_EI.cin</t>
  </si>
  <si>
    <t>Clean Power Plan</t>
  </si>
  <si>
    <t>Scenario_CPP.cin</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</si>
  <si>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</si>
  <si>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</si>
  <si>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</si>
  <si>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</si>
  <si>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</si>
  <si>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</si>
  <si>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</si>
  <si>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</si>
  <si>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transportation-sector-main.html#veh-elec</t>
  </si>
  <si>
    <t>vehicle-electrification.html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</si>
  <si>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</si>
  <si>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</si>
  <si>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</si>
  <si>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</si>
  <si>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</si>
  <si>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</si>
  <si>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</si>
  <si>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</si>
  <si>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</si>
  <si>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</si>
  <si>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</si>
  <si>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</si>
  <si>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</si>
  <si>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</si>
  <si>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</si>
  <si>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</si>
  <si>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</si>
  <si>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</si>
  <si>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</si>
  <si>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</si>
  <si>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</si>
  <si>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plant-lifetime-extension.html</t>
  </si>
  <si>
    <t>electricity-sector-main.html#rps</t>
  </si>
  <si>
    <t>renewable-portfolio-standard.html</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</si>
  <si>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</si>
  <si>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</si>
  <si>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</si>
  <si>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</si>
  <si>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</si>
  <si>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</si>
  <si>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</si>
  <si>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</si>
  <si>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</si>
  <si>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</si>
  <si>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</si>
  <si>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</si>
  <si>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</si>
  <si>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industrial-fuel-switching.html</t>
  </si>
  <si>
    <t>industry-ag-main.html#methane-capture</t>
  </si>
  <si>
    <t>methane-capture.html</t>
  </si>
  <si>
    <t>industry-ag-main.html#methane-destr</t>
  </si>
  <si>
    <t>methane-destruction.html</t>
  </si>
  <si>
    <t>industry-ag-main.html#reduce-byproduct</t>
  </si>
  <si>
    <t>reduced-nonmethane-GHG-venting.html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</si>
  <si>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</si>
  <si>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</si>
  <si>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</si>
  <si>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</si>
  <si>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</si>
  <si>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</si>
  <si>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</si>
  <si>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</si>
  <si>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</si>
  <si>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</si>
  <si>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</si>
  <si>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</si>
  <si>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</si>
  <si>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</si>
  <si>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</si>
  <si>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</si>
  <si>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</si>
  <si>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</si>
  <si>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</si>
  <si>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</si>
  <si>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</si>
  <si>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</si>
  <si>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</si>
  <si>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</si>
  <si>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</si>
  <si>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</si>
  <si>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</si>
  <si>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</si>
  <si>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</si>
  <si>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electricity-sector-main#red-tnd-losses</t>
  </si>
  <si>
    <t>Reduce Plant Downtime</t>
  </si>
  <si>
    <t>Percentage Reduction in Plant Downtime</t>
  </si>
  <si>
    <t>preexisting retiring</t>
  </si>
  <si>
    <t>preexisting nonretiring</t>
  </si>
  <si>
    <t>newly built</t>
  </si>
  <si>
    <t>% reduction in downtime</t>
  </si>
  <si>
    <t>reduce-downtime.html</t>
  </si>
  <si>
    <t>electricity-sector-main#red-downtime</t>
  </si>
  <si>
    <t>Avoid Deforestation</t>
  </si>
  <si>
    <t>Human Lives Saved from Reduced Particulate Pollution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</si>
  <si>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</si>
  <si>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</si>
  <si>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</si>
  <si>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</si>
  <si>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</si>
  <si>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</si>
  <si>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</si>
  <si>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</si>
  <si>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</si>
  <si>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</si>
  <si>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Geothermal, Biomass, Solar Thermal, Distributed Solar PV, Utility Solar PV, Wind, Hydro, Nuclear, Distributed Non-Solar, Petroleum, Natural Gas Peaker, Natural Gas Nonpeaker, Coal</t>
  </si>
  <si>
    <t>Geothermal, Biomass, Solar Thermal, Distributed Solar PV, Utility Solar PV, Wind, Hydro, Nuclear, Petroleum, Natural Gas Peaker, Natural Gas Nonpeaker, Coal</t>
  </si>
  <si>
    <t>Output Geothermal Electricity Output, Output Biomass Electricity Output, Output Solar Thermal Electricity Output, Output Distributed Solar PV Output, Output Solar PV Electricity Output, Output Wind Electricity Output, Output Hydro Electricity Output, Output Nuclear Electricity Output, Output Non Solar Distributed Output, Output Petroleum Electricity Output, Output Natural Gas Peaker Electricity Output, Output Natural Gas Nonpeaker Electricity Output, Output Coal Electricity Output</t>
  </si>
  <si>
    <t>Output Change in Geothermal Electricity Output, Output Change in Biomass Electricity Output, Output Change in Solar Thermal Electricity Output, Output Change in Distributed Solar PV Output, Output Change in Solar PV Electricity Output, Output Change in Wind Electricity Output, Output Change in Hydro Electricity Output, Output Change in Nuclear Electricity Output, Output Change in Petroleum Electricity Output, Output Change in Natural Gas Peaker Electricity Output, Output Change in Natural Gas Nonpeaker Electricity Output, Output Change in Coal Electricity Output</t>
  </si>
  <si>
    <t>Output Geothermal Electricity Generation Capacity, Output Biomass Electricity Generation Capacity, Output Solar Thermal Electricity Generation Capacity, Output Distributed Solar PV Capacity, Output Solar PV Electricity Generation Capacity, Output Wind Electricity Generation Capacity, Output Hydro Electricity Generation Capacity, Output Nuclear Electricity Generation Capacity, Output Non Solar Distributed Capacity, Output Petroleum Electricity Generation Capacity, Output Natural Gas Peaker Electricity Generation Capacity, Output Natural Gas Nonpeaker Electricity Generation Capacity, Output Coal Electricity Generation Capacity</t>
  </si>
  <si>
    <t>Output Change in Geothermal Electricity Generation Capacity, Output Change in Biomass Electricity Generation Capacity, Output Change in Solar Thermal Electricity Generation Capacity, Output Change in Distributed Solar Capacity, Output Change in Solar PV Electricity Generation Capacity, Output Change in Wind Electricity Generation Capacity, Output Change in Hydro Electricity Generation Capacity, Output Change in Nuclear Electricity Generation Capacity, Output Change in Petroleum Electricity Generation Capacity, Output Change in Natural Gas Peaker Electricity Generation Capacity, Output Change in Natural Gas Nonpeaker Electricity Generation Capacity, Output Change in Coal Electricity Generation Capacity</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</si>
  <si>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</si>
  <si>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</si>
  <si>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</si>
  <si>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</si>
  <si>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</si>
  <si>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</si>
  <si>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</si>
  <si>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</si>
  <si>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</si>
  <si>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</si>
  <si>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</si>
  <si>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</si>
  <si>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</si>
  <si>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</si>
  <si>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</si>
  <si>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</si>
  <si>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</si>
  <si>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</si>
  <si>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</si>
  <si>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</si>
  <si>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Coal Use Converted to Other Fuels</t>
  </si>
  <si>
    <t>Fraction of Methane Capture Opportunities Achieved</t>
  </si>
  <si>
    <t>Fraction of Methane Destruction Opportunities Achieved</t>
  </si>
  <si>
    <t>Fraction of CO2e from Vented Byproduct Gasses Avoided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</si>
  <si>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</si>
  <si>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</si>
  <si>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</si>
  <si>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</si>
  <si>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</si>
  <si>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</si>
  <si>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</si>
  <si>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</si>
  <si>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</si>
  <si>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</si>
  <si>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</si>
  <si>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</si>
  <si>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</si>
  <si>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</si>
  <si>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</si>
  <si>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</si>
  <si>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</si>
  <si>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</si>
  <si>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Percent Nonelec Vehicles Shifted to Elec</t>
  </si>
  <si>
    <t>Percent New Nonelec Component Sales Shifted to Elec</t>
  </si>
  <si>
    <t>Reduction in E Use Allowed by Component Eff Std</t>
  </si>
  <si>
    <t>Additional Renewable Portfolio Std Percentage</t>
  </si>
  <si>
    <t>Min Fraction of Total Elec Demand to be Met by Distributed Solar PV</t>
  </si>
  <si>
    <t>Boolean Use Non BAU Guaranteed Dispatch Settings</t>
  </si>
  <si>
    <t>Non BAU Guaranteed Dispatch</t>
  </si>
  <si>
    <t>620e7a, 00b050, ff6400, f1bb18, ffff00, c2dffd, 087bf1, 04ffaf, 000000, f593e0, c01b00, 969696</t>
  </si>
  <si>
    <t>620e7a, 00b050, ff6400, f1bb18, ffff00, c2dffd, 087bf1, 04ffaf, bfb088, 000000, f593e0, c01b00, 969696</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</si>
  <si>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</si>
  <si>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</si>
  <si>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</si>
  <si>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Department of Energy.  Business Energy Investment Tax Credit (ITC).  http://energy.gov/savings/business-energy-investment-tax-credit-itc</t>
  </si>
  <si>
    <t>Energy Information Administation.  2016.  Electric Power Annual.  Table 2.13.</t>
  </si>
  <si>
    <t>The World Bank.  Electric power transmission and distribution losses (% of output).  http://data.worldbank.org/indicator/EG.ELC.LOSS.ZS</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</si>
  <si>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</si>
  <si>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</si>
  <si>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</si>
  <si>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</si>
  <si>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</si>
  <si>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</si>
  <si>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</si>
  <si>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</si>
  <si>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</si>
  <si>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</si>
  <si>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Output Change in Government Cash Flow, Output Change in Industry Cash Flow, Output Change in Consumer Cash Flow, Output Change in Cash Flow for Capital Equipment Suppliers, Output Change in Cash Flow for Electricity Suppliers, Output Change in Cash Flow for Coal and Mineral Suppliers, Output Change in Cash Flow for Petroleum and Natural Gas Suppliers, Output Change in Cash Flow for Biomass and Biofuel Suppliers</t>
  </si>
  <si>
    <t>Government, Other Industries, Consumers, Capital Equipment Suppliers, Electricity Suppliers, Coal and Mineral Suppliers, Petroleum and Natural Gas Suppliers, Biomass and Biofuel Suppliers</t>
  </si>
  <si>
    <t>000000, 087bf1, c2dffd, ff6400, ffff00, 969696, c01b00, 00b050</t>
  </si>
  <si>
    <t>Additional Battery Storage Annual Growth Percentage</t>
  </si>
  <si>
    <t>Coal to NG Switching</t>
  </si>
  <si>
    <t>NG to Electricity Switching</t>
  </si>
  <si>
    <t>Fraction of Natural Gas Use Converted to Other Fuels</t>
  </si>
  <si>
    <t>% of natural gas use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</si>
  <si>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</si>
  <si>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</si>
  <si>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</si>
  <si>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</si>
  <si>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</si>
  <si>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</si>
  <si>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</si>
  <si>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</si>
  <si>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</si>
  <si>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Coal</t>
  </si>
  <si>
    <t>Electricity: Natural Gas</t>
  </si>
  <si>
    <t>Electricity: Nuclear</t>
  </si>
  <si>
    <t>Electricity: Hydro</t>
  </si>
  <si>
    <t>Electricity: Wind</t>
  </si>
  <si>
    <t>Electricity: Solar PV</t>
  </si>
  <si>
    <t>Electricity: Solar Thermal</t>
  </si>
  <si>
    <t>Electricity: Biomass</t>
  </si>
  <si>
    <t>Industry: Cement</t>
  </si>
  <si>
    <t>Industry: Natural Gas and Petroleum</t>
  </si>
  <si>
    <t>Industry: Iron and Steel</t>
  </si>
  <si>
    <t>Industry: Chemicals</t>
  </si>
  <si>
    <t>Industry: Mining</t>
  </si>
  <si>
    <t>Industry: Waste Management</t>
  </si>
  <si>
    <t>Industry: Agriculture</t>
  </si>
  <si>
    <t>Industry: Other Industries</t>
  </si>
  <si>
    <t>Vehicles: LDVs</t>
  </si>
  <si>
    <t>Vehicles: HDVs</t>
  </si>
  <si>
    <t>Vehicles: Aircraft</t>
  </si>
  <si>
    <t>Vehicles: Rail</t>
  </si>
  <si>
    <t>Vehicles: Ships</t>
  </si>
  <si>
    <t>Vehicles: Motorbikes</t>
  </si>
  <si>
    <t>Fuel Use Reduction</t>
  </si>
  <si>
    <t>Ban New Power Plants</t>
  </si>
  <si>
    <t>Boolean Ban New Power Plants</t>
  </si>
  <si>
    <t>**Description:** This policy prevents new coal capacity from being built or deployed. // **Implementation schedule:** This policy takes effect fully in 2017.</t>
  </si>
  <si>
    <t>**Description:** This policy prevents new natural gas nonpeaker capacity from being built or deployed. // **Implementation schedule:** This policy takes effect fully in 2017.</t>
  </si>
  <si>
    <t>**Description:** This policy prevents new nuclear capacity from being built or deployed. // **Implementation schedule:** This policy takes effect fully in 2017.</t>
  </si>
  <si>
    <t>**Description:** This policy prevents new hydroelectric capacity from being built or deployed. // **Implementation schedule:** This policy takes effect fully in 2017.</t>
  </si>
  <si>
    <t>electricity-sector-main.html#ban</t>
  </si>
  <si>
    <t>ban-new-capacity.html</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</si>
  <si>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 // **Implementation schedule:** This policy takes effect fully in 2017.</t>
  </si>
  <si>
    <t>**Description:** This policy causes the government to reimburse building owners for a percentage of the cost of new distributed solar PV capacity that is installed on or around buildings. // **Implementation schedule:** This policy takes effect fully in 2017. // **Guidance for setting values:** The federal Business Energy Investment Tax Credit (ITC) (whose effects are accounted for in the BAU case in this simulator) offers a 30% rebate through 2019, with lower values thereafter.</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</si>
  <si>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 // **Implementation schedule:** This policy takes effect fully in 2017.</t>
  </si>
  <si>
    <t>**Description:** Each year, the specified percentage of existing heating systems in commercial buildings will be retired and replaced with new systems.  This is in addtion to the retirement and replacement of heating systems that have lived out their lifetimes.  The systems replaced by this policy are assumed to have an efficiency equal to that of the average deployed system and 33% of their useful lives remaining. // **Implementation schedule:** This policy takes effect fully in 2017. // **Guidance for setting values:** Heating systems have a normal lifespan of 19 years, so without this retrofitting policy, 5.3% of these systems retire annually.  Setting this policy to 1% will decrease the average lifespan of heating systems to 16 years.</t>
  </si>
  <si>
    <t>**Description:** Each year, the specified percentage of existing cooling and ventilation systems in commercial buildings will be retired and replaced with new systems.  This is in addtion to the retirement and replacement of cooling and ventilation systems that have lived out their lifetimes.  The systems replaced by this policy are assumed to have an efficiency equal to that of the average deployed system and 33% of their useful lives remaining. // **Implementation schedule:** This policy takes effect fully in 2017. // **Guidance for setting values:** Cooling and ventilation systems have a normal lifespan of 16 years, so without this retrofitting policy, 6.3% of these systems retire annually.  Setting this policy to 1% will decrease the average lifespan of heating systems to 14 years.</t>
  </si>
  <si>
    <t>**Description:** Each year, the specified percentage of existing envelope components in commercial buildings will be retired and replaced with new components.  This is in addtion to the retirement and replacement of envelope components that have lived out their lifetimes.  The components replaced by this policy are assumed to have an efficiency equal to that of the average deployed component and 33% of their useful lives remaining. // **Implementation schedule:** This policy takes effect fully in 2017. // **Guidance for setting values:** Envelope components have a normal lifespan of 52 years, so without this retrofitting policy, 1.9% of these systems retire annually.  Setting this policy to 1% will decrease the average lifespan of envelope components to 34 years.</t>
  </si>
  <si>
    <t>**Description:** Each year, the specified percentage of existing lighting components in commercial buildings will be retired and replaced with new components.  This is in addtion to the retirement and replacement of lighting components that have lived out their lifetimes.  The components replaced by this policy are assumed to have an efficiency equal to that of the average deployed component and 33% of their useful lives remaining. // **Implementation schedule:** This policy takes effect fully in 2017. // **Guidance for setting values:** Lighting components have a normal lifespan of 9 years, so without this retrofitting policy, 11.1% of these systems retire annually.  Setting this policy to 1% will decrease the average lifespan of lighting components to 8 years.</t>
  </si>
  <si>
    <t>**Description:** Each year, the specified percentage of existing appliances in commercial buildings will be retired and replaced with new appliances.  This is in addtion to the retirement and replacement of appliances that have lived out their lifetimes.  The appliances replaced by this policy are assumed to have an efficiency equal to that of the average deployed appliance and 33% of their useful lives remaining. // **Implementation schedule:** This policy takes effect fully in 2017. // **Guidance for setting values:** Appliances have a normal lifespan of 14 years, so without this retrofitting policy, 7.1% of these systems retire annually.  Setting this policy to 1% will decrease the average lifespan of lighting components to 12 years.</t>
  </si>
  <si>
    <t>**Description:** Each year, the specified percentage of existing other energy-using components in commercial buildings will be retired and replaced with new components.  This is in addtion to the retirement and replacement of other energy-using components that have lived out their lifetimes.  The components replaced by this policy are assumed to have an efficiency equal to that of the average deployed component and 33% of their useful lives remaining. // **Implementation schedule:** This policy takes effect fully in 2017. // **Guidance for setting values:** Other energy-using components have a normal lifespan of 15 years, so without this retrofitting policy, 6.7% of these systems retire annually.  Setting this policy to 1% will decrease the average lifespan of other energy-using components to 13 years.</t>
  </si>
  <si>
    <t>**Description:** This policy represents a modest rebate paid to customers who purchase energy-efficient heating equipment.  Typical rebate amounts represented by this policy are $50-100 for a clothes washer and $25-50 for a dishwasher or refrigerator. // **Implementation schedule:** This policy takes effect fully in 2017.</t>
  </si>
  <si>
    <t>**Description:** This policy represents a modest rebate paid to customers who purchase energy-efficient cooling and ventilation equipment.  Typical rebate amounts represented by this policy are $50-100 for a clothes washer and $25-50 for a dishwasher or refrigerator. // **Implementation schedule:** This policy takes effect fully in 2017.</t>
  </si>
  <si>
    <t>**Description:** This policy represents a modest rebate paid to customers who purchase energy-efficient appliances.  Typical rebate amounts represented by this policy are $50-100 for a clothes washer and $25-50 for a dishwasher or refrigerator. // **Implementation schedule:** This policy takes effect fully in 2017.</t>
  </si>
  <si>
    <t>**Description:** This policy increases or decreases the amount of electricity exported from the United States to Canada and Mexico.  It does not cause the construction or removal of transmission lines linking these countries. // **Implementation schedule:** This policy takes effect fully in 2017. // **Guidance for setting values:** From 2010-2014, electricity exports declined by 30%.</t>
  </si>
  <si>
    <t>**Description:** This policy increases or decreases the amount of electricity imported to the United States from Canada and Mexico.  It does not cause the construction or removal of transmission lines linking these countries. // **Implementation schedule:** This policy takes effect fully in 2017. // **Guidance for setting values:** From 2010-2014, electricity imports grew by 48%.</t>
  </si>
  <si>
    <t>**Description:** This policy extends the lifetime of all nuclear plants by the specified number of years. // **Implementation schedule:** This policy takes effect fully in 2017.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t>
  </si>
  <si>
    <t>**Description:** This policy is a subsidy paid by the government to suppliers of electricity per unit of electricity generated from nuclear energy. // **Implementation schedule:** This policy takes effect fully in 2017.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</si>
  <si>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wind // **Implementation schedule:** This policy takes effect fully in 2017.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</si>
  <si>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photovoltaic solar panels. // **Implementation schedule:** This policy takes effect fully in 2017.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</si>
  <si>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solar heat to power systems. // **Implementation schedule:** This policy takes effect fully in 2017.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</si>
  <si>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biomass. // **Implementation schedule:** This policy takes effect fully in 2017.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</si>
  <si>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On-Screen Target Name</t>
  </si>
  <si>
    <t>Target Year</t>
  </si>
  <si>
    <t>Target Mouse-Over Text</t>
  </si>
  <si>
    <t>Target CO2e Min Value (MMT)</t>
  </si>
  <si>
    <t>Target CO2e Max Value (MMT)</t>
  </si>
  <si>
    <t>2025 Target from Paris Climate Accord 2015</t>
  </si>
  <si>
    <t>In its Nationally Determined Contribution (NDC) to the U.N. Framework Convention on Climate Change, the U.S. committed to reduce greenhouse gas emissions 26-28 percent below 2005 levels by 2025.</t>
  </si>
  <si>
    <t>transportation sector</t>
  </si>
  <si>
    <t>industry sector</t>
  </si>
  <si>
    <t>residential buildings sector</t>
  </si>
  <si>
    <t>commercial buildings sector</t>
  </si>
  <si>
    <t>district heating sector</t>
  </si>
  <si>
    <t>LULUCF sector</t>
  </si>
  <si>
    <t>Transportation Sector</t>
  </si>
  <si>
    <t>Industry Sector</t>
  </si>
  <si>
    <t>Residential Bldg Sector</t>
  </si>
  <si>
    <t>Commercial Bldg Sector</t>
  </si>
  <si>
    <t>electricity sector</t>
  </si>
  <si>
    <t>Electricity Sector</t>
  </si>
  <si>
    <t>District Heating Sector</t>
  </si>
  <si>
    <t>LULUCF Sector</t>
  </si>
  <si>
    <t>Electricity Generation by Type</t>
  </si>
  <si>
    <t>Electricity Generation, Change due to Policies</t>
  </si>
  <si>
    <t>Electricity Capacity by Type</t>
  </si>
  <si>
    <t>Electricity Capacity, Change due to Policies</t>
  </si>
  <si>
    <t>Reduce F-gases</t>
  </si>
  <si>
    <t>District Heat</t>
  </si>
  <si>
    <t>Fraction of District Heat Coal Use Converted to Other Fuels</t>
  </si>
  <si>
    <t>district-heating.html#convert-coal</t>
  </si>
  <si>
    <t>Policy Group</t>
  </si>
  <si>
    <t>Vehicle Fuel Economy Standards</t>
  </si>
  <si>
    <t>Distributed Solar Promotion</t>
  </si>
  <si>
    <t>Electricity Imports and Exports</t>
  </si>
  <si>
    <t>Reduce T&amp;D Losses</t>
  </si>
  <si>
    <t>Industrial Fuel Switching</t>
  </si>
  <si>
    <t>Methane Capture and Destruction</t>
  </si>
  <si>
    <t>District Heat Fuel Switching</t>
  </si>
  <si>
    <t>R&amp;D Capital Cost Reductions</t>
  </si>
  <si>
    <t>R&amp;D Fuel Use Reductions</t>
  </si>
  <si>
    <t>million metric tons / year</t>
  </si>
  <si>
    <t>billion 2012 dollars / year</t>
  </si>
  <si>
    <t>lives / year</t>
  </si>
  <si>
    <t>terawatt-hours (TWh) / year</t>
  </si>
  <si>
    <t>gigawatts (GW) / year</t>
  </si>
  <si>
    <t>Effects by Policy: CO2e Wedge Diagram</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</si>
  <si>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</si>
  <si>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</si>
  <si>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</si>
  <si>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</si>
  <si>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</si>
  <si>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</si>
  <si>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</si>
  <si>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</si>
  <si>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</si>
  <si>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</si>
  <si>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</si>
  <si>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</si>
  <si>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</si>
  <si>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</si>
  <si>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</si>
  <si>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</si>
  <si>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</si>
  <si>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</si>
  <si>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</si>
  <si>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</si>
  <si>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</si>
  <si>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</si>
  <si>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</si>
  <si>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</si>
  <si>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</si>
  <si>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</si>
  <si>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</si>
  <si>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</si>
  <si>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</si>
  <si>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</si>
  <si>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</si>
  <si>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</si>
  <si>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</si>
  <si>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</si>
  <si>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</si>
  <si>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</si>
  <si>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</si>
  <si>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</si>
  <si>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</si>
  <si>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</si>
  <si>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</si>
  <si>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</si>
  <si>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</si>
  <si>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</si>
  <si>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</si>
  <si>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</si>
  <si>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</si>
  <si>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</si>
  <si>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</si>
  <si>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t>2050 Business as Usual</t>
  </si>
  <si>
    <t>TWh/yr</t>
  </si>
  <si>
    <t>Reductions from Efficient Technology</t>
  </si>
  <si>
    <t>Percentage Reduction</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</si>
  <si>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</si>
  <si>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</si>
  <si>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</si>
  <si>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</si>
  <si>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</si>
  <si>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</si>
  <si>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</si>
  <si>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</si>
  <si>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</si>
  <si>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</si>
  <si>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</si>
  <si>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</si>
  <si>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</si>
  <si>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</si>
  <si>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</si>
  <si>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</si>
  <si>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</si>
  <si>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</si>
  <si>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</si>
  <si>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</si>
  <si>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</si>
  <si>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</si>
  <si>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</si>
  <si>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</si>
  <si>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</si>
  <si>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</si>
  <si>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</si>
  <si>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</si>
  <si>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</si>
  <si>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**Description:** This policy specifies a percentage improvement in fuel economy (distance traveled on the same quantity of fuel with the same cargo or passenger loading) due to fuel economy standards for new light-duty vehicles (primarily cars and SUVs). // **Implementation schedule:** This policy is phased in linearly from 2017-2050. // **Guidance for setting values:** U.S. fuel economy standards were 31.1 mpg in 2013 and are scheduled to rise to 54.5 through 2025, then remain constant.  Therefore, a 20% increase in fuel economy will result in a 2050 fuel economy of 65.4 mpg (54.5 mpg * 1.2).</t>
  </si>
  <si>
    <t>**Description:** This policy specifies a percentage improvement in fuel economy (distance traveled on the same quantity of fuel with the same cargo or passenger loading) due to fuel economy standards for new heavy-duty vehicles (trucks and buses). // **Implementation schedule:** This policy is phased in linearly from 2017-2050. // **Guidance for setting values:** U.S. fuel economy standards for heavy-duty vehicles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t>
  </si>
  <si>
    <t>**Description:** This policy causes a fraction of the light-duty vehicles (cars and SUVs) using fuels other than electricity to be replaced by electricity-using cars and SUVs.  The percentage specified here refers to the fleet composition in 2050, not sales in 2050. // **Implementation schedule:** This policy is phased in linearly from 2017-2050. // **Guidance for setting values:** In "Forecast of On-Road Electric Transportation in the U.S., 2010-2013" (2013), the Edison Foundation estimates that 2% (low case), 10% (medium case), or 12% (high case) of LDVs will be electric vehicles in 2035 (fifteen years before the end of this model's run).</t>
  </si>
  <si>
    <t>**Description:** This policy causes a fraction of passenger buses using fuels other than electricity to be replaced by electricity-using passenger buses.  The percentage specified here refers to the fleet composition in 2050, not sales in 2050. // **Implementation schedule:** This policy is phased in linearly from 2017-2050. // **Guidance for setting values:** Today, electric buses likely acount for very roughly 3-4% of new bus sales.  If the electric bus share of new bus sales were to increase by ten times by 2050, given fleet turnover time, roughly 18-24% of buses on the road would be electric in 2050.</t>
  </si>
  <si>
    <t>**Description:** This policy causes a fraction of the passenger trains using fuels other than electricity to be replaced by electricity-using trains.  The percentage specified here refers to the fleet composition in 2050, not sales in 2050. // **Implementation schedule:** This policy is phased in linearly from 2017-2050. // **Guidance for setting values:** In the BAU case, from 2016-2050, the share of electric passenger rail is projected to increase by roughly 1 percentage point (from 47% to 48% electric).  Therefore, setting this lever to 10% would increase the BAU electrification rate by five times.  (10% of the non-electric fraction, 53%, is an additional 5 percentage points.)</t>
  </si>
  <si>
    <t>**Description:** This policy replaces the specified fraction of newly sold non-electric components in urban, residential buildings with electricity-using building components. // **Implementation schedule:** This policy is phased in linearly from 2017-2050. // **Guidance for setting values:** In the BAU case, the share of electricity among fuels used by urban, residential buildings will rise from 48% to 53% from 2016-2050 in the BAU case.  Setting this lever to 50% (of new sales in 2050) would likely result in the share of electricity used reaching 69% by 2050.</t>
  </si>
  <si>
    <t>**Description:** This policy replaces the specified fraction of newly sold non-electric components in rural, residential buildings with electricity-using building components. // **Implementation schedule:** This policy is phased in linearly from 2017-2050. // **Guidance for setting values:** In the BAU case, the share of electricity among fuels used by rural, residential buildings will rise from 46% to 52% from 2016-2050 in the BAU case.  Setting this lever to 50% (of new sales in 2050) would likely result in the share of electricity used reaching 68% by 2050.</t>
  </si>
  <si>
    <t>**Description:** This policy replaces the specified fraction of newly sold non-electric components in commercial buildings with electricity-using building components. // **Implementation schedule:** This policy is phased in linearly from 2017-2050. // **Guidance for setting values:** In the BAU case, the share of electricity among fuels used by commercial buildings will rise from 52% to 54% from 2016-2050 in the BAU case.    Setting this lever to 50% (of new sales in 2050) would likely result in the share of electricity used reaching 69% by 2050.</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</si>
  <si>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**Implementation schedule:** This policy is phased in linearly from 2017-2050. // **Guidance for setting values:** A 100% setting provides for an additional 350 GW of demand response capacity in 2050 (on top of a BAU quantity of 41 GW).</t>
  </si>
  <si>
    <t>**Description:** This policy causes the specified quantity of otherwise non-retiring coal capacity to be retired each year. // **Implementation schedule:** This policy takes effect fully in 2017. // **Guidance for setting values:** The EIA Annual Energy Outlook 2015's "Accelerated Coal Retirements" scenario predicts an additional 53.3 GW of coal retirements beyond the reference (BAU) scenario by 2030, which is roughly 3,000 MW/year.</t>
  </si>
  <si>
    <t>**Description:** This policy causes the specified quantity of otherwise non-retiring nuclear capacity to be retired each year. // **Implementation schedule:** This policy takes effect fully in 2017. // **Guidance for setting values:** The U.S. has about 104 GW of nuclear reactors, about 6 GW of which are projected to retire by 2050 in the BAU case.  To retire half of the remainder by 2050 would require about 1500 MW/year of accelerated retirements.</t>
  </si>
  <si>
    <t>**Description:** This policy causes grid-scale electricity storage from chemical batteries to grow at the specified percentage, annually, above the amount predicted in the BAU Scenario. // **Implementation schedule:** This policy takes effect fully in 2017. // **Guidance for setting values:** NREL's Renewable Electricity Futures study suggests that if aiming to achieve 80% of electricity from renewables in 2050 and assuming incremental technology improvement (the "80% RE-ITI (2014)" scenario), 155 GW of storage would need to be added to the existing 26 GW in 2016 by 2050.  This is an annual growth rate of about 6%.  NREL applies their growth rate to all storage, whereas we apply it only to storage other than pumped hydro, so to achieve storage penetration in 2050 similar to that of NREL, a 10% annual growth rate is necessary in this model.</t>
  </si>
  <si>
    <t>**Description:** This policy causes additional transmission capacity to be built relative to the BAU case.  Transmission increases the flexibility of the grid, allowing for the integration of more wind and solar PV, if the electricity system is flexibility-constrained. // **Implementation schedule:** This policy is phased in linearly from 2017-2050. // **Guidance for setting values:** NREL's Renewable Electricity Futures study suggest that the most economical method of achieving 50% renewables penetration involves building roughly 37 million MW-miles of new transmission capacity, an increase of 21% beyond the existing 150-200 million MW-miles.</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</si>
  <si>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**Implementation schedule:** This policy is phased in linearly from 2017-2050. // **Guidance for setting values:** Preexisting natural gas nonpeakers have an average capacity factor of 48%.  As part of the proposed Clean Power Plan, the EPA assumed that nonpeaking natural gas plants could be reach a 75% capacity factor (ramping up to that value over a number of years).  This would represent a 52% reduction in downtime.</t>
  </si>
  <si>
    <t>**Description:** This policy specifies the reduction in downtime (time spent not generating power) for wind plants constructed during the model run. // **Implementation schedule:** This policy is phased in linearly from 2017-2050.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43%, so an improvement to 53% might be represented as an 18% setting of this policy lever.</t>
  </si>
  <si>
    <t>**Description:** This policy tightens energy efficiency standards for heating systems in urban, residential buildings.  The policy only applies to newly sold heating systems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</si>
  <si>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urban, residential buildings.  The policy only applies to newly sold cooling and ventilation systems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</si>
  <si>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urban, residential building envelopes.  The policy only applies to newly sold building envelope components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</si>
  <si>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urban, residential buildings.  The policy only applies to newly sold lighting components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</si>
  <si>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urban, residential buildings.  The policy only applies to newly sold appliances each year (whether for new buildings or replacement of old appliances in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</si>
  <si>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urban, residential buildings.  The policy only applies to newly sold components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</si>
  <si>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rural, residential buildings.  The policy only applies to newly sold heating systems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</si>
  <si>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</si>
  <si>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rural, residential building envelopes.  The policy only applies to newly sold building envelope components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</si>
  <si>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rural, residential buildings.  The policy only applies to newly sold lighting components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</si>
  <si>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rural, residential buildings.  The policy only applies to newly sold appliances each year (whether for new buildings or replacement of old appliances in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</si>
  <si>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rural, residential buildings.  The policy only applies to newly sold components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</si>
  <si>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commercial buildings.  The policy only applies to newly sold heating systems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</si>
  <si>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</si>
  <si>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commercial building envelopes.  The policy only applies to newly sold building envelope components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</si>
  <si>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commercial buildings.  The policy only applies to newly sold lighting components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</si>
  <si>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commercial buildings.  The policy only applies to newly sold appliances each year (whether for new buildings or replacement of old appliances in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</si>
  <si>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commercial buildings.  The policy only applies to newly sold components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</si>
  <si>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requires at least the specified percentage of total retail electricity demand to be generated by residential and commercial buildings' distributed solar systems (typically rooftop PV). // **Implementation schedule:** This policy is phased in linearly from 2017-2050. // **Guidance for setting values:** Colorado has established a 3% carve-out for 2020 (though it includes non-solar on-site sources).</t>
  </si>
  <si>
    <t>**Description:** This policy reduces greenhouse gas emissions from the industry sector by switching the fuel used by facilities from natural gas to electricity. // **Implementation schedule:** This policy is phased in linearly from 2017-2050. // **Guidance for setting values:** Over 90% of the natural gas used by industry is used to generate heat (to fuel boilers, generate process heat, and HVAC heat).  It is relatively uncommon to replace natural gas with electricity for these end uses, so a modest setting might be most realistic.</t>
  </si>
  <si>
    <t>**Description:** This policy specifies the reduction in downtime (time spent not generating power) for solar photovoltaic plants constructed during the model run. // **Implementation schedule:** This policy is phased in linearly from 2017-2050.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t>
  </si>
  <si>
    <t>**Description:** This policy specifies the reduction in transmission and distribution losses that will be achieved by 2050. // **Implementation schedule:** This policy is phased in linearly from 2017-2050. // **Guidance for setting values:** The U.S. has transmission and distribution losses of about 6%.  Germany, Japan, Finland, and the Netherlands have T&amp;D losses of around 4%.  Therefore, a 33% policy setting would cause the U.S. to match these countries' current level of T&amp;D losses by 2050.</t>
  </si>
  <si>
    <t>**Description:** This policy specifies an increase in the fraction of potential electricity generation that must come from qualifying renewable sources (wind, solar, and biomass) in 2050.  This policy adds to BAU renewable portfolio standards, which have been enacted at the State level and reach 12% in 2050 as a generation-weighted national average. // **Implementation schedule:** This policy is phased in linearly over the model run (and the model seeks to meet the resulting intermediate targets in each year). // **Guidance for setting values:** In the Clean Power Plan (2015), the U.S. EPA predicts that non-hydro renewables will make up 28% of U.S. generation capacity in 2030, which would imply a lever setting of 38% in 2050 (on top of the 12% BAU RPS in 2050).</t>
  </si>
  <si>
    <t>**Description:** This policy reduces fuel consumption in the industry sector by increasing the use of cogeneration (also known as combined heat and power) and recovery of waste heat (to perform useful work). // **Implementation schedule:** This policy is phased in linearly from 2017-2050. // **Guidance for setting values:** If this policy is fully implemented, fuel use is reduced by 7.9% for all industries in 2050.</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</si>
  <si>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**Implementation schedule:** This policy is phased in linearly from 2017-2050. // **Guidance for setting values:** If this policy is fully implemented, fuel use is reduced for most industries between 2% and 9% in 2050.</t>
  </si>
  <si>
    <t>**Description:** This policy reduces fuel consumption in the industry sector by improving the way components are put together and the way material or energy flows between them. // **Implementation schedule:** This policy is phased in linearly from 2017-2050. // **Guidance for setting values:** If this policy is fully implemented, fuel use is reduced by 3.6% for all industries in 2050.</t>
  </si>
  <si>
    <t>**Description:** This policy reduces greenhouse gas emissions from the industry sector by switching the fuel used by facilities from coal to natural gas. // **Implementation schedule:** This policy is phased in linearly from 2017-2050. // **Guidance for setting values:** In "Gas to Coal Competition in the U.S. Power Sector" (2013), the International Energy Agency (IEA) estimates the maximum coal-to-gas switching potential of the U.S. power sector was 17% in 2011.  This value might be different for the industry sector and in 2050.</t>
  </si>
  <si>
    <t>**Description:** This policy reduces methane emissions from the industry sector by increasing the capture of methane that is currently being released into the atmosphere (for example, from leaks in pipes or decomposition of trash in landfills). // **Implementation schedule:** This policy is phased in linearly from 2017-2050. // **Guidance for setting values:** If this policy is fully implemented, process emissions in 2050 are reduced by 39% from the natural gas and petroleum industry, 5% from the mining industry, and 24% from the waste management industry.</t>
  </si>
  <si>
    <t>**Description:**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**Implementation schedule:** This policy is phased in linearly from 2017-2050. // **Guidance for setting values:** If this policy is fully implemented, agricultural process emissions in 2050 are reduced by 0.5%.</t>
  </si>
  <si>
    <t>**Description:** This policy reduces greenhouse gas emissions from agriculture through livestock-related measures, such as feed supplements or drugs to prevent enteric methane formation. // **Implementation schedule:** This policy is phased in linearly from 2017-2050. // **Guidance for setting values:** If this policy is fully implemented, agricultural process emissions in 2050 are reduced by 6.4%.</t>
  </si>
  <si>
    <t>**Description:** This policy reduces greenhouse gas emissions from agriculture through measures pertaining to rice cultivation, such as improved flooding practices that avoid anaerobic, methane-forming conditions. // **Implementation schedule:** This policy is phased in linearly from 2017-2050. // **Guidance for setting values:** If this policy is fully implemented, agricultural process emissions in 2050 are reduced by 0.4%.</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</si>
  <si>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**Implementation schedule:** This policy is phased in linearly from 2017-2050. // **Guidance for setting values:** In the BAU Scenario, the fraction of heat derived from CHP plants is constant at roughly 50%.  Therefore, a policy setting of 50% would increase the CHP fraction to 75% in 2050.</t>
  </si>
  <si>
    <t>**Description:** This policy causes a percentage of the district heat that would be generated by burning coal to instead be generated by burning natural gas. // **Implementation schedule:** This policy is phased in linearly from 2017-2050. // **Guidance for setting values:** In the BAU Scenario, the fraction of heat derived from coal is constant at 17% and fron natural gas is constant at 64%.  Therefore, a policy setting of 50% would increase the natural gas fraction to 72.5% in 2050.</t>
  </si>
  <si>
    <t>**Description:** This policy specifies the fraction of the potential annual amount of carbon capture and sequestration (CCS) that is achieved in 2050, above the amount predicted in the business-as-usual scenario. // **Implementation schedule:** This policy is phased in linearly from 2017-2050. // **Guidance for setting values:** If this policy is fully implemented, the U.S. will sequester an additional 850 million tons of CO2 in 2050 (on top of a BAU Scenario quantity of 3 million tons).</t>
  </si>
  <si>
    <t>U.S. EPA, 2015, "The Social Cost of Carbon", https://www.epa.gov/climatechange/social-cost-carbon, Row "2050".  (For source for adjustment to 2012 dollars, see cpi.xlsx in InputData.)</t>
  </si>
  <si>
    <t>**Description:** This policy applies a tax on fuels used in the Transportation Sector based on their their greenhouse gas emissions.  It also increases the base cost of vehicles according to their embedded carbon content. // **Implementation schedule:** This policy is phased in linearly from 2017-2050. // **Guidance for setting values:** The U.S. government's revised 2015 Social Cost of Carbon estimates for the year 2050 range from $29 to $105 per ton (in inflation-adjusted 2012 dollars), depending on one's choice of discount rate.</t>
  </si>
  <si>
    <t>**Description:** This policy applies a tax on fuels used in the Electricity Sector based on their their greenhouse gas emissions.  It also increases the base cost of new power plants according to their embedded carbon content. // **Implementation schedule:** This policy is phased in linearly from 2017-2050. // **Guidance for setting values:** The U.S. government's revised 2015 Social Cost of Carbon estimates for the year 2050 range from $29 to $105 per ton (in inflation-adjusted 2012 dollars), depending on one's choice of discount rate.</t>
  </si>
  <si>
    <t>**Description:** This policy applies a tax on fuels used in residential buildings based on their their greenhouse gas emissions.  It also increases the base cost of building components according to their embedded carbon content. // **Implementation schedule:** This policy is phased in linearly from 2017-2050. // **Guidance for setting values:** The U.S. government's revised 2015 Social Cost of Carbon estimates for the year 2050 range from $29 to $105 per ton (in inflation-adjusted 2012 dollars), depending on one's choice of discount rate.</t>
  </si>
  <si>
    <t>**Description:** This policy applies a tax on fuels used in commercial buildings based on their their greenhouse gas emissions.  It also increases the base cost of building components according to their embedded carbon content. // **Implementation schedule:** This policy is phased in linearly from 2017-2050. // **Guidance for setting values:** The U.S. government's revised 2015 Social Cost of Carbon estimates for the year 2050 range from $29 to $105 per ton (in inflation-adjusted 2012 dollars), depending on one's choice of discount rate.</t>
  </si>
  <si>
    <t>**Description:** This policy applies a tax on fuels used in the Industry Sector based on their their greenhouse gas emissions.  It also affects Industrial production levels based on changes in the base cost of capital equipment according to its embedded carbon content. // **Implementation schedule:** This policy is phased in linearly from 2017-2050. // **Guidance for setting values:** The U.S. government's revised 2015 Social Cost of Carbon estimates for the year 2050 range from $29 to $105 per ton (in inflation-adjusted 2012 dollars), depending on one's choice of discount rate.</t>
  </si>
  <si>
    <t>**Description:** This policy reduces the subsidies paid for the production of petroleum gasoline in the BAU case. // **Implementation schedule:** This policy is phased in linearly from 2017-2050. // **Guidance for setting values:** A value of 100% eliminates subsidies in 2050, increasing the price of petroleum gasoline by 0.2% in 2050.</t>
  </si>
  <si>
    <t>**Description:** This policy reduces the subsidies paid for the production of petroleum diesel in the BAU case. // **Implementation schedule:** This policy is phased in linearly from 2017-2050. // **Guidance for setting values:** A value of 100% eliminates subsidies in 2050, increasing the price of petroleum diesel by 0.2% in 2050.</t>
  </si>
  <si>
    <t>**Description:** This policy reduces the subsidies paid for the production of nuclear power in the BAU case. // **Implementation schedule:** This policy is phased in linearly from 2017-2050. // **Guidance for setting values:** A value of 100% eliminates subsidies in 2050, increasing the price of electricity from nuclear plants by 0.8% in 2050.</t>
  </si>
  <si>
    <t>**Description:** This policy reduces the subsidies paid for the production of solar power in the BAU case. // **Implementation schedule:** This policy is phased in linearly from 2017-2050. // **Guidance for setting values:** A value of 100% eliminates subsidies in 2050, increasing the price of electricity from solar PV plants by 2% in 2050.</t>
  </si>
  <si>
    <t>**Description:** This policy reduces the subsidies paid for the production of coal in the BAU case. // **Implementation schedule:** This policy is phased in linearly from 2017-2050. // **Guidance for setting values:** A value of 100% eliminates subsidies in 2050, increasing the price of coal by 0.2% - 0.3% (varying by sector) in 2050.</t>
  </si>
  <si>
    <t>**Description:** This policy reduces the subsidies paid for the production of natural gas in the BAU case. // **Implementation schedule:** This policy is phased in linearly from 2017-2050. // **Guidance for setting values:** A value of 100% eliminates subsidies in 2050, increasing the price of natural gas by 0.3% - 0.9% (varying by sector) in 2050.</t>
  </si>
  <si>
    <t>**Description:** This policy increases the tax rate for electricity.  It is expressed as a percentage of the BAU Scenario price, which includes sales and excise taxes. // **Implementation schedule:** This policy is phased in linearly from 2017-2050. // **Guidance for setting values:** In 2012, the national average sales tax rate was 6.8% and the national average tax rate on gasoline was 14%.</t>
  </si>
  <si>
    <t>**Description:** This policy increases the tax rate for coal.  It is expressed as a percentage of the BAU Scenario price, which includes sales and excise taxes. // **Implementation schedule:** This policy is phased in linearly from 2017-2050. // **Guidance for setting values:** In 2012, the national average sales tax rate was 6.8% and the national average tax rate on gasoline was 14%.</t>
  </si>
  <si>
    <t>**Description:** This policy increases the tax rate for natural gas.  It is expressed as a percentage of the BAU Scenario price, which includes sales and excise taxes. // **Implementation schedule:** This policy is phased in linearly from 2017-2050. // **Guidance for setting values:** In 2012, the national average sales tax rate was 6.8% and the national average tax rate on gasoline was 14%.</t>
  </si>
  <si>
    <t>**Description:** This policy increases the tax rate for petroleum gasoline.  It is expressed as a percentage of the BAU Scenario price, which includes sales and excise taxes. // **Implementation schedule:** This policy is phased in linearly from 2017-2050. // **Guidance for setting values:** In 2012, the national average sales tax rate was 6.8% and the national average tax rate on gasoline was 14%.</t>
  </si>
  <si>
    <t>**Description:** This policy increases the tax rate for petroleum diesel.  It is expressed as a percentage of the BAU Scenario price, which includes sales and excise taxes. // **Implementation schedule:** This policy is phased in linearly from 2017-2050. // **Guidance for setting values:** In 2012, the national average sales tax rate was 6.8% and the national average tax rate on gasoline was 14%.</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</si>
  <si>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</si>
  <si>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</si>
  <si>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</si>
  <si>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</si>
  <si>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</si>
  <si>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</si>
  <si>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</si>
  <si>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</si>
  <si>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</si>
  <si>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</si>
  <si>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</si>
  <si>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</si>
  <si>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</si>
  <si>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</si>
  <si>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</si>
  <si>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</si>
  <si>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</si>
  <si>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</si>
  <si>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</si>
  <si>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</si>
  <si>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</si>
  <si>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</si>
  <si>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</si>
  <si>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light-duty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</si>
  <si>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heavy-duty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</si>
  <si>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aircraft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</si>
  <si>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trains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</si>
  <si>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ships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</si>
  <si>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motorbikes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</si>
  <si>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</si>
  <si>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</si>
  <si>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</si>
  <si>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</si>
  <si>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</si>
  <si>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</si>
  <si>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</si>
  <si>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</si>
  <si>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</si>
  <si>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</si>
  <si>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</si>
  <si>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</si>
  <si>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</si>
  <si>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</si>
  <si>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</si>
  <si>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</si>
  <si>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</si>
  <si>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</si>
  <si>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LDVs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</si>
  <si>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HDVs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</si>
  <si>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aircraft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</si>
  <si>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trains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</si>
  <si>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ships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</si>
  <si>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motorbikes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</si>
  <si>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reduces CO2 emissions from the cement industry by substituing other inputs, such as fly ash, for a portion of the clinker in cement. // **Implementation schedule:** This policy is phased in linearly from 2017-2050. // **Guidance for setting values:**  If this policy is fully implemented, process emissions (non-energy emissions) from the cement and other carbonates industry are reduced by 17% in 2050.</t>
  </si>
  <si>
    <t>**Description:** This policy reduces methane emissions from the industry sector by increasing the burning of methane that is currently being released into the atmosphere due to industrial processes. // **Implementation schedule:** This policy is phased in linearly from 2017-2050. // **Guidance for setting values:** If this policy is fully implemented, process emissions in 2050 are reduced by 36% from the mining industry and 1% from the waste management industry.</t>
  </si>
  <si>
    <t>**Description:** This policy reduces emissions of high-GWP, fluorinated gases (F-gases) from the inudstry sector by improving production processes and by substituing less-harmful chemicals. // **Implementation schedule:** This policy is phased in linearly from 2017-2050. // **Guidance for setting values:** If this policy is fully implemented, process emissions in 2050 are reduced by 81% from the chemicals industry and 3% from the "other industries" category.</t>
  </si>
  <si>
    <t>**Description:** This policy reduces emissions of greenhouse gases from the inudstry sector by improving worker training and equipment maintenance. // **Implementation schedule:** This policy is phased in linearly from 2017-2050. // **Guidance for setting values:** If this policy is fully implemented, process emissions in 2050 are reduced by 4.5% from the natural gas and petroleum industry and 20.1% from the "other industries" category.</t>
  </si>
  <si>
    <t>**Description:** This policy reduces fuel consumption in the cement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In "Reinventing Fire" (2011), Rocky Mountain Institute estimates that the savings potential from "efficient technology" in industry by 2050 is roughly 8%.</t>
  </si>
  <si>
    <t>**Description:** This policy reduces fuel consumption in the natural gas and petroleum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In "Reinventing Fire" (2011), Rocky Mountain Institute estimates that the savings potential from "efficient technology" in industry by 2050 is roughly 8%.</t>
  </si>
  <si>
    <t>**Description:** This policy reduces fuel consumption in the iron and steel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In "Reinventing Fire" (2011), Rocky Mountain Institute estimates that the savings potential from "efficient technology" in industry by 2050 is roughly 8%.</t>
  </si>
  <si>
    <t>**Description:** This policy reduces fuel consumption in the chemicals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In "Reinventing Fire" (2011), Rocky Mountain Institute estimates that the savings potential from "efficient technology" in industry by 2050 is roughly 8%.</t>
  </si>
  <si>
    <t>**Description:** This policy reduces fuel consumption in the mining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In "Reinventing Fire" (2011), Rocky Mountain Institute estimates that the savings potential from "efficient technology" in industry by 2050 is roughly 8%.</t>
  </si>
  <si>
    <t>**Description:** This policy reduces fuel consumption in the waste management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In "Reinventing Fire" (2011), Rocky Mountain Institute estimates that the savings potential from "efficient technology" in industry by 2050 is roughly 8%.</t>
  </si>
  <si>
    <t>**Description:** This policy reduces fuel consumption in the agriculture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In "Reinventing Fire" (2011), Rocky Mountain Institute estimates that the savings potential from "efficient technology" in industry by 2050 is roughly 8%.</t>
  </si>
  <si>
    <t>**Description:** This policy reduces fuel consumption in other industries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In "Reinventing Fire" (2011), Rocky Mountain Institute estimates that the savings potential from "efficient technology" in industry by 2050 is roughly 8%.</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</si>
  <si>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</si>
  <si>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</si>
  <si>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</si>
  <si>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</si>
  <si>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</si>
  <si>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</si>
  <si>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</si>
  <si>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**Description:** This policy specifies a percentage improvement in fuel economy (distance traveled on the same quantity of fuel with the same cargo or passenger loading) due to fuel economy standards for new aircraft. // **Implementation schedule:** This policy is phased in linearly from 2017-2050. // **Guidance for setting values:** The U.S. currently does not have fuel economy standards for aircraft.  In the absense of standards, new passenger aircraft fuel economy is projected to improve roughly 29% from 2016-2050 in the BAU case.</t>
  </si>
  <si>
    <t>**Description:** This policy specifies a percentage improvement in fuel economy (distance traveled on the same quantity of fuel with the same cargo or passenger loading) due to fuel economy standards for new trains. // **Implementation schedule:** This policy is phased in linearly from 2017-2050. // **Guidance for setting values:** The U.S. currently does not have fuel economy standards for trains.  In the absense of standards, new freight train fuel economy is projected to improve roughly 26% from 2016-2050 in the BAU case.</t>
  </si>
  <si>
    <t>**Description:** This policy specifies a percentage improvement in fuel economy (distance traveled on the same quantity of fuel with the same cargo or passenger loading) due to fuel economy standards for new ships. // **Implementation schedule:** This policy is phased in linearly from 2017-2050. // **Guidance for setting values:** The U.S. currently does not have fuel economy standards for ships.  In the absense of standards, new freight ship fuel economy is projected to improve roughly 30% from 2016-2050 in the BAU case.</t>
  </si>
  <si>
    <t>**Description:** This policy specifies a percentage improvement in fuel economy (distance traveled on the same quantity of fuel with the same cargo or passenger loading) due to fuel economy standards for new motorbikes. // **Implementation schedule:** This policy is phased in linearly from 2017-2050. // **Guidance for setting values:** The U.S. currently does not have fuel economy standards for motorbikes.  In the absense of standards, new motorbike fuel economy is not projected to change significantly from 2016-2050 in the BAU case.</t>
  </si>
  <si>
    <t>geothermal</t>
  </si>
  <si>
    <t>Geothermal</t>
  </si>
  <si>
    <t>CO2e Emissions by Sector</t>
  </si>
  <si>
    <t>Output Buildings Sector CO2e Emissions, Output Transportation Sector CO2e Emissions, Output Electricity Sector CO2e Emissions, Output Industry Sector CO2e Emissions, Output LULUCF Anthropogenic CO2e Emissions</t>
  </si>
  <si>
    <t>Buildings, Transportation, Electricity, Industry, Land Use</t>
  </si>
  <si>
    <t>087bf1, c01b00, ffff00, 969696, 00b050</t>
  </si>
  <si>
    <t>Fraction of Avoided Deforestation Achieved</t>
  </si>
  <si>
    <t>**Description:** This policy increases the sequestration of CO2 by planting forests.  Planted forests are assumed to be managed with best practices and are not used for timber harvesting. // **Implementation schedule:** This policy is phased in linearly from 2017-2050. // **Guidance for setting values:** If this policy is fully implemented, the afforestation/reforestation rate reaches 2 million acres per year in 2050 (roughly equal to 0.1% of the land area of the lower 48 states).</t>
  </si>
  <si>
    <t>**Description:** This policy avoids the release of CO2 from forests by reducing timber harvesting. // **Implementation schedule:** This policy is phased in linearly from 2017-2050. // **Guidance for setting values:** A 100% setting of this lever reduces timber harvesting by 2% of the BAU amount per year, reaching a roughly 70% reduction in timber harvesting by 2050.</t>
  </si>
  <si>
    <t>**Description:** This policy increases CO2 sequestration by forests through improved forest management practices.  // **Implementation schedule:** This policy is phased in linearly from 2017-2050. // **Guidance for setting values:** If this policy is fully implemented, half of the 94 million acres of forest not currently under best management practices will instead be managed with best practices by 2050.</t>
  </si>
  <si>
    <t>contribution</t>
  </si>
  <si>
    <t>cost curve</t>
  </si>
  <si>
    <t>Passengers</t>
  </si>
  <si>
    <t xml:space="preserve">**Description:**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passenger TDM policies as a whole. // **Implementation schedule:** This policy is phased in linearly from 2017-2050. // **Guidance for setting values:** A value of "100%" fully implements the IEA's BLUE Shifts scenario by 2050, which is in line with IEA expectations (since their scenario assumes implementation by 2050). </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</si>
  <si>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 **Implementation schedule:** This policy is phased in linearly from 2017-2050. // **Guidance for setting values:** A value of "100%" fully implements the IEA's BLUE Shifts scenario by 2050, which is in line with IEA expectations (since their scenario assumes implementation by 2050). </t>
  </si>
  <si>
    <t>International Energy Agency, 2009, "Transport, Energy and CO2: Moving toward Sustainability", http://www.iea.org/publications/freepublications/publication/transport2009.pdf</t>
  </si>
  <si>
    <t>Output First Year NPV of Capital Fuel and OM Expenditures through This Year, Output Cumulative Total CO2e Emissions</t>
  </si>
  <si>
    <t>Output Total Change in Capital Fuel and OM Expenditures, Output Total Change in Capital Fuel and OM Expenditures with Revenue Neutral Carbon Tax</t>
  </si>
  <si>
    <t>Output Total Change in Outlays, Output Total Change in Outlays with Revenue Neutral Carbon Tax</t>
  </si>
  <si>
    <t>Pollutant Emissions (by Pollutant)</t>
  </si>
  <si>
    <t>million metric tons / year, thousand metric tons / year, million metric tons / year, million metric tons / year, thousand metric tons / year, thousand metric tons / year, million metric tons / year, thousand metric tons / year, thousand metric tons / year, million metric tons / year, million metric tons / year, million metric tons / year</t>
  </si>
  <si>
    <t>Output Total CO2 Emissions, Output Total VOC Emissions, Output Total CO Emissions, Output Total NOx Emissions, Output Total PM10 Emissions, Output Total PM25 Emissions, Output Total SOx Emissions, Output Total BC Emissions, Output Total OC Emissions, Output Total CH4 Emissions, Output Total N2O Emissions, Output Total F Gas Emissions in CO2e</t>
  </si>
  <si>
    <t>Variable Names in Graph Key or Second-Tier Selector Menu</t>
  </si>
  <si>
    <t>Fuel Consumption (by Fuel)</t>
  </si>
  <si>
    <t>terawatt-hours (TWh) / year, million short tons / year, trillion cubic ft / year, million barrels / year</t>
  </si>
  <si>
    <t>Output Total Electricity Demand, Output Total Coal Consumption, Output Total Natural Gas Consumption, Output Total Petroleum Fuels Consumption</t>
  </si>
  <si>
    <t>Electricity, Coal, Natural Gas, Petroleum Fuels</t>
  </si>
  <si>
    <t>billion 2012 dollars / year, billion 2012 dollars / year</t>
  </si>
  <si>
    <t>CO2, VOC, CO, NOx, PM10, PM2.5, SOx, BC, OC, CH4, N2O, F-gases (in CO2e)</t>
  </si>
  <si>
    <t>Normal (no revenue use assumption), Revenue-neutral carbon tax</t>
  </si>
  <si>
    <t>Axis Unit Label(s)</t>
  </si>
  <si>
    <t>2012 dollars / ton CO2e abated, Annual average abatement potential (MtCO2e)</t>
  </si>
  <si>
    <t>URL for "How the model handles this policy" links</t>
  </si>
  <si>
    <t>line set</t>
  </si>
  <si>
    <t>NPV through 2050, NPV through 2030</t>
  </si>
  <si>
    <t>% of global best practice rate</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</si>
  <si>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**Implementation schedule:** This policy takes effect fully in 2017. // **Guidance for setting values:** The feebate is set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</si>
</sst>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0.0%"/>
    <numFmt numFmtId="165" formatCode="0.0000000"/>
    <numFmt numFmtId="166" formatCode="0.000E+00"/>
    <numFmt numFmtId="167" formatCode="###0;###0"/>
  </numFmts>
  <fonts count="18" x14ac:knownFonts="1">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s>
  <fills count="8">
    <fill>
      <patternFill patternType="none"/>
    </fill>
    <fill>
      <patternFill patternType="gray125"/>
    </fill>
    <fill>
      <patternFill patternType="solid">
        <fgColor theme="0" tint="-0.249977111117893"/>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s>
  <borders count="21">
    <border>
      <left/>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s>
  <cellStyleXfs count="7">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3" applyNumberFormat="0" applyProtection="0">
      <alignment wrapText="1"/>
    </xf>
    <xf numFmtId="0" fontId="9" fillId="0" borderId="4" applyNumberFormat="0" applyFont="0" applyProtection="0">
      <alignment wrapText="1"/>
    </xf>
    <xf numFmtId="43" fontId="4" fillId="0" borderId="0" applyFont="0" applyFill="0" applyBorder="0" applyAlignment="0" applyProtection="0"/>
  </cellStyleXfs>
  <cellXfs count="113">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1" fillId="0" borderId="0" xfId="0" applyFont="1" applyAlignment="1">
      <alignment wrapText="1"/>
    </xf>
    <xf numFmtId="0" fontId="0" fillId="0" borderId="0" xfId="0" applyAlignment="1">
      <alignment wrapText="1"/>
    </xf>
    <xf numFmtId="0" fontId="0" fillId="0" borderId="0" xfId="0" applyFill="1" applyAlignment="1">
      <alignment horizontal="left" wrapText="1"/>
    </xf>
    <xf numFmtId="0" fontId="2" fillId="0" borderId="0" xfId="0" applyFont="1" applyFill="1" applyAlignment="1">
      <alignment wrapText="1"/>
    </xf>
    <xf numFmtId="0" fontId="3" fillId="0" borderId="0" xfId="0" applyFont="1" applyAlignment="1">
      <alignment wrapText="1"/>
    </xf>
    <xf numFmtId="9" fontId="3" fillId="0" borderId="0" xfId="0" applyNumberFormat="1" applyFont="1" applyAlignment="1">
      <alignment wrapText="1"/>
    </xf>
    <xf numFmtId="164" fontId="3" fillId="0" borderId="0" xfId="0" applyNumberFormat="1" applyFont="1" applyAlignment="1">
      <alignment wrapText="1"/>
    </xf>
    <xf numFmtId="0" fontId="3" fillId="0" borderId="0" xfId="0" applyFont="1" applyFill="1" applyAlignment="1">
      <alignment wrapText="1"/>
    </xf>
    <xf numFmtId="9" fontId="3" fillId="0" borderId="0" xfId="1" applyFont="1" applyFill="1" applyAlignment="1">
      <alignment wrapText="1"/>
    </xf>
    <xf numFmtId="9" fontId="0" fillId="0" borderId="0" xfId="1" applyFont="1" applyAlignment="1">
      <alignment wrapText="1"/>
    </xf>
    <xf numFmtId="9" fontId="0" fillId="0" borderId="0" xfId="1" applyFont="1" applyFill="1" applyAlignment="1">
      <alignment wrapText="1"/>
    </xf>
    <xf numFmtId="9" fontId="0" fillId="0" borderId="0" xfId="1" applyNumberFormat="1" applyFont="1" applyFill="1" applyAlignment="1">
      <alignment wrapText="1"/>
    </xf>
    <xf numFmtId="9" fontId="0" fillId="0" borderId="0" xfId="0" applyNumberFormat="1" applyAlignment="1">
      <alignment wrapText="1"/>
    </xf>
    <xf numFmtId="9" fontId="0" fillId="0" borderId="0" xfId="0" applyNumberFormat="1" applyFill="1" applyAlignment="1">
      <alignment wrapText="1"/>
    </xf>
    <xf numFmtId="9" fontId="3" fillId="0" borderId="0" xfId="0" applyNumberFormat="1" applyFont="1" applyFill="1" applyAlignment="1">
      <alignment wrapText="1"/>
    </xf>
    <xf numFmtId="164" fontId="0" fillId="0" borderId="0" xfId="1" applyNumberFormat="1" applyFont="1" applyFill="1" applyAlignment="1">
      <alignment wrapText="1"/>
    </xf>
    <xf numFmtId="1" fontId="0" fillId="0" borderId="0" xfId="0" applyNumberFormat="1" applyAlignment="1">
      <alignment wrapText="1"/>
    </xf>
    <xf numFmtId="1" fontId="0" fillId="0" borderId="0" xfId="0" applyNumberFormat="1" applyFill="1" applyAlignment="1">
      <alignment wrapText="1"/>
    </xf>
    <xf numFmtId="9" fontId="0" fillId="0" borderId="0" xfId="1" applyNumberFormat="1" applyFont="1" applyAlignment="1">
      <alignment wrapText="1"/>
    </xf>
    <xf numFmtId="164" fontId="0" fillId="0" borderId="0" xfId="0" applyNumberFormat="1" applyFill="1" applyAlignment="1">
      <alignment wrapText="1"/>
    </xf>
    <xf numFmtId="9" fontId="2" fillId="0" borderId="0" xfId="0" applyNumberFormat="1" applyFont="1" applyAlignment="1">
      <alignment wrapText="1"/>
    </xf>
    <xf numFmtId="9" fontId="2" fillId="0" borderId="0" xfId="0" applyNumberFormat="1" applyFont="1" applyFill="1" applyAlignment="1">
      <alignment wrapText="1"/>
    </xf>
    <xf numFmtId="9" fontId="3" fillId="0" borderId="0" xfId="1" applyFont="1" applyAlignment="1">
      <alignment wrapText="1"/>
    </xf>
    <xf numFmtId="164" fontId="2" fillId="0" borderId="0" xfId="0" applyNumberFormat="1" applyFont="1" applyFill="1" applyAlignment="1">
      <alignment wrapText="1"/>
    </xf>
    <xf numFmtId="164" fontId="3" fillId="0" borderId="0" xfId="1" applyNumberFormat="1" applyFont="1" applyFill="1" applyAlignment="1">
      <alignment wrapText="1"/>
    </xf>
    <xf numFmtId="0" fontId="0" fillId="0" borderId="1" xfId="0" applyBorder="1" applyAlignment="1">
      <alignment wrapText="1"/>
    </xf>
    <xf numFmtId="0" fontId="0" fillId="0" borderId="0" xfId="0" applyBorder="1" applyAlignment="1">
      <alignment wrapText="1"/>
    </xf>
    <xf numFmtId="9" fontId="3" fillId="0" borderId="0" xfId="1" applyNumberFormat="1" applyFont="1" applyFill="1" applyAlignment="1">
      <alignment wrapText="1"/>
    </xf>
    <xf numFmtId="9" fontId="3" fillId="0" borderId="0" xfId="1" applyNumberFormat="1" applyFont="1" applyAlignment="1">
      <alignment wrapText="1"/>
    </xf>
    <xf numFmtId="0" fontId="8" fillId="2" borderId="0" xfId="0" applyFont="1" applyFill="1" applyAlignment="1">
      <alignment wrapText="1"/>
    </xf>
    <xf numFmtId="9" fontId="2" fillId="0" borderId="0" xfId="1" applyNumberFormat="1" applyFont="1" applyAlignment="1">
      <alignment wrapText="1"/>
    </xf>
    <xf numFmtId="0" fontId="1" fillId="2" borderId="0" xfId="0" applyFont="1" applyFill="1" applyAlignment="1">
      <alignment horizontal="right" wrapText="1"/>
    </xf>
    <xf numFmtId="0" fontId="0" fillId="0" borderId="0" xfId="0" applyAlignment="1"/>
    <xf numFmtId="49" fontId="0" fillId="0" borderId="0" xfId="0" applyNumberFormat="1" applyFill="1" applyAlignment="1">
      <alignment wrapText="1"/>
    </xf>
    <xf numFmtId="49" fontId="3" fillId="0" borderId="0" xfId="0" applyNumberFormat="1" applyFont="1" applyFill="1" applyAlignment="1">
      <alignment wrapText="1"/>
    </xf>
    <xf numFmtId="49" fontId="2" fillId="0" borderId="0" xfId="0" applyNumberFormat="1" applyFont="1" applyFill="1" applyAlignment="1">
      <alignment wrapText="1"/>
    </xf>
    <xf numFmtId="49" fontId="3" fillId="0" borderId="0" xfId="0" applyNumberFormat="1" applyFont="1" applyFill="1" applyAlignment="1">
      <alignment horizontal="left" wrapText="1"/>
    </xf>
    <xf numFmtId="49" fontId="3" fillId="0" borderId="0" xfId="1" applyNumberFormat="1" applyFont="1" applyFill="1" applyAlignment="1">
      <alignment wrapText="1"/>
    </xf>
    <xf numFmtId="49" fontId="0" fillId="0" borderId="0" xfId="0" applyNumberFormat="1" applyAlignment="1">
      <alignment wrapText="1"/>
    </xf>
    <xf numFmtId="49" fontId="3" fillId="0" borderId="0" xfId="0" applyNumberFormat="1" applyFont="1" applyAlignment="1">
      <alignment wrapText="1"/>
    </xf>
    <xf numFmtId="49" fontId="2" fillId="0" borderId="0" xfId="0" applyNumberFormat="1" applyFont="1" applyAlignment="1">
      <alignment wrapText="1"/>
    </xf>
    <xf numFmtId="49" fontId="3" fillId="0" borderId="0" xfId="1" applyNumberFormat="1" applyFont="1" applyAlignment="1">
      <alignment wrapText="1"/>
    </xf>
    <xf numFmtId="49" fontId="0" fillId="0" borderId="0" xfId="0" applyNumberFormat="1" applyFill="1" applyAlignment="1">
      <alignment horizontal="left" wrapText="1"/>
    </xf>
    <xf numFmtId="49" fontId="2" fillId="0" borderId="0" xfId="0" applyNumberFormat="1" applyFont="1" applyFill="1" applyAlignment="1">
      <alignment horizontal="left" wrapText="1"/>
    </xf>
    <xf numFmtId="49" fontId="2" fillId="3" borderId="0" xfId="0" applyNumberFormat="1" applyFont="1" applyFill="1" applyAlignment="1">
      <alignment wrapText="1"/>
    </xf>
    <xf numFmtId="49" fontId="0" fillId="3" borderId="0" xfId="0" applyNumberFormat="1" applyFill="1" applyAlignment="1">
      <alignment wrapText="1"/>
    </xf>
    <xf numFmtId="49" fontId="0" fillId="0" borderId="1" xfId="0" applyNumberFormat="1" applyBorder="1" applyAlignment="1">
      <alignment wrapText="1"/>
    </xf>
    <xf numFmtId="49" fontId="6" fillId="0" borderId="1" xfId="0" applyNumberFormat="1" applyFont="1" applyBorder="1" applyAlignment="1">
      <alignment wrapText="1"/>
    </xf>
    <xf numFmtId="49" fontId="3" fillId="0" borderId="1" xfId="1" applyNumberFormat="1" applyFont="1" applyFill="1" applyBorder="1" applyAlignment="1">
      <alignment wrapText="1"/>
    </xf>
    <xf numFmtId="49" fontId="3" fillId="0" borderId="1" xfId="0" applyNumberFormat="1" applyFont="1" applyBorder="1" applyAlignment="1">
      <alignment wrapText="1"/>
    </xf>
    <xf numFmtId="49" fontId="0" fillId="0" borderId="1" xfId="0" applyNumberFormat="1" applyFill="1" applyBorder="1" applyAlignment="1">
      <alignment wrapText="1"/>
    </xf>
    <xf numFmtId="49" fontId="2" fillId="0" borderId="1" xfId="0" applyNumberFormat="1" applyFont="1" applyBorder="1" applyAlignment="1">
      <alignment wrapText="1"/>
    </xf>
    <xf numFmtId="49" fontId="2" fillId="0" borderId="1" xfId="0" applyNumberFormat="1" applyFont="1" applyFill="1" applyBorder="1" applyAlignment="1">
      <alignment wrapText="1"/>
    </xf>
    <xf numFmtId="49" fontId="0" fillId="0" borderId="0" xfId="0" applyNumberFormat="1" applyBorder="1" applyAlignment="1">
      <alignment wrapText="1"/>
    </xf>
    <xf numFmtId="49" fontId="3" fillId="0" borderId="0" xfId="0" applyNumberFormat="1" applyFont="1" applyBorder="1" applyAlignment="1">
      <alignment wrapText="1"/>
    </xf>
    <xf numFmtId="49" fontId="0" fillId="0" borderId="0" xfId="0" applyNumberFormat="1" applyFill="1" applyBorder="1" applyAlignment="1">
      <alignment wrapText="1"/>
    </xf>
    <xf numFmtId="49" fontId="2" fillId="0" borderId="0" xfId="0" applyNumberFormat="1" applyFont="1" applyBorder="1" applyAlignment="1">
      <alignment wrapText="1"/>
    </xf>
    <xf numFmtId="49" fontId="2" fillId="0" borderId="0" xfId="0" applyNumberFormat="1" applyFont="1" applyFill="1" applyBorder="1" applyAlignment="1">
      <alignment wrapText="1"/>
    </xf>
    <xf numFmtId="0" fontId="0" fillId="0" borderId="2" xfId="0" applyBorder="1" applyAlignment="1"/>
    <xf numFmtId="0" fontId="9" fillId="0" borderId="0" xfId="3" applyAlignment="1"/>
    <xf numFmtId="0" fontId="1" fillId="0" borderId="0" xfId="0" applyFont="1" applyAlignment="1"/>
    <xf numFmtId="0" fontId="1" fillId="0" borderId="2" xfId="0" applyFont="1" applyBorder="1" applyAlignment="1"/>
    <xf numFmtId="9" fontId="0" fillId="0" borderId="0" xfId="1" applyFont="1" applyAlignment="1"/>
    <xf numFmtId="9" fontId="0" fillId="0" borderId="2" xfId="1" applyNumberFormat="1" applyFont="1" applyBorder="1" applyAlignment="1"/>
    <xf numFmtId="9" fontId="0" fillId="0" borderId="0" xfId="0" applyNumberFormat="1" applyAlignment="1"/>
    <xf numFmtId="165" fontId="0" fillId="0" borderId="0" xfId="0" applyNumberFormat="1" applyAlignment="1"/>
    <xf numFmtId="9" fontId="0" fillId="0" borderId="2" xfId="1" applyFont="1" applyBorder="1" applyAlignment="1"/>
    <xf numFmtId="9" fontId="0" fillId="0" borderId="0" xfId="1" applyFont="1" applyBorder="1" applyAlignment="1"/>
    <xf numFmtId="0" fontId="7"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1" fillId="0" borderId="0" xfId="6" applyNumberFormat="1" applyFont="1" applyFill="1" applyBorder="1" applyAlignment="1" applyProtection="1">
      <alignment horizontal="right"/>
    </xf>
    <xf numFmtId="0" fontId="12" fillId="0" borderId="0" xfId="0" applyFont="1" applyFill="1" applyBorder="1" applyAlignment="1">
      <alignment horizontal="left"/>
    </xf>
    <xf numFmtId="0" fontId="0" fillId="0" borderId="0" xfId="0" applyFill="1" applyBorder="1" applyAlignment="1">
      <alignment horizontal="left"/>
    </xf>
    <xf numFmtId="0" fontId="0" fillId="7" borderId="5" xfId="0" applyFill="1" applyBorder="1" applyAlignment="1">
      <alignment horizontal="left" wrapText="1"/>
    </xf>
    <xf numFmtId="0" fontId="0" fillId="7" borderId="9" xfId="0" applyFill="1" applyBorder="1" applyAlignment="1">
      <alignment horizontal="left" wrapText="1"/>
    </xf>
    <xf numFmtId="0" fontId="13" fillId="7" borderId="10" xfId="0" applyFont="1" applyFill="1" applyBorder="1" applyAlignment="1">
      <alignment horizontal="left" wrapText="1"/>
    </xf>
    <xf numFmtId="0" fontId="13" fillId="7" borderId="11" xfId="0" applyFont="1" applyFill="1" applyBorder="1" applyAlignment="1">
      <alignment horizontal="left" wrapText="1"/>
    </xf>
    <xf numFmtId="0" fontId="14" fillId="0" borderId="0" xfId="0" applyFont="1" applyFill="1" applyBorder="1" applyAlignment="1">
      <alignment horizontal="left"/>
    </xf>
    <xf numFmtId="0" fontId="15" fillId="0" borderId="12" xfId="0" applyFont="1" applyFill="1" applyBorder="1" applyAlignment="1">
      <alignment horizontal="left" wrapText="1"/>
    </xf>
    <xf numFmtId="167" fontId="16" fillId="0" borderId="13" xfId="0" applyNumberFormat="1" applyFont="1" applyFill="1" applyBorder="1" applyAlignment="1">
      <alignment horizontal="center" wrapText="1"/>
    </xf>
    <xf numFmtId="167" fontId="16" fillId="0" borderId="14" xfId="0" applyNumberFormat="1" applyFont="1" applyFill="1" applyBorder="1" applyAlignment="1">
      <alignment horizontal="center" wrapText="1"/>
    </xf>
    <xf numFmtId="0" fontId="15" fillId="0" borderId="15" xfId="0" applyFont="1" applyFill="1" applyBorder="1" applyAlignment="1">
      <alignment horizontal="left" wrapText="1"/>
    </xf>
    <xf numFmtId="167" fontId="16" fillId="0" borderId="16" xfId="0" applyNumberFormat="1" applyFont="1" applyFill="1" applyBorder="1" applyAlignment="1">
      <alignment horizontal="center" wrapText="1"/>
    </xf>
    <xf numFmtId="167" fontId="16" fillId="0" borderId="17" xfId="0" applyNumberFormat="1" applyFont="1" applyFill="1" applyBorder="1" applyAlignment="1">
      <alignment horizontal="center" wrapText="1"/>
    </xf>
    <xf numFmtId="0" fontId="17" fillId="0" borderId="0" xfId="0" applyFont="1" applyFill="1" applyBorder="1" applyAlignment="1">
      <alignment horizontal="left"/>
    </xf>
    <xf numFmtId="16" fontId="0" fillId="0" borderId="0" xfId="0" applyNumberFormat="1" applyAlignment="1"/>
    <xf numFmtId="0" fontId="15" fillId="0" borderId="18" xfId="0" applyFont="1" applyFill="1" applyBorder="1" applyAlignment="1">
      <alignment horizontal="left" wrapText="1"/>
    </xf>
    <xf numFmtId="167" fontId="16" fillId="0" borderId="19" xfId="0" applyNumberFormat="1" applyFont="1" applyFill="1" applyBorder="1" applyAlignment="1">
      <alignment horizontal="center" wrapText="1"/>
    </xf>
    <xf numFmtId="167" fontId="16" fillId="0" borderId="20" xfId="0" applyNumberFormat="1" applyFont="1" applyFill="1" applyBorder="1" applyAlignment="1">
      <alignment horizontal="center" wrapText="1"/>
    </xf>
    <xf numFmtId="10" fontId="0" fillId="0" borderId="2"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0" fillId="0" borderId="0" xfId="0" applyFont="1" applyFill="1" applyBorder="1" applyAlignment="1"/>
    <xf numFmtId="2" fontId="0" fillId="0" borderId="0" xfId="0" applyNumberFormat="1" applyAlignment="1"/>
    <xf numFmtId="164" fontId="0" fillId="0" borderId="2" xfId="0" applyNumberFormat="1" applyBorder="1" applyAlignment="1"/>
    <xf numFmtId="0" fontId="5" fillId="0" borderId="0" xfId="2" applyAlignment="1"/>
    <xf numFmtId="0" fontId="1" fillId="2" borderId="0" xfId="0" applyFont="1" applyFill="1" applyAlignment="1"/>
    <xf numFmtId="0" fontId="8" fillId="2" borderId="0" xfId="0" applyFont="1" applyFill="1" applyAlignment="1">
      <alignment horizontal="left" wrapText="1"/>
    </xf>
    <xf numFmtId="0" fontId="8" fillId="4" borderId="1" xfId="0" applyFont="1" applyFill="1" applyBorder="1" applyAlignment="1">
      <alignment wrapText="1"/>
    </xf>
    <xf numFmtId="0" fontId="8" fillId="4" borderId="0" xfId="0" applyFont="1" applyFill="1" applyBorder="1" applyAlignment="1">
      <alignment wrapText="1"/>
    </xf>
    <xf numFmtId="0" fontId="1" fillId="5" borderId="0" xfId="0" applyFont="1" applyFill="1" applyAlignment="1">
      <alignment horizontal="left"/>
    </xf>
    <xf numFmtId="0" fontId="13" fillId="7" borderId="6" xfId="0" applyFont="1" applyFill="1" applyBorder="1" applyAlignment="1">
      <alignment horizontal="left" wrapText="1"/>
    </xf>
    <xf numFmtId="0" fontId="13" fillId="7" borderId="7" xfId="0" applyFont="1" applyFill="1" applyBorder="1" applyAlignment="1">
      <alignment horizontal="left" wrapText="1"/>
    </xf>
    <xf numFmtId="0" fontId="13" fillId="7" borderId="8" xfId="0" applyFont="1" applyFill="1" applyBorder="1" applyAlignment="1">
      <alignment horizontal="left" wrapText="1"/>
    </xf>
    <xf numFmtId="0" fontId="0" fillId="6" borderId="0" xfId="0" applyFill="1" applyAlignment="1">
      <alignment horizontal="left"/>
    </xf>
  </cellXfs>
  <cellStyles count="7">
    <cellStyle name="Body: normal cell 2" xfId="5"/>
    <cellStyle name="Comma 6" xfId="6"/>
    <cellStyle name="Header: bottom row 2" xfId="4"/>
    <cellStyle name="Hyperlink" xfId="2" builtinId="8"/>
    <cellStyle name="Normal" xfId="0" builtinId="0"/>
    <cellStyle name="Normal 2" xfId="3"/>
    <cellStyle name="Percent" xfId="1" builtinId="5"/>
  </cellStyles>
  <dxfs count="30">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auto="1"/>
        <name val="Calibri"/>
        <scheme val="minor"/>
      </font>
      <fill>
        <patternFill patternType="solid">
          <fgColor indexed="64"/>
          <bgColor theme="0" tint="-0.249977111117893"/>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1"/>
        <color auto="1"/>
        <name val="Calibri"/>
        <scheme val="minor"/>
      </font>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0" tint="-0.499984740745262"/>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0" tint="-0.499984740745262"/>
        <name val="Calibri"/>
        <scheme val="minor"/>
      </font>
      <numFmt numFmtId="13" formatCode="0%"/>
      <alignment horizontal="general" vertical="bottom" textRotation="0" wrapText="1" indent="0" justifyLastLine="0" shrinkToFit="0" readingOrder="0"/>
    </dxf>
    <dxf>
      <font>
        <b val="0"/>
        <i val="0"/>
        <strike val="0"/>
        <condense val="0"/>
        <extend val="0"/>
        <outline val="0"/>
        <shadow val="0"/>
        <u val="none"/>
        <vertAlign val="baseline"/>
        <sz val="11"/>
        <color theme="0" tint="-0.499984740745262"/>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0" tint="-0.499984740745262"/>
        <name val="Calibri"/>
        <scheme val="minor"/>
      </font>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0" tint="-0.499984740745262"/>
        <name val="Calibri"/>
        <scheme val="minor"/>
      </font>
      <fill>
        <patternFill patternType="none">
          <fgColor indexed="64"/>
          <bgColor indexed="65"/>
        </patternFill>
      </fill>
      <alignment horizontal="general" vertical="bottom" textRotation="0" wrapText="1" indent="0" justifyLastLine="0" shrinkToFit="0" readingOrder="0"/>
    </dxf>
    <dxf>
      <fill>
        <patternFill patternType="none">
          <fgColor indexed="64"/>
          <bgColor indexed="65"/>
        </patternFill>
      </fill>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0" tint="-0.499984740745262"/>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0" tint="-0.499984740745262"/>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0" tint="-0.499984740745262"/>
        <name val="Calibri"/>
        <scheme val="minor"/>
      </font>
      <fill>
        <patternFill patternType="none">
          <fgColor indexed="64"/>
          <bgColor indexed="65"/>
        </patternFill>
      </fill>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11"/>
        <color auto="1"/>
        <name val="Calibri"/>
        <scheme val="minor"/>
      </font>
      <alignment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tables/table1.xml><?xml version="1.0" encoding="utf-8"?>
<table xmlns="http://schemas.openxmlformats.org/spreadsheetml/2006/main" id="1" name="Table1" displayName="Table1" ref="A1:S260" tableType="xml" totalsRowShown="0" headerRowDxfId="29" dataDxfId="28">
  <tableColumns count="19">
    <tableColumn id="1" uniqueName="sector" name="Sector" dataDxfId="27">
      <calculatedColumnFormula>A$255</calculatedColumnFormula>
      <xmlColumnPr mapId="2" xpath="/policy_levers/policy_lever/sector" xmlDataType="string"/>
    </tableColumn>
    <tableColumn id="2" uniqueName="short_name" name="Short Name" dataDxfId="26">
      <calculatedColumnFormula>B$255</calculatedColumnFormula>
      <xmlColumnPr mapId="2" xpath="/policy_levers/policy_lever/short_name" xmlDataType="string"/>
    </tableColumn>
    <tableColumn id="3" uniqueName="vensim_variable_name" name="Vensim Variable Name" dataDxfId="25">
      <calculatedColumnFormula>C$255</calculatedColumnFormula>
      <xmlColumnPr mapId="2" xpath="/policy_levers/policy_lever/vensim_variable_name" xmlDataType="string"/>
    </tableColumn>
    <tableColumn id="4" uniqueName="subscript_1_value" name="Subscript 1 Value" dataDxfId="24">
      <xmlColumnPr mapId="2" xpath="/policy_levers/policy_lever/subscript_1_value" xmlDataType="string"/>
    </tableColumn>
    <tableColumn id="5" uniqueName="subscript_2_value" name="Subscript 2 Value" dataDxfId="23">
      <xmlColumnPr mapId="2" xpath="/policy_levers/policy_lever/subscript_2_value" xmlDataType="string"/>
    </tableColumn>
    <tableColumn id="6" uniqueName="subscript_1_display_name" name="Subscript 1 Display Name" dataDxfId="22">
      <xmlColumnPr mapId="2" xpath="/policy_levers/policy_lever/subscript_1_display_name" xmlDataType="string"/>
    </tableColumn>
    <tableColumn id="7" uniqueName="subscript_2_display_name" name="Subscript 2 Display Name" dataDxfId="21">
      <xmlColumnPr mapId="2" xpath="/policy_levers/policy_lever/subscript_2_display_name" xmlDataType="string"/>
    </tableColumn>
    <tableColumn id="8" uniqueName="policy_id_number" name="Policy ID Number" dataDxfId="20">
      <xmlColumnPr mapId="2" xpath="/policy_levers/policy_lever/policy_id_number" xmlDataType="string"/>
    </tableColumn>
    <tableColumn id="9" uniqueName="policy_group" name="Policy Group" dataDxfId="19">
      <calculatedColumnFormula>I$232</calculatedColumnFormula>
      <xmlColumnPr mapId="2" xpath="/policy_levers/policy_lever/policy_group" xmlDataType="string"/>
    </tableColumn>
    <tableColumn id="10" uniqueName="include_in_web_app" name="Include in Web App" dataDxfId="18">
      <xmlColumnPr mapId="2" xpath="/policy_levers/policy_lever/include_in_web_app" xmlDataType="string"/>
    </tableColumn>
    <tableColumn id="11" uniqueName="min_slider_value" name="Min Slider Value" dataDxfId="17" dataCellStyle="Percent">
      <calculatedColumnFormula>K$255</calculatedColumnFormula>
      <xmlColumnPr mapId="2" xpath="/policy_levers/policy_lever/min_slider_value" xmlDataType="integer"/>
    </tableColumn>
    <tableColumn id="12" uniqueName="max_slider_value" name="Max Slider Value" dataDxfId="16" dataCellStyle="Percent">
      <calculatedColumnFormula>L$255</calculatedColumnFormula>
      <xmlColumnPr mapId="2" xpath="/policy_levers/policy_lever/max_slider_value" xmlDataType="integer"/>
    </tableColumn>
    <tableColumn id="13" uniqueName="slider_step_size" name="Slider Step Size" dataDxfId="15" dataCellStyle="Percent">
      <calculatedColumnFormula>M$255</calculatedColumnFormula>
      <xmlColumnPr mapId="2" xpath="/policy_levers/policy_lever/slider_step_size" xmlDataType="integer"/>
    </tableColumn>
    <tableColumn id="14" uniqueName="units" name="Units" dataDxfId="14">
      <calculatedColumnFormula>N$255</calculatedColumnFormula>
      <xmlColumnPr mapId="2" xpath="/policy_levers/policy_lever/units" xmlDataType="string"/>
    </tableColumn>
    <tableColumn id="15" uniqueName="description" name="Text for Pop-Over Panel Description" dataDxfId="13">
      <xmlColumnPr mapId="2" xpath="/policy_levers/policy_lever/description" xmlDataType="string"/>
    </tableColumn>
    <tableColumn id="16" uniqueName="policy_help_url" name="URL for &quot;How the model handles this policy&quot; links" dataDxfId="12">
      <xmlColumnPr mapId="2" xpath="/policy_levers/policy_lever/policy_help_url" xmlDataType="string"/>
    </tableColumn>
    <tableColumn id="17" uniqueName="design_help_url" name="URL for &quot;How to design this policy well&quot; links" dataDxfId="11">
      <xmlColumnPr mapId="2" xpath="/policy_levers/policy_lever/design_help_url" xmlDataType="string"/>
    </tableColumn>
    <tableColumn id="18" uniqueName="guidance_source" name="Source for Guidance Text (if any)" dataDxfId="10">
      <xmlColumnPr mapId="2" xpath="/policy_levers/policy_lever/guidance_source" xmlDataType="string"/>
    </tableColumn>
    <tableColumn id="19" uniqueName="max_slider_source" name="Source for Max Slider Value (if any)" dataDxfId="9">
      <xmlColumnPr mapId="2" xpath="/policy_levers/policy_lever/max_slider_source" xmlDataType="string"/>
    </tableColumn>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G16" tableType="xml" totalsRowShown="0" headerRowDxfId="8" dataDxfId="7">
  <tableColumns count="7">
    <tableColumn id="1" uniqueName="graph_title" name="Graph Title in Web App" dataDxfId="6">
      <xmlColumnPr mapId="1" xpath="/output_graphs/output_graph/graph_title" xmlDataType="string"/>
    </tableColumn>
    <tableColumn id="2" uniqueName="single_or_multiple_variable" name="Single or Multiple Variable" dataDxfId="5">
      <xmlColumnPr mapId="1" xpath="/output_graphs/output_graph/single_or_multiple_variable" xmlDataType="string"/>
    </tableColumn>
    <tableColumn id="3" uniqueName="graph_style" name="Graph Style" dataDxfId="4">
      <xmlColumnPr mapId="1" xpath="/output_graphs/output_graph/graph_style" xmlDataType="string"/>
    </tableColumn>
    <tableColumn id="4" uniqueName="y_axis_unit" name="Axis Unit Label(s)" dataDxfId="3">
      <xmlColumnPr mapId="1" xpath="/output_graphs/output_graph/y_axis_unit" xmlDataType="string"/>
    </tableColumn>
    <tableColumn id="5" uniqueName="vensim_names" name="Vensim Names of Graphed Variables" dataDxfId="2">
      <xmlColumnPr mapId="1" xpath="/output_graphs/output_graph/vensim_names" xmlDataType="string"/>
    </tableColumn>
    <tableColumn id="6" uniqueName="legend_names" name="Variable Names in Graph Key or Second-Tier Selector Menu" dataDxfId="1">
      <xmlColumnPr mapId="1" xpath="/output_graphs/output_graph/legend_names" xmlDataType="string"/>
    </tableColumn>
    <tableColumn id="7" uniqueName="chart_colors" name="Colors for Variables (for multiple variable graphs)" dataDxfId="0">
      <xmlColumnPr mapId="1" xpath="/output_graphs/output_graph/chart_colors" xmlDataType="string"/>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energypolicy.solutions/"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2.bin"/><Relationship Id="rId1" Type="http://schemas.openxmlformats.org/officeDocument/2006/relationships/hyperlink" Target="https://www.fas.org/sgp/crs/misc/R40562.pdf,%20p.3,%20paragraph%201"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
  <sheetViews>
    <sheetView workbookViewId="0"/>
  </sheetViews>
  <sheetFormatPr defaultColWidth="8.85546875" defaultRowHeight="15" x14ac:dyDescent="0.25"/>
  <cols>
    <col min="1" max="16384" width="8.85546875" style="36"/>
  </cols>
  <sheetData>
    <row r="1" spans="1:1" x14ac:dyDescent="0.2">
      <c r="A1" s="64" t="s">
        <v>131</v>
      </c>
    </row>
    <row r="3" spans="1:1" x14ac:dyDescent="0.2">
      <c r="A3" s="36" t="s">
        <v>132</v>
      </c>
    </row>
    <row r="4" spans="1:1" x14ac:dyDescent="0.2">
      <c r="A4" s="36" t="s">
        <v>190</v>
      </c>
    </row>
    <row r="5" spans="1:1" x14ac:dyDescent="0.2">
      <c r="A5" s="36" t="s">
        <v>137</v>
      </c>
    </row>
    <row r="6" spans="1:1" x14ac:dyDescent="0.2">
      <c r="A6" s="36" t="s">
        <v>133</v>
      </c>
    </row>
    <row r="8" spans="1:1" x14ac:dyDescent="0.2">
      <c r="A8" s="36" t="s">
        <v>134</v>
      </c>
    </row>
    <row r="9" spans="1:1" x14ac:dyDescent="0.2">
      <c r="A9" s="36" t="s">
        <v>135</v>
      </c>
    </row>
    <row r="10" spans="1:1" x14ac:dyDescent="0.2">
      <c r="A10" s="103" t="s">
        <v>136</v>
      </c>
    </row>
    <row r="11" spans="1:1" x14ac:dyDescent="0.2">
      <c r="A11" s="103"/>
    </row>
    <row r="12" spans="1:1" x14ac:dyDescent="0.2">
      <c r="A12" s="36" t="s">
        <v>138</v>
      </c>
    </row>
    <row r="13" spans="1:1" x14ac:dyDescent="0.2">
      <c r="A13" s="36" t="s">
        <v>139</v>
      </c>
    </row>
    <row r="14" spans="1:1" x14ac:dyDescent="0.2">
      <c r="A14" s="36" t="s">
        <v>140</v>
      </c>
    </row>
  </sheetData>
  <hyperlinks>
    <hyperlink ref="A10" r:id="rId1"/>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60"/>
  <sheetViews>
    <sheetView tabSelected="1" workbookViewId="0">
      <pane ySplit="1" topLeftCell="A2" activePane="bottomLeft" state="frozen"/>
      <selection pane="bottomLeft"/>
    </sheetView>
  </sheetViews>
  <sheetFormatPr defaultColWidth="9.140625" defaultRowHeight="15" x14ac:dyDescent="0.25"/>
  <cols>
    <col min="1" max="1" width="18" style="5" customWidth="1"/>
    <col min="2" max="2" width="28.42578125" style="5" customWidth="1"/>
    <col min="3" max="3" width="28.42578125" style="2" customWidth="1"/>
    <col min="4" max="5" width="18.85546875" style="5" customWidth="1"/>
    <col min="6" max="7" width="23.140625" style="5" customWidth="1"/>
    <col min="8" max="9" width="21.28515625" style="6" customWidth="1"/>
    <col min="10" max="10" width="21.28515625" style="5" customWidth="1"/>
    <col min="11" max="11" width="19" style="5" customWidth="1"/>
    <col min="12" max="13" width="19.140625" style="2" customWidth="1"/>
    <col min="14" max="14" width="28.42578125" style="5" customWidth="1"/>
    <col min="15" max="15" width="117.28515625" style="5" customWidth="1"/>
    <col min="16" max="16" width="52.42578125" style="5" customWidth="1"/>
    <col min="17" max="17" width="43.42578125" style="3" customWidth="1"/>
    <col min="18" max="18" width="47.85546875" style="29" customWidth="1"/>
    <col min="19" max="19" width="37.28515625" style="30" customWidth="1"/>
    <col min="20" max="16384" width="9.140625" style="5"/>
  </cols>
  <sheetData>
    <row r="1" spans="1:19" ht="30" x14ac:dyDescent="0.25">
      <c r="A1" s="33" t="s">
        <v>3</v>
      </c>
      <c r="B1" s="33" t="s">
        <v>0</v>
      </c>
      <c r="C1" s="33" t="s">
        <v>1</v>
      </c>
      <c r="D1" s="33" t="s">
        <v>49</v>
      </c>
      <c r="E1" s="33" t="s">
        <v>50</v>
      </c>
      <c r="F1" s="33" t="s">
        <v>106</v>
      </c>
      <c r="G1" s="33" t="s">
        <v>107</v>
      </c>
      <c r="H1" s="105" t="s">
        <v>89</v>
      </c>
      <c r="I1" s="105" t="s">
        <v>539</v>
      </c>
      <c r="J1" s="33" t="s">
        <v>88</v>
      </c>
      <c r="K1" s="33" t="s">
        <v>90</v>
      </c>
      <c r="L1" s="33" t="s">
        <v>91</v>
      </c>
      <c r="M1" s="33" t="s">
        <v>105</v>
      </c>
      <c r="N1" s="33" t="s">
        <v>37</v>
      </c>
      <c r="O1" s="33" t="s">
        <v>2</v>
      </c>
      <c r="P1" s="33" t="s">
        <v>811</v>
      </c>
      <c r="Q1" s="33" t="s">
        <v>266</v>
      </c>
      <c r="R1" s="106" t="s">
        <v>199</v>
      </c>
      <c r="S1" s="107" t="s">
        <v>200</v>
      </c>
    </row>
    <row r="2" spans="1:19" ht="105" x14ac:dyDescent="0.25">
      <c r="A2" s="37" t="s">
        <v>4</v>
      </c>
      <c r="B2" s="42" t="s">
        <v>11</v>
      </c>
      <c r="C2" s="37" t="s">
        <v>141</v>
      </c>
      <c r="D2" s="42"/>
      <c r="E2" s="42"/>
      <c r="F2" s="42"/>
      <c r="G2" s="42"/>
      <c r="H2" s="46">
        <v>1</v>
      </c>
      <c r="I2" s="46" t="s">
        <v>11</v>
      </c>
      <c r="J2" s="42" t="s">
        <v>57</v>
      </c>
      <c r="K2" s="13">
        <v>0</v>
      </c>
      <c r="L2" s="15">
        <v>1</v>
      </c>
      <c r="M2" s="17">
        <v>0.02</v>
      </c>
      <c r="N2" s="37" t="s">
        <v>814</v>
      </c>
      <c r="O2" s="42" t="s">
        <v>815</v>
      </c>
      <c r="P2" s="42" t="s">
        <v>267</v>
      </c>
      <c r="Q2" s="44" t="s">
        <v>268</v>
      </c>
      <c r="R2" s="50" t="s">
        <v>202</v>
      </c>
      <c r="S2" s="57" t="s">
        <v>234</v>
      </c>
    </row>
    <row r="3" spans="1:19" ht="90" x14ac:dyDescent="0.25">
      <c r="A3" s="37" t="s">
        <v>4</v>
      </c>
      <c r="B3" s="42" t="s">
        <v>5</v>
      </c>
      <c r="C3" s="37" t="s">
        <v>415</v>
      </c>
      <c r="D3" s="42" t="s">
        <v>51</v>
      </c>
      <c r="E3" s="42"/>
      <c r="F3" s="42" t="s">
        <v>51</v>
      </c>
      <c r="G3" s="42"/>
      <c r="H3" s="46">
        <v>2</v>
      </c>
      <c r="I3" s="46" t="s">
        <v>540</v>
      </c>
      <c r="J3" s="42" t="s">
        <v>57</v>
      </c>
      <c r="K3" s="13">
        <v>0</v>
      </c>
      <c r="L3" s="15">
        <f>ROUND(MaxBoundCalculations!B88,1)</f>
        <v>1</v>
      </c>
      <c r="M3" s="15">
        <v>0.02</v>
      </c>
      <c r="N3" s="37" t="s">
        <v>142</v>
      </c>
      <c r="O3" s="42" t="s">
        <v>637</v>
      </c>
      <c r="P3" s="42" t="s">
        <v>269</v>
      </c>
      <c r="Q3" s="44" t="s">
        <v>270</v>
      </c>
      <c r="R3" s="50" t="s">
        <v>203</v>
      </c>
      <c r="S3" s="57" t="s">
        <v>562</v>
      </c>
    </row>
    <row r="4" spans="1:19" ht="105" x14ac:dyDescent="0.25">
      <c r="A4" s="38" t="str">
        <f>A$3</f>
        <v>Transportation</v>
      </c>
      <c r="B4" s="43" t="str">
        <f t="shared" ref="B4:C8" si="0">B$3</f>
        <v>Fuel Economy Standard</v>
      </c>
      <c r="C4" s="43" t="str">
        <f t="shared" si="0"/>
        <v>Percentage Additional Improvement of Fuel Economy Std</v>
      </c>
      <c r="D4" s="42" t="s">
        <v>52</v>
      </c>
      <c r="E4" s="42"/>
      <c r="F4" s="42" t="s">
        <v>52</v>
      </c>
      <c r="G4" s="42"/>
      <c r="H4" s="46">
        <v>3</v>
      </c>
      <c r="I4" s="43" t="str">
        <f t="shared" ref="I4:I8" si="1">I$3</f>
        <v>Vehicle Fuel Economy Standards</v>
      </c>
      <c r="J4" s="42" t="s">
        <v>57</v>
      </c>
      <c r="K4" s="9">
        <f t="shared" ref="K4:Q8" si="2">K$3</f>
        <v>0</v>
      </c>
      <c r="L4" s="34">
        <f>ROUND(MaxBoundCalculations!A96,2)+0.01</f>
        <v>0.66</v>
      </c>
      <c r="M4" s="9">
        <f t="shared" si="2"/>
        <v>0.02</v>
      </c>
      <c r="N4" s="43" t="str">
        <f t="shared" si="2"/>
        <v>% increase in miles/gal</v>
      </c>
      <c r="O4" s="37" t="s">
        <v>638</v>
      </c>
      <c r="P4" s="43" t="str">
        <f t="shared" si="2"/>
        <v>transportation-sector-main.html#fuel-econ-std</v>
      </c>
      <c r="Q4" s="43" t="str">
        <f t="shared" si="2"/>
        <v>fuel-economy-standard.html</v>
      </c>
      <c r="R4" s="50" t="s">
        <v>204</v>
      </c>
      <c r="S4" s="57" t="s">
        <v>573</v>
      </c>
    </row>
    <row r="5" spans="1:19" ht="105" x14ac:dyDescent="0.2">
      <c r="A5" s="38" t="str">
        <f>A$3</f>
        <v>Transportation</v>
      </c>
      <c r="B5" s="43" t="str">
        <f t="shared" si="0"/>
        <v>Fuel Economy Standard</v>
      </c>
      <c r="C5" s="43" t="str">
        <f t="shared" si="0"/>
        <v>Percentage Additional Improvement of Fuel Economy Std</v>
      </c>
      <c r="D5" s="42" t="s">
        <v>53</v>
      </c>
      <c r="E5" s="42"/>
      <c r="F5" s="42" t="s">
        <v>110</v>
      </c>
      <c r="G5" s="42"/>
      <c r="H5" s="46">
        <v>4</v>
      </c>
      <c r="I5" s="43" t="str">
        <f t="shared" si="1"/>
        <v>Vehicle Fuel Economy Standards</v>
      </c>
      <c r="J5" s="42" t="s">
        <v>57</v>
      </c>
      <c r="K5" s="9">
        <f t="shared" si="2"/>
        <v>0</v>
      </c>
      <c r="L5" s="24">
        <f>ROUND(MaxBoundCalculations!A107,2)</f>
        <v>0.54</v>
      </c>
      <c r="M5" s="9">
        <f t="shared" si="2"/>
        <v>0.02</v>
      </c>
      <c r="N5" s="43" t="str">
        <f t="shared" si="2"/>
        <v>% increase in miles/gal</v>
      </c>
      <c r="O5" s="42" t="s">
        <v>775</v>
      </c>
      <c r="P5" s="43" t="str">
        <f t="shared" si="2"/>
        <v>transportation-sector-main.html#fuel-econ-std</v>
      </c>
      <c r="Q5" s="43" t="str">
        <f t="shared" si="2"/>
        <v>fuel-economy-standard.html</v>
      </c>
      <c r="R5" s="50" t="s">
        <v>213</v>
      </c>
      <c r="S5" s="57" t="s">
        <v>235</v>
      </c>
    </row>
    <row r="6" spans="1:19" ht="75" x14ac:dyDescent="0.2">
      <c r="A6" s="38" t="str">
        <f>A$3</f>
        <v>Transportation</v>
      </c>
      <c r="B6" s="43" t="str">
        <f t="shared" si="0"/>
        <v>Fuel Economy Standard</v>
      </c>
      <c r="C6" s="43" t="str">
        <f t="shared" si="0"/>
        <v>Percentage Additional Improvement of Fuel Economy Std</v>
      </c>
      <c r="D6" s="42" t="s">
        <v>54</v>
      </c>
      <c r="E6" s="42"/>
      <c r="F6" s="42" t="s">
        <v>111</v>
      </c>
      <c r="G6" s="42"/>
      <c r="H6" s="46">
        <v>5</v>
      </c>
      <c r="I6" s="43" t="str">
        <f t="shared" si="1"/>
        <v>Vehicle Fuel Economy Standards</v>
      </c>
      <c r="J6" s="42" t="s">
        <v>57</v>
      </c>
      <c r="K6" s="9">
        <f t="shared" si="2"/>
        <v>0</v>
      </c>
      <c r="L6" s="24">
        <f>ROUND(MaxBoundCalculations!A111,2)</f>
        <v>0.2</v>
      </c>
      <c r="M6" s="9">
        <f t="shared" si="2"/>
        <v>0.02</v>
      </c>
      <c r="N6" s="43" t="str">
        <f t="shared" si="2"/>
        <v>% increase in miles/gal</v>
      </c>
      <c r="O6" s="42" t="s">
        <v>776</v>
      </c>
      <c r="P6" s="43" t="str">
        <f t="shared" si="2"/>
        <v>transportation-sector-main.html#fuel-econ-std</v>
      </c>
      <c r="Q6" s="43" t="str">
        <f t="shared" si="2"/>
        <v>fuel-economy-standard.html</v>
      </c>
      <c r="R6" s="50" t="s">
        <v>213</v>
      </c>
      <c r="S6" s="57" t="s">
        <v>236</v>
      </c>
    </row>
    <row r="7" spans="1:19" ht="105" x14ac:dyDescent="0.2">
      <c r="A7" s="38" t="str">
        <f>A$3</f>
        <v>Transportation</v>
      </c>
      <c r="B7" s="43" t="str">
        <f t="shared" si="0"/>
        <v>Fuel Economy Standard</v>
      </c>
      <c r="C7" s="43" t="str">
        <f t="shared" si="0"/>
        <v>Percentage Additional Improvement of Fuel Economy Std</v>
      </c>
      <c r="D7" s="42" t="s">
        <v>55</v>
      </c>
      <c r="E7" s="42"/>
      <c r="F7" s="42" t="s">
        <v>112</v>
      </c>
      <c r="G7" s="42"/>
      <c r="H7" s="46">
        <v>6</v>
      </c>
      <c r="I7" s="43" t="str">
        <f t="shared" si="1"/>
        <v>Vehicle Fuel Economy Standards</v>
      </c>
      <c r="J7" s="42" t="s">
        <v>57</v>
      </c>
      <c r="K7" s="9">
        <f t="shared" si="2"/>
        <v>0</v>
      </c>
      <c r="L7" s="24">
        <f>ROUND(MaxBoundCalculations!A122,2)</f>
        <v>0.2</v>
      </c>
      <c r="M7" s="9">
        <f t="shared" si="2"/>
        <v>0.02</v>
      </c>
      <c r="N7" s="43" t="str">
        <f t="shared" si="2"/>
        <v>% increase in miles/gal</v>
      </c>
      <c r="O7" s="42" t="s">
        <v>777</v>
      </c>
      <c r="P7" s="43" t="str">
        <f t="shared" si="2"/>
        <v>transportation-sector-main.html#fuel-econ-std</v>
      </c>
      <c r="Q7" s="43" t="str">
        <f t="shared" si="2"/>
        <v>fuel-economy-standard.html</v>
      </c>
      <c r="R7" s="50" t="s">
        <v>213</v>
      </c>
      <c r="S7" s="57" t="s">
        <v>235</v>
      </c>
    </row>
    <row r="8" spans="1:19" ht="120" x14ac:dyDescent="0.25">
      <c r="A8" s="38" t="str">
        <f>A$3</f>
        <v>Transportation</v>
      </c>
      <c r="B8" s="43" t="str">
        <f t="shared" si="0"/>
        <v>Fuel Economy Standard</v>
      </c>
      <c r="C8" s="43" t="str">
        <f t="shared" si="0"/>
        <v>Percentage Additional Improvement of Fuel Economy Std</v>
      </c>
      <c r="D8" s="42" t="s">
        <v>143</v>
      </c>
      <c r="E8" s="42"/>
      <c r="F8" s="42" t="s">
        <v>198</v>
      </c>
      <c r="G8" s="42"/>
      <c r="H8" s="46">
        <v>7</v>
      </c>
      <c r="I8" s="43" t="str">
        <f t="shared" si="1"/>
        <v>Vehicle Fuel Economy Standards</v>
      </c>
      <c r="J8" s="42" t="s">
        <v>57</v>
      </c>
      <c r="K8" s="9">
        <f t="shared" si="2"/>
        <v>0</v>
      </c>
      <c r="L8" s="24">
        <f>ROUND(MaxBoundCalculations!A131,2)</f>
        <v>0.74</v>
      </c>
      <c r="M8" s="9">
        <f t="shared" si="2"/>
        <v>0.02</v>
      </c>
      <c r="N8" s="43" t="str">
        <f t="shared" si="2"/>
        <v>% increase in miles/gal</v>
      </c>
      <c r="O8" s="42" t="s">
        <v>778</v>
      </c>
      <c r="P8" s="43" t="str">
        <f t="shared" si="2"/>
        <v>transportation-sector-main.html#fuel-econ-std</v>
      </c>
      <c r="Q8" s="43" t="str">
        <f t="shared" si="2"/>
        <v>fuel-economy-standard.html</v>
      </c>
      <c r="R8" s="50" t="s">
        <v>213</v>
      </c>
      <c r="S8" s="57" t="s">
        <v>591</v>
      </c>
    </row>
    <row r="9" spans="1:19" ht="120" x14ac:dyDescent="0.25">
      <c r="A9" s="37" t="s">
        <v>4</v>
      </c>
      <c r="B9" s="42" t="s">
        <v>12</v>
      </c>
      <c r="C9" s="37" t="s">
        <v>416</v>
      </c>
      <c r="D9" s="42" t="s">
        <v>59</v>
      </c>
      <c r="E9" s="42"/>
      <c r="F9" s="42" t="s">
        <v>791</v>
      </c>
      <c r="G9" s="42"/>
      <c r="H9" s="46">
        <v>8</v>
      </c>
      <c r="I9" s="42" t="s">
        <v>12</v>
      </c>
      <c r="J9" s="42" t="s">
        <v>57</v>
      </c>
      <c r="K9" s="16">
        <v>0</v>
      </c>
      <c r="L9" s="17">
        <v>1</v>
      </c>
      <c r="M9" s="17">
        <v>0.01</v>
      </c>
      <c r="N9" s="42" t="s">
        <v>48</v>
      </c>
      <c r="O9" s="42" t="s">
        <v>792</v>
      </c>
      <c r="P9" s="42" t="s">
        <v>271</v>
      </c>
      <c r="Q9" s="44" t="s">
        <v>272</v>
      </c>
      <c r="R9" s="51" t="s">
        <v>794</v>
      </c>
      <c r="S9" s="57"/>
    </row>
    <row r="10" spans="1:19" ht="90" x14ac:dyDescent="0.25">
      <c r="A10" s="38" t="str">
        <f>A$9</f>
        <v>Transportation</v>
      </c>
      <c r="B10" s="38" t="str">
        <f t="shared" ref="B10:C10" si="3">B$9</f>
        <v>Transportation Demand Management</v>
      </c>
      <c r="C10" s="38" t="str">
        <f t="shared" si="3"/>
        <v>Fraction of TDM Package Implemented</v>
      </c>
      <c r="D10" s="42" t="s">
        <v>56</v>
      </c>
      <c r="E10" s="42"/>
      <c r="F10" s="42" t="s">
        <v>109</v>
      </c>
      <c r="G10" s="42"/>
      <c r="H10" s="46">
        <v>179</v>
      </c>
      <c r="I10" s="38" t="str">
        <f t="shared" ref="I10:R10" si="4">I$9</f>
        <v>Transportation Demand Management</v>
      </c>
      <c r="J10" s="42" t="s">
        <v>57</v>
      </c>
      <c r="K10" s="12">
        <f t="shared" si="4"/>
        <v>0</v>
      </c>
      <c r="L10" s="12">
        <f t="shared" si="4"/>
        <v>1</v>
      </c>
      <c r="M10" s="12">
        <f t="shared" si="4"/>
        <v>0.01</v>
      </c>
      <c r="N10" s="41" t="str">
        <f t="shared" si="4"/>
        <v>% of TDM package implemented</v>
      </c>
      <c r="O10" s="42" t="s">
        <v>793</v>
      </c>
      <c r="P10" s="41" t="str">
        <f t="shared" si="4"/>
        <v>transportation-sector-main.html#tdm</v>
      </c>
      <c r="Q10" s="41" t="str">
        <f t="shared" si="4"/>
        <v>transportation-demand-management.html</v>
      </c>
      <c r="R10" s="52" t="str">
        <f t="shared" si="4"/>
        <v>International Energy Agency, 2009, "Transport, Energy and CO2: Moving toward Sustainability", http://www.iea.org/publications/freepublications/publication/transport2009.pdf</v>
      </c>
      <c r="S10" s="57"/>
    </row>
    <row r="11" spans="1:19" ht="90" x14ac:dyDescent="0.25">
      <c r="A11" s="37" t="s">
        <v>4</v>
      </c>
      <c r="B11" s="42" t="s">
        <v>13</v>
      </c>
      <c r="C11" s="37" t="s">
        <v>417</v>
      </c>
      <c r="D11" s="42" t="s">
        <v>59</v>
      </c>
      <c r="E11" s="42" t="s">
        <v>51</v>
      </c>
      <c r="F11" s="42" t="s">
        <v>108</v>
      </c>
      <c r="G11" s="42" t="s">
        <v>51</v>
      </c>
      <c r="H11" s="46">
        <v>9</v>
      </c>
      <c r="I11" s="42" t="s">
        <v>13</v>
      </c>
      <c r="J11" s="42" t="s">
        <v>57</v>
      </c>
      <c r="K11" s="13">
        <v>0</v>
      </c>
      <c r="L11" s="15">
        <v>1</v>
      </c>
      <c r="M11" s="15">
        <v>0.01</v>
      </c>
      <c r="N11" s="42" t="s">
        <v>47</v>
      </c>
      <c r="O11" s="37" t="s">
        <v>639</v>
      </c>
      <c r="P11" s="42" t="s">
        <v>273</v>
      </c>
      <c r="Q11" s="44" t="s">
        <v>274</v>
      </c>
      <c r="R11" s="50" t="s">
        <v>205</v>
      </c>
      <c r="S11" s="57"/>
    </row>
    <row r="12" spans="1:19" s="8" customFormat="1" ht="30" x14ac:dyDescent="0.25">
      <c r="A12" s="38" t="str">
        <f t="shared" ref="A12:C22" si="5">A$11</f>
        <v>Transportation</v>
      </c>
      <c r="B12" s="43" t="str">
        <f t="shared" si="5"/>
        <v>Vehicle Electrification</v>
      </c>
      <c r="C12" s="38" t="str">
        <f t="shared" si="5"/>
        <v>Percent Nonelec Vehicles Shifted to Elec</v>
      </c>
      <c r="D12" s="44" t="s">
        <v>56</v>
      </c>
      <c r="E12" s="44" t="s">
        <v>51</v>
      </c>
      <c r="F12" s="44" t="s">
        <v>109</v>
      </c>
      <c r="G12" s="44" t="s">
        <v>51</v>
      </c>
      <c r="H12" s="46" t="s">
        <v>265</v>
      </c>
      <c r="I12" s="43" t="str">
        <f t="shared" ref="I12:I22" si="6">I$11</f>
        <v>Vehicle Electrification</v>
      </c>
      <c r="J12" s="48" t="s">
        <v>58</v>
      </c>
      <c r="K12" s="5"/>
      <c r="L12" s="2"/>
      <c r="M12" s="2"/>
      <c r="N12" s="43"/>
      <c r="O12" s="43"/>
      <c r="P12" s="43"/>
      <c r="Q12" s="44"/>
      <c r="R12" s="53"/>
      <c r="S12" s="58"/>
    </row>
    <row r="13" spans="1:19" s="8" customFormat="1" ht="75" x14ac:dyDescent="0.25">
      <c r="A13" s="38" t="str">
        <f t="shared" si="5"/>
        <v>Transportation</v>
      </c>
      <c r="B13" s="43" t="str">
        <f t="shared" si="5"/>
        <v>Vehicle Electrification</v>
      </c>
      <c r="C13" s="38" t="str">
        <f t="shared" si="5"/>
        <v>Percent Nonelec Vehicles Shifted to Elec</v>
      </c>
      <c r="D13" s="44" t="s">
        <v>59</v>
      </c>
      <c r="E13" s="44" t="s">
        <v>52</v>
      </c>
      <c r="F13" s="44" t="s">
        <v>108</v>
      </c>
      <c r="G13" s="44" t="s">
        <v>52</v>
      </c>
      <c r="H13" s="46">
        <v>10</v>
      </c>
      <c r="I13" s="43" t="str">
        <f t="shared" si="6"/>
        <v>Vehicle Electrification</v>
      </c>
      <c r="J13" s="44" t="s">
        <v>57</v>
      </c>
      <c r="K13" s="18">
        <f>K$11</f>
        <v>0</v>
      </c>
      <c r="L13" s="18">
        <f>L$11</f>
        <v>1</v>
      </c>
      <c r="M13" s="18">
        <f>M$11</f>
        <v>0.01</v>
      </c>
      <c r="N13" s="38" t="str">
        <f>N$11</f>
        <v>% of non-electric vehicles replaced</v>
      </c>
      <c r="O13" s="37" t="s">
        <v>640</v>
      </c>
      <c r="P13" s="42" t="s">
        <v>273</v>
      </c>
      <c r="Q13" s="44" t="s">
        <v>274</v>
      </c>
      <c r="R13" s="50" t="s">
        <v>201</v>
      </c>
      <c r="S13" s="57"/>
    </row>
    <row r="14" spans="1:19" s="8" customFormat="1" ht="30" x14ac:dyDescent="0.25">
      <c r="A14" s="38" t="str">
        <f t="shared" si="5"/>
        <v>Transportation</v>
      </c>
      <c r="B14" s="43" t="str">
        <f t="shared" si="5"/>
        <v>Vehicle Electrification</v>
      </c>
      <c r="C14" s="38" t="str">
        <f t="shared" si="5"/>
        <v>Percent Nonelec Vehicles Shifted to Elec</v>
      </c>
      <c r="D14" s="44" t="s">
        <v>56</v>
      </c>
      <c r="E14" s="44" t="s">
        <v>52</v>
      </c>
      <c r="F14" s="44" t="s">
        <v>109</v>
      </c>
      <c r="G14" s="44" t="s">
        <v>52</v>
      </c>
      <c r="H14" s="46" t="s">
        <v>265</v>
      </c>
      <c r="I14" s="43" t="str">
        <f t="shared" si="6"/>
        <v>Vehicle Electrification</v>
      </c>
      <c r="J14" s="48" t="s">
        <v>58</v>
      </c>
      <c r="K14" s="5"/>
      <c r="L14" s="2"/>
      <c r="M14" s="2"/>
      <c r="N14" s="43"/>
      <c r="O14" s="43"/>
      <c r="P14" s="43"/>
      <c r="Q14" s="44"/>
      <c r="R14" s="53"/>
      <c r="S14" s="58"/>
    </row>
    <row r="15" spans="1:19" s="8" customFormat="1" ht="30" x14ac:dyDescent="0.25">
      <c r="A15" s="38" t="str">
        <f t="shared" si="5"/>
        <v>Transportation</v>
      </c>
      <c r="B15" s="43" t="str">
        <f t="shared" si="5"/>
        <v>Vehicle Electrification</v>
      </c>
      <c r="C15" s="38" t="str">
        <f t="shared" si="5"/>
        <v>Percent Nonelec Vehicles Shifted to Elec</v>
      </c>
      <c r="D15" s="44" t="s">
        <v>59</v>
      </c>
      <c r="E15" s="44" t="s">
        <v>53</v>
      </c>
      <c r="F15" s="44" t="s">
        <v>108</v>
      </c>
      <c r="G15" s="44" t="s">
        <v>110</v>
      </c>
      <c r="H15" s="46" t="s">
        <v>265</v>
      </c>
      <c r="I15" s="43" t="str">
        <f t="shared" si="6"/>
        <v>Vehicle Electrification</v>
      </c>
      <c r="J15" s="48" t="s">
        <v>58</v>
      </c>
      <c r="K15" s="5"/>
      <c r="L15" s="2"/>
      <c r="M15" s="2"/>
      <c r="N15" s="43"/>
      <c r="O15" s="43"/>
      <c r="P15" s="43"/>
      <c r="Q15" s="44"/>
      <c r="R15" s="53"/>
      <c r="S15" s="58"/>
    </row>
    <row r="16" spans="1:19" s="8" customFormat="1" ht="30" x14ac:dyDescent="0.25">
      <c r="A16" s="38" t="str">
        <f t="shared" si="5"/>
        <v>Transportation</v>
      </c>
      <c r="B16" s="43" t="str">
        <f t="shared" si="5"/>
        <v>Vehicle Electrification</v>
      </c>
      <c r="C16" s="38" t="str">
        <f t="shared" si="5"/>
        <v>Percent Nonelec Vehicles Shifted to Elec</v>
      </c>
      <c r="D16" s="44" t="s">
        <v>56</v>
      </c>
      <c r="E16" s="44" t="s">
        <v>53</v>
      </c>
      <c r="F16" s="44" t="s">
        <v>109</v>
      </c>
      <c r="G16" s="44" t="s">
        <v>110</v>
      </c>
      <c r="H16" s="46" t="s">
        <v>265</v>
      </c>
      <c r="I16" s="43" t="str">
        <f t="shared" si="6"/>
        <v>Vehicle Electrification</v>
      </c>
      <c r="J16" s="48" t="s">
        <v>58</v>
      </c>
      <c r="K16" s="5"/>
      <c r="L16" s="2"/>
      <c r="M16" s="2"/>
      <c r="N16" s="43"/>
      <c r="O16" s="43"/>
      <c r="P16" s="43"/>
      <c r="Q16" s="44"/>
      <c r="R16" s="53"/>
      <c r="S16" s="58"/>
    </row>
    <row r="17" spans="1:19" s="8" customFormat="1" ht="90" x14ac:dyDescent="0.25">
      <c r="A17" s="38" t="str">
        <f t="shared" si="5"/>
        <v>Transportation</v>
      </c>
      <c r="B17" s="43" t="str">
        <f t="shared" si="5"/>
        <v>Vehicle Electrification</v>
      </c>
      <c r="C17" s="38" t="str">
        <f t="shared" si="5"/>
        <v>Percent Nonelec Vehicles Shifted to Elec</v>
      </c>
      <c r="D17" s="44" t="s">
        <v>59</v>
      </c>
      <c r="E17" s="44" t="s">
        <v>54</v>
      </c>
      <c r="F17" s="44" t="s">
        <v>108</v>
      </c>
      <c r="G17" s="44" t="s">
        <v>111</v>
      </c>
      <c r="H17" s="46">
        <v>11</v>
      </c>
      <c r="I17" s="43" t="str">
        <f t="shared" si="6"/>
        <v>Vehicle Electrification</v>
      </c>
      <c r="J17" s="39" t="s">
        <v>57</v>
      </c>
      <c r="K17" s="18">
        <f>K$11</f>
        <v>0</v>
      </c>
      <c r="L17" s="18">
        <f>L$11</f>
        <v>1</v>
      </c>
      <c r="M17" s="18">
        <f>M$11</f>
        <v>0.01</v>
      </c>
      <c r="N17" s="38" t="str">
        <f>N$11</f>
        <v>% of non-electric vehicles replaced</v>
      </c>
      <c r="O17" s="37" t="s">
        <v>641</v>
      </c>
      <c r="P17" s="42" t="s">
        <v>273</v>
      </c>
      <c r="Q17" s="44" t="s">
        <v>274</v>
      </c>
      <c r="R17" s="50" t="s">
        <v>213</v>
      </c>
      <c r="S17" s="58"/>
    </row>
    <row r="18" spans="1:19" s="8" customFormat="1" ht="30" x14ac:dyDescent="0.25">
      <c r="A18" s="38" t="str">
        <f t="shared" si="5"/>
        <v>Transportation</v>
      </c>
      <c r="B18" s="43" t="str">
        <f t="shared" si="5"/>
        <v>Vehicle Electrification</v>
      </c>
      <c r="C18" s="38" t="str">
        <f t="shared" si="5"/>
        <v>Percent Nonelec Vehicles Shifted to Elec</v>
      </c>
      <c r="D18" s="44" t="s">
        <v>56</v>
      </c>
      <c r="E18" s="44" t="s">
        <v>54</v>
      </c>
      <c r="F18" s="44" t="s">
        <v>109</v>
      </c>
      <c r="G18" s="44" t="s">
        <v>111</v>
      </c>
      <c r="H18" s="46" t="s">
        <v>265</v>
      </c>
      <c r="I18" s="43" t="str">
        <f t="shared" si="6"/>
        <v>Vehicle Electrification</v>
      </c>
      <c r="J18" s="48" t="s">
        <v>58</v>
      </c>
      <c r="K18" s="5"/>
      <c r="L18" s="2"/>
      <c r="M18" s="2"/>
      <c r="N18" s="43"/>
      <c r="O18" s="43"/>
      <c r="P18" s="43"/>
      <c r="Q18" s="44"/>
      <c r="R18" s="53"/>
      <c r="S18" s="58"/>
    </row>
    <row r="19" spans="1:19" s="8" customFormat="1" ht="30" x14ac:dyDescent="0.25">
      <c r="A19" s="38" t="str">
        <f t="shared" si="5"/>
        <v>Transportation</v>
      </c>
      <c r="B19" s="43" t="str">
        <f t="shared" si="5"/>
        <v>Vehicle Electrification</v>
      </c>
      <c r="C19" s="38" t="str">
        <f t="shared" si="5"/>
        <v>Percent Nonelec Vehicles Shifted to Elec</v>
      </c>
      <c r="D19" s="44" t="s">
        <v>59</v>
      </c>
      <c r="E19" s="44" t="s">
        <v>55</v>
      </c>
      <c r="F19" s="44" t="s">
        <v>108</v>
      </c>
      <c r="G19" s="44" t="s">
        <v>112</v>
      </c>
      <c r="H19" s="46" t="s">
        <v>265</v>
      </c>
      <c r="I19" s="43" t="str">
        <f t="shared" si="6"/>
        <v>Vehicle Electrification</v>
      </c>
      <c r="J19" s="48" t="s">
        <v>58</v>
      </c>
      <c r="K19" s="5"/>
      <c r="L19" s="2"/>
      <c r="M19" s="2"/>
      <c r="N19" s="43"/>
      <c r="O19" s="43"/>
      <c r="P19" s="43"/>
      <c r="Q19" s="44"/>
      <c r="R19" s="53"/>
      <c r="S19" s="58"/>
    </row>
    <row r="20" spans="1:19" s="8" customFormat="1" ht="30" x14ac:dyDescent="0.25">
      <c r="A20" s="38" t="str">
        <f t="shared" si="5"/>
        <v>Transportation</v>
      </c>
      <c r="B20" s="43" t="str">
        <f t="shared" si="5"/>
        <v>Vehicle Electrification</v>
      </c>
      <c r="C20" s="38" t="str">
        <f t="shared" si="5"/>
        <v>Percent Nonelec Vehicles Shifted to Elec</v>
      </c>
      <c r="D20" s="44" t="s">
        <v>56</v>
      </c>
      <c r="E20" s="44" t="s">
        <v>55</v>
      </c>
      <c r="F20" s="44" t="s">
        <v>109</v>
      </c>
      <c r="G20" s="44" t="s">
        <v>112</v>
      </c>
      <c r="H20" s="46" t="s">
        <v>265</v>
      </c>
      <c r="I20" s="43" t="str">
        <f t="shared" si="6"/>
        <v>Vehicle Electrification</v>
      </c>
      <c r="J20" s="48" t="s">
        <v>58</v>
      </c>
      <c r="K20" s="5"/>
      <c r="L20" s="2"/>
      <c r="M20" s="2"/>
      <c r="N20" s="43"/>
      <c r="O20" s="43"/>
      <c r="P20" s="43"/>
      <c r="Q20" s="44"/>
      <c r="R20" s="53"/>
      <c r="S20" s="58"/>
    </row>
    <row r="21" spans="1:19" s="8" customFormat="1" ht="30" x14ac:dyDescent="0.25">
      <c r="A21" s="38" t="str">
        <f t="shared" si="5"/>
        <v>Transportation</v>
      </c>
      <c r="B21" s="43" t="str">
        <f t="shared" si="5"/>
        <v>Vehicle Electrification</v>
      </c>
      <c r="C21" s="38" t="str">
        <f t="shared" si="5"/>
        <v>Percent Nonelec Vehicles Shifted to Elec</v>
      </c>
      <c r="D21" s="44" t="s">
        <v>59</v>
      </c>
      <c r="E21" s="44" t="s">
        <v>143</v>
      </c>
      <c r="F21" s="44" t="s">
        <v>108</v>
      </c>
      <c r="G21" s="44" t="s">
        <v>198</v>
      </c>
      <c r="H21" s="46"/>
      <c r="I21" s="43" t="str">
        <f t="shared" si="6"/>
        <v>Vehicle Electrification</v>
      </c>
      <c r="J21" s="48" t="s">
        <v>58</v>
      </c>
      <c r="K21" s="5"/>
      <c r="L21" s="2"/>
      <c r="M21" s="2"/>
      <c r="N21" s="43"/>
      <c r="O21" s="43"/>
      <c r="P21" s="43"/>
      <c r="Q21" s="44"/>
      <c r="R21" s="53"/>
      <c r="S21" s="58"/>
    </row>
    <row r="22" spans="1:19" s="8" customFormat="1" ht="30" x14ac:dyDescent="0.25">
      <c r="A22" s="38" t="str">
        <f t="shared" si="5"/>
        <v>Transportation</v>
      </c>
      <c r="B22" s="43" t="str">
        <f t="shared" si="5"/>
        <v>Vehicle Electrification</v>
      </c>
      <c r="C22" s="38" t="str">
        <f t="shared" si="5"/>
        <v>Percent Nonelec Vehicles Shifted to Elec</v>
      </c>
      <c r="D22" s="44" t="s">
        <v>56</v>
      </c>
      <c r="E22" s="44" t="s">
        <v>143</v>
      </c>
      <c r="F22" s="44" t="s">
        <v>109</v>
      </c>
      <c r="G22" s="44" t="s">
        <v>198</v>
      </c>
      <c r="H22" s="46"/>
      <c r="I22" s="43" t="str">
        <f t="shared" si="6"/>
        <v>Vehicle Electrification</v>
      </c>
      <c r="J22" s="48" t="s">
        <v>58</v>
      </c>
      <c r="K22" s="5"/>
      <c r="L22" s="2"/>
      <c r="M22" s="2"/>
      <c r="N22" s="43"/>
      <c r="O22" s="43"/>
      <c r="P22" s="43"/>
      <c r="Q22" s="44"/>
      <c r="R22" s="53"/>
      <c r="S22" s="58"/>
    </row>
    <row r="23" spans="1:19" ht="75" x14ac:dyDescent="0.25">
      <c r="A23" s="37" t="s">
        <v>92</v>
      </c>
      <c r="B23" s="42" t="s">
        <v>17</v>
      </c>
      <c r="C23" s="37" t="s">
        <v>418</v>
      </c>
      <c r="D23" s="42" t="s">
        <v>384</v>
      </c>
      <c r="E23" s="42"/>
      <c r="F23" s="42" t="s">
        <v>388</v>
      </c>
      <c r="G23" s="42"/>
      <c r="H23" s="46">
        <v>12</v>
      </c>
      <c r="I23" s="42" t="s">
        <v>17</v>
      </c>
      <c r="J23" s="42" t="s">
        <v>57</v>
      </c>
      <c r="K23" s="15">
        <v>0</v>
      </c>
      <c r="L23" s="15">
        <v>1</v>
      </c>
      <c r="M23" s="15">
        <v>0.01</v>
      </c>
      <c r="N23" s="37" t="s">
        <v>144</v>
      </c>
      <c r="O23" s="37" t="s">
        <v>642</v>
      </c>
      <c r="P23" s="42" t="s">
        <v>275</v>
      </c>
      <c r="Q23" s="44" t="s">
        <v>276</v>
      </c>
      <c r="R23" s="54"/>
      <c r="S23" s="57"/>
    </row>
    <row r="24" spans="1:19" ht="75" x14ac:dyDescent="0.25">
      <c r="A24" s="38" t="str">
        <f>A$23</f>
        <v>Buildings and Appliances</v>
      </c>
      <c r="B24" s="38" t="str">
        <f t="shared" ref="B24:C25" si="7">B$23</f>
        <v>Building Component Electrification</v>
      </c>
      <c r="C24" s="38" t="str">
        <f t="shared" si="7"/>
        <v>Percent New Nonelec Component Sales Shifted to Elec</v>
      </c>
      <c r="D24" s="42" t="s">
        <v>385</v>
      </c>
      <c r="E24" s="42"/>
      <c r="F24" s="42" t="s">
        <v>387</v>
      </c>
      <c r="G24" s="42"/>
      <c r="H24" s="46">
        <v>162</v>
      </c>
      <c r="I24" s="38" t="str">
        <f t="shared" ref="I24:I25" si="8">I$23</f>
        <v>Building Component Electrification</v>
      </c>
      <c r="J24" s="42" t="s">
        <v>57</v>
      </c>
      <c r="K24" s="11">
        <f t="shared" ref="K24:P25" si="9">K$23</f>
        <v>0</v>
      </c>
      <c r="L24" s="12">
        <f t="shared" si="9"/>
        <v>1</v>
      </c>
      <c r="M24" s="12">
        <f t="shared" si="9"/>
        <v>0.01</v>
      </c>
      <c r="N24" s="41" t="str">
        <f t="shared" si="9"/>
        <v>% of newly sold non-electric building components</v>
      </c>
      <c r="O24" s="37" t="s">
        <v>643</v>
      </c>
      <c r="P24" s="41" t="str">
        <f t="shared" si="9"/>
        <v>buildings-sector-main.html#component-elec</v>
      </c>
      <c r="Q24" s="41" t="str">
        <f t="shared" ref="Q24:Q25" si="10">Q$23</f>
        <v>building-component-electrification.html</v>
      </c>
      <c r="R24" s="52"/>
      <c r="S24" s="41"/>
    </row>
    <row r="25" spans="1:19" ht="75" x14ac:dyDescent="0.25">
      <c r="A25" s="38" t="str">
        <f>A$23</f>
        <v>Buildings and Appliances</v>
      </c>
      <c r="B25" s="38" t="str">
        <f t="shared" si="7"/>
        <v>Building Component Electrification</v>
      </c>
      <c r="C25" s="38" t="str">
        <f t="shared" si="7"/>
        <v>Percent New Nonelec Component Sales Shifted to Elec</v>
      </c>
      <c r="D25" s="42" t="s">
        <v>386</v>
      </c>
      <c r="E25" s="42"/>
      <c r="F25" s="42" t="s">
        <v>226</v>
      </c>
      <c r="G25" s="42"/>
      <c r="H25" s="46">
        <v>163</v>
      </c>
      <c r="I25" s="38" t="str">
        <f t="shared" si="8"/>
        <v>Building Component Electrification</v>
      </c>
      <c r="J25" s="42" t="s">
        <v>57</v>
      </c>
      <c r="K25" s="11">
        <f t="shared" si="9"/>
        <v>0</v>
      </c>
      <c r="L25" s="12">
        <f t="shared" si="9"/>
        <v>1</v>
      </c>
      <c r="M25" s="12">
        <f t="shared" si="9"/>
        <v>0.01</v>
      </c>
      <c r="N25" s="41" t="str">
        <f t="shared" si="9"/>
        <v>% of newly sold non-electric building components</v>
      </c>
      <c r="O25" s="37" t="s">
        <v>644</v>
      </c>
      <c r="P25" s="41" t="str">
        <f t="shared" si="9"/>
        <v>buildings-sector-main.html#component-elec</v>
      </c>
      <c r="Q25" s="41" t="str">
        <f t="shared" si="10"/>
        <v>building-component-electrification.html</v>
      </c>
      <c r="R25" s="52"/>
      <c r="S25" s="41"/>
    </row>
    <row r="26" spans="1:19" s="8" customFormat="1" ht="120" x14ac:dyDescent="0.25">
      <c r="A26" s="37" t="s">
        <v>92</v>
      </c>
      <c r="B26" s="42" t="s">
        <v>129</v>
      </c>
      <c r="C26" s="37" t="s">
        <v>419</v>
      </c>
      <c r="D26" s="42" t="s">
        <v>145</v>
      </c>
      <c r="E26" s="42" t="s">
        <v>384</v>
      </c>
      <c r="F26" s="42" t="s">
        <v>388</v>
      </c>
      <c r="G26" s="42" t="s">
        <v>151</v>
      </c>
      <c r="H26" s="46">
        <v>13</v>
      </c>
      <c r="I26" s="42" t="s">
        <v>129</v>
      </c>
      <c r="J26" s="42" t="s">
        <v>57</v>
      </c>
      <c r="K26" s="13">
        <v>0</v>
      </c>
      <c r="L26" s="15">
        <f>ROUND(MaxBoundCalculations!B162,2)</f>
        <v>0.22</v>
      </c>
      <c r="M26" s="15">
        <v>0.01</v>
      </c>
      <c r="N26" s="42" t="s">
        <v>41</v>
      </c>
      <c r="O26" s="37" t="s">
        <v>652</v>
      </c>
      <c r="P26" s="42" t="s">
        <v>277</v>
      </c>
      <c r="Q26" s="44" t="s">
        <v>278</v>
      </c>
      <c r="R26" s="50" t="s">
        <v>206</v>
      </c>
      <c r="S26" s="59" t="s">
        <v>636</v>
      </c>
    </row>
    <row r="27" spans="1:19" s="8" customFormat="1" ht="105" x14ac:dyDescent="0.25">
      <c r="A27" s="38" t="str">
        <f>A$26</f>
        <v>Buildings and Appliances</v>
      </c>
      <c r="B27" s="43" t="str">
        <f t="shared" ref="B27:C42" si="11">B$26</f>
        <v>Building Energy Efficiency Standards</v>
      </c>
      <c r="C27" s="43" t="str">
        <f t="shared" si="11"/>
        <v>Reduction in E Use Allowed by Component Eff Std</v>
      </c>
      <c r="D27" s="42" t="s">
        <v>146</v>
      </c>
      <c r="E27" s="42" t="s">
        <v>384</v>
      </c>
      <c r="F27" s="42" t="s">
        <v>388</v>
      </c>
      <c r="G27" s="42" t="s">
        <v>152</v>
      </c>
      <c r="H27" s="46">
        <v>14</v>
      </c>
      <c r="I27" s="43" t="str">
        <f t="shared" ref="I27:I43" si="12">I$26</f>
        <v>Building Energy Efficiency Standards</v>
      </c>
      <c r="J27" s="42" t="s">
        <v>57</v>
      </c>
      <c r="K27" s="9">
        <f t="shared" ref="K27:R42" si="13">K$26</f>
        <v>0</v>
      </c>
      <c r="L27" s="24">
        <f>ROUND(MaxBoundCalculations!B163,2)</f>
        <v>0.38</v>
      </c>
      <c r="M27" s="9">
        <f t="shared" si="13"/>
        <v>0.01</v>
      </c>
      <c r="N27" s="43" t="str">
        <f t="shared" si="13"/>
        <v>% reduction in energy use</v>
      </c>
      <c r="O27" s="37" t="s">
        <v>653</v>
      </c>
      <c r="P27" s="43" t="str">
        <f t="shared" si="13"/>
        <v>buildings-sector-main.html#eff-stds</v>
      </c>
      <c r="Q27" s="43" t="str">
        <f t="shared" si="13"/>
        <v>building-energy-efficiency-standards.html</v>
      </c>
      <c r="R27" s="53" t="str">
        <f>R$26</f>
        <v>Edison Foundation, 2011, "Assessment of Electricity Savings in the U.S. Achievable through _x000D_New Appliance/Equipment Efficiency Standards and Building Efficiency Codes (2010 - 2025)", http://www.edisonfoundation.net/iei/Documents/IEE_CodesandStandardsAssessment_2010-2025_UPDATE.pdf, Page B-2, Table B-1.</v>
      </c>
      <c r="S27" s="58" t="str">
        <f>S26</f>
        <v>Itron, 2007, "ASSESSMENT OF LONG-TERM_x000D_ELECTRIC ENERGY EFFICIENCY_x000D_POTENTIAL IN CALIFORNIA’S_x000D_RESIDENTIAL SECTOR," http://www.energy.ca.gov/2007publications/CEC-500-2007-002/CEC-500-2007-002.PDF, p.33, Table 5-1</v>
      </c>
    </row>
    <row r="28" spans="1:19" s="8" customFormat="1" ht="105" x14ac:dyDescent="0.25">
      <c r="A28" s="38" t="str">
        <f>A$26</f>
        <v>Buildings and Appliances</v>
      </c>
      <c r="B28" s="43" t="str">
        <f t="shared" si="11"/>
        <v>Building Energy Efficiency Standards</v>
      </c>
      <c r="C28" s="43" t="str">
        <f t="shared" si="11"/>
        <v>Reduction in E Use Allowed by Component Eff Std</v>
      </c>
      <c r="D28" s="42" t="s">
        <v>147</v>
      </c>
      <c r="E28" s="42" t="s">
        <v>384</v>
      </c>
      <c r="F28" s="42" t="s">
        <v>388</v>
      </c>
      <c r="G28" s="42" t="s">
        <v>153</v>
      </c>
      <c r="H28" s="46">
        <v>15</v>
      </c>
      <c r="I28" s="43" t="str">
        <f t="shared" si="12"/>
        <v>Building Energy Efficiency Standards</v>
      </c>
      <c r="J28" s="42" t="s">
        <v>57</v>
      </c>
      <c r="K28" s="9">
        <f t="shared" si="13"/>
        <v>0</v>
      </c>
      <c r="L28" s="24">
        <f>ROUND(MaxBoundCalculations!B163,2)</f>
        <v>0.38</v>
      </c>
      <c r="M28" s="9">
        <f t="shared" si="13"/>
        <v>0.01</v>
      </c>
      <c r="N28" s="43" t="str">
        <f t="shared" si="13"/>
        <v>% reduction in energy use</v>
      </c>
      <c r="O28" s="37" t="s">
        <v>654</v>
      </c>
      <c r="P28" s="43" t="str">
        <f t="shared" si="13"/>
        <v>buildings-sector-main.html#eff-stds</v>
      </c>
      <c r="Q28" s="43" t="str">
        <f t="shared" si="13"/>
        <v>building-energy-efficiency-standards.html</v>
      </c>
      <c r="R28" s="53" t="str">
        <f>R$26</f>
        <v>Edison Foundation, 2011, "Assessment of Electricity Savings in the U.S. Achievable through _x000D_New Appliance/Equipment Efficiency Standards and Building Efficiency Codes (2010 - 2025)", http://www.edisonfoundation.net/iei/Documents/IEE_CodesandStandardsAssessment_2010-2025_UPDATE.pdf, Page B-2, Table B-1.</v>
      </c>
      <c r="S28" s="58" t="str">
        <f t="shared" ref="S28:S43" si="14">S27</f>
        <v>Itron, 2007, "ASSESSMENT OF LONG-TERM_x000D_ELECTRIC ENERGY EFFICIENCY_x000D_POTENTIAL IN CALIFORNIA’S_x000D_RESIDENTIAL SECTOR," http://www.energy.ca.gov/2007publications/CEC-500-2007-002/CEC-500-2007-002.PDF, p.33, Table 5-1</v>
      </c>
    </row>
    <row r="29" spans="1:19" s="8" customFormat="1" ht="105" x14ac:dyDescent="0.25">
      <c r="A29" s="38" t="str">
        <f>A$26</f>
        <v>Buildings and Appliances</v>
      </c>
      <c r="B29" s="43" t="str">
        <f t="shared" si="11"/>
        <v>Building Energy Efficiency Standards</v>
      </c>
      <c r="C29" s="43" t="str">
        <f t="shared" si="11"/>
        <v>Reduction in E Use Allowed by Component Eff Std</v>
      </c>
      <c r="D29" s="42" t="s">
        <v>148</v>
      </c>
      <c r="E29" s="42" t="s">
        <v>384</v>
      </c>
      <c r="F29" s="42" t="s">
        <v>388</v>
      </c>
      <c r="G29" s="42" t="s">
        <v>154</v>
      </c>
      <c r="H29" s="46">
        <v>16</v>
      </c>
      <c r="I29" s="43" t="str">
        <f t="shared" si="12"/>
        <v>Building Energy Efficiency Standards</v>
      </c>
      <c r="J29" s="42" t="s">
        <v>57</v>
      </c>
      <c r="K29" s="9">
        <f t="shared" si="13"/>
        <v>0</v>
      </c>
      <c r="L29" s="24">
        <f>ROUND(MaxBoundCalculations!B161,2)</f>
        <v>0.4</v>
      </c>
      <c r="M29" s="9">
        <f t="shared" si="13"/>
        <v>0.01</v>
      </c>
      <c r="N29" s="43" t="str">
        <f t="shared" si="13"/>
        <v>% reduction in energy use</v>
      </c>
      <c r="O29" s="37" t="s">
        <v>655</v>
      </c>
      <c r="P29" s="43" t="str">
        <f t="shared" si="13"/>
        <v>buildings-sector-main.html#eff-stds</v>
      </c>
      <c r="Q29" s="43" t="str">
        <f t="shared" si="13"/>
        <v>building-energy-efficiency-standards.html</v>
      </c>
      <c r="R29" s="53" t="str">
        <f>R$26</f>
        <v>Edison Foundation, 2011, "Assessment of Electricity Savings in the U.S. Achievable through _x000D_New Appliance/Equipment Efficiency Standards and Building Efficiency Codes (2010 - 2025)", http://www.edisonfoundation.net/iei/Documents/IEE_CodesandStandardsAssessment_2010-2025_UPDATE.pdf, Page B-2, Table B-1.</v>
      </c>
      <c r="S29" s="58" t="str">
        <f t="shared" si="14"/>
        <v>Itron, 2007, "ASSESSMENT OF LONG-TERM_x000D_ELECTRIC ENERGY EFFICIENCY_x000D_POTENTIAL IN CALIFORNIA’S_x000D_RESIDENTIAL SECTOR," http://www.energy.ca.gov/2007publications/CEC-500-2007-002/CEC-500-2007-002.PDF, p.33, Table 5-1</v>
      </c>
    </row>
    <row r="30" spans="1:19" s="8" customFormat="1" ht="105" x14ac:dyDescent="0.25">
      <c r="A30" s="38" t="str">
        <f>A$26</f>
        <v>Buildings and Appliances</v>
      </c>
      <c r="B30" s="43" t="str">
        <f t="shared" si="11"/>
        <v>Building Energy Efficiency Standards</v>
      </c>
      <c r="C30" s="43" t="str">
        <f t="shared" si="11"/>
        <v>Reduction in E Use Allowed by Component Eff Std</v>
      </c>
      <c r="D30" s="42" t="s">
        <v>149</v>
      </c>
      <c r="E30" s="42" t="s">
        <v>384</v>
      </c>
      <c r="F30" s="42" t="s">
        <v>388</v>
      </c>
      <c r="G30" s="42" t="s">
        <v>155</v>
      </c>
      <c r="H30" s="46">
        <v>17</v>
      </c>
      <c r="I30" s="43" t="str">
        <f t="shared" si="12"/>
        <v>Building Energy Efficiency Standards</v>
      </c>
      <c r="J30" s="42" t="s">
        <v>57</v>
      </c>
      <c r="K30" s="9">
        <f t="shared" si="13"/>
        <v>0</v>
      </c>
      <c r="L30" s="24">
        <f>ROUND(MaxBoundCalculations!B159,2)</f>
        <v>0.38</v>
      </c>
      <c r="M30" s="9">
        <f t="shared" si="13"/>
        <v>0.01</v>
      </c>
      <c r="N30" s="43" t="str">
        <f t="shared" si="13"/>
        <v>% reduction in energy use</v>
      </c>
      <c r="O30" s="37" t="s">
        <v>656</v>
      </c>
      <c r="P30" s="43" t="str">
        <f t="shared" si="13"/>
        <v>buildings-sector-main.html#eff-stds</v>
      </c>
      <c r="Q30" s="43" t="str">
        <f t="shared" si="13"/>
        <v>building-energy-efficiency-standards.html</v>
      </c>
      <c r="R30" s="53" t="str">
        <f>R$26</f>
        <v>Edison Foundation, 2011, "Assessment of Electricity Savings in the U.S. Achievable through _x000D_New Appliance/Equipment Efficiency Standards and Building Efficiency Codes (2010 - 2025)", http://www.edisonfoundation.net/iei/Documents/IEE_CodesandStandardsAssessment_2010-2025_UPDATE.pdf, Page B-2, Table B-1.</v>
      </c>
      <c r="S30" s="58" t="str">
        <f t="shared" si="14"/>
        <v>Itron, 2007, "ASSESSMENT OF LONG-TERM_x000D_ELECTRIC ENERGY EFFICIENCY_x000D_POTENTIAL IN CALIFORNIA’S_x000D_RESIDENTIAL SECTOR," http://www.energy.ca.gov/2007publications/CEC-500-2007-002/CEC-500-2007-002.PDF, p.33, Table 5-1</v>
      </c>
    </row>
    <row r="31" spans="1:19" s="8" customFormat="1" ht="105" x14ac:dyDescent="0.25">
      <c r="A31" s="38" t="str">
        <f>A$26</f>
        <v>Buildings and Appliances</v>
      </c>
      <c r="B31" s="43" t="str">
        <f t="shared" si="11"/>
        <v>Building Energy Efficiency Standards</v>
      </c>
      <c r="C31" s="43" t="str">
        <f t="shared" si="11"/>
        <v>Reduction in E Use Allowed by Component Eff Std</v>
      </c>
      <c r="D31" s="42" t="s">
        <v>150</v>
      </c>
      <c r="E31" s="42" t="s">
        <v>384</v>
      </c>
      <c r="F31" s="42" t="s">
        <v>388</v>
      </c>
      <c r="G31" s="42" t="s">
        <v>156</v>
      </c>
      <c r="H31" s="46">
        <v>18</v>
      </c>
      <c r="I31" s="43" t="str">
        <f t="shared" si="12"/>
        <v>Building Energy Efficiency Standards</v>
      </c>
      <c r="J31" s="42" t="s">
        <v>57</v>
      </c>
      <c r="K31" s="9">
        <f t="shared" si="13"/>
        <v>0</v>
      </c>
      <c r="L31" s="24">
        <f>ROUND(MaxBoundCalculations!B160,2)</f>
        <v>0.11</v>
      </c>
      <c r="M31" s="9">
        <f t="shared" si="13"/>
        <v>0.01</v>
      </c>
      <c r="N31" s="43" t="str">
        <f t="shared" si="13"/>
        <v>% reduction in energy use</v>
      </c>
      <c r="O31" s="37" t="s">
        <v>657</v>
      </c>
      <c r="P31" s="43" t="str">
        <f t="shared" si="13"/>
        <v>buildings-sector-main.html#eff-stds</v>
      </c>
      <c r="Q31" s="43" t="str">
        <f t="shared" si="13"/>
        <v>building-energy-efficiency-standards.html</v>
      </c>
      <c r="R31" s="53" t="str">
        <f>R$26</f>
        <v>Edison Foundation, 2011, "Assessment of Electricity Savings in the U.S. Achievable through _x000D_New Appliance/Equipment Efficiency Standards and Building Efficiency Codes (2010 - 2025)", http://www.edisonfoundation.net/iei/Documents/IEE_CodesandStandardsAssessment_2010-2025_UPDATE.pdf, Page B-2, Table B-1.</v>
      </c>
      <c r="S31" s="58" t="str">
        <f t="shared" si="14"/>
        <v>Itron, 2007, "ASSESSMENT OF LONG-TERM_x000D_ELECTRIC ENERGY EFFICIENCY_x000D_POTENTIAL IN CALIFORNIA’S_x000D_RESIDENTIAL SECTOR," http://www.energy.ca.gov/2007publications/CEC-500-2007-002/CEC-500-2007-002.PDF, p.33, Table 5-1</v>
      </c>
    </row>
    <row r="32" spans="1:19" s="8" customFormat="1" ht="105" x14ac:dyDescent="0.25">
      <c r="A32" s="38" t="str">
        <f t="shared" ref="A32:C43" si="15">A$26</f>
        <v>Buildings and Appliances</v>
      </c>
      <c r="B32" s="43" t="str">
        <f t="shared" si="11"/>
        <v>Building Energy Efficiency Standards</v>
      </c>
      <c r="C32" s="43" t="str">
        <f t="shared" si="11"/>
        <v>Reduction in E Use Allowed by Component Eff Std</v>
      </c>
      <c r="D32" s="42" t="s">
        <v>145</v>
      </c>
      <c r="E32" s="42" t="s">
        <v>385</v>
      </c>
      <c r="F32" s="42" t="s">
        <v>387</v>
      </c>
      <c r="G32" s="42" t="s">
        <v>151</v>
      </c>
      <c r="H32" s="46">
        <v>150</v>
      </c>
      <c r="I32" s="43" t="str">
        <f t="shared" si="12"/>
        <v>Building Energy Efficiency Standards</v>
      </c>
      <c r="J32" s="42" t="s">
        <v>57</v>
      </c>
      <c r="K32" s="9">
        <f t="shared" si="13"/>
        <v>0</v>
      </c>
      <c r="L32" s="9">
        <f>L26</f>
        <v>0.22</v>
      </c>
      <c r="M32" s="9">
        <f t="shared" si="13"/>
        <v>0.01</v>
      </c>
      <c r="N32" s="43" t="str">
        <f t="shared" si="13"/>
        <v>% reduction in energy use</v>
      </c>
      <c r="O32" s="37" t="s">
        <v>658</v>
      </c>
      <c r="P32" s="43" t="str">
        <f t="shared" si="13"/>
        <v>buildings-sector-main.html#eff-stds</v>
      </c>
      <c r="Q32" s="43" t="str">
        <f t="shared" si="13"/>
        <v>building-energy-efficiency-standards.html</v>
      </c>
      <c r="R32" s="53" t="str">
        <f t="shared" si="13"/>
        <v>Edison Foundation, 2011, "Assessment of Electricity Savings in the U.S. Achievable through _x000D_New Appliance/Equipment Efficiency Standards and Building Efficiency Codes (2010 - 2025)", http://www.edisonfoundation.net/iei/Documents/IEE_CodesandStandardsAssessment_2010-2025_UPDATE.pdf, Page B-2, Table B-1.</v>
      </c>
      <c r="S32" s="58" t="str">
        <f t="shared" si="14"/>
        <v>Itron, 2007, "ASSESSMENT OF LONG-TERM_x000D_ELECTRIC ENERGY EFFICIENCY_x000D_POTENTIAL IN CALIFORNIA’S_x000D_RESIDENTIAL SECTOR," http://www.energy.ca.gov/2007publications/CEC-500-2007-002/CEC-500-2007-002.PDF, p.33, Table 5-1</v>
      </c>
    </row>
    <row r="33" spans="1:19" s="8" customFormat="1" ht="105" x14ac:dyDescent="0.25">
      <c r="A33" s="38" t="str">
        <f t="shared" si="15"/>
        <v>Buildings and Appliances</v>
      </c>
      <c r="B33" s="43" t="str">
        <f t="shared" si="11"/>
        <v>Building Energy Efficiency Standards</v>
      </c>
      <c r="C33" s="43" t="str">
        <f t="shared" si="11"/>
        <v>Reduction in E Use Allowed by Component Eff Std</v>
      </c>
      <c r="D33" s="42" t="s">
        <v>146</v>
      </c>
      <c r="E33" s="42" t="s">
        <v>385</v>
      </c>
      <c r="F33" s="42" t="s">
        <v>387</v>
      </c>
      <c r="G33" s="42" t="s">
        <v>152</v>
      </c>
      <c r="H33" s="46">
        <v>151</v>
      </c>
      <c r="I33" s="43" t="str">
        <f t="shared" si="12"/>
        <v>Building Energy Efficiency Standards</v>
      </c>
      <c r="J33" s="42" t="s">
        <v>57</v>
      </c>
      <c r="K33" s="9">
        <f t="shared" si="13"/>
        <v>0</v>
      </c>
      <c r="L33" s="9">
        <f t="shared" ref="L33:L43" si="16">L27</f>
        <v>0.38</v>
      </c>
      <c r="M33" s="9">
        <f t="shared" si="13"/>
        <v>0.01</v>
      </c>
      <c r="N33" s="43" t="str">
        <f t="shared" si="13"/>
        <v>% reduction in energy use</v>
      </c>
      <c r="O33" s="37" t="s">
        <v>659</v>
      </c>
      <c r="P33" s="43" t="str">
        <f t="shared" si="13"/>
        <v>buildings-sector-main.html#eff-stds</v>
      </c>
      <c r="Q33" s="43" t="str">
        <f t="shared" si="13"/>
        <v>building-energy-efficiency-standards.html</v>
      </c>
      <c r="R33" s="53" t="str">
        <f t="shared" si="13"/>
        <v>Edison Foundation, 2011, "Assessment of Electricity Savings in the U.S. Achievable through _x000D_New Appliance/Equipment Efficiency Standards and Building Efficiency Codes (2010 - 2025)", http://www.edisonfoundation.net/iei/Documents/IEE_CodesandStandardsAssessment_2010-2025_UPDATE.pdf, Page B-2, Table B-1.</v>
      </c>
      <c r="S33" s="58" t="str">
        <f t="shared" si="14"/>
        <v>Itron, 2007, "ASSESSMENT OF LONG-TERM_x000D_ELECTRIC ENERGY EFFICIENCY_x000D_POTENTIAL IN CALIFORNIA’S_x000D_RESIDENTIAL SECTOR," http://www.energy.ca.gov/2007publications/CEC-500-2007-002/CEC-500-2007-002.PDF, p.33, Table 5-1</v>
      </c>
    </row>
    <row r="34" spans="1:19" s="8" customFormat="1" ht="105" x14ac:dyDescent="0.25">
      <c r="A34" s="38" t="str">
        <f t="shared" si="15"/>
        <v>Buildings and Appliances</v>
      </c>
      <c r="B34" s="43" t="str">
        <f t="shared" si="11"/>
        <v>Building Energy Efficiency Standards</v>
      </c>
      <c r="C34" s="43" t="str">
        <f t="shared" si="11"/>
        <v>Reduction in E Use Allowed by Component Eff Std</v>
      </c>
      <c r="D34" s="42" t="s">
        <v>147</v>
      </c>
      <c r="E34" s="42" t="s">
        <v>385</v>
      </c>
      <c r="F34" s="42" t="s">
        <v>387</v>
      </c>
      <c r="G34" s="42" t="s">
        <v>153</v>
      </c>
      <c r="H34" s="46">
        <v>152</v>
      </c>
      <c r="I34" s="43" t="str">
        <f t="shared" si="12"/>
        <v>Building Energy Efficiency Standards</v>
      </c>
      <c r="J34" s="42" t="s">
        <v>57</v>
      </c>
      <c r="K34" s="9">
        <f t="shared" si="13"/>
        <v>0</v>
      </c>
      <c r="L34" s="9">
        <f t="shared" si="16"/>
        <v>0.38</v>
      </c>
      <c r="M34" s="9">
        <f t="shared" si="13"/>
        <v>0.01</v>
      </c>
      <c r="N34" s="43" t="str">
        <f t="shared" si="13"/>
        <v>% reduction in energy use</v>
      </c>
      <c r="O34" s="37" t="s">
        <v>660</v>
      </c>
      <c r="P34" s="43" t="str">
        <f t="shared" si="13"/>
        <v>buildings-sector-main.html#eff-stds</v>
      </c>
      <c r="Q34" s="43" t="str">
        <f t="shared" si="13"/>
        <v>building-energy-efficiency-standards.html</v>
      </c>
      <c r="R34" s="53" t="str">
        <f t="shared" si="13"/>
        <v>Edison Foundation, 2011, "Assessment of Electricity Savings in the U.S. Achievable through _x000D_New Appliance/Equipment Efficiency Standards and Building Efficiency Codes (2010 - 2025)", http://www.edisonfoundation.net/iei/Documents/IEE_CodesandStandardsAssessment_2010-2025_UPDATE.pdf, Page B-2, Table B-1.</v>
      </c>
      <c r="S34" s="58" t="str">
        <f t="shared" si="14"/>
        <v>Itron, 2007, "ASSESSMENT OF LONG-TERM_x000D_ELECTRIC ENERGY EFFICIENCY_x000D_POTENTIAL IN CALIFORNIA’S_x000D_RESIDENTIAL SECTOR," http://www.energy.ca.gov/2007publications/CEC-500-2007-002/CEC-500-2007-002.PDF, p.33, Table 5-1</v>
      </c>
    </row>
    <row r="35" spans="1:19" s="8" customFormat="1" ht="105" x14ac:dyDescent="0.25">
      <c r="A35" s="38" t="str">
        <f t="shared" si="15"/>
        <v>Buildings and Appliances</v>
      </c>
      <c r="B35" s="43" t="str">
        <f t="shared" si="11"/>
        <v>Building Energy Efficiency Standards</v>
      </c>
      <c r="C35" s="43" t="str">
        <f t="shared" si="11"/>
        <v>Reduction in E Use Allowed by Component Eff Std</v>
      </c>
      <c r="D35" s="42" t="s">
        <v>148</v>
      </c>
      <c r="E35" s="42" t="s">
        <v>385</v>
      </c>
      <c r="F35" s="42" t="s">
        <v>387</v>
      </c>
      <c r="G35" s="42" t="s">
        <v>154</v>
      </c>
      <c r="H35" s="46">
        <v>153</v>
      </c>
      <c r="I35" s="43" t="str">
        <f t="shared" si="12"/>
        <v>Building Energy Efficiency Standards</v>
      </c>
      <c r="J35" s="42" t="s">
        <v>57</v>
      </c>
      <c r="K35" s="9">
        <f t="shared" si="13"/>
        <v>0</v>
      </c>
      <c r="L35" s="9">
        <f t="shared" si="16"/>
        <v>0.4</v>
      </c>
      <c r="M35" s="9">
        <f t="shared" si="13"/>
        <v>0.01</v>
      </c>
      <c r="N35" s="43" t="str">
        <f t="shared" si="13"/>
        <v>% reduction in energy use</v>
      </c>
      <c r="O35" s="37" t="s">
        <v>661</v>
      </c>
      <c r="P35" s="43" t="str">
        <f t="shared" si="13"/>
        <v>buildings-sector-main.html#eff-stds</v>
      </c>
      <c r="Q35" s="43" t="str">
        <f t="shared" si="13"/>
        <v>building-energy-efficiency-standards.html</v>
      </c>
      <c r="R35" s="53" t="str">
        <f t="shared" si="13"/>
        <v>Edison Foundation, 2011, "Assessment of Electricity Savings in the U.S. Achievable through _x000D_New Appliance/Equipment Efficiency Standards and Building Efficiency Codes (2010 - 2025)", http://www.edisonfoundation.net/iei/Documents/IEE_CodesandStandardsAssessment_2010-2025_UPDATE.pdf, Page B-2, Table B-1.</v>
      </c>
      <c r="S35" s="58" t="str">
        <f t="shared" si="14"/>
        <v>Itron, 2007, "ASSESSMENT OF LONG-TERM_x000D_ELECTRIC ENERGY EFFICIENCY_x000D_POTENTIAL IN CALIFORNIA’S_x000D_RESIDENTIAL SECTOR," http://www.energy.ca.gov/2007publications/CEC-500-2007-002/CEC-500-2007-002.PDF, p.33, Table 5-1</v>
      </c>
    </row>
    <row r="36" spans="1:19" s="8" customFormat="1" ht="105" x14ac:dyDescent="0.25">
      <c r="A36" s="38" t="str">
        <f t="shared" si="15"/>
        <v>Buildings and Appliances</v>
      </c>
      <c r="B36" s="43" t="str">
        <f t="shared" si="11"/>
        <v>Building Energy Efficiency Standards</v>
      </c>
      <c r="C36" s="43" t="str">
        <f t="shared" si="11"/>
        <v>Reduction in E Use Allowed by Component Eff Std</v>
      </c>
      <c r="D36" s="42" t="s">
        <v>149</v>
      </c>
      <c r="E36" s="42" t="s">
        <v>385</v>
      </c>
      <c r="F36" s="42" t="s">
        <v>387</v>
      </c>
      <c r="G36" s="42" t="s">
        <v>155</v>
      </c>
      <c r="H36" s="46">
        <v>154</v>
      </c>
      <c r="I36" s="43" t="str">
        <f t="shared" si="12"/>
        <v>Building Energy Efficiency Standards</v>
      </c>
      <c r="J36" s="42" t="s">
        <v>57</v>
      </c>
      <c r="K36" s="9">
        <f t="shared" si="13"/>
        <v>0</v>
      </c>
      <c r="L36" s="9">
        <f t="shared" si="16"/>
        <v>0.38</v>
      </c>
      <c r="M36" s="9">
        <f t="shared" si="13"/>
        <v>0.01</v>
      </c>
      <c r="N36" s="43" t="str">
        <f t="shared" si="13"/>
        <v>% reduction in energy use</v>
      </c>
      <c r="O36" s="37" t="s">
        <v>662</v>
      </c>
      <c r="P36" s="43" t="str">
        <f t="shared" si="13"/>
        <v>buildings-sector-main.html#eff-stds</v>
      </c>
      <c r="Q36" s="43" t="str">
        <f t="shared" si="13"/>
        <v>building-energy-efficiency-standards.html</v>
      </c>
      <c r="R36" s="53" t="str">
        <f t="shared" si="13"/>
        <v>Edison Foundation, 2011, "Assessment of Electricity Savings in the U.S. Achievable through _x000D_New Appliance/Equipment Efficiency Standards and Building Efficiency Codes (2010 - 2025)", http://www.edisonfoundation.net/iei/Documents/IEE_CodesandStandardsAssessment_2010-2025_UPDATE.pdf, Page B-2, Table B-1.</v>
      </c>
      <c r="S36" s="58" t="str">
        <f t="shared" si="14"/>
        <v>Itron, 2007, "ASSESSMENT OF LONG-TERM_x000D_ELECTRIC ENERGY EFFICIENCY_x000D_POTENTIAL IN CALIFORNIA’S_x000D_RESIDENTIAL SECTOR," http://www.energy.ca.gov/2007publications/CEC-500-2007-002/CEC-500-2007-002.PDF, p.33, Table 5-1</v>
      </c>
    </row>
    <row r="37" spans="1:19" s="8" customFormat="1" ht="105" x14ac:dyDescent="0.25">
      <c r="A37" s="38" t="str">
        <f t="shared" si="15"/>
        <v>Buildings and Appliances</v>
      </c>
      <c r="B37" s="43" t="str">
        <f t="shared" si="11"/>
        <v>Building Energy Efficiency Standards</v>
      </c>
      <c r="C37" s="43" t="str">
        <f t="shared" si="11"/>
        <v>Reduction in E Use Allowed by Component Eff Std</v>
      </c>
      <c r="D37" s="42" t="s">
        <v>150</v>
      </c>
      <c r="E37" s="42" t="s">
        <v>385</v>
      </c>
      <c r="F37" s="42" t="s">
        <v>387</v>
      </c>
      <c r="G37" s="42" t="s">
        <v>156</v>
      </c>
      <c r="H37" s="46">
        <v>155</v>
      </c>
      <c r="I37" s="43" t="str">
        <f t="shared" si="12"/>
        <v>Building Energy Efficiency Standards</v>
      </c>
      <c r="J37" s="42" t="s">
        <v>57</v>
      </c>
      <c r="K37" s="9">
        <f t="shared" si="13"/>
        <v>0</v>
      </c>
      <c r="L37" s="9">
        <f t="shared" si="16"/>
        <v>0.11</v>
      </c>
      <c r="M37" s="9">
        <f t="shared" si="13"/>
        <v>0.01</v>
      </c>
      <c r="N37" s="43" t="str">
        <f t="shared" si="13"/>
        <v>% reduction in energy use</v>
      </c>
      <c r="O37" s="37" t="s">
        <v>663</v>
      </c>
      <c r="P37" s="43" t="str">
        <f t="shared" si="13"/>
        <v>buildings-sector-main.html#eff-stds</v>
      </c>
      <c r="Q37" s="43" t="str">
        <f t="shared" si="13"/>
        <v>building-energy-efficiency-standards.html</v>
      </c>
      <c r="R37" s="53" t="str">
        <f t="shared" si="13"/>
        <v>Edison Foundation, 2011, "Assessment of Electricity Savings in the U.S. Achievable through _x000D_New Appliance/Equipment Efficiency Standards and Building Efficiency Codes (2010 - 2025)", http://www.edisonfoundation.net/iei/Documents/IEE_CodesandStandardsAssessment_2010-2025_UPDATE.pdf, Page B-2, Table B-1.</v>
      </c>
      <c r="S37" s="58" t="str">
        <f t="shared" si="14"/>
        <v>Itron, 2007, "ASSESSMENT OF LONG-TERM_x000D_ELECTRIC ENERGY EFFICIENCY_x000D_POTENTIAL IN CALIFORNIA’S_x000D_RESIDENTIAL SECTOR," http://www.energy.ca.gov/2007publications/CEC-500-2007-002/CEC-500-2007-002.PDF, p.33, Table 5-1</v>
      </c>
    </row>
    <row r="38" spans="1:19" s="8" customFormat="1" ht="105" x14ac:dyDescent="0.25">
      <c r="A38" s="38" t="str">
        <f t="shared" si="15"/>
        <v>Buildings and Appliances</v>
      </c>
      <c r="B38" s="43" t="str">
        <f t="shared" si="11"/>
        <v>Building Energy Efficiency Standards</v>
      </c>
      <c r="C38" s="43" t="str">
        <f t="shared" si="11"/>
        <v>Reduction in E Use Allowed by Component Eff Std</v>
      </c>
      <c r="D38" s="42" t="s">
        <v>145</v>
      </c>
      <c r="E38" s="42" t="s">
        <v>386</v>
      </c>
      <c r="F38" s="42" t="s">
        <v>226</v>
      </c>
      <c r="G38" s="42" t="s">
        <v>151</v>
      </c>
      <c r="H38" s="46">
        <v>156</v>
      </c>
      <c r="I38" s="43" t="str">
        <f t="shared" si="12"/>
        <v>Building Energy Efficiency Standards</v>
      </c>
      <c r="J38" s="42" t="s">
        <v>57</v>
      </c>
      <c r="K38" s="9">
        <f t="shared" si="13"/>
        <v>0</v>
      </c>
      <c r="L38" s="9">
        <f>L32</f>
        <v>0.22</v>
      </c>
      <c r="M38" s="9">
        <f t="shared" si="13"/>
        <v>0.01</v>
      </c>
      <c r="N38" s="43" t="str">
        <f t="shared" si="13"/>
        <v>% reduction in energy use</v>
      </c>
      <c r="O38" s="37" t="s">
        <v>664</v>
      </c>
      <c r="P38" s="43" t="str">
        <f t="shared" si="13"/>
        <v>buildings-sector-main.html#eff-stds</v>
      </c>
      <c r="Q38" s="43" t="str">
        <f t="shared" si="13"/>
        <v>building-energy-efficiency-standards.html</v>
      </c>
      <c r="R38" s="53" t="str">
        <f t="shared" si="13"/>
        <v>Edison Foundation, 2011, "Assessment of Electricity Savings in the U.S. Achievable through _x000D_New Appliance/Equipment Efficiency Standards and Building Efficiency Codes (2010 - 2025)", http://www.edisonfoundation.net/iei/Documents/IEE_CodesandStandardsAssessment_2010-2025_UPDATE.pdf, Page B-2, Table B-1.</v>
      </c>
      <c r="S38" s="58" t="str">
        <f t="shared" si="14"/>
        <v>Itron, 2007, "ASSESSMENT OF LONG-TERM_x000D_ELECTRIC ENERGY EFFICIENCY_x000D_POTENTIAL IN CALIFORNIA’S_x000D_RESIDENTIAL SECTOR," http://www.energy.ca.gov/2007publications/CEC-500-2007-002/CEC-500-2007-002.PDF, p.33, Table 5-1</v>
      </c>
    </row>
    <row r="39" spans="1:19" s="8" customFormat="1" ht="105" x14ac:dyDescent="0.25">
      <c r="A39" s="38" t="str">
        <f t="shared" si="15"/>
        <v>Buildings and Appliances</v>
      </c>
      <c r="B39" s="43" t="str">
        <f t="shared" si="11"/>
        <v>Building Energy Efficiency Standards</v>
      </c>
      <c r="C39" s="43" t="str">
        <f t="shared" si="11"/>
        <v>Reduction in E Use Allowed by Component Eff Std</v>
      </c>
      <c r="D39" s="42" t="s">
        <v>146</v>
      </c>
      <c r="E39" s="42" t="s">
        <v>386</v>
      </c>
      <c r="F39" s="42" t="s">
        <v>226</v>
      </c>
      <c r="G39" s="42" t="s">
        <v>152</v>
      </c>
      <c r="H39" s="46">
        <v>157</v>
      </c>
      <c r="I39" s="43" t="str">
        <f t="shared" si="12"/>
        <v>Building Energy Efficiency Standards</v>
      </c>
      <c r="J39" s="42" t="s">
        <v>57</v>
      </c>
      <c r="K39" s="9">
        <f t="shared" si="13"/>
        <v>0</v>
      </c>
      <c r="L39" s="9">
        <f t="shared" si="16"/>
        <v>0.38</v>
      </c>
      <c r="M39" s="9">
        <f t="shared" si="13"/>
        <v>0.01</v>
      </c>
      <c r="N39" s="43" t="str">
        <f t="shared" si="13"/>
        <v>% reduction in energy use</v>
      </c>
      <c r="O39" s="37" t="s">
        <v>665</v>
      </c>
      <c r="P39" s="43" t="str">
        <f t="shared" si="13"/>
        <v>buildings-sector-main.html#eff-stds</v>
      </c>
      <c r="Q39" s="43" t="str">
        <f t="shared" si="13"/>
        <v>building-energy-efficiency-standards.html</v>
      </c>
      <c r="R39" s="53" t="str">
        <f t="shared" si="13"/>
        <v>Edison Foundation, 2011, "Assessment of Electricity Savings in the U.S. Achievable through _x000D_New Appliance/Equipment Efficiency Standards and Building Efficiency Codes (2010 - 2025)", http://www.edisonfoundation.net/iei/Documents/IEE_CodesandStandardsAssessment_2010-2025_UPDATE.pdf, Page B-2, Table B-1.</v>
      </c>
      <c r="S39" s="58" t="str">
        <f t="shared" si="14"/>
        <v>Itron, 2007, "ASSESSMENT OF LONG-TERM_x000D_ELECTRIC ENERGY EFFICIENCY_x000D_POTENTIAL IN CALIFORNIA’S_x000D_RESIDENTIAL SECTOR," http://www.energy.ca.gov/2007publications/CEC-500-2007-002/CEC-500-2007-002.PDF, p.33, Table 5-1</v>
      </c>
    </row>
    <row r="40" spans="1:19" s="8" customFormat="1" ht="105" x14ac:dyDescent="0.25">
      <c r="A40" s="38" t="str">
        <f t="shared" si="15"/>
        <v>Buildings and Appliances</v>
      </c>
      <c r="B40" s="43" t="str">
        <f t="shared" si="11"/>
        <v>Building Energy Efficiency Standards</v>
      </c>
      <c r="C40" s="43" t="str">
        <f t="shared" si="11"/>
        <v>Reduction in E Use Allowed by Component Eff Std</v>
      </c>
      <c r="D40" s="42" t="s">
        <v>147</v>
      </c>
      <c r="E40" s="42" t="s">
        <v>386</v>
      </c>
      <c r="F40" s="42" t="s">
        <v>226</v>
      </c>
      <c r="G40" s="42" t="s">
        <v>153</v>
      </c>
      <c r="H40" s="46">
        <v>158</v>
      </c>
      <c r="I40" s="43" t="str">
        <f t="shared" si="12"/>
        <v>Building Energy Efficiency Standards</v>
      </c>
      <c r="J40" s="42" t="s">
        <v>57</v>
      </c>
      <c r="K40" s="9">
        <f t="shared" si="13"/>
        <v>0</v>
      </c>
      <c r="L40" s="9">
        <f t="shared" si="16"/>
        <v>0.38</v>
      </c>
      <c r="M40" s="9">
        <f t="shared" si="13"/>
        <v>0.01</v>
      </c>
      <c r="N40" s="43" t="str">
        <f t="shared" si="13"/>
        <v>% reduction in energy use</v>
      </c>
      <c r="O40" s="37" t="s">
        <v>666</v>
      </c>
      <c r="P40" s="43" t="str">
        <f t="shared" si="13"/>
        <v>buildings-sector-main.html#eff-stds</v>
      </c>
      <c r="Q40" s="43" t="str">
        <f t="shared" si="13"/>
        <v>building-energy-efficiency-standards.html</v>
      </c>
      <c r="R40" s="53" t="str">
        <f t="shared" si="13"/>
        <v>Edison Foundation, 2011, "Assessment of Electricity Savings in the U.S. Achievable through _x000D_New Appliance/Equipment Efficiency Standards and Building Efficiency Codes (2010 - 2025)", http://www.edisonfoundation.net/iei/Documents/IEE_CodesandStandardsAssessment_2010-2025_UPDATE.pdf, Page B-2, Table B-1.</v>
      </c>
      <c r="S40" s="58" t="str">
        <f t="shared" si="14"/>
        <v>Itron, 2007, "ASSESSMENT OF LONG-TERM_x000D_ELECTRIC ENERGY EFFICIENCY_x000D_POTENTIAL IN CALIFORNIA’S_x000D_RESIDENTIAL SECTOR," http://www.energy.ca.gov/2007publications/CEC-500-2007-002/CEC-500-2007-002.PDF, p.33, Table 5-1</v>
      </c>
    </row>
    <row r="41" spans="1:19" s="8" customFormat="1" ht="105" x14ac:dyDescent="0.25">
      <c r="A41" s="38" t="str">
        <f t="shared" si="15"/>
        <v>Buildings and Appliances</v>
      </c>
      <c r="B41" s="43" t="str">
        <f t="shared" si="11"/>
        <v>Building Energy Efficiency Standards</v>
      </c>
      <c r="C41" s="43" t="str">
        <f t="shared" si="11"/>
        <v>Reduction in E Use Allowed by Component Eff Std</v>
      </c>
      <c r="D41" s="42" t="s">
        <v>148</v>
      </c>
      <c r="E41" s="42" t="s">
        <v>386</v>
      </c>
      <c r="F41" s="42" t="s">
        <v>226</v>
      </c>
      <c r="G41" s="42" t="s">
        <v>154</v>
      </c>
      <c r="H41" s="46">
        <v>159</v>
      </c>
      <c r="I41" s="43" t="str">
        <f t="shared" si="12"/>
        <v>Building Energy Efficiency Standards</v>
      </c>
      <c r="J41" s="42" t="s">
        <v>57</v>
      </c>
      <c r="K41" s="9">
        <f t="shared" si="13"/>
        <v>0</v>
      </c>
      <c r="L41" s="9">
        <f t="shared" si="16"/>
        <v>0.4</v>
      </c>
      <c r="M41" s="9">
        <f t="shared" si="13"/>
        <v>0.01</v>
      </c>
      <c r="N41" s="43" t="str">
        <f t="shared" si="13"/>
        <v>% reduction in energy use</v>
      </c>
      <c r="O41" s="37" t="s">
        <v>667</v>
      </c>
      <c r="P41" s="43" t="str">
        <f t="shared" si="13"/>
        <v>buildings-sector-main.html#eff-stds</v>
      </c>
      <c r="Q41" s="43" t="str">
        <f t="shared" si="13"/>
        <v>building-energy-efficiency-standards.html</v>
      </c>
      <c r="R41" s="53" t="str">
        <f t="shared" si="13"/>
        <v>Edison Foundation, 2011, "Assessment of Electricity Savings in the U.S. Achievable through _x000D_New Appliance/Equipment Efficiency Standards and Building Efficiency Codes (2010 - 2025)", http://www.edisonfoundation.net/iei/Documents/IEE_CodesandStandardsAssessment_2010-2025_UPDATE.pdf, Page B-2, Table B-1.</v>
      </c>
      <c r="S41" s="58" t="str">
        <f t="shared" si="14"/>
        <v>Itron, 2007, "ASSESSMENT OF LONG-TERM_x000D_ELECTRIC ENERGY EFFICIENCY_x000D_POTENTIAL IN CALIFORNIA’S_x000D_RESIDENTIAL SECTOR," http://www.energy.ca.gov/2007publications/CEC-500-2007-002/CEC-500-2007-002.PDF, p.33, Table 5-1</v>
      </c>
    </row>
    <row r="42" spans="1:19" s="8" customFormat="1" ht="105" x14ac:dyDescent="0.25">
      <c r="A42" s="38" t="str">
        <f t="shared" si="15"/>
        <v>Buildings and Appliances</v>
      </c>
      <c r="B42" s="43" t="str">
        <f t="shared" si="11"/>
        <v>Building Energy Efficiency Standards</v>
      </c>
      <c r="C42" s="43" t="str">
        <f t="shared" si="11"/>
        <v>Reduction in E Use Allowed by Component Eff Std</v>
      </c>
      <c r="D42" s="42" t="s">
        <v>149</v>
      </c>
      <c r="E42" s="42" t="s">
        <v>386</v>
      </c>
      <c r="F42" s="42" t="s">
        <v>226</v>
      </c>
      <c r="G42" s="42" t="s">
        <v>155</v>
      </c>
      <c r="H42" s="46">
        <v>160</v>
      </c>
      <c r="I42" s="43" t="str">
        <f t="shared" si="12"/>
        <v>Building Energy Efficiency Standards</v>
      </c>
      <c r="J42" s="42" t="s">
        <v>57</v>
      </c>
      <c r="K42" s="9">
        <f t="shared" si="13"/>
        <v>0</v>
      </c>
      <c r="L42" s="9">
        <f t="shared" si="16"/>
        <v>0.38</v>
      </c>
      <c r="M42" s="9">
        <f t="shared" si="13"/>
        <v>0.01</v>
      </c>
      <c r="N42" s="43" t="str">
        <f t="shared" si="13"/>
        <v>% reduction in energy use</v>
      </c>
      <c r="O42" s="37" t="s">
        <v>668</v>
      </c>
      <c r="P42" s="43" t="str">
        <f t="shared" si="13"/>
        <v>buildings-sector-main.html#eff-stds</v>
      </c>
      <c r="Q42" s="43" t="str">
        <f t="shared" si="13"/>
        <v>building-energy-efficiency-standards.html</v>
      </c>
      <c r="R42" s="53" t="str">
        <f t="shared" si="13"/>
        <v>Edison Foundation, 2011, "Assessment of Electricity Savings in the U.S. Achievable through _x000D_New Appliance/Equipment Efficiency Standards and Building Efficiency Codes (2010 - 2025)", http://www.edisonfoundation.net/iei/Documents/IEE_CodesandStandardsAssessment_2010-2025_UPDATE.pdf, Page B-2, Table B-1.</v>
      </c>
      <c r="S42" s="58" t="str">
        <f t="shared" si="14"/>
        <v>Itron, 2007, "ASSESSMENT OF LONG-TERM_x000D_ELECTRIC ENERGY EFFICIENCY_x000D_POTENTIAL IN CALIFORNIA’S_x000D_RESIDENTIAL SECTOR," http://www.energy.ca.gov/2007publications/CEC-500-2007-002/CEC-500-2007-002.PDF, p.33, Table 5-1</v>
      </c>
    </row>
    <row r="43" spans="1:19" s="8" customFormat="1" ht="105" x14ac:dyDescent="0.25">
      <c r="A43" s="38" t="str">
        <f t="shared" si="15"/>
        <v>Buildings and Appliances</v>
      </c>
      <c r="B43" s="43" t="str">
        <f t="shared" si="15"/>
        <v>Building Energy Efficiency Standards</v>
      </c>
      <c r="C43" s="43" t="str">
        <f t="shared" si="15"/>
        <v>Reduction in E Use Allowed by Component Eff Std</v>
      </c>
      <c r="D43" s="42" t="s">
        <v>150</v>
      </c>
      <c r="E43" s="42" t="s">
        <v>386</v>
      </c>
      <c r="F43" s="42" t="s">
        <v>226</v>
      </c>
      <c r="G43" s="42" t="s">
        <v>156</v>
      </c>
      <c r="H43" s="46">
        <v>161</v>
      </c>
      <c r="I43" s="43" t="str">
        <f t="shared" si="12"/>
        <v>Building Energy Efficiency Standards</v>
      </c>
      <c r="J43" s="42" t="s">
        <v>57</v>
      </c>
      <c r="K43" s="9">
        <f t="shared" ref="K43:N43" si="17">K$26</f>
        <v>0</v>
      </c>
      <c r="L43" s="9">
        <f t="shared" si="16"/>
        <v>0.11</v>
      </c>
      <c r="M43" s="9">
        <f t="shared" si="17"/>
        <v>0.01</v>
      </c>
      <c r="N43" s="43" t="str">
        <f t="shared" si="17"/>
        <v>% reduction in energy use</v>
      </c>
      <c r="O43" s="37" t="s">
        <v>669</v>
      </c>
      <c r="P43" s="43" t="str">
        <f t="shared" ref="P43:R43" si="18">P$26</f>
        <v>buildings-sector-main.html#eff-stds</v>
      </c>
      <c r="Q43" s="43" t="str">
        <f t="shared" si="18"/>
        <v>building-energy-efficiency-standards.html</v>
      </c>
      <c r="R43" s="53" t="str">
        <f t="shared" si="18"/>
        <v>Edison Foundation, 2011, "Assessment of Electricity Savings in the U.S. Achievable through _x000D_New Appliance/Equipment Efficiency Standards and Building Efficiency Codes (2010 - 2025)", http://www.edisonfoundation.net/iei/Documents/IEE_CodesandStandardsAssessment_2010-2025_UPDATE.pdf, Page B-2, Table B-1.</v>
      </c>
      <c r="S43" s="58" t="str">
        <f t="shared" si="14"/>
        <v>Itron, 2007, "ASSESSMENT OF LONG-TERM_x000D_ELECTRIC ENERGY EFFICIENCY_x000D_POTENTIAL IN CALIFORNIA’S_x000D_RESIDENTIAL SECTOR," http://www.energy.ca.gov/2007publications/CEC-500-2007-002/CEC-500-2007-002.PDF, p.33, Table 5-1</v>
      </c>
    </row>
    <row r="44" spans="1:19" s="8" customFormat="1" ht="75" x14ac:dyDescent="0.25">
      <c r="A44" s="37" t="s">
        <v>92</v>
      </c>
      <c r="B44" s="42" t="s">
        <v>16</v>
      </c>
      <c r="C44" s="37" t="s">
        <v>7</v>
      </c>
      <c r="D44" s="42"/>
      <c r="E44" s="42"/>
      <c r="F44" s="42"/>
      <c r="G44" s="42"/>
      <c r="H44" s="46">
        <v>19</v>
      </c>
      <c r="I44" s="42" t="s">
        <v>16</v>
      </c>
      <c r="J44" s="37" t="s">
        <v>57</v>
      </c>
      <c r="K44" s="5">
        <v>0</v>
      </c>
      <c r="L44" s="2">
        <v>1</v>
      </c>
      <c r="M44" s="2">
        <v>1</v>
      </c>
      <c r="N44" s="42" t="s">
        <v>38</v>
      </c>
      <c r="O44" s="42" t="s">
        <v>490</v>
      </c>
      <c r="P44" s="42" t="s">
        <v>279</v>
      </c>
      <c r="Q44" s="44" t="s">
        <v>280</v>
      </c>
      <c r="R44" s="55" t="s">
        <v>95</v>
      </c>
      <c r="S44" s="58"/>
    </row>
    <row r="45" spans="1:19" s="8" customFormat="1" ht="120" x14ac:dyDescent="0.25">
      <c r="A45" s="37" t="s">
        <v>92</v>
      </c>
      <c r="B45" s="42" t="s">
        <v>360</v>
      </c>
      <c r="C45" s="37" t="s">
        <v>421</v>
      </c>
      <c r="D45" s="42"/>
      <c r="E45" s="42"/>
      <c r="F45" s="42"/>
      <c r="G45" s="42"/>
      <c r="H45" s="46">
        <v>146</v>
      </c>
      <c r="I45" s="46" t="s">
        <v>541</v>
      </c>
      <c r="J45" s="37" t="s">
        <v>57</v>
      </c>
      <c r="K45" s="5">
        <v>0</v>
      </c>
      <c r="L45" s="17">
        <f>ROUND(MaxBoundCalculations!B172,2)</f>
        <v>0.24</v>
      </c>
      <c r="M45" s="23">
        <v>5.0000000000000001E-3</v>
      </c>
      <c r="N45" s="42" t="s">
        <v>361</v>
      </c>
      <c r="O45" s="37" t="s">
        <v>670</v>
      </c>
      <c r="P45" s="42" t="s">
        <v>362</v>
      </c>
      <c r="Q45" s="44" t="s">
        <v>363</v>
      </c>
      <c r="R45" s="55" t="s">
        <v>428</v>
      </c>
      <c r="S45" s="60" t="s">
        <v>597</v>
      </c>
    </row>
    <row r="46" spans="1:19" s="8" customFormat="1" ht="60" x14ac:dyDescent="0.25">
      <c r="A46" s="37" t="s">
        <v>92</v>
      </c>
      <c r="B46" s="42" t="s">
        <v>364</v>
      </c>
      <c r="C46" s="37" t="s">
        <v>367</v>
      </c>
      <c r="D46" s="42"/>
      <c r="E46" s="42"/>
      <c r="F46" s="42"/>
      <c r="G46" s="42"/>
      <c r="H46" s="46">
        <v>147</v>
      </c>
      <c r="I46" s="46" t="s">
        <v>541</v>
      </c>
      <c r="J46" s="37" t="s">
        <v>57</v>
      </c>
      <c r="K46" s="5">
        <v>0</v>
      </c>
      <c r="L46" s="14">
        <v>0.5</v>
      </c>
      <c r="M46" s="17">
        <v>0.01</v>
      </c>
      <c r="N46" s="42" t="s">
        <v>368</v>
      </c>
      <c r="O46" s="37" t="s">
        <v>491</v>
      </c>
      <c r="P46" s="42" t="s">
        <v>365</v>
      </c>
      <c r="Q46" s="44" t="s">
        <v>366</v>
      </c>
      <c r="R46" s="55" t="s">
        <v>429</v>
      </c>
      <c r="S46" s="58"/>
    </row>
    <row r="47" spans="1:19" s="8" customFormat="1" ht="60" x14ac:dyDescent="0.25">
      <c r="A47" s="37" t="s">
        <v>92</v>
      </c>
      <c r="B47" s="42" t="s">
        <v>15</v>
      </c>
      <c r="C47" s="37" t="s">
        <v>157</v>
      </c>
      <c r="D47" s="42"/>
      <c r="E47" s="42"/>
      <c r="F47" s="42"/>
      <c r="G47" s="42"/>
      <c r="H47" s="46">
        <v>20</v>
      </c>
      <c r="I47" s="42" t="s">
        <v>15</v>
      </c>
      <c r="J47" s="42" t="s">
        <v>57</v>
      </c>
      <c r="K47" s="5">
        <v>0</v>
      </c>
      <c r="L47" s="2">
        <v>1</v>
      </c>
      <c r="M47" s="2">
        <v>1</v>
      </c>
      <c r="N47" s="42" t="s">
        <v>38</v>
      </c>
      <c r="O47" s="42" t="s">
        <v>492</v>
      </c>
      <c r="P47" s="42" t="s">
        <v>281</v>
      </c>
      <c r="Q47" s="44" t="s">
        <v>282</v>
      </c>
      <c r="R47" s="55" t="s">
        <v>95</v>
      </c>
      <c r="S47" s="58"/>
    </row>
    <row r="48" spans="1:19" s="8" customFormat="1" ht="120" x14ac:dyDescent="0.25">
      <c r="A48" s="37" t="s">
        <v>92</v>
      </c>
      <c r="B48" s="42" t="s">
        <v>18</v>
      </c>
      <c r="C48" s="37" t="s">
        <v>246</v>
      </c>
      <c r="D48" s="42" t="s">
        <v>145</v>
      </c>
      <c r="E48" s="42"/>
      <c r="F48" s="42" t="s">
        <v>151</v>
      </c>
      <c r="G48" s="42"/>
      <c r="H48" s="46">
        <v>21</v>
      </c>
      <c r="I48" s="42" t="s">
        <v>18</v>
      </c>
      <c r="J48" s="42" t="s">
        <v>57</v>
      </c>
      <c r="K48" s="14">
        <v>0</v>
      </c>
      <c r="L48" s="19">
        <f>ROUND(MaxBoundCalculations!B167,3)</f>
        <v>3.4000000000000002E-2</v>
      </c>
      <c r="M48" s="19">
        <v>1E-3</v>
      </c>
      <c r="N48" s="42" t="s">
        <v>46</v>
      </c>
      <c r="O48" s="37" t="s">
        <v>493</v>
      </c>
      <c r="P48" s="42" t="s">
        <v>283</v>
      </c>
      <c r="Q48" s="44" t="s">
        <v>284</v>
      </c>
      <c r="R48" s="50" t="s">
        <v>213</v>
      </c>
      <c r="S48" s="60" t="s">
        <v>237</v>
      </c>
    </row>
    <row r="49" spans="1:19" s="8" customFormat="1" ht="105" x14ac:dyDescent="0.25">
      <c r="A49" s="38" t="str">
        <f>A$48</f>
        <v>Buildings and Appliances</v>
      </c>
      <c r="B49" s="43" t="str">
        <f t="shared" ref="B49:C53" si="19">B$48</f>
        <v>Increased Retrofitting</v>
      </c>
      <c r="C49" s="43" t="str">
        <f t="shared" si="19"/>
        <v>Fraction of Commercial Components Replaced Annually due to Retrofitting Policy</v>
      </c>
      <c r="D49" s="42" t="s">
        <v>146</v>
      </c>
      <c r="E49" s="42"/>
      <c r="F49" s="42" t="s">
        <v>152</v>
      </c>
      <c r="G49" s="42"/>
      <c r="H49" s="46">
        <v>22</v>
      </c>
      <c r="I49" s="43" t="str">
        <f t="shared" ref="I49:I53" si="20">I$48</f>
        <v>Increased Retrofitting</v>
      </c>
      <c r="J49" s="42" t="s">
        <v>57</v>
      </c>
      <c r="K49" s="26">
        <f t="shared" ref="K49:N50" si="21">K$48</f>
        <v>0</v>
      </c>
      <c r="L49" s="10">
        <f t="shared" si="21"/>
        <v>3.4000000000000002E-2</v>
      </c>
      <c r="M49" s="10">
        <f t="shared" si="21"/>
        <v>1E-3</v>
      </c>
      <c r="N49" s="43" t="str">
        <f t="shared" si="21"/>
        <v>% of existing building components</v>
      </c>
      <c r="O49" s="37" t="s">
        <v>494</v>
      </c>
      <c r="P49" s="42" t="s">
        <v>283</v>
      </c>
      <c r="Q49" s="44" t="s">
        <v>284</v>
      </c>
      <c r="R49" s="53" t="str">
        <f>R48</f>
        <v>Calculated from model data; see the relevant variable(s) in the InputData folder for source information.</v>
      </c>
      <c r="S49" s="58"/>
    </row>
    <row r="50" spans="1:19" s="8" customFormat="1" ht="105" x14ac:dyDescent="0.25">
      <c r="A50" s="38" t="str">
        <f>A$48</f>
        <v>Buildings and Appliances</v>
      </c>
      <c r="B50" s="43" t="str">
        <f t="shared" si="19"/>
        <v>Increased Retrofitting</v>
      </c>
      <c r="C50" s="43" t="str">
        <f t="shared" si="19"/>
        <v>Fraction of Commercial Components Replaced Annually due to Retrofitting Policy</v>
      </c>
      <c r="D50" s="42" t="s">
        <v>147</v>
      </c>
      <c r="E50" s="42"/>
      <c r="F50" s="42" t="s">
        <v>153</v>
      </c>
      <c r="G50" s="42"/>
      <c r="H50" s="46">
        <v>23</v>
      </c>
      <c r="I50" s="43" t="str">
        <f t="shared" si="20"/>
        <v>Increased Retrofitting</v>
      </c>
      <c r="J50" s="42" t="s">
        <v>57</v>
      </c>
      <c r="K50" s="26">
        <f t="shared" si="21"/>
        <v>0</v>
      </c>
      <c r="L50" s="10">
        <f t="shared" si="21"/>
        <v>3.4000000000000002E-2</v>
      </c>
      <c r="M50" s="10">
        <f t="shared" si="21"/>
        <v>1E-3</v>
      </c>
      <c r="N50" s="43" t="str">
        <f t="shared" si="21"/>
        <v>% of existing building components</v>
      </c>
      <c r="O50" s="37" t="s">
        <v>495</v>
      </c>
      <c r="P50" s="42" t="s">
        <v>283</v>
      </c>
      <c r="Q50" s="44" t="s">
        <v>284</v>
      </c>
      <c r="R50" s="53" t="str">
        <f>R49</f>
        <v>Calculated from model data; see the relevant variable(s) in the InputData folder for source information.</v>
      </c>
      <c r="S50" s="58"/>
    </row>
    <row r="51" spans="1:19" s="8" customFormat="1" ht="105" x14ac:dyDescent="0.25">
      <c r="A51" s="38" t="str">
        <f>A$48</f>
        <v>Buildings and Appliances</v>
      </c>
      <c r="B51" s="43" t="str">
        <f t="shared" si="19"/>
        <v>Increased Retrofitting</v>
      </c>
      <c r="C51" s="43" t="str">
        <f t="shared" si="19"/>
        <v>Fraction of Commercial Components Replaced Annually due to Retrofitting Policy</v>
      </c>
      <c r="D51" s="42" t="s">
        <v>148</v>
      </c>
      <c r="E51" s="42"/>
      <c r="F51" s="42" t="s">
        <v>154</v>
      </c>
      <c r="G51" s="42"/>
      <c r="H51" s="46">
        <v>24</v>
      </c>
      <c r="I51" s="43" t="str">
        <f t="shared" si="20"/>
        <v>Increased Retrofitting</v>
      </c>
      <c r="J51" s="42" t="s">
        <v>57</v>
      </c>
      <c r="K51" s="26">
        <f t="shared" ref="K51:N53" si="22">K$48</f>
        <v>0</v>
      </c>
      <c r="L51" s="10">
        <f t="shared" si="22"/>
        <v>3.4000000000000002E-2</v>
      </c>
      <c r="M51" s="10">
        <f t="shared" si="22"/>
        <v>1E-3</v>
      </c>
      <c r="N51" s="43" t="str">
        <f t="shared" si="22"/>
        <v>% of existing building components</v>
      </c>
      <c r="O51" s="37" t="s">
        <v>496</v>
      </c>
      <c r="P51" s="42" t="s">
        <v>283</v>
      </c>
      <c r="Q51" s="44" t="s">
        <v>284</v>
      </c>
      <c r="R51" s="53" t="str">
        <f>R50</f>
        <v>Calculated from model data; see the relevant variable(s) in the InputData folder for source information.</v>
      </c>
      <c r="S51" s="58"/>
    </row>
    <row r="52" spans="1:19" s="8" customFormat="1" ht="90" x14ac:dyDescent="0.25">
      <c r="A52" s="38" t="str">
        <f>A$48</f>
        <v>Buildings and Appliances</v>
      </c>
      <c r="B52" s="43" t="str">
        <f t="shared" si="19"/>
        <v>Increased Retrofitting</v>
      </c>
      <c r="C52" s="43" t="str">
        <f t="shared" si="19"/>
        <v>Fraction of Commercial Components Replaced Annually due to Retrofitting Policy</v>
      </c>
      <c r="D52" s="42" t="s">
        <v>149</v>
      </c>
      <c r="E52" s="42"/>
      <c r="F52" s="42" t="s">
        <v>155</v>
      </c>
      <c r="G52" s="42"/>
      <c r="H52" s="46">
        <v>25</v>
      </c>
      <c r="I52" s="43" t="str">
        <f t="shared" si="20"/>
        <v>Increased Retrofitting</v>
      </c>
      <c r="J52" s="42" t="s">
        <v>57</v>
      </c>
      <c r="K52" s="26">
        <f t="shared" si="22"/>
        <v>0</v>
      </c>
      <c r="L52" s="10">
        <f t="shared" si="22"/>
        <v>3.4000000000000002E-2</v>
      </c>
      <c r="M52" s="10">
        <f t="shared" si="22"/>
        <v>1E-3</v>
      </c>
      <c r="N52" s="43" t="str">
        <f t="shared" si="22"/>
        <v>% of existing building components</v>
      </c>
      <c r="O52" s="37" t="s">
        <v>497</v>
      </c>
      <c r="P52" s="42" t="s">
        <v>283</v>
      </c>
      <c r="Q52" s="44" t="s">
        <v>284</v>
      </c>
      <c r="R52" s="53" t="str">
        <f>R51</f>
        <v>Calculated from model data; see the relevant variable(s) in the InputData folder for source information.</v>
      </c>
      <c r="S52" s="58"/>
    </row>
    <row r="53" spans="1:19" s="8" customFormat="1" ht="105" x14ac:dyDescent="0.25">
      <c r="A53" s="38" t="str">
        <f>A$48</f>
        <v>Buildings and Appliances</v>
      </c>
      <c r="B53" s="43" t="str">
        <f t="shared" si="19"/>
        <v>Increased Retrofitting</v>
      </c>
      <c r="C53" s="43" t="str">
        <f t="shared" si="19"/>
        <v>Fraction of Commercial Components Replaced Annually due to Retrofitting Policy</v>
      </c>
      <c r="D53" s="42" t="s">
        <v>150</v>
      </c>
      <c r="E53" s="42"/>
      <c r="F53" s="42" t="s">
        <v>156</v>
      </c>
      <c r="G53" s="42"/>
      <c r="H53" s="46">
        <v>26</v>
      </c>
      <c r="I53" s="43" t="str">
        <f t="shared" si="20"/>
        <v>Increased Retrofitting</v>
      </c>
      <c r="J53" s="42" t="s">
        <v>57</v>
      </c>
      <c r="K53" s="26">
        <f t="shared" si="22"/>
        <v>0</v>
      </c>
      <c r="L53" s="10">
        <f t="shared" si="22"/>
        <v>3.4000000000000002E-2</v>
      </c>
      <c r="M53" s="10">
        <f t="shared" si="22"/>
        <v>1E-3</v>
      </c>
      <c r="N53" s="43" t="str">
        <f t="shared" si="22"/>
        <v>% of existing building components</v>
      </c>
      <c r="O53" s="37" t="s">
        <v>498</v>
      </c>
      <c r="P53" s="42" t="s">
        <v>283</v>
      </c>
      <c r="Q53" s="44" t="s">
        <v>284</v>
      </c>
      <c r="R53" s="53" t="str">
        <f>R52</f>
        <v>Calculated from model data; see the relevant variable(s) in the InputData folder for source information.</v>
      </c>
      <c r="S53" s="58"/>
    </row>
    <row r="54" spans="1:19" s="8" customFormat="1" ht="45" x14ac:dyDescent="0.25">
      <c r="A54" s="37" t="s">
        <v>92</v>
      </c>
      <c r="B54" s="42" t="s">
        <v>14</v>
      </c>
      <c r="C54" s="37" t="s">
        <v>6</v>
      </c>
      <c r="D54" s="42" t="s">
        <v>145</v>
      </c>
      <c r="E54" s="42"/>
      <c r="F54" s="42" t="s">
        <v>151</v>
      </c>
      <c r="G54" s="42"/>
      <c r="H54" s="46">
        <v>27</v>
      </c>
      <c r="I54" s="42" t="s">
        <v>14</v>
      </c>
      <c r="J54" s="42" t="s">
        <v>57</v>
      </c>
      <c r="K54" s="5">
        <v>0</v>
      </c>
      <c r="L54" s="2">
        <v>1</v>
      </c>
      <c r="M54" s="2">
        <v>1</v>
      </c>
      <c r="N54" s="42" t="s">
        <v>38</v>
      </c>
      <c r="O54" s="42" t="s">
        <v>499</v>
      </c>
      <c r="P54" s="42" t="s">
        <v>285</v>
      </c>
      <c r="Q54" s="44" t="s">
        <v>286</v>
      </c>
      <c r="R54" s="55" t="s">
        <v>95</v>
      </c>
      <c r="S54" s="58"/>
    </row>
    <row r="55" spans="1:19" s="8" customFormat="1" ht="45" x14ac:dyDescent="0.25">
      <c r="A55" s="38" t="str">
        <f>A$54</f>
        <v>Buildings and Appliances</v>
      </c>
      <c r="B55" s="43" t="str">
        <f t="shared" ref="B55:C59" si="23">B$54</f>
        <v>Rebate for Efficient Products</v>
      </c>
      <c r="C55" s="43" t="str">
        <f t="shared" si="23"/>
        <v>Boolean Rebate Program for Efficient Components</v>
      </c>
      <c r="D55" s="42" t="s">
        <v>146</v>
      </c>
      <c r="E55" s="42"/>
      <c r="F55" s="42" t="s">
        <v>152</v>
      </c>
      <c r="G55" s="42"/>
      <c r="H55" s="46">
        <v>28</v>
      </c>
      <c r="I55" s="43" t="str">
        <f t="shared" ref="I55:I59" si="24">I$54</f>
        <v>Rebate for Efficient Products</v>
      </c>
      <c r="J55" s="42" t="s">
        <v>57</v>
      </c>
      <c r="K55" s="8">
        <f>K$54</f>
        <v>0</v>
      </c>
      <c r="L55" s="8">
        <f>L$54</f>
        <v>1</v>
      </c>
      <c r="M55" s="8">
        <f>M$54</f>
        <v>1</v>
      </c>
      <c r="N55" s="43" t="str">
        <f>N$54</f>
        <v>on/off</v>
      </c>
      <c r="O55" s="42" t="s">
        <v>500</v>
      </c>
      <c r="P55" s="42" t="s">
        <v>285</v>
      </c>
      <c r="Q55" s="44" t="s">
        <v>286</v>
      </c>
      <c r="R55" s="55" t="s">
        <v>95</v>
      </c>
      <c r="S55" s="58"/>
    </row>
    <row r="56" spans="1:19" s="8" customFormat="1" ht="30" x14ac:dyDescent="0.25">
      <c r="A56" s="38" t="str">
        <f>A$54</f>
        <v>Buildings and Appliances</v>
      </c>
      <c r="B56" s="43" t="str">
        <f t="shared" si="23"/>
        <v>Rebate for Efficient Products</v>
      </c>
      <c r="C56" s="43" t="str">
        <f t="shared" si="23"/>
        <v>Boolean Rebate Program for Efficient Components</v>
      </c>
      <c r="D56" s="42" t="s">
        <v>147</v>
      </c>
      <c r="E56" s="42"/>
      <c r="F56" s="42" t="s">
        <v>153</v>
      </c>
      <c r="G56" s="42"/>
      <c r="H56" s="46" t="s">
        <v>265</v>
      </c>
      <c r="I56" s="43" t="str">
        <f t="shared" si="24"/>
        <v>Rebate for Efficient Products</v>
      </c>
      <c r="J56" s="49" t="s">
        <v>58</v>
      </c>
      <c r="K56" s="5"/>
      <c r="L56" s="2"/>
      <c r="M56" s="2"/>
      <c r="N56" s="42"/>
      <c r="O56" s="42"/>
      <c r="P56" s="43"/>
      <c r="Q56" s="44"/>
      <c r="R56" s="53"/>
      <c r="S56" s="58"/>
    </row>
    <row r="57" spans="1:19" s="8" customFormat="1" ht="30" x14ac:dyDescent="0.25">
      <c r="A57" s="38" t="str">
        <f>A$54</f>
        <v>Buildings and Appliances</v>
      </c>
      <c r="B57" s="43" t="str">
        <f t="shared" si="23"/>
        <v>Rebate for Efficient Products</v>
      </c>
      <c r="C57" s="43" t="str">
        <f t="shared" si="23"/>
        <v>Boolean Rebate Program for Efficient Components</v>
      </c>
      <c r="D57" s="42" t="s">
        <v>148</v>
      </c>
      <c r="E57" s="42"/>
      <c r="F57" s="42" t="s">
        <v>154</v>
      </c>
      <c r="G57" s="42"/>
      <c r="H57" s="46" t="s">
        <v>265</v>
      </c>
      <c r="I57" s="43" t="str">
        <f t="shared" si="24"/>
        <v>Rebate for Efficient Products</v>
      </c>
      <c r="J57" s="49" t="s">
        <v>58</v>
      </c>
      <c r="K57" s="5"/>
      <c r="L57" s="2"/>
      <c r="M57" s="2"/>
      <c r="N57" s="42"/>
      <c r="O57" s="42"/>
      <c r="P57" s="43"/>
      <c r="Q57" s="44"/>
      <c r="R57" s="53"/>
      <c r="S57" s="58"/>
    </row>
    <row r="58" spans="1:19" s="8" customFormat="1" ht="45" x14ac:dyDescent="0.25">
      <c r="A58" s="38" t="str">
        <f>A$54</f>
        <v>Buildings and Appliances</v>
      </c>
      <c r="B58" s="43" t="str">
        <f t="shared" si="23"/>
        <v>Rebate for Efficient Products</v>
      </c>
      <c r="C58" s="43" t="str">
        <f t="shared" si="23"/>
        <v>Boolean Rebate Program for Efficient Components</v>
      </c>
      <c r="D58" s="42" t="s">
        <v>149</v>
      </c>
      <c r="E58" s="42"/>
      <c r="F58" s="42" t="s">
        <v>155</v>
      </c>
      <c r="G58" s="42"/>
      <c r="H58" s="46">
        <v>29</v>
      </c>
      <c r="I58" s="43" t="str">
        <f t="shared" si="24"/>
        <v>Rebate for Efficient Products</v>
      </c>
      <c r="J58" s="42" t="s">
        <v>57</v>
      </c>
      <c r="K58" s="8">
        <f>K$54</f>
        <v>0</v>
      </c>
      <c r="L58" s="8">
        <f>L$54</f>
        <v>1</v>
      </c>
      <c r="M58" s="8">
        <f>M$54</f>
        <v>1</v>
      </c>
      <c r="N58" s="43" t="str">
        <f>N$54</f>
        <v>on/off</v>
      </c>
      <c r="O58" s="42" t="s">
        <v>501</v>
      </c>
      <c r="P58" s="42" t="s">
        <v>285</v>
      </c>
      <c r="Q58" s="44" t="s">
        <v>286</v>
      </c>
      <c r="R58" s="55" t="s">
        <v>95</v>
      </c>
      <c r="S58" s="58"/>
    </row>
    <row r="59" spans="1:19" s="8" customFormat="1" ht="30" x14ac:dyDescent="0.25">
      <c r="A59" s="38" t="str">
        <f>A$54</f>
        <v>Buildings and Appliances</v>
      </c>
      <c r="B59" s="43" t="str">
        <f t="shared" si="23"/>
        <v>Rebate for Efficient Products</v>
      </c>
      <c r="C59" s="43" t="str">
        <f t="shared" si="23"/>
        <v>Boolean Rebate Program for Efficient Components</v>
      </c>
      <c r="D59" s="42" t="s">
        <v>150</v>
      </c>
      <c r="E59" s="42"/>
      <c r="F59" s="42" t="s">
        <v>156</v>
      </c>
      <c r="G59" s="42"/>
      <c r="H59" s="46" t="s">
        <v>265</v>
      </c>
      <c r="I59" s="43" t="str">
        <f t="shared" si="24"/>
        <v>Rebate for Efficient Products</v>
      </c>
      <c r="J59" s="49" t="s">
        <v>58</v>
      </c>
      <c r="K59" s="5"/>
      <c r="L59" s="2"/>
      <c r="M59" s="2"/>
      <c r="N59" s="42"/>
      <c r="O59" s="42"/>
      <c r="P59" s="43"/>
      <c r="Q59" s="44"/>
      <c r="R59" s="53"/>
      <c r="S59" s="58"/>
    </row>
    <row r="60" spans="1:19" s="3" customFormat="1" ht="30" x14ac:dyDescent="0.25">
      <c r="A60" s="39" t="s">
        <v>8</v>
      </c>
      <c r="B60" s="44" t="s">
        <v>482</v>
      </c>
      <c r="C60" s="44" t="s">
        <v>483</v>
      </c>
      <c r="D60" s="42" t="s">
        <v>97</v>
      </c>
      <c r="E60" s="42"/>
      <c r="F60" s="42" t="s">
        <v>113</v>
      </c>
      <c r="G60" s="44"/>
      <c r="H60" s="47">
        <v>167</v>
      </c>
      <c r="I60" s="44" t="s">
        <v>482</v>
      </c>
      <c r="J60" s="39" t="s">
        <v>57</v>
      </c>
      <c r="K60" s="3">
        <v>0</v>
      </c>
      <c r="L60" s="7">
        <v>1</v>
      </c>
      <c r="M60" s="7">
        <v>1</v>
      </c>
      <c r="N60" s="44" t="s">
        <v>38</v>
      </c>
      <c r="O60" s="42" t="s">
        <v>484</v>
      </c>
      <c r="P60" s="42" t="s">
        <v>488</v>
      </c>
      <c r="Q60" s="44" t="s">
        <v>489</v>
      </c>
      <c r="R60" s="55"/>
      <c r="S60" s="60"/>
    </row>
    <row r="61" spans="1:19" s="8" customFormat="1" ht="30" x14ac:dyDescent="0.25">
      <c r="A61" s="38" t="str">
        <f>A$60</f>
        <v>Electricity Supply</v>
      </c>
      <c r="B61" s="38" t="str">
        <f t="shared" ref="B61:C69" si="25">B$60</f>
        <v>Ban New Power Plants</v>
      </c>
      <c r="C61" s="38" t="str">
        <f t="shared" si="25"/>
        <v>Boolean Ban New Power Plants</v>
      </c>
      <c r="D61" s="44" t="s">
        <v>432</v>
      </c>
      <c r="E61" s="42"/>
      <c r="F61" s="44" t="s">
        <v>433</v>
      </c>
      <c r="G61" s="42"/>
      <c r="H61" s="46">
        <v>168</v>
      </c>
      <c r="I61" s="38" t="str">
        <f t="shared" ref="I61:I69" si="26">I$60</f>
        <v>Ban New Power Plants</v>
      </c>
      <c r="J61" s="37" t="s">
        <v>57</v>
      </c>
      <c r="K61" s="11">
        <f t="shared" ref="K61:N63" si="27">K$60</f>
        <v>0</v>
      </c>
      <c r="L61" s="11">
        <f t="shared" si="27"/>
        <v>1</v>
      </c>
      <c r="M61" s="11">
        <f t="shared" si="27"/>
        <v>1</v>
      </c>
      <c r="N61" s="38" t="str">
        <f t="shared" si="27"/>
        <v>on/off</v>
      </c>
      <c r="O61" s="42" t="s">
        <v>485</v>
      </c>
      <c r="P61" s="42" t="s">
        <v>488</v>
      </c>
      <c r="Q61" s="44" t="s">
        <v>489</v>
      </c>
      <c r="R61" s="53"/>
      <c r="S61" s="58"/>
    </row>
    <row r="62" spans="1:19" s="8" customFormat="1" ht="30" x14ac:dyDescent="0.25">
      <c r="A62" s="38" t="str">
        <f t="shared" ref="A62:A69" si="28">A$60</f>
        <v>Electricity Supply</v>
      </c>
      <c r="B62" s="38" t="str">
        <f t="shared" si="25"/>
        <v>Ban New Power Plants</v>
      </c>
      <c r="C62" s="38" t="str">
        <f t="shared" si="25"/>
        <v>Boolean Ban New Power Plants</v>
      </c>
      <c r="D62" s="44" t="s">
        <v>99</v>
      </c>
      <c r="E62" s="42"/>
      <c r="F62" s="44" t="s">
        <v>115</v>
      </c>
      <c r="G62" s="42"/>
      <c r="H62" s="47">
        <v>169</v>
      </c>
      <c r="I62" s="38" t="str">
        <f t="shared" si="26"/>
        <v>Ban New Power Plants</v>
      </c>
      <c r="J62" s="37" t="s">
        <v>57</v>
      </c>
      <c r="K62" s="11">
        <f t="shared" si="27"/>
        <v>0</v>
      </c>
      <c r="L62" s="11">
        <f t="shared" si="27"/>
        <v>1</v>
      </c>
      <c r="M62" s="11">
        <f t="shared" si="27"/>
        <v>1</v>
      </c>
      <c r="N62" s="38" t="str">
        <f t="shared" si="27"/>
        <v>on/off</v>
      </c>
      <c r="O62" s="42" t="s">
        <v>486</v>
      </c>
      <c r="P62" s="42" t="s">
        <v>488</v>
      </c>
      <c r="Q62" s="44" t="s">
        <v>489</v>
      </c>
      <c r="R62" s="53"/>
      <c r="S62" s="58"/>
    </row>
    <row r="63" spans="1:19" s="8" customFormat="1" ht="30" x14ac:dyDescent="0.25">
      <c r="A63" s="38" t="str">
        <f t="shared" si="28"/>
        <v>Electricity Supply</v>
      </c>
      <c r="B63" s="38" t="str">
        <f t="shared" si="25"/>
        <v>Ban New Power Plants</v>
      </c>
      <c r="C63" s="38" t="str">
        <f t="shared" si="25"/>
        <v>Boolean Ban New Power Plants</v>
      </c>
      <c r="D63" s="44" t="s">
        <v>100</v>
      </c>
      <c r="E63" s="42"/>
      <c r="F63" s="44" t="s">
        <v>116</v>
      </c>
      <c r="G63" s="42"/>
      <c r="H63" s="46">
        <v>170</v>
      </c>
      <c r="I63" s="38" t="str">
        <f t="shared" si="26"/>
        <v>Ban New Power Plants</v>
      </c>
      <c r="J63" s="37" t="s">
        <v>57</v>
      </c>
      <c r="K63" s="11">
        <f t="shared" si="27"/>
        <v>0</v>
      </c>
      <c r="L63" s="11">
        <f t="shared" si="27"/>
        <v>1</v>
      </c>
      <c r="M63" s="11">
        <f t="shared" si="27"/>
        <v>1</v>
      </c>
      <c r="N63" s="38" t="str">
        <f t="shared" si="27"/>
        <v>on/off</v>
      </c>
      <c r="O63" s="42" t="s">
        <v>487</v>
      </c>
      <c r="P63" s="42" t="s">
        <v>488</v>
      </c>
      <c r="Q63" s="44" t="s">
        <v>489</v>
      </c>
      <c r="R63" s="53"/>
      <c r="S63" s="58"/>
    </row>
    <row r="64" spans="1:19" s="8" customFormat="1" ht="30" x14ac:dyDescent="0.25">
      <c r="A64" s="38" t="str">
        <f t="shared" si="28"/>
        <v>Electricity Supply</v>
      </c>
      <c r="B64" s="38" t="str">
        <f t="shared" si="25"/>
        <v>Ban New Power Plants</v>
      </c>
      <c r="C64" s="38" t="str">
        <f t="shared" si="25"/>
        <v>Boolean Ban New Power Plants</v>
      </c>
      <c r="D64" s="44" t="s">
        <v>101</v>
      </c>
      <c r="E64" s="42"/>
      <c r="F64" s="44" t="s">
        <v>117</v>
      </c>
      <c r="G64" s="42"/>
      <c r="H64" s="46"/>
      <c r="I64" s="38" t="str">
        <f t="shared" si="26"/>
        <v>Ban New Power Plants</v>
      </c>
      <c r="J64" s="49" t="s">
        <v>58</v>
      </c>
      <c r="K64" s="5"/>
      <c r="L64" s="2"/>
      <c r="M64" s="2"/>
      <c r="N64" s="42"/>
      <c r="O64" s="42"/>
      <c r="P64" s="43"/>
      <c r="Q64" s="44"/>
      <c r="R64" s="53"/>
      <c r="S64" s="58"/>
    </row>
    <row r="65" spans="1:19" s="8" customFormat="1" ht="30" x14ac:dyDescent="0.25">
      <c r="A65" s="38" t="str">
        <f t="shared" si="28"/>
        <v>Electricity Supply</v>
      </c>
      <c r="B65" s="38" t="str">
        <f t="shared" si="25"/>
        <v>Ban New Power Plants</v>
      </c>
      <c r="C65" s="38" t="str">
        <f t="shared" si="25"/>
        <v>Boolean Ban New Power Plants</v>
      </c>
      <c r="D65" s="44" t="s">
        <v>102</v>
      </c>
      <c r="E65" s="42"/>
      <c r="F65" s="44" t="s">
        <v>118</v>
      </c>
      <c r="G65" s="42"/>
      <c r="H65" s="46"/>
      <c r="I65" s="38" t="str">
        <f t="shared" si="26"/>
        <v>Ban New Power Plants</v>
      </c>
      <c r="J65" s="49" t="s">
        <v>58</v>
      </c>
      <c r="K65" s="5"/>
      <c r="L65" s="2"/>
      <c r="M65" s="2"/>
      <c r="N65" s="42"/>
      <c r="O65" s="42"/>
      <c r="P65" s="43"/>
      <c r="Q65" s="44"/>
      <c r="R65" s="53"/>
      <c r="S65" s="58"/>
    </row>
    <row r="66" spans="1:19" s="8" customFormat="1" ht="30" x14ac:dyDescent="0.25">
      <c r="A66" s="38" t="str">
        <f t="shared" si="28"/>
        <v>Electricity Supply</v>
      </c>
      <c r="B66" s="38" t="str">
        <f t="shared" si="25"/>
        <v>Ban New Power Plants</v>
      </c>
      <c r="C66" s="38" t="str">
        <f t="shared" si="25"/>
        <v>Boolean Ban New Power Plants</v>
      </c>
      <c r="D66" s="44" t="s">
        <v>103</v>
      </c>
      <c r="E66" s="42"/>
      <c r="F66" s="44" t="s">
        <v>119</v>
      </c>
      <c r="G66" s="42"/>
      <c r="H66" s="46"/>
      <c r="I66" s="38" t="str">
        <f t="shared" si="26"/>
        <v>Ban New Power Plants</v>
      </c>
      <c r="J66" s="49" t="s">
        <v>58</v>
      </c>
      <c r="K66" s="5"/>
      <c r="L66" s="2"/>
      <c r="M66" s="2"/>
      <c r="N66" s="42"/>
      <c r="O66" s="42"/>
      <c r="P66" s="43"/>
      <c r="Q66" s="44"/>
      <c r="R66" s="53"/>
      <c r="S66" s="58"/>
    </row>
    <row r="67" spans="1:19" s="8" customFormat="1" ht="30" x14ac:dyDescent="0.25">
      <c r="A67" s="38" t="str">
        <f t="shared" si="28"/>
        <v>Electricity Supply</v>
      </c>
      <c r="B67" s="38" t="str">
        <f t="shared" si="25"/>
        <v>Ban New Power Plants</v>
      </c>
      <c r="C67" s="38" t="str">
        <f t="shared" si="25"/>
        <v>Boolean Ban New Power Plants</v>
      </c>
      <c r="D67" s="44" t="s">
        <v>104</v>
      </c>
      <c r="E67" s="42"/>
      <c r="F67" s="44" t="s">
        <v>120</v>
      </c>
      <c r="G67" s="42"/>
      <c r="H67" s="46"/>
      <c r="I67" s="38" t="str">
        <f t="shared" si="26"/>
        <v>Ban New Power Plants</v>
      </c>
      <c r="J67" s="49" t="s">
        <v>58</v>
      </c>
      <c r="K67" s="5"/>
      <c r="L67" s="2"/>
      <c r="M67" s="2"/>
      <c r="N67" s="42"/>
      <c r="O67" s="42"/>
      <c r="P67" s="43"/>
      <c r="Q67" s="44"/>
      <c r="R67" s="53"/>
      <c r="S67" s="58"/>
    </row>
    <row r="68" spans="1:19" s="8" customFormat="1" ht="30" x14ac:dyDescent="0.25">
      <c r="A68" s="38" t="str">
        <f t="shared" si="28"/>
        <v>Electricity Supply</v>
      </c>
      <c r="B68" s="38" t="str">
        <f t="shared" si="25"/>
        <v>Ban New Power Plants</v>
      </c>
      <c r="C68" s="38" t="str">
        <f t="shared" si="25"/>
        <v>Boolean Ban New Power Plants</v>
      </c>
      <c r="D68" s="44" t="s">
        <v>434</v>
      </c>
      <c r="E68" s="42"/>
      <c r="F68" s="44" t="s">
        <v>436</v>
      </c>
      <c r="G68" s="42"/>
      <c r="H68" s="46"/>
      <c r="I68" s="38" t="str">
        <f t="shared" si="26"/>
        <v>Ban New Power Plants</v>
      </c>
      <c r="J68" s="49" t="s">
        <v>58</v>
      </c>
      <c r="K68" s="5"/>
      <c r="L68" s="2"/>
      <c r="M68" s="2"/>
      <c r="N68" s="42"/>
      <c r="O68" s="42"/>
      <c r="P68" s="43"/>
      <c r="Q68" s="44"/>
      <c r="R68" s="53"/>
      <c r="S68" s="58"/>
    </row>
    <row r="69" spans="1:19" s="8" customFormat="1" ht="30" x14ac:dyDescent="0.25">
      <c r="A69" s="38" t="str">
        <f t="shared" si="28"/>
        <v>Electricity Supply</v>
      </c>
      <c r="B69" s="38" t="str">
        <f t="shared" si="25"/>
        <v>Ban New Power Plants</v>
      </c>
      <c r="C69" s="38" t="str">
        <f t="shared" si="25"/>
        <v>Boolean Ban New Power Plants</v>
      </c>
      <c r="D69" s="44" t="s">
        <v>435</v>
      </c>
      <c r="E69" s="42"/>
      <c r="F69" s="44" t="s">
        <v>437</v>
      </c>
      <c r="G69" s="42"/>
      <c r="H69" s="46"/>
      <c r="I69" s="38" t="str">
        <f t="shared" si="26"/>
        <v>Ban New Power Plants</v>
      </c>
      <c r="J69" s="49" t="s">
        <v>58</v>
      </c>
      <c r="K69" s="5"/>
      <c r="L69" s="2"/>
      <c r="M69" s="2"/>
      <c r="N69" s="42"/>
      <c r="O69" s="42"/>
      <c r="P69" s="43"/>
      <c r="Q69" s="44"/>
      <c r="R69" s="53"/>
      <c r="S69" s="58"/>
    </row>
    <row r="70" spans="1:19" s="3" customFormat="1" ht="60" x14ac:dyDescent="0.25">
      <c r="A70" s="39" t="s">
        <v>8</v>
      </c>
      <c r="B70" s="44" t="s">
        <v>375</v>
      </c>
      <c r="C70" s="44" t="s">
        <v>378</v>
      </c>
      <c r="D70" s="44"/>
      <c r="E70" s="44"/>
      <c r="F70" s="44"/>
      <c r="G70" s="44"/>
      <c r="H70" s="47">
        <v>148</v>
      </c>
      <c r="I70" s="44" t="s">
        <v>542</v>
      </c>
      <c r="J70" s="42" t="s">
        <v>57</v>
      </c>
      <c r="K70" s="25">
        <v>-0.5</v>
      </c>
      <c r="L70" s="25">
        <v>1</v>
      </c>
      <c r="M70" s="25">
        <v>0.02</v>
      </c>
      <c r="N70" s="39" t="s">
        <v>379</v>
      </c>
      <c r="O70" s="37" t="s">
        <v>502</v>
      </c>
      <c r="P70" s="42" t="s">
        <v>381</v>
      </c>
      <c r="Q70" s="44" t="s">
        <v>383</v>
      </c>
      <c r="R70" s="55" t="s">
        <v>430</v>
      </c>
      <c r="S70" s="60"/>
    </row>
    <row r="71" spans="1:19" s="3" customFormat="1" ht="60" x14ac:dyDescent="0.25">
      <c r="A71" s="39" t="s">
        <v>8</v>
      </c>
      <c r="B71" s="44" t="s">
        <v>376</v>
      </c>
      <c r="C71" s="44" t="s">
        <v>377</v>
      </c>
      <c r="D71" s="44"/>
      <c r="E71" s="44"/>
      <c r="F71" s="44"/>
      <c r="G71" s="44"/>
      <c r="H71" s="47">
        <v>149</v>
      </c>
      <c r="I71" s="44" t="s">
        <v>542</v>
      </c>
      <c r="J71" s="42" t="s">
        <v>57</v>
      </c>
      <c r="K71" s="25">
        <v>-0.5</v>
      </c>
      <c r="L71" s="25">
        <v>1</v>
      </c>
      <c r="M71" s="25">
        <v>0.02</v>
      </c>
      <c r="N71" s="39" t="s">
        <v>380</v>
      </c>
      <c r="O71" s="37" t="s">
        <v>503</v>
      </c>
      <c r="P71" s="42" t="s">
        <v>382</v>
      </c>
      <c r="Q71" s="44" t="s">
        <v>383</v>
      </c>
      <c r="R71" s="55" t="s">
        <v>430</v>
      </c>
      <c r="S71" s="60"/>
    </row>
    <row r="72" spans="1:19" ht="30" x14ac:dyDescent="0.25">
      <c r="A72" s="37" t="s">
        <v>8</v>
      </c>
      <c r="B72" s="37" t="s">
        <v>423</v>
      </c>
      <c r="C72" s="37" t="s">
        <v>422</v>
      </c>
      <c r="D72" s="37"/>
      <c r="E72" s="37"/>
      <c r="F72" s="37"/>
      <c r="G72" s="37"/>
      <c r="H72" s="46" t="s">
        <v>265</v>
      </c>
      <c r="I72" s="37" t="s">
        <v>423</v>
      </c>
      <c r="J72" s="49" t="s">
        <v>58</v>
      </c>
      <c r="N72" s="37"/>
      <c r="O72" s="42"/>
      <c r="P72" s="42"/>
      <c r="Q72" s="44"/>
      <c r="R72" s="50"/>
      <c r="S72" s="57"/>
    </row>
    <row r="73" spans="1:19" ht="75" x14ac:dyDescent="0.25">
      <c r="A73" s="37" t="s">
        <v>8</v>
      </c>
      <c r="B73" s="42" t="s">
        <v>20</v>
      </c>
      <c r="C73" s="37" t="s">
        <v>36</v>
      </c>
      <c r="D73" s="42"/>
      <c r="E73" s="42"/>
      <c r="F73" s="42"/>
      <c r="G73" s="42"/>
      <c r="H73" s="46">
        <v>30</v>
      </c>
      <c r="I73" s="42" t="s">
        <v>20</v>
      </c>
      <c r="J73" s="42" t="s">
        <v>57</v>
      </c>
      <c r="K73" s="13">
        <v>0</v>
      </c>
      <c r="L73" s="17">
        <v>1</v>
      </c>
      <c r="M73" s="17">
        <v>0.01</v>
      </c>
      <c r="N73" s="42" t="s">
        <v>44</v>
      </c>
      <c r="O73" s="42" t="s">
        <v>645</v>
      </c>
      <c r="P73" s="42" t="s">
        <v>287</v>
      </c>
      <c r="Q73" s="44" t="s">
        <v>288</v>
      </c>
      <c r="R73" s="50" t="s">
        <v>213</v>
      </c>
      <c r="S73" s="57"/>
    </row>
    <row r="74" spans="1:19" ht="150" x14ac:dyDescent="0.25">
      <c r="A74" s="37" t="s">
        <v>8</v>
      </c>
      <c r="B74" s="42" t="s">
        <v>159</v>
      </c>
      <c r="C74" s="37" t="s">
        <v>158</v>
      </c>
      <c r="D74" s="42" t="s">
        <v>97</v>
      </c>
      <c r="E74" s="42"/>
      <c r="F74" s="42" t="s">
        <v>113</v>
      </c>
      <c r="G74" s="42"/>
      <c r="H74" s="46">
        <v>31</v>
      </c>
      <c r="I74" s="42" t="s">
        <v>159</v>
      </c>
      <c r="J74" s="42" t="s">
        <v>57</v>
      </c>
      <c r="K74" s="20">
        <v>0</v>
      </c>
      <c r="L74" s="21">
        <v>10000</v>
      </c>
      <c r="M74" s="21">
        <v>250</v>
      </c>
      <c r="N74" s="37" t="s">
        <v>259</v>
      </c>
      <c r="O74" s="37" t="s">
        <v>646</v>
      </c>
      <c r="P74" s="42" t="s">
        <v>289</v>
      </c>
      <c r="Q74" s="44" t="s">
        <v>290</v>
      </c>
      <c r="R74" s="54" t="s">
        <v>207</v>
      </c>
      <c r="S74" s="59" t="s">
        <v>260</v>
      </c>
    </row>
    <row r="75" spans="1:19" ht="45" x14ac:dyDescent="0.25">
      <c r="A75" s="38" t="str">
        <f>A$74</f>
        <v>Electricity Supply</v>
      </c>
      <c r="B75" s="43" t="str">
        <f t="shared" ref="B75:C83" si="29">B$74</f>
        <v>Early Retirement of Power Plants</v>
      </c>
      <c r="C75" s="43" t="str">
        <f t="shared" si="29"/>
        <v>Annual Additional Capacity Retired due to Early Retirement Policy</v>
      </c>
      <c r="D75" s="44" t="s">
        <v>432</v>
      </c>
      <c r="E75" s="42"/>
      <c r="F75" s="44" t="s">
        <v>433</v>
      </c>
      <c r="G75" s="42"/>
      <c r="H75" s="46" t="s">
        <v>265</v>
      </c>
      <c r="I75" s="43" t="str">
        <f t="shared" ref="I75:I83" si="30">I$74</f>
        <v>Early Retirement of Power Plants</v>
      </c>
      <c r="J75" s="49" t="s">
        <v>58</v>
      </c>
      <c r="K75" s="20"/>
      <c r="L75" s="21"/>
      <c r="M75" s="21"/>
      <c r="N75" s="42"/>
      <c r="O75" s="37"/>
      <c r="P75" s="42"/>
      <c r="Q75" s="44"/>
      <c r="R75" s="50"/>
      <c r="S75" s="57"/>
    </row>
    <row r="76" spans="1:19" ht="60" x14ac:dyDescent="0.25">
      <c r="A76" s="38" t="str">
        <f t="shared" ref="A76:A83" si="31">A$74</f>
        <v>Electricity Supply</v>
      </c>
      <c r="B76" s="43" t="str">
        <f t="shared" si="29"/>
        <v>Early Retirement of Power Plants</v>
      </c>
      <c r="C76" s="43" t="str">
        <f t="shared" si="29"/>
        <v>Annual Additional Capacity Retired due to Early Retirement Policy</v>
      </c>
      <c r="D76" s="44" t="s">
        <v>99</v>
      </c>
      <c r="E76" s="42"/>
      <c r="F76" s="44" t="s">
        <v>115</v>
      </c>
      <c r="G76" s="42"/>
      <c r="H76" s="46">
        <v>32</v>
      </c>
      <c r="I76" s="43" t="str">
        <f t="shared" si="30"/>
        <v>Early Retirement of Power Plants</v>
      </c>
      <c r="J76" s="42" t="s">
        <v>57</v>
      </c>
      <c r="K76" s="8">
        <f>K$74</f>
        <v>0</v>
      </c>
      <c r="L76" s="8">
        <f>L$74</f>
        <v>10000</v>
      </c>
      <c r="M76" s="8">
        <f>M$74</f>
        <v>250</v>
      </c>
      <c r="N76" s="43" t="str">
        <f>N$74</f>
        <v>MW/year</v>
      </c>
      <c r="O76" s="37" t="s">
        <v>647</v>
      </c>
      <c r="P76" s="42" t="s">
        <v>289</v>
      </c>
      <c r="Q76" s="44" t="s">
        <v>290</v>
      </c>
      <c r="R76" s="50" t="s">
        <v>213</v>
      </c>
      <c r="S76" s="57"/>
    </row>
    <row r="77" spans="1:19" ht="45" x14ac:dyDescent="0.25">
      <c r="A77" s="38" t="str">
        <f t="shared" si="31"/>
        <v>Electricity Supply</v>
      </c>
      <c r="B77" s="43" t="str">
        <f t="shared" si="29"/>
        <v>Early Retirement of Power Plants</v>
      </c>
      <c r="C77" s="43" t="str">
        <f t="shared" si="29"/>
        <v>Annual Additional Capacity Retired due to Early Retirement Policy</v>
      </c>
      <c r="D77" s="44" t="s">
        <v>100</v>
      </c>
      <c r="E77" s="42"/>
      <c r="F77" s="44" t="s">
        <v>116</v>
      </c>
      <c r="G77" s="42"/>
      <c r="H77" s="46" t="s">
        <v>265</v>
      </c>
      <c r="I77" s="43" t="str">
        <f t="shared" si="30"/>
        <v>Early Retirement of Power Plants</v>
      </c>
      <c r="J77" s="49" t="s">
        <v>58</v>
      </c>
      <c r="K77" s="20"/>
      <c r="L77" s="21"/>
      <c r="M77" s="21"/>
      <c r="N77" s="42"/>
      <c r="O77" s="37"/>
      <c r="P77" s="42"/>
      <c r="Q77" s="44"/>
      <c r="R77" s="50"/>
      <c r="S77" s="57"/>
    </row>
    <row r="78" spans="1:19" ht="45" x14ac:dyDescent="0.25">
      <c r="A78" s="38" t="str">
        <f t="shared" si="31"/>
        <v>Electricity Supply</v>
      </c>
      <c r="B78" s="43" t="str">
        <f t="shared" si="29"/>
        <v>Early Retirement of Power Plants</v>
      </c>
      <c r="C78" s="43" t="str">
        <f t="shared" si="29"/>
        <v>Annual Additional Capacity Retired due to Early Retirement Policy</v>
      </c>
      <c r="D78" s="44" t="s">
        <v>101</v>
      </c>
      <c r="E78" s="42"/>
      <c r="F78" s="44" t="s">
        <v>117</v>
      </c>
      <c r="G78" s="42"/>
      <c r="H78" s="46" t="s">
        <v>265</v>
      </c>
      <c r="I78" s="43" t="str">
        <f t="shared" si="30"/>
        <v>Early Retirement of Power Plants</v>
      </c>
      <c r="J78" s="49" t="s">
        <v>58</v>
      </c>
      <c r="K78" s="20"/>
      <c r="L78" s="21"/>
      <c r="M78" s="21"/>
      <c r="N78" s="42"/>
      <c r="O78" s="37"/>
      <c r="P78" s="42"/>
      <c r="Q78" s="44"/>
      <c r="R78" s="50"/>
      <c r="S78" s="57"/>
    </row>
    <row r="79" spans="1:19" ht="45" x14ac:dyDescent="0.25">
      <c r="A79" s="38" t="str">
        <f t="shared" si="31"/>
        <v>Electricity Supply</v>
      </c>
      <c r="B79" s="43" t="str">
        <f t="shared" si="29"/>
        <v>Early Retirement of Power Plants</v>
      </c>
      <c r="C79" s="43" t="str">
        <f t="shared" si="29"/>
        <v>Annual Additional Capacity Retired due to Early Retirement Policy</v>
      </c>
      <c r="D79" s="44" t="s">
        <v>102</v>
      </c>
      <c r="E79" s="42"/>
      <c r="F79" s="44" t="s">
        <v>118</v>
      </c>
      <c r="G79" s="42"/>
      <c r="H79" s="46" t="s">
        <v>265</v>
      </c>
      <c r="I79" s="43" t="str">
        <f t="shared" si="30"/>
        <v>Early Retirement of Power Plants</v>
      </c>
      <c r="J79" s="49" t="s">
        <v>58</v>
      </c>
      <c r="K79" s="20"/>
      <c r="L79" s="21"/>
      <c r="M79" s="21"/>
      <c r="N79" s="42"/>
      <c r="O79" s="37"/>
      <c r="P79" s="42"/>
      <c r="Q79" s="44"/>
      <c r="R79" s="50"/>
      <c r="S79" s="57"/>
    </row>
    <row r="80" spans="1:19" ht="45" x14ac:dyDescent="0.25">
      <c r="A80" s="38" t="str">
        <f t="shared" si="31"/>
        <v>Electricity Supply</v>
      </c>
      <c r="B80" s="43" t="str">
        <f t="shared" si="29"/>
        <v>Early Retirement of Power Plants</v>
      </c>
      <c r="C80" s="43" t="str">
        <f t="shared" si="29"/>
        <v>Annual Additional Capacity Retired due to Early Retirement Policy</v>
      </c>
      <c r="D80" s="44" t="s">
        <v>103</v>
      </c>
      <c r="E80" s="42"/>
      <c r="F80" s="44" t="s">
        <v>119</v>
      </c>
      <c r="G80" s="42"/>
      <c r="H80" s="46" t="s">
        <v>265</v>
      </c>
      <c r="I80" s="43" t="str">
        <f t="shared" si="30"/>
        <v>Early Retirement of Power Plants</v>
      </c>
      <c r="J80" s="49" t="s">
        <v>58</v>
      </c>
      <c r="K80" s="20"/>
      <c r="L80" s="21"/>
      <c r="M80" s="21"/>
      <c r="N80" s="42"/>
      <c r="O80" s="37"/>
      <c r="P80" s="42"/>
      <c r="Q80" s="44"/>
      <c r="R80" s="50"/>
      <c r="S80" s="57"/>
    </row>
    <row r="81" spans="1:19" ht="45" x14ac:dyDescent="0.25">
      <c r="A81" s="38" t="str">
        <f t="shared" si="31"/>
        <v>Electricity Supply</v>
      </c>
      <c r="B81" s="43" t="str">
        <f t="shared" si="29"/>
        <v>Early Retirement of Power Plants</v>
      </c>
      <c r="C81" s="43" t="str">
        <f t="shared" si="29"/>
        <v>Annual Additional Capacity Retired due to Early Retirement Policy</v>
      </c>
      <c r="D81" s="44" t="s">
        <v>104</v>
      </c>
      <c r="E81" s="42"/>
      <c r="F81" s="44" t="s">
        <v>120</v>
      </c>
      <c r="G81" s="42"/>
      <c r="H81" s="46" t="s">
        <v>265</v>
      </c>
      <c r="I81" s="43" t="str">
        <f t="shared" si="30"/>
        <v>Early Retirement of Power Plants</v>
      </c>
      <c r="J81" s="49" t="s">
        <v>58</v>
      </c>
      <c r="K81" s="20"/>
      <c r="L81" s="21"/>
      <c r="M81" s="21"/>
      <c r="N81" s="42"/>
      <c r="O81" s="37"/>
      <c r="P81" s="42"/>
      <c r="Q81" s="44"/>
      <c r="R81" s="50"/>
      <c r="S81" s="57"/>
    </row>
    <row r="82" spans="1:19" ht="45" x14ac:dyDescent="0.25">
      <c r="A82" s="38" t="str">
        <f t="shared" si="31"/>
        <v>Electricity Supply</v>
      </c>
      <c r="B82" s="43" t="str">
        <f t="shared" si="29"/>
        <v>Early Retirement of Power Plants</v>
      </c>
      <c r="C82" s="43" t="str">
        <f t="shared" si="29"/>
        <v>Annual Additional Capacity Retired due to Early Retirement Policy</v>
      </c>
      <c r="D82" s="44" t="s">
        <v>434</v>
      </c>
      <c r="E82" s="42"/>
      <c r="F82" s="44" t="s">
        <v>436</v>
      </c>
      <c r="G82" s="42"/>
      <c r="H82" s="46"/>
      <c r="I82" s="43" t="str">
        <f t="shared" si="30"/>
        <v>Early Retirement of Power Plants</v>
      </c>
      <c r="J82" s="49" t="s">
        <v>58</v>
      </c>
      <c r="K82" s="20"/>
      <c r="L82" s="21"/>
      <c r="M82" s="21"/>
      <c r="N82" s="42"/>
      <c r="O82" s="37"/>
      <c r="P82" s="42"/>
      <c r="Q82" s="44"/>
      <c r="R82" s="50"/>
      <c r="S82" s="57"/>
    </row>
    <row r="83" spans="1:19" ht="45" x14ac:dyDescent="0.25">
      <c r="A83" s="38" t="str">
        <f t="shared" si="31"/>
        <v>Electricity Supply</v>
      </c>
      <c r="B83" s="43" t="str">
        <f t="shared" si="29"/>
        <v>Early Retirement of Power Plants</v>
      </c>
      <c r="C83" s="43" t="str">
        <f t="shared" si="29"/>
        <v>Annual Additional Capacity Retired due to Early Retirement Policy</v>
      </c>
      <c r="D83" s="44" t="s">
        <v>435</v>
      </c>
      <c r="E83" s="42"/>
      <c r="F83" s="44" t="s">
        <v>437</v>
      </c>
      <c r="G83" s="42"/>
      <c r="H83" s="46"/>
      <c r="I83" s="43" t="str">
        <f t="shared" si="30"/>
        <v>Early Retirement of Power Plants</v>
      </c>
      <c r="J83" s="49" t="s">
        <v>58</v>
      </c>
      <c r="K83" s="20"/>
      <c r="L83" s="21"/>
      <c r="M83" s="21"/>
      <c r="N83" s="42"/>
      <c r="O83" s="37"/>
      <c r="P83" s="42"/>
      <c r="Q83" s="44"/>
      <c r="R83" s="50"/>
      <c r="S83" s="57"/>
    </row>
    <row r="84" spans="1:19" ht="105" x14ac:dyDescent="0.25">
      <c r="A84" s="37" t="s">
        <v>8</v>
      </c>
      <c r="B84" s="42" t="s">
        <v>23</v>
      </c>
      <c r="C84" s="37" t="s">
        <v>445</v>
      </c>
      <c r="D84" s="42"/>
      <c r="E84" s="42"/>
      <c r="F84" s="42"/>
      <c r="G84" s="42"/>
      <c r="H84" s="46">
        <v>33</v>
      </c>
      <c r="I84" s="42" t="s">
        <v>23</v>
      </c>
      <c r="J84" s="42" t="s">
        <v>57</v>
      </c>
      <c r="K84" s="22">
        <v>0</v>
      </c>
      <c r="L84" s="15">
        <v>0.16</v>
      </c>
      <c r="M84" s="19">
        <v>5.0000000000000001E-3</v>
      </c>
      <c r="N84" s="42" t="s">
        <v>39</v>
      </c>
      <c r="O84" s="37" t="s">
        <v>648</v>
      </c>
      <c r="P84" s="42" t="s">
        <v>291</v>
      </c>
      <c r="Q84" s="44" t="s">
        <v>292</v>
      </c>
      <c r="R84" s="50" t="s">
        <v>208</v>
      </c>
      <c r="S84" s="57" t="s">
        <v>208</v>
      </c>
    </row>
    <row r="85" spans="1:19" ht="90" x14ac:dyDescent="0.25">
      <c r="A85" s="37" t="s">
        <v>8</v>
      </c>
      <c r="B85" s="42" t="s">
        <v>164</v>
      </c>
      <c r="C85" s="37" t="s">
        <v>389</v>
      </c>
      <c r="D85" s="42"/>
      <c r="E85" s="42"/>
      <c r="F85" s="42"/>
      <c r="G85" s="42"/>
      <c r="H85" s="46">
        <v>34</v>
      </c>
      <c r="I85" s="42" t="s">
        <v>164</v>
      </c>
      <c r="J85" s="42" t="s">
        <v>57</v>
      </c>
      <c r="K85" s="22">
        <v>0</v>
      </c>
      <c r="L85" s="15">
        <f>ROUND(MaxBoundCalculations!B181,2)</f>
        <v>1.1299999999999999</v>
      </c>
      <c r="M85" s="15">
        <v>0.01</v>
      </c>
      <c r="N85" s="42" t="s">
        <v>165</v>
      </c>
      <c r="O85" s="37" t="s">
        <v>649</v>
      </c>
      <c r="P85" s="42" t="s">
        <v>293</v>
      </c>
      <c r="Q85" s="44" t="s">
        <v>294</v>
      </c>
      <c r="R85" s="50" t="s">
        <v>209</v>
      </c>
      <c r="S85" s="57" t="s">
        <v>602</v>
      </c>
    </row>
    <row r="86" spans="1:19" s="8" customFormat="1" ht="45" x14ac:dyDescent="0.25">
      <c r="A86" s="37" t="s">
        <v>8</v>
      </c>
      <c r="B86" s="37" t="s">
        <v>77</v>
      </c>
      <c r="C86" s="37" t="s">
        <v>161</v>
      </c>
      <c r="D86" s="37"/>
      <c r="E86" s="37"/>
      <c r="F86" s="37"/>
      <c r="G86" s="37"/>
      <c r="H86" s="46" t="s">
        <v>265</v>
      </c>
      <c r="I86" s="37" t="s">
        <v>77</v>
      </c>
      <c r="J86" s="49" t="s">
        <v>58</v>
      </c>
      <c r="K86" s="5"/>
      <c r="L86" s="2"/>
      <c r="M86" s="2"/>
      <c r="N86" s="37"/>
      <c r="O86" s="42"/>
      <c r="P86" s="43"/>
      <c r="Q86" s="44"/>
      <c r="R86" s="53"/>
      <c r="S86" s="58"/>
    </row>
    <row r="87" spans="1:19" s="8" customFormat="1" ht="45" x14ac:dyDescent="0.25">
      <c r="A87" s="37" t="s">
        <v>8</v>
      </c>
      <c r="B87" s="37" t="s">
        <v>556</v>
      </c>
      <c r="C87" s="37" t="s">
        <v>557</v>
      </c>
      <c r="D87" s="37"/>
      <c r="E87" s="37"/>
      <c r="F87" s="37"/>
      <c r="G87" s="37"/>
      <c r="H87" s="46" t="s">
        <v>265</v>
      </c>
      <c r="I87" s="37" t="s">
        <v>556</v>
      </c>
      <c r="J87" s="49" t="s">
        <v>58</v>
      </c>
      <c r="K87" s="5"/>
      <c r="L87" s="2"/>
      <c r="M87" s="2"/>
      <c r="N87" s="37"/>
      <c r="O87" s="42"/>
      <c r="P87" s="43"/>
      <c r="Q87" s="44"/>
      <c r="R87" s="53"/>
      <c r="S87" s="58"/>
    </row>
    <row r="88" spans="1:19" s="8" customFormat="1" ht="30" x14ac:dyDescent="0.25">
      <c r="A88" s="37" t="s">
        <v>8</v>
      </c>
      <c r="B88" s="42" t="s">
        <v>22</v>
      </c>
      <c r="C88" s="37" t="s">
        <v>160</v>
      </c>
      <c r="D88" s="42" t="s">
        <v>97</v>
      </c>
      <c r="E88" s="42"/>
      <c r="F88" s="42" t="s">
        <v>113</v>
      </c>
      <c r="G88" s="42"/>
      <c r="H88" s="46" t="s">
        <v>265</v>
      </c>
      <c r="I88" s="42" t="s">
        <v>22</v>
      </c>
      <c r="J88" s="48" t="s">
        <v>58</v>
      </c>
      <c r="K88" s="5"/>
      <c r="L88" s="2"/>
      <c r="M88" s="2"/>
      <c r="N88" s="42"/>
      <c r="O88" s="37"/>
      <c r="P88" s="43"/>
      <c r="Q88" s="44"/>
      <c r="R88" s="53"/>
      <c r="S88" s="58"/>
    </row>
    <row r="89" spans="1:19" s="8" customFormat="1" ht="30" x14ac:dyDescent="0.25">
      <c r="A89" s="38" t="str">
        <f>A$88</f>
        <v>Electricity Supply</v>
      </c>
      <c r="B89" s="43" t="str">
        <f t="shared" ref="B89:C95" si="32">B$88</f>
        <v>Plant Lifetime Extension</v>
      </c>
      <c r="C89" s="43" t="str">
        <f t="shared" si="32"/>
        <v>Generation Capacity Lifetime Extension</v>
      </c>
      <c r="D89" s="44" t="s">
        <v>98</v>
      </c>
      <c r="E89" s="43"/>
      <c r="F89" s="44" t="s">
        <v>114</v>
      </c>
      <c r="G89" s="43"/>
      <c r="H89" s="46" t="s">
        <v>265</v>
      </c>
      <c r="I89" s="43" t="str">
        <f t="shared" ref="I89:I95" si="33">I$88</f>
        <v>Plant Lifetime Extension</v>
      </c>
      <c r="J89" s="48" t="s">
        <v>58</v>
      </c>
      <c r="K89" s="5"/>
      <c r="L89" s="2"/>
      <c r="M89" s="2"/>
      <c r="N89" s="43"/>
      <c r="O89" s="43"/>
      <c r="P89" s="43"/>
      <c r="Q89" s="44"/>
      <c r="R89" s="53"/>
      <c r="S89" s="58"/>
    </row>
    <row r="90" spans="1:19" s="8" customFormat="1" ht="90" x14ac:dyDescent="0.25">
      <c r="A90" s="38" t="str">
        <f t="shared" ref="A90:A95" si="34">A$88</f>
        <v>Electricity Supply</v>
      </c>
      <c r="B90" s="43" t="str">
        <f t="shared" si="32"/>
        <v>Plant Lifetime Extension</v>
      </c>
      <c r="C90" s="43" t="str">
        <f t="shared" si="32"/>
        <v>Generation Capacity Lifetime Extension</v>
      </c>
      <c r="D90" s="44" t="s">
        <v>99</v>
      </c>
      <c r="E90" s="43"/>
      <c r="F90" s="44" t="s">
        <v>115</v>
      </c>
      <c r="G90" s="43"/>
      <c r="H90" s="46">
        <v>35</v>
      </c>
      <c r="I90" s="43" t="str">
        <f t="shared" si="33"/>
        <v>Plant Lifetime Extension</v>
      </c>
      <c r="J90" s="44" t="s">
        <v>57</v>
      </c>
      <c r="K90" s="13">
        <v>0</v>
      </c>
      <c r="L90" s="2">
        <v>20</v>
      </c>
      <c r="M90" s="2">
        <v>1</v>
      </c>
      <c r="N90" s="44" t="s">
        <v>162</v>
      </c>
      <c r="O90" s="37" t="s">
        <v>504</v>
      </c>
      <c r="P90" s="42" t="s">
        <v>295</v>
      </c>
      <c r="Q90" s="44" t="s">
        <v>296</v>
      </c>
      <c r="R90" s="55" t="s">
        <v>210</v>
      </c>
      <c r="S90" s="60" t="s">
        <v>210</v>
      </c>
    </row>
    <row r="91" spans="1:19" s="8" customFormat="1" ht="30" x14ac:dyDescent="0.25">
      <c r="A91" s="38" t="str">
        <f t="shared" si="34"/>
        <v>Electricity Supply</v>
      </c>
      <c r="B91" s="43" t="str">
        <f t="shared" si="32"/>
        <v>Plant Lifetime Extension</v>
      </c>
      <c r="C91" s="43" t="str">
        <f t="shared" si="32"/>
        <v>Generation Capacity Lifetime Extension</v>
      </c>
      <c r="D91" s="44" t="s">
        <v>100</v>
      </c>
      <c r="E91" s="43"/>
      <c r="F91" s="44" t="s">
        <v>116</v>
      </c>
      <c r="G91" s="43"/>
      <c r="H91" s="46" t="s">
        <v>265</v>
      </c>
      <c r="I91" s="43" t="str">
        <f t="shared" si="33"/>
        <v>Plant Lifetime Extension</v>
      </c>
      <c r="J91" s="48" t="s">
        <v>58</v>
      </c>
      <c r="K91" s="5"/>
      <c r="L91" s="2"/>
      <c r="M91" s="2"/>
      <c r="N91" s="43"/>
      <c r="O91" s="43"/>
      <c r="P91" s="43"/>
      <c r="Q91" s="44"/>
      <c r="R91" s="55"/>
      <c r="S91" s="58"/>
    </row>
    <row r="92" spans="1:19" s="8" customFormat="1" ht="30" x14ac:dyDescent="0.25">
      <c r="A92" s="38" t="str">
        <f t="shared" si="34"/>
        <v>Electricity Supply</v>
      </c>
      <c r="B92" s="43" t="str">
        <f t="shared" si="32"/>
        <v>Plant Lifetime Extension</v>
      </c>
      <c r="C92" s="43" t="str">
        <f t="shared" si="32"/>
        <v>Generation Capacity Lifetime Extension</v>
      </c>
      <c r="D92" s="44" t="s">
        <v>101</v>
      </c>
      <c r="E92" s="43"/>
      <c r="F92" s="44" t="s">
        <v>117</v>
      </c>
      <c r="G92" s="43"/>
      <c r="H92" s="46" t="s">
        <v>265</v>
      </c>
      <c r="I92" s="43" t="str">
        <f t="shared" si="33"/>
        <v>Plant Lifetime Extension</v>
      </c>
      <c r="J92" s="48" t="s">
        <v>58</v>
      </c>
      <c r="K92" s="5"/>
      <c r="L92" s="2"/>
      <c r="M92" s="2"/>
      <c r="N92" s="43"/>
      <c r="O92" s="43"/>
      <c r="P92" s="43"/>
      <c r="Q92" s="44"/>
      <c r="R92" s="55"/>
      <c r="S92" s="58"/>
    </row>
    <row r="93" spans="1:19" ht="30" x14ac:dyDescent="0.25">
      <c r="A93" s="38" t="str">
        <f t="shared" si="34"/>
        <v>Electricity Supply</v>
      </c>
      <c r="B93" s="43" t="str">
        <f t="shared" si="32"/>
        <v>Plant Lifetime Extension</v>
      </c>
      <c r="C93" s="43" t="str">
        <f t="shared" si="32"/>
        <v>Generation Capacity Lifetime Extension</v>
      </c>
      <c r="D93" s="44" t="s">
        <v>102</v>
      </c>
      <c r="E93" s="43"/>
      <c r="F93" s="44" t="s">
        <v>118</v>
      </c>
      <c r="G93" s="43"/>
      <c r="H93" s="46" t="s">
        <v>265</v>
      </c>
      <c r="I93" s="43" t="str">
        <f t="shared" si="33"/>
        <v>Plant Lifetime Extension</v>
      </c>
      <c r="J93" s="48" t="s">
        <v>58</v>
      </c>
      <c r="N93" s="43"/>
      <c r="O93" s="43"/>
      <c r="P93" s="42"/>
      <c r="Q93" s="44"/>
      <c r="R93" s="55"/>
      <c r="S93" s="57"/>
    </row>
    <row r="94" spans="1:19" ht="30" x14ac:dyDescent="0.25">
      <c r="A94" s="38" t="str">
        <f t="shared" si="34"/>
        <v>Electricity Supply</v>
      </c>
      <c r="B94" s="43" t="str">
        <f t="shared" si="32"/>
        <v>Plant Lifetime Extension</v>
      </c>
      <c r="C94" s="43" t="str">
        <f t="shared" si="32"/>
        <v>Generation Capacity Lifetime Extension</v>
      </c>
      <c r="D94" s="44" t="s">
        <v>103</v>
      </c>
      <c r="E94" s="43"/>
      <c r="F94" s="44" t="s">
        <v>119</v>
      </c>
      <c r="G94" s="43"/>
      <c r="H94" s="46" t="s">
        <v>265</v>
      </c>
      <c r="I94" s="43" t="str">
        <f t="shared" si="33"/>
        <v>Plant Lifetime Extension</v>
      </c>
      <c r="J94" s="48" t="s">
        <v>58</v>
      </c>
      <c r="N94" s="43"/>
      <c r="O94" s="43"/>
      <c r="P94" s="42"/>
      <c r="Q94" s="44"/>
      <c r="R94" s="55"/>
      <c r="S94" s="57"/>
    </row>
    <row r="95" spans="1:19" s="8" customFormat="1" ht="30" x14ac:dyDescent="0.25">
      <c r="A95" s="38" t="str">
        <f t="shared" si="34"/>
        <v>Electricity Supply</v>
      </c>
      <c r="B95" s="43" t="str">
        <f t="shared" si="32"/>
        <v>Plant Lifetime Extension</v>
      </c>
      <c r="C95" s="43" t="str">
        <f t="shared" si="32"/>
        <v>Generation Capacity Lifetime Extension</v>
      </c>
      <c r="D95" s="44" t="s">
        <v>104</v>
      </c>
      <c r="E95" s="43"/>
      <c r="F95" s="44" t="s">
        <v>120</v>
      </c>
      <c r="G95" s="43"/>
      <c r="H95" s="46" t="s">
        <v>265</v>
      </c>
      <c r="I95" s="43" t="str">
        <f t="shared" si="33"/>
        <v>Plant Lifetime Extension</v>
      </c>
      <c r="J95" s="48" t="s">
        <v>58</v>
      </c>
      <c r="K95" s="5"/>
      <c r="L95" s="2"/>
      <c r="M95" s="2"/>
      <c r="N95" s="43"/>
      <c r="O95" s="43"/>
      <c r="P95" s="43"/>
      <c r="Q95" s="44"/>
      <c r="R95" s="55"/>
      <c r="S95" s="58"/>
    </row>
    <row r="96" spans="1:19" s="3" customFormat="1" ht="30" x14ac:dyDescent="0.25">
      <c r="A96" s="39" t="s">
        <v>8</v>
      </c>
      <c r="B96" s="44" t="s">
        <v>349</v>
      </c>
      <c r="C96" s="44" t="s">
        <v>350</v>
      </c>
      <c r="D96" s="44" t="s">
        <v>97</v>
      </c>
      <c r="E96" s="44" t="s">
        <v>351</v>
      </c>
      <c r="F96" s="42"/>
      <c r="G96" s="44"/>
      <c r="H96" s="47"/>
      <c r="I96" s="44" t="s">
        <v>349</v>
      </c>
      <c r="J96" s="48" t="s">
        <v>58</v>
      </c>
      <c r="K96" s="25"/>
      <c r="L96" s="25"/>
      <c r="M96" s="25"/>
      <c r="N96" s="39"/>
      <c r="O96" s="37"/>
      <c r="P96" s="44"/>
      <c r="Q96" s="44"/>
      <c r="R96" s="55"/>
      <c r="S96" s="60"/>
    </row>
    <row r="97" spans="1:19" s="3" customFormat="1" ht="30" x14ac:dyDescent="0.25">
      <c r="A97" s="40" t="str">
        <f t="shared" ref="A97:C125" si="35">A$96</f>
        <v>Electricity Supply</v>
      </c>
      <c r="B97" s="40" t="str">
        <f t="shared" si="35"/>
        <v>Reduce Plant Downtime</v>
      </c>
      <c r="C97" s="40" t="str">
        <f t="shared" si="35"/>
        <v>Percentage Reduction in Plant Downtime</v>
      </c>
      <c r="D97" s="44" t="s">
        <v>97</v>
      </c>
      <c r="E97" s="44" t="s">
        <v>352</v>
      </c>
      <c r="F97" s="42"/>
      <c r="G97" s="44"/>
      <c r="H97" s="47"/>
      <c r="I97" s="40" t="str">
        <f>I$96</f>
        <v>Reduce Plant Downtime</v>
      </c>
      <c r="J97" s="48" t="s">
        <v>58</v>
      </c>
      <c r="K97" s="24"/>
      <c r="L97" s="25"/>
      <c r="M97" s="25"/>
      <c r="N97" s="44"/>
      <c r="O97" s="37"/>
      <c r="P97" s="44"/>
      <c r="Q97" s="44"/>
      <c r="R97" s="55"/>
      <c r="S97" s="60"/>
    </row>
    <row r="98" spans="1:19" s="3" customFormat="1" ht="30" x14ac:dyDescent="0.25">
      <c r="A98" s="40" t="str">
        <f t="shared" si="35"/>
        <v>Electricity Supply</v>
      </c>
      <c r="B98" s="40" t="str">
        <f t="shared" si="35"/>
        <v>Reduce Plant Downtime</v>
      </c>
      <c r="C98" s="40" t="str">
        <f t="shared" si="35"/>
        <v>Percentage Reduction in Plant Downtime</v>
      </c>
      <c r="D98" s="44" t="s">
        <v>97</v>
      </c>
      <c r="E98" s="44" t="s">
        <v>353</v>
      </c>
      <c r="F98" s="42"/>
      <c r="G98" s="44"/>
      <c r="H98" s="47"/>
      <c r="I98" s="40" t="str">
        <f t="shared" ref="I98:I125" si="36">I$96</f>
        <v>Reduce Plant Downtime</v>
      </c>
      <c r="J98" s="48" t="s">
        <v>58</v>
      </c>
      <c r="L98" s="7"/>
      <c r="M98" s="7"/>
      <c r="N98" s="44"/>
      <c r="O98" s="44"/>
      <c r="P98" s="44"/>
      <c r="Q98" s="44"/>
      <c r="R98" s="55"/>
      <c r="S98" s="60"/>
    </row>
    <row r="99" spans="1:19" s="3" customFormat="1" ht="90" x14ac:dyDescent="0.25">
      <c r="A99" s="40" t="str">
        <f t="shared" si="35"/>
        <v>Electricity Supply</v>
      </c>
      <c r="B99" s="40" t="str">
        <f t="shared" si="35"/>
        <v>Reduce Plant Downtime</v>
      </c>
      <c r="C99" s="40" t="str">
        <f t="shared" si="35"/>
        <v>Percentage Reduction in Plant Downtime</v>
      </c>
      <c r="D99" s="44" t="s">
        <v>432</v>
      </c>
      <c r="E99" s="44" t="s">
        <v>351</v>
      </c>
      <c r="F99" s="44" t="s">
        <v>427</v>
      </c>
      <c r="G99" s="44" t="s">
        <v>433</v>
      </c>
      <c r="H99" s="47">
        <v>141</v>
      </c>
      <c r="I99" s="40" t="str">
        <f t="shared" si="36"/>
        <v>Reduce Plant Downtime</v>
      </c>
      <c r="J99" s="44" t="s">
        <v>57</v>
      </c>
      <c r="K99" s="24">
        <v>0</v>
      </c>
      <c r="L99" s="25">
        <v>0.6</v>
      </c>
      <c r="M99" s="25">
        <v>0.01</v>
      </c>
      <c r="N99" s="44" t="s">
        <v>354</v>
      </c>
      <c r="O99" s="37" t="s">
        <v>650</v>
      </c>
      <c r="P99" s="44" t="s">
        <v>356</v>
      </c>
      <c r="Q99" s="44" t="s">
        <v>355</v>
      </c>
      <c r="R99" s="55" t="s">
        <v>438</v>
      </c>
      <c r="S99" s="60"/>
    </row>
    <row r="100" spans="1:19" s="3" customFormat="1" ht="30" x14ac:dyDescent="0.25">
      <c r="A100" s="40" t="str">
        <f t="shared" si="35"/>
        <v>Electricity Supply</v>
      </c>
      <c r="B100" s="40" t="str">
        <f t="shared" si="35"/>
        <v>Reduce Plant Downtime</v>
      </c>
      <c r="C100" s="40" t="str">
        <f t="shared" si="35"/>
        <v>Percentage Reduction in Plant Downtime</v>
      </c>
      <c r="D100" s="44" t="s">
        <v>432</v>
      </c>
      <c r="E100" s="44" t="s">
        <v>352</v>
      </c>
      <c r="F100" s="44"/>
      <c r="G100" s="44"/>
      <c r="H100" s="47"/>
      <c r="I100" s="40" t="str">
        <f t="shared" si="36"/>
        <v>Reduce Plant Downtime</v>
      </c>
      <c r="J100" s="48" t="s">
        <v>58</v>
      </c>
      <c r="K100" s="24"/>
      <c r="L100" s="25"/>
      <c r="M100" s="25"/>
      <c r="N100" s="44"/>
      <c r="O100" s="37"/>
      <c r="P100" s="44"/>
      <c r="Q100" s="44"/>
      <c r="R100" s="55"/>
      <c r="S100" s="60"/>
    </row>
    <row r="101" spans="1:19" s="3" customFormat="1" ht="30" x14ac:dyDescent="0.25">
      <c r="A101" s="40" t="str">
        <f t="shared" si="35"/>
        <v>Electricity Supply</v>
      </c>
      <c r="B101" s="40" t="str">
        <f t="shared" si="35"/>
        <v>Reduce Plant Downtime</v>
      </c>
      <c r="C101" s="40" t="str">
        <f t="shared" si="35"/>
        <v>Percentage Reduction in Plant Downtime</v>
      </c>
      <c r="D101" s="44" t="s">
        <v>432</v>
      </c>
      <c r="E101" s="44" t="s">
        <v>353</v>
      </c>
      <c r="F101" s="44"/>
      <c r="G101" s="44"/>
      <c r="H101" s="47"/>
      <c r="I101" s="40" t="str">
        <f t="shared" si="36"/>
        <v>Reduce Plant Downtime</v>
      </c>
      <c r="J101" s="48" t="s">
        <v>58</v>
      </c>
      <c r="L101" s="7"/>
      <c r="M101" s="7"/>
      <c r="N101" s="44"/>
      <c r="O101" s="44"/>
      <c r="P101" s="44"/>
      <c r="Q101" s="44"/>
      <c r="R101" s="55"/>
      <c r="S101" s="60"/>
    </row>
    <row r="102" spans="1:19" s="3" customFormat="1" ht="30" x14ac:dyDescent="0.25">
      <c r="A102" s="40" t="str">
        <f t="shared" si="35"/>
        <v>Electricity Supply</v>
      </c>
      <c r="B102" s="40" t="str">
        <f t="shared" si="35"/>
        <v>Reduce Plant Downtime</v>
      </c>
      <c r="C102" s="40" t="str">
        <f t="shared" si="35"/>
        <v>Percentage Reduction in Plant Downtime</v>
      </c>
      <c r="D102" s="44" t="s">
        <v>99</v>
      </c>
      <c r="E102" s="44" t="s">
        <v>351</v>
      </c>
      <c r="F102" s="44"/>
      <c r="G102" s="44"/>
      <c r="H102" s="47"/>
      <c r="I102" s="40" t="str">
        <f t="shared" si="36"/>
        <v>Reduce Plant Downtime</v>
      </c>
      <c r="J102" s="48" t="s">
        <v>58</v>
      </c>
      <c r="L102" s="7"/>
      <c r="M102" s="7"/>
      <c r="N102" s="44"/>
      <c r="O102" s="44"/>
      <c r="P102" s="44"/>
      <c r="Q102" s="44"/>
      <c r="R102" s="55"/>
      <c r="S102" s="60"/>
    </row>
    <row r="103" spans="1:19" s="3" customFormat="1" ht="30" x14ac:dyDescent="0.25">
      <c r="A103" s="40" t="str">
        <f t="shared" si="35"/>
        <v>Electricity Supply</v>
      </c>
      <c r="B103" s="40" t="str">
        <f t="shared" si="35"/>
        <v>Reduce Plant Downtime</v>
      </c>
      <c r="C103" s="40" t="str">
        <f t="shared" si="35"/>
        <v>Percentage Reduction in Plant Downtime</v>
      </c>
      <c r="D103" s="44" t="s">
        <v>99</v>
      </c>
      <c r="E103" s="44" t="s">
        <v>352</v>
      </c>
      <c r="F103" s="44"/>
      <c r="G103" s="44"/>
      <c r="H103" s="47"/>
      <c r="I103" s="40" t="str">
        <f t="shared" si="36"/>
        <v>Reduce Plant Downtime</v>
      </c>
      <c r="J103" s="48" t="s">
        <v>58</v>
      </c>
      <c r="L103" s="7"/>
      <c r="M103" s="7"/>
      <c r="N103" s="44"/>
      <c r="O103" s="44"/>
      <c r="P103" s="44"/>
      <c r="Q103" s="44"/>
      <c r="R103" s="55"/>
      <c r="S103" s="60"/>
    </row>
    <row r="104" spans="1:19" s="3" customFormat="1" ht="30" x14ac:dyDescent="0.25">
      <c r="A104" s="40" t="str">
        <f t="shared" si="35"/>
        <v>Electricity Supply</v>
      </c>
      <c r="B104" s="40" t="str">
        <f t="shared" si="35"/>
        <v>Reduce Plant Downtime</v>
      </c>
      <c r="C104" s="40" t="str">
        <f t="shared" si="35"/>
        <v>Percentage Reduction in Plant Downtime</v>
      </c>
      <c r="D104" s="44" t="s">
        <v>99</v>
      </c>
      <c r="E104" s="44" t="s">
        <v>353</v>
      </c>
      <c r="F104" s="44"/>
      <c r="G104" s="44"/>
      <c r="H104" s="47"/>
      <c r="I104" s="40" t="str">
        <f t="shared" si="36"/>
        <v>Reduce Plant Downtime</v>
      </c>
      <c r="J104" s="48" t="s">
        <v>58</v>
      </c>
      <c r="L104" s="7"/>
      <c r="M104" s="7"/>
      <c r="N104" s="44"/>
      <c r="O104" s="44"/>
      <c r="P104" s="44"/>
      <c r="Q104" s="44"/>
      <c r="R104" s="55"/>
      <c r="S104" s="60"/>
    </row>
    <row r="105" spans="1:19" s="3" customFormat="1" ht="30" x14ac:dyDescent="0.25">
      <c r="A105" s="40" t="str">
        <f t="shared" si="35"/>
        <v>Electricity Supply</v>
      </c>
      <c r="B105" s="40" t="str">
        <f t="shared" si="35"/>
        <v>Reduce Plant Downtime</v>
      </c>
      <c r="C105" s="40" t="str">
        <f t="shared" si="35"/>
        <v>Percentage Reduction in Plant Downtime</v>
      </c>
      <c r="D105" s="44" t="s">
        <v>100</v>
      </c>
      <c r="E105" s="44" t="s">
        <v>351</v>
      </c>
      <c r="F105" s="44"/>
      <c r="G105" s="44"/>
      <c r="H105" s="47"/>
      <c r="I105" s="40" t="str">
        <f t="shared" si="36"/>
        <v>Reduce Plant Downtime</v>
      </c>
      <c r="J105" s="48" t="s">
        <v>58</v>
      </c>
      <c r="L105" s="7"/>
      <c r="M105" s="7"/>
      <c r="N105" s="44"/>
      <c r="O105" s="44"/>
      <c r="P105" s="44"/>
      <c r="Q105" s="44"/>
      <c r="R105" s="55"/>
      <c r="S105" s="60"/>
    </row>
    <row r="106" spans="1:19" s="3" customFormat="1" ht="30" x14ac:dyDescent="0.25">
      <c r="A106" s="40" t="str">
        <f t="shared" si="35"/>
        <v>Electricity Supply</v>
      </c>
      <c r="B106" s="40" t="str">
        <f t="shared" si="35"/>
        <v>Reduce Plant Downtime</v>
      </c>
      <c r="C106" s="40" t="str">
        <f t="shared" si="35"/>
        <v>Percentage Reduction in Plant Downtime</v>
      </c>
      <c r="D106" s="44" t="s">
        <v>100</v>
      </c>
      <c r="E106" s="44" t="s">
        <v>352</v>
      </c>
      <c r="F106" s="44"/>
      <c r="G106" s="44"/>
      <c r="H106" s="47"/>
      <c r="I106" s="40" t="str">
        <f t="shared" si="36"/>
        <v>Reduce Plant Downtime</v>
      </c>
      <c r="J106" s="48" t="s">
        <v>58</v>
      </c>
      <c r="L106" s="7"/>
      <c r="M106" s="7"/>
      <c r="N106" s="44"/>
      <c r="O106" s="44"/>
      <c r="P106" s="44"/>
      <c r="Q106" s="44"/>
      <c r="R106" s="55"/>
      <c r="S106" s="60"/>
    </row>
    <row r="107" spans="1:19" s="3" customFormat="1" ht="30" x14ac:dyDescent="0.25">
      <c r="A107" s="40" t="str">
        <f t="shared" si="35"/>
        <v>Electricity Supply</v>
      </c>
      <c r="B107" s="40" t="str">
        <f t="shared" si="35"/>
        <v>Reduce Plant Downtime</v>
      </c>
      <c r="C107" s="40" t="str">
        <f t="shared" si="35"/>
        <v>Percentage Reduction in Plant Downtime</v>
      </c>
      <c r="D107" s="44" t="s">
        <v>100</v>
      </c>
      <c r="E107" s="44" t="s">
        <v>353</v>
      </c>
      <c r="F107" s="44"/>
      <c r="G107" s="44"/>
      <c r="H107" s="47"/>
      <c r="I107" s="40" t="str">
        <f t="shared" si="36"/>
        <v>Reduce Plant Downtime</v>
      </c>
      <c r="J107" s="48" t="s">
        <v>58</v>
      </c>
      <c r="L107" s="7"/>
      <c r="M107" s="7"/>
      <c r="N107" s="44"/>
      <c r="O107" s="44"/>
      <c r="P107" s="44"/>
      <c r="Q107" s="44"/>
      <c r="R107" s="55"/>
      <c r="S107" s="60"/>
    </row>
    <row r="108" spans="1:19" s="3" customFormat="1" ht="30" x14ac:dyDescent="0.25">
      <c r="A108" s="40" t="str">
        <f t="shared" si="35"/>
        <v>Electricity Supply</v>
      </c>
      <c r="B108" s="40" t="str">
        <f t="shared" si="35"/>
        <v>Reduce Plant Downtime</v>
      </c>
      <c r="C108" s="40" t="str">
        <f t="shared" si="35"/>
        <v>Percentage Reduction in Plant Downtime</v>
      </c>
      <c r="D108" s="44" t="s">
        <v>101</v>
      </c>
      <c r="E108" s="44" t="s">
        <v>351</v>
      </c>
      <c r="F108" s="44"/>
      <c r="G108" s="44"/>
      <c r="H108" s="47"/>
      <c r="I108" s="40" t="str">
        <f t="shared" si="36"/>
        <v>Reduce Plant Downtime</v>
      </c>
      <c r="J108" s="48" t="s">
        <v>58</v>
      </c>
      <c r="L108" s="7"/>
      <c r="M108" s="7"/>
      <c r="N108" s="44"/>
      <c r="O108" s="44"/>
      <c r="P108" s="44"/>
      <c r="Q108" s="44"/>
      <c r="R108" s="55"/>
      <c r="S108" s="60"/>
    </row>
    <row r="109" spans="1:19" s="3" customFormat="1" ht="30" x14ac:dyDescent="0.25">
      <c r="A109" s="40" t="str">
        <f t="shared" si="35"/>
        <v>Electricity Supply</v>
      </c>
      <c r="B109" s="40" t="str">
        <f t="shared" si="35"/>
        <v>Reduce Plant Downtime</v>
      </c>
      <c r="C109" s="40" t="str">
        <f t="shared" si="35"/>
        <v>Percentage Reduction in Plant Downtime</v>
      </c>
      <c r="D109" s="44" t="s">
        <v>101</v>
      </c>
      <c r="E109" s="44" t="s">
        <v>352</v>
      </c>
      <c r="F109" s="44"/>
      <c r="G109" s="44"/>
      <c r="H109" s="47"/>
      <c r="I109" s="40" t="str">
        <f t="shared" si="36"/>
        <v>Reduce Plant Downtime</v>
      </c>
      <c r="J109" s="48" t="s">
        <v>58</v>
      </c>
      <c r="L109" s="7"/>
      <c r="M109" s="7"/>
      <c r="N109" s="44"/>
      <c r="O109" s="44"/>
      <c r="P109" s="44"/>
      <c r="Q109" s="44"/>
      <c r="R109" s="55"/>
      <c r="S109" s="60"/>
    </row>
    <row r="110" spans="1:19" s="3" customFormat="1" ht="105" x14ac:dyDescent="0.25">
      <c r="A110" s="40" t="str">
        <f t="shared" si="35"/>
        <v>Electricity Supply</v>
      </c>
      <c r="B110" s="40" t="str">
        <f t="shared" si="35"/>
        <v>Reduce Plant Downtime</v>
      </c>
      <c r="C110" s="40" t="str">
        <f t="shared" si="35"/>
        <v>Percentage Reduction in Plant Downtime</v>
      </c>
      <c r="D110" s="44" t="s">
        <v>101</v>
      </c>
      <c r="E110" s="44" t="s">
        <v>353</v>
      </c>
      <c r="F110" s="44" t="s">
        <v>439</v>
      </c>
      <c r="G110" s="44" t="s">
        <v>117</v>
      </c>
      <c r="H110" s="47">
        <v>143</v>
      </c>
      <c r="I110" s="40" t="str">
        <f t="shared" si="36"/>
        <v>Reduce Plant Downtime</v>
      </c>
      <c r="J110" s="44" t="s">
        <v>57</v>
      </c>
      <c r="K110" s="24">
        <v>0</v>
      </c>
      <c r="L110" s="25">
        <v>0.25</v>
      </c>
      <c r="M110" s="25">
        <v>0.01</v>
      </c>
      <c r="N110" s="39" t="s">
        <v>354</v>
      </c>
      <c r="O110" s="37" t="s">
        <v>651</v>
      </c>
      <c r="P110" s="44" t="s">
        <v>356</v>
      </c>
      <c r="Q110" s="44" t="s">
        <v>355</v>
      </c>
      <c r="R110" s="55" t="s">
        <v>441</v>
      </c>
      <c r="S110" s="60"/>
    </row>
    <row r="111" spans="1:19" s="3" customFormat="1" ht="30" x14ac:dyDescent="0.25">
      <c r="A111" s="40" t="str">
        <f t="shared" si="35"/>
        <v>Electricity Supply</v>
      </c>
      <c r="B111" s="40" t="str">
        <f t="shared" si="35"/>
        <v>Reduce Plant Downtime</v>
      </c>
      <c r="C111" s="40" t="str">
        <f t="shared" si="35"/>
        <v>Percentage Reduction in Plant Downtime</v>
      </c>
      <c r="D111" s="44" t="s">
        <v>102</v>
      </c>
      <c r="E111" s="44" t="s">
        <v>351</v>
      </c>
      <c r="F111" s="44"/>
      <c r="G111" s="44"/>
      <c r="H111" s="47"/>
      <c r="I111" s="40" t="str">
        <f t="shared" si="36"/>
        <v>Reduce Plant Downtime</v>
      </c>
      <c r="J111" s="48" t="s">
        <v>58</v>
      </c>
      <c r="L111" s="7"/>
      <c r="M111" s="7"/>
      <c r="N111" s="44"/>
      <c r="O111" s="44"/>
      <c r="P111" s="44"/>
      <c r="Q111" s="44"/>
      <c r="R111" s="55"/>
      <c r="S111" s="60"/>
    </row>
    <row r="112" spans="1:19" s="3" customFormat="1" ht="30" x14ac:dyDescent="0.25">
      <c r="A112" s="40" t="str">
        <f t="shared" si="35"/>
        <v>Electricity Supply</v>
      </c>
      <c r="B112" s="40" t="str">
        <f t="shared" si="35"/>
        <v>Reduce Plant Downtime</v>
      </c>
      <c r="C112" s="40" t="str">
        <f t="shared" si="35"/>
        <v>Percentage Reduction in Plant Downtime</v>
      </c>
      <c r="D112" s="44" t="s">
        <v>102</v>
      </c>
      <c r="E112" s="44" t="s">
        <v>352</v>
      </c>
      <c r="F112" s="44"/>
      <c r="G112" s="44"/>
      <c r="H112" s="47"/>
      <c r="I112" s="40" t="str">
        <f t="shared" si="36"/>
        <v>Reduce Plant Downtime</v>
      </c>
      <c r="J112" s="48" t="s">
        <v>58</v>
      </c>
      <c r="L112" s="7"/>
      <c r="M112" s="7"/>
      <c r="N112" s="44"/>
      <c r="O112" s="44"/>
      <c r="P112" s="44"/>
      <c r="Q112" s="44"/>
      <c r="R112" s="55"/>
      <c r="S112" s="60"/>
    </row>
    <row r="113" spans="1:19" s="3" customFormat="1" ht="105" x14ac:dyDescent="0.25">
      <c r="A113" s="40" t="str">
        <f t="shared" si="35"/>
        <v>Electricity Supply</v>
      </c>
      <c r="B113" s="40" t="str">
        <f t="shared" si="35"/>
        <v>Reduce Plant Downtime</v>
      </c>
      <c r="C113" s="40" t="str">
        <f t="shared" si="35"/>
        <v>Percentage Reduction in Plant Downtime</v>
      </c>
      <c r="D113" s="44" t="s">
        <v>102</v>
      </c>
      <c r="E113" s="44" t="s">
        <v>353</v>
      </c>
      <c r="F113" s="44" t="s">
        <v>439</v>
      </c>
      <c r="G113" s="44" t="s">
        <v>118</v>
      </c>
      <c r="H113" s="47">
        <v>144</v>
      </c>
      <c r="I113" s="40" t="str">
        <f t="shared" si="36"/>
        <v>Reduce Plant Downtime</v>
      </c>
      <c r="J113" s="44" t="s">
        <v>57</v>
      </c>
      <c r="K113" s="24">
        <v>0</v>
      </c>
      <c r="L113" s="25">
        <v>0.3</v>
      </c>
      <c r="M113" s="25">
        <v>0.01</v>
      </c>
      <c r="N113" s="44" t="s">
        <v>354</v>
      </c>
      <c r="O113" s="37" t="s">
        <v>672</v>
      </c>
      <c r="P113" s="44" t="s">
        <v>356</v>
      </c>
      <c r="Q113" s="44" t="s">
        <v>355</v>
      </c>
      <c r="R113" s="55" t="s">
        <v>440</v>
      </c>
      <c r="S113" s="60"/>
    </row>
    <row r="114" spans="1:19" s="3" customFormat="1" ht="30" x14ac:dyDescent="0.25">
      <c r="A114" s="40" t="str">
        <f t="shared" si="35"/>
        <v>Electricity Supply</v>
      </c>
      <c r="B114" s="40" t="str">
        <f t="shared" si="35"/>
        <v>Reduce Plant Downtime</v>
      </c>
      <c r="C114" s="40" t="str">
        <f t="shared" si="35"/>
        <v>Percentage Reduction in Plant Downtime</v>
      </c>
      <c r="D114" s="44" t="s">
        <v>103</v>
      </c>
      <c r="E114" s="44" t="s">
        <v>351</v>
      </c>
      <c r="F114" s="44"/>
      <c r="G114" s="44"/>
      <c r="H114" s="47"/>
      <c r="I114" s="40" t="str">
        <f t="shared" si="36"/>
        <v>Reduce Plant Downtime</v>
      </c>
      <c r="J114" s="48" t="s">
        <v>58</v>
      </c>
      <c r="L114" s="7"/>
      <c r="M114" s="7"/>
      <c r="N114" s="44"/>
      <c r="O114" s="44"/>
      <c r="P114" s="44"/>
      <c r="Q114" s="44"/>
      <c r="R114" s="55"/>
      <c r="S114" s="60"/>
    </row>
    <row r="115" spans="1:19" s="3" customFormat="1" ht="30" x14ac:dyDescent="0.25">
      <c r="A115" s="40" t="str">
        <f t="shared" si="35"/>
        <v>Electricity Supply</v>
      </c>
      <c r="B115" s="40" t="str">
        <f t="shared" si="35"/>
        <v>Reduce Plant Downtime</v>
      </c>
      <c r="C115" s="40" t="str">
        <f t="shared" si="35"/>
        <v>Percentage Reduction in Plant Downtime</v>
      </c>
      <c r="D115" s="44" t="s">
        <v>103</v>
      </c>
      <c r="E115" s="44" t="s">
        <v>352</v>
      </c>
      <c r="F115" s="44"/>
      <c r="G115" s="44"/>
      <c r="H115" s="47"/>
      <c r="I115" s="40" t="str">
        <f t="shared" si="36"/>
        <v>Reduce Plant Downtime</v>
      </c>
      <c r="J115" s="48" t="s">
        <v>58</v>
      </c>
      <c r="L115" s="7"/>
      <c r="M115" s="7"/>
      <c r="N115" s="44"/>
      <c r="O115" s="44"/>
      <c r="P115" s="44"/>
      <c r="Q115" s="44"/>
      <c r="R115" s="55"/>
      <c r="S115" s="60"/>
    </row>
    <row r="116" spans="1:19" s="3" customFormat="1" ht="30" x14ac:dyDescent="0.25">
      <c r="A116" s="40" t="str">
        <f t="shared" si="35"/>
        <v>Electricity Supply</v>
      </c>
      <c r="B116" s="40" t="str">
        <f t="shared" si="35"/>
        <v>Reduce Plant Downtime</v>
      </c>
      <c r="C116" s="40" t="str">
        <f t="shared" si="35"/>
        <v>Percentage Reduction in Plant Downtime</v>
      </c>
      <c r="D116" s="44" t="s">
        <v>103</v>
      </c>
      <c r="E116" s="44" t="s">
        <v>353</v>
      </c>
      <c r="F116" s="44"/>
      <c r="G116" s="44"/>
      <c r="H116" s="47"/>
      <c r="I116" s="40" t="str">
        <f t="shared" si="36"/>
        <v>Reduce Plant Downtime</v>
      </c>
      <c r="J116" s="48" t="s">
        <v>58</v>
      </c>
      <c r="L116" s="7"/>
      <c r="M116" s="7"/>
      <c r="N116" s="44"/>
      <c r="O116" s="44"/>
      <c r="P116" s="44"/>
      <c r="Q116" s="44"/>
      <c r="R116" s="55"/>
      <c r="S116" s="60"/>
    </row>
    <row r="117" spans="1:19" s="3" customFormat="1" ht="30" x14ac:dyDescent="0.25">
      <c r="A117" s="40" t="str">
        <f t="shared" si="35"/>
        <v>Electricity Supply</v>
      </c>
      <c r="B117" s="40" t="str">
        <f t="shared" si="35"/>
        <v>Reduce Plant Downtime</v>
      </c>
      <c r="C117" s="40" t="str">
        <f t="shared" si="35"/>
        <v>Percentage Reduction in Plant Downtime</v>
      </c>
      <c r="D117" s="44" t="s">
        <v>104</v>
      </c>
      <c r="E117" s="44" t="s">
        <v>351</v>
      </c>
      <c r="F117" s="44"/>
      <c r="G117" s="44"/>
      <c r="H117" s="47"/>
      <c r="I117" s="40" t="str">
        <f t="shared" si="36"/>
        <v>Reduce Plant Downtime</v>
      </c>
      <c r="J117" s="48" t="s">
        <v>58</v>
      </c>
      <c r="L117" s="7"/>
      <c r="M117" s="7"/>
      <c r="N117" s="44"/>
      <c r="O117" s="44"/>
      <c r="P117" s="44"/>
      <c r="Q117" s="44"/>
      <c r="R117" s="55"/>
      <c r="S117" s="60"/>
    </row>
    <row r="118" spans="1:19" s="3" customFormat="1" ht="30" x14ac:dyDescent="0.25">
      <c r="A118" s="40" t="str">
        <f t="shared" si="35"/>
        <v>Electricity Supply</v>
      </c>
      <c r="B118" s="40" t="str">
        <f t="shared" si="35"/>
        <v>Reduce Plant Downtime</v>
      </c>
      <c r="C118" s="40" t="str">
        <f t="shared" si="35"/>
        <v>Percentage Reduction in Plant Downtime</v>
      </c>
      <c r="D118" s="44" t="s">
        <v>104</v>
      </c>
      <c r="E118" s="44" t="s">
        <v>352</v>
      </c>
      <c r="F118" s="44"/>
      <c r="G118" s="44"/>
      <c r="H118" s="47"/>
      <c r="I118" s="40" t="str">
        <f t="shared" si="36"/>
        <v>Reduce Plant Downtime</v>
      </c>
      <c r="J118" s="48" t="s">
        <v>58</v>
      </c>
      <c r="L118" s="7"/>
      <c r="M118" s="7"/>
      <c r="N118" s="44"/>
      <c r="O118" s="44"/>
      <c r="P118" s="44"/>
      <c r="Q118" s="44"/>
      <c r="R118" s="55"/>
      <c r="S118" s="60"/>
    </row>
    <row r="119" spans="1:19" s="3" customFormat="1" ht="30" x14ac:dyDescent="0.25">
      <c r="A119" s="40" t="str">
        <f t="shared" si="35"/>
        <v>Electricity Supply</v>
      </c>
      <c r="B119" s="40" t="str">
        <f t="shared" si="35"/>
        <v>Reduce Plant Downtime</v>
      </c>
      <c r="C119" s="40" t="str">
        <f t="shared" si="35"/>
        <v>Percentage Reduction in Plant Downtime</v>
      </c>
      <c r="D119" s="44" t="s">
        <v>104</v>
      </c>
      <c r="E119" s="44" t="s">
        <v>353</v>
      </c>
      <c r="F119" s="44"/>
      <c r="G119" s="44"/>
      <c r="H119" s="47"/>
      <c r="I119" s="40" t="str">
        <f t="shared" si="36"/>
        <v>Reduce Plant Downtime</v>
      </c>
      <c r="J119" s="48" t="s">
        <v>58</v>
      </c>
      <c r="L119" s="7"/>
      <c r="M119" s="7"/>
      <c r="N119" s="44"/>
      <c r="O119" s="44"/>
      <c r="P119" s="44"/>
      <c r="Q119" s="44"/>
      <c r="R119" s="55"/>
      <c r="S119" s="60"/>
    </row>
    <row r="120" spans="1:19" s="3" customFormat="1" ht="30" x14ac:dyDescent="0.25">
      <c r="A120" s="40" t="str">
        <f t="shared" si="35"/>
        <v>Electricity Supply</v>
      </c>
      <c r="B120" s="40" t="str">
        <f t="shared" si="35"/>
        <v>Reduce Plant Downtime</v>
      </c>
      <c r="C120" s="40" t="str">
        <f t="shared" si="35"/>
        <v>Percentage Reduction in Plant Downtime</v>
      </c>
      <c r="D120" s="44" t="s">
        <v>434</v>
      </c>
      <c r="E120" s="44" t="s">
        <v>351</v>
      </c>
      <c r="F120" s="44"/>
      <c r="G120" s="44"/>
      <c r="H120" s="47"/>
      <c r="I120" s="40" t="str">
        <f t="shared" si="36"/>
        <v>Reduce Plant Downtime</v>
      </c>
      <c r="J120" s="48" t="s">
        <v>58</v>
      </c>
      <c r="L120" s="7"/>
      <c r="M120" s="7"/>
      <c r="N120" s="44"/>
      <c r="O120" s="44"/>
      <c r="P120" s="44"/>
      <c r="Q120" s="44"/>
      <c r="R120" s="55"/>
      <c r="S120" s="60"/>
    </row>
    <row r="121" spans="1:19" s="3" customFormat="1" ht="30" x14ac:dyDescent="0.25">
      <c r="A121" s="40" t="str">
        <f t="shared" si="35"/>
        <v>Electricity Supply</v>
      </c>
      <c r="B121" s="40" t="str">
        <f t="shared" si="35"/>
        <v>Reduce Plant Downtime</v>
      </c>
      <c r="C121" s="40" t="str">
        <f t="shared" si="35"/>
        <v>Percentage Reduction in Plant Downtime</v>
      </c>
      <c r="D121" s="44" t="s">
        <v>434</v>
      </c>
      <c r="E121" s="44" t="s">
        <v>352</v>
      </c>
      <c r="F121" s="44"/>
      <c r="G121" s="44"/>
      <c r="H121" s="47"/>
      <c r="I121" s="40" t="str">
        <f t="shared" si="36"/>
        <v>Reduce Plant Downtime</v>
      </c>
      <c r="J121" s="48" t="s">
        <v>58</v>
      </c>
      <c r="L121" s="7"/>
      <c r="M121" s="7"/>
      <c r="N121" s="44"/>
      <c r="O121" s="44"/>
      <c r="P121" s="44"/>
      <c r="Q121" s="44"/>
      <c r="R121" s="55"/>
      <c r="S121" s="60"/>
    </row>
    <row r="122" spans="1:19" s="3" customFormat="1" ht="30" x14ac:dyDescent="0.25">
      <c r="A122" s="40" t="str">
        <f t="shared" si="35"/>
        <v>Electricity Supply</v>
      </c>
      <c r="B122" s="40" t="str">
        <f t="shared" si="35"/>
        <v>Reduce Plant Downtime</v>
      </c>
      <c r="C122" s="40" t="str">
        <f t="shared" si="35"/>
        <v>Percentage Reduction in Plant Downtime</v>
      </c>
      <c r="D122" s="44" t="s">
        <v>434</v>
      </c>
      <c r="E122" s="44" t="s">
        <v>353</v>
      </c>
      <c r="F122" s="44"/>
      <c r="G122" s="44"/>
      <c r="H122" s="47"/>
      <c r="I122" s="40" t="str">
        <f t="shared" si="36"/>
        <v>Reduce Plant Downtime</v>
      </c>
      <c r="J122" s="48" t="s">
        <v>58</v>
      </c>
      <c r="L122" s="7"/>
      <c r="M122" s="7"/>
      <c r="N122" s="44"/>
      <c r="O122" s="44"/>
      <c r="P122" s="44"/>
      <c r="Q122" s="44"/>
      <c r="R122" s="55"/>
      <c r="S122" s="60"/>
    </row>
    <row r="123" spans="1:19" s="3" customFormat="1" ht="30" x14ac:dyDescent="0.25">
      <c r="A123" s="40" t="str">
        <f t="shared" si="35"/>
        <v>Electricity Supply</v>
      </c>
      <c r="B123" s="40" t="str">
        <f t="shared" si="35"/>
        <v>Reduce Plant Downtime</v>
      </c>
      <c r="C123" s="40" t="str">
        <f t="shared" si="35"/>
        <v>Percentage Reduction in Plant Downtime</v>
      </c>
      <c r="D123" s="44" t="s">
        <v>435</v>
      </c>
      <c r="E123" s="44" t="s">
        <v>351</v>
      </c>
      <c r="F123" s="44"/>
      <c r="G123" s="44"/>
      <c r="H123" s="47"/>
      <c r="I123" s="40" t="str">
        <f t="shared" si="36"/>
        <v>Reduce Plant Downtime</v>
      </c>
      <c r="J123" s="48" t="s">
        <v>58</v>
      </c>
      <c r="L123" s="7"/>
      <c r="M123" s="7"/>
      <c r="N123" s="44"/>
      <c r="O123" s="44"/>
      <c r="P123" s="44"/>
      <c r="Q123" s="44"/>
      <c r="R123" s="55"/>
      <c r="S123" s="60"/>
    </row>
    <row r="124" spans="1:19" s="3" customFormat="1" ht="30" x14ac:dyDescent="0.25">
      <c r="A124" s="40" t="str">
        <f t="shared" si="35"/>
        <v>Electricity Supply</v>
      </c>
      <c r="B124" s="40" t="str">
        <f t="shared" si="35"/>
        <v>Reduce Plant Downtime</v>
      </c>
      <c r="C124" s="40" t="str">
        <f t="shared" si="35"/>
        <v>Percentage Reduction in Plant Downtime</v>
      </c>
      <c r="D124" s="44" t="s">
        <v>435</v>
      </c>
      <c r="E124" s="44" t="s">
        <v>352</v>
      </c>
      <c r="F124" s="44"/>
      <c r="G124" s="44"/>
      <c r="H124" s="47"/>
      <c r="I124" s="40" t="str">
        <f t="shared" si="36"/>
        <v>Reduce Plant Downtime</v>
      </c>
      <c r="J124" s="48" t="s">
        <v>58</v>
      </c>
      <c r="L124" s="7"/>
      <c r="M124" s="7"/>
      <c r="N124" s="44"/>
      <c r="O124" s="44"/>
      <c r="P124" s="44"/>
      <c r="Q124" s="44"/>
      <c r="R124" s="55"/>
      <c r="S124" s="60"/>
    </row>
    <row r="125" spans="1:19" s="3" customFormat="1" ht="30" x14ac:dyDescent="0.25">
      <c r="A125" s="40" t="str">
        <f t="shared" si="35"/>
        <v>Electricity Supply</v>
      </c>
      <c r="B125" s="40" t="str">
        <f t="shared" si="35"/>
        <v>Reduce Plant Downtime</v>
      </c>
      <c r="C125" s="40" t="str">
        <f t="shared" si="35"/>
        <v>Percentage Reduction in Plant Downtime</v>
      </c>
      <c r="D125" s="44" t="s">
        <v>435</v>
      </c>
      <c r="E125" s="44" t="s">
        <v>353</v>
      </c>
      <c r="F125" s="44"/>
      <c r="G125" s="44"/>
      <c r="H125" s="47"/>
      <c r="I125" s="40" t="str">
        <f t="shared" si="36"/>
        <v>Reduce Plant Downtime</v>
      </c>
      <c r="J125" s="48" t="s">
        <v>58</v>
      </c>
      <c r="L125" s="7"/>
      <c r="M125" s="7"/>
      <c r="N125" s="44"/>
      <c r="O125" s="44"/>
      <c r="P125" s="44"/>
      <c r="Q125" s="44"/>
      <c r="R125" s="55"/>
      <c r="S125" s="60"/>
    </row>
    <row r="126" spans="1:19" s="3" customFormat="1" ht="60" x14ac:dyDescent="0.25">
      <c r="A126" s="39" t="s">
        <v>8</v>
      </c>
      <c r="B126" s="44" t="s">
        <v>345</v>
      </c>
      <c r="C126" s="44" t="s">
        <v>390</v>
      </c>
      <c r="D126" s="44"/>
      <c r="E126" s="44"/>
      <c r="F126" s="44"/>
      <c r="G126" s="44"/>
      <c r="H126" s="47">
        <v>145</v>
      </c>
      <c r="I126" s="44" t="s">
        <v>543</v>
      </c>
      <c r="J126" s="39" t="s">
        <v>57</v>
      </c>
      <c r="K126" s="24">
        <v>0</v>
      </c>
      <c r="L126" s="25">
        <v>0.4</v>
      </c>
      <c r="M126" s="25">
        <v>0.01</v>
      </c>
      <c r="N126" s="44" t="s">
        <v>346</v>
      </c>
      <c r="O126" s="37" t="s">
        <v>673</v>
      </c>
      <c r="P126" s="44" t="s">
        <v>348</v>
      </c>
      <c r="Q126" s="44" t="s">
        <v>347</v>
      </c>
      <c r="R126" s="55" t="s">
        <v>431</v>
      </c>
      <c r="S126" s="60"/>
    </row>
    <row r="127" spans="1:19" s="8" customFormat="1" ht="105" x14ac:dyDescent="0.25">
      <c r="A127" s="37" t="s">
        <v>8</v>
      </c>
      <c r="B127" s="42" t="s">
        <v>19</v>
      </c>
      <c r="C127" s="37" t="s">
        <v>420</v>
      </c>
      <c r="D127" s="42"/>
      <c r="E127" s="42"/>
      <c r="F127" s="42"/>
      <c r="G127" s="42"/>
      <c r="H127" s="46">
        <v>36</v>
      </c>
      <c r="I127" s="42" t="s">
        <v>19</v>
      </c>
      <c r="J127" s="42" t="s">
        <v>57</v>
      </c>
      <c r="K127" s="14">
        <v>0</v>
      </c>
      <c r="L127" s="17">
        <f>ROUND(MaxBoundCalculations!B176,2)</f>
        <v>0.88</v>
      </c>
      <c r="M127" s="17">
        <v>0.02</v>
      </c>
      <c r="N127" s="37" t="s">
        <v>45</v>
      </c>
      <c r="O127" s="37" t="s">
        <v>674</v>
      </c>
      <c r="P127" s="42" t="s">
        <v>297</v>
      </c>
      <c r="Q127" s="44" t="s">
        <v>298</v>
      </c>
      <c r="R127" s="56" t="s">
        <v>211</v>
      </c>
      <c r="S127" s="59"/>
    </row>
    <row r="128" spans="1:19" s="8" customFormat="1" ht="30" x14ac:dyDescent="0.25">
      <c r="A128" s="37" t="s">
        <v>8</v>
      </c>
      <c r="B128" s="42" t="s">
        <v>21</v>
      </c>
      <c r="C128" s="37" t="s">
        <v>163</v>
      </c>
      <c r="D128" s="42" t="s">
        <v>97</v>
      </c>
      <c r="E128" s="42"/>
      <c r="F128" s="44" t="s">
        <v>113</v>
      </c>
      <c r="G128" s="42"/>
      <c r="H128" s="46" t="s">
        <v>265</v>
      </c>
      <c r="I128" s="42" t="s">
        <v>21</v>
      </c>
      <c r="J128" s="48" t="s">
        <v>58</v>
      </c>
      <c r="K128" s="5"/>
      <c r="L128" s="2"/>
      <c r="M128" s="2"/>
      <c r="N128" s="37"/>
      <c r="O128" s="37"/>
      <c r="P128" s="43"/>
      <c r="Q128" s="44"/>
      <c r="R128" s="55"/>
      <c r="S128" s="58"/>
    </row>
    <row r="129" spans="1:19" s="8" customFormat="1" ht="30" x14ac:dyDescent="0.25">
      <c r="A129" s="38" t="str">
        <f t="shared" ref="A129:C135" si="37">A$128</f>
        <v>Electricity Supply</v>
      </c>
      <c r="B129" s="43" t="str">
        <f t="shared" si="37"/>
        <v>Subsidy for Electricity Production</v>
      </c>
      <c r="C129" s="38" t="str">
        <f t="shared" si="37"/>
        <v>Subsidy for Elec Production by Fuel</v>
      </c>
      <c r="D129" s="44" t="s">
        <v>98</v>
      </c>
      <c r="E129" s="43"/>
      <c r="F129" s="44" t="s">
        <v>114</v>
      </c>
      <c r="G129" s="43"/>
      <c r="H129" s="46" t="s">
        <v>265</v>
      </c>
      <c r="I129" s="43" t="str">
        <f t="shared" ref="I129:I135" si="38">I$128</f>
        <v>Subsidy for Electricity Production</v>
      </c>
      <c r="J129" s="48" t="s">
        <v>58</v>
      </c>
      <c r="L129" s="11"/>
      <c r="M129" s="11"/>
      <c r="N129" s="38"/>
      <c r="O129" s="37"/>
      <c r="P129" s="43"/>
      <c r="Q129" s="44"/>
      <c r="R129" s="55"/>
      <c r="S129" s="58"/>
    </row>
    <row r="130" spans="1:19" s="8" customFormat="1" ht="135" x14ac:dyDescent="0.25">
      <c r="A130" s="38" t="str">
        <f t="shared" si="37"/>
        <v>Electricity Supply</v>
      </c>
      <c r="B130" s="43" t="str">
        <f t="shared" si="37"/>
        <v>Subsidy for Electricity Production</v>
      </c>
      <c r="C130" s="38" t="str">
        <f t="shared" si="37"/>
        <v>Subsidy for Elec Production by Fuel</v>
      </c>
      <c r="D130" s="44" t="s">
        <v>99</v>
      </c>
      <c r="E130" s="43"/>
      <c r="F130" s="44" t="s">
        <v>115</v>
      </c>
      <c r="G130" s="43"/>
      <c r="H130" s="46">
        <v>37</v>
      </c>
      <c r="I130" s="43" t="str">
        <f t="shared" si="38"/>
        <v>Subsidy for Electricity Production</v>
      </c>
      <c r="J130" s="44" t="s">
        <v>57</v>
      </c>
      <c r="K130" s="3">
        <v>0</v>
      </c>
      <c r="L130" s="7">
        <v>60</v>
      </c>
      <c r="M130" s="7">
        <v>1</v>
      </c>
      <c r="N130" s="39" t="s">
        <v>193</v>
      </c>
      <c r="O130" s="37" t="s">
        <v>505</v>
      </c>
      <c r="P130" s="42" t="s">
        <v>299</v>
      </c>
      <c r="Q130" s="44" t="s">
        <v>300</v>
      </c>
      <c r="R130" s="50" t="s">
        <v>212</v>
      </c>
      <c r="S130" s="57"/>
    </row>
    <row r="131" spans="1:19" s="8" customFormat="1" ht="30" x14ac:dyDescent="0.25">
      <c r="A131" s="38" t="str">
        <f t="shared" si="37"/>
        <v>Electricity Supply</v>
      </c>
      <c r="B131" s="43" t="str">
        <f t="shared" si="37"/>
        <v>Subsidy for Electricity Production</v>
      </c>
      <c r="C131" s="38" t="str">
        <f t="shared" si="37"/>
        <v>Subsidy for Elec Production by Fuel</v>
      </c>
      <c r="D131" s="44" t="s">
        <v>100</v>
      </c>
      <c r="E131" s="43"/>
      <c r="F131" s="44" t="s">
        <v>116</v>
      </c>
      <c r="G131" s="43"/>
      <c r="H131" s="46"/>
      <c r="I131" s="43" t="str">
        <f t="shared" si="38"/>
        <v>Subsidy for Electricity Production</v>
      </c>
      <c r="J131" s="48" t="s">
        <v>58</v>
      </c>
      <c r="K131" s="11"/>
      <c r="L131" s="11"/>
      <c r="M131" s="11"/>
      <c r="N131" s="38"/>
      <c r="O131" s="37"/>
      <c r="P131" s="43"/>
      <c r="Q131" s="44"/>
      <c r="R131" s="53"/>
      <c r="S131" s="58"/>
    </row>
    <row r="132" spans="1:19" ht="135" x14ac:dyDescent="0.25">
      <c r="A132" s="38" t="str">
        <f t="shared" si="37"/>
        <v>Electricity Supply</v>
      </c>
      <c r="B132" s="43" t="str">
        <f t="shared" si="37"/>
        <v>Subsidy for Electricity Production</v>
      </c>
      <c r="C132" s="38" t="str">
        <f t="shared" si="37"/>
        <v>Subsidy for Elec Production by Fuel</v>
      </c>
      <c r="D132" s="44" t="s">
        <v>101</v>
      </c>
      <c r="E132" s="43"/>
      <c r="F132" s="44" t="s">
        <v>117</v>
      </c>
      <c r="G132" s="43"/>
      <c r="H132" s="46">
        <v>39</v>
      </c>
      <c r="I132" s="43" t="str">
        <f t="shared" si="38"/>
        <v>Subsidy for Electricity Production</v>
      </c>
      <c r="J132" s="44" t="s">
        <v>57</v>
      </c>
      <c r="K132" s="11">
        <f t="shared" ref="K132:N135" si="39">K$130</f>
        <v>0</v>
      </c>
      <c r="L132" s="11">
        <f t="shared" si="39"/>
        <v>60</v>
      </c>
      <c r="M132" s="11">
        <f t="shared" si="39"/>
        <v>1</v>
      </c>
      <c r="N132" s="38" t="str">
        <f t="shared" si="39"/>
        <v>$/MWh</v>
      </c>
      <c r="O132" s="37" t="s">
        <v>506</v>
      </c>
      <c r="P132" s="42" t="s">
        <v>299</v>
      </c>
      <c r="Q132" s="44" t="s">
        <v>300</v>
      </c>
      <c r="R132" s="53" t="str">
        <f>R$130</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S132" s="57"/>
    </row>
    <row r="133" spans="1:19" ht="135" x14ac:dyDescent="0.25">
      <c r="A133" s="38" t="str">
        <f t="shared" si="37"/>
        <v>Electricity Supply</v>
      </c>
      <c r="B133" s="43" t="str">
        <f t="shared" si="37"/>
        <v>Subsidy for Electricity Production</v>
      </c>
      <c r="C133" s="38" t="str">
        <f t="shared" si="37"/>
        <v>Subsidy for Elec Production by Fuel</v>
      </c>
      <c r="D133" s="44" t="s">
        <v>102</v>
      </c>
      <c r="E133" s="43"/>
      <c r="F133" s="44" t="s">
        <v>118</v>
      </c>
      <c r="G133" s="43"/>
      <c r="H133" s="46">
        <v>40</v>
      </c>
      <c r="I133" s="43" t="str">
        <f t="shared" si="38"/>
        <v>Subsidy for Electricity Production</v>
      </c>
      <c r="J133" s="44" t="s">
        <v>57</v>
      </c>
      <c r="K133" s="11">
        <f t="shared" si="39"/>
        <v>0</v>
      </c>
      <c r="L133" s="11">
        <f t="shared" si="39"/>
        <v>60</v>
      </c>
      <c r="M133" s="11">
        <f t="shared" si="39"/>
        <v>1</v>
      </c>
      <c r="N133" s="38" t="str">
        <f t="shared" si="39"/>
        <v>$/MWh</v>
      </c>
      <c r="O133" s="37" t="s">
        <v>507</v>
      </c>
      <c r="P133" s="42" t="s">
        <v>299</v>
      </c>
      <c r="Q133" s="44" t="s">
        <v>300</v>
      </c>
      <c r="R133" s="53" t="str">
        <f>R$130</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S133" s="57"/>
    </row>
    <row r="134" spans="1:19" ht="135" x14ac:dyDescent="0.25">
      <c r="A134" s="38" t="str">
        <f t="shared" si="37"/>
        <v>Electricity Supply</v>
      </c>
      <c r="B134" s="43" t="str">
        <f t="shared" si="37"/>
        <v>Subsidy for Electricity Production</v>
      </c>
      <c r="C134" s="38" t="str">
        <f t="shared" si="37"/>
        <v>Subsidy for Elec Production by Fuel</v>
      </c>
      <c r="D134" s="44" t="s">
        <v>103</v>
      </c>
      <c r="E134" s="43"/>
      <c r="F134" s="44" t="s">
        <v>119</v>
      </c>
      <c r="G134" s="43"/>
      <c r="H134" s="46">
        <v>41</v>
      </c>
      <c r="I134" s="43" t="str">
        <f t="shared" si="38"/>
        <v>Subsidy for Electricity Production</v>
      </c>
      <c r="J134" s="44" t="s">
        <v>57</v>
      </c>
      <c r="K134" s="11">
        <f t="shared" si="39"/>
        <v>0</v>
      </c>
      <c r="L134" s="11">
        <f t="shared" si="39"/>
        <v>60</v>
      </c>
      <c r="M134" s="11">
        <f t="shared" si="39"/>
        <v>1</v>
      </c>
      <c r="N134" s="38" t="str">
        <f t="shared" si="39"/>
        <v>$/MWh</v>
      </c>
      <c r="O134" s="37" t="s">
        <v>508</v>
      </c>
      <c r="P134" s="42" t="s">
        <v>299</v>
      </c>
      <c r="Q134" s="44" t="s">
        <v>300</v>
      </c>
      <c r="R134" s="53" t="str">
        <f>R$130</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S134" s="57"/>
    </row>
    <row r="135" spans="1:19" ht="135" x14ac:dyDescent="0.25">
      <c r="A135" s="38" t="str">
        <f t="shared" si="37"/>
        <v>Electricity Supply</v>
      </c>
      <c r="B135" s="43" t="str">
        <f t="shared" si="37"/>
        <v>Subsidy for Electricity Production</v>
      </c>
      <c r="C135" s="38" t="str">
        <f t="shared" si="37"/>
        <v>Subsidy for Elec Production by Fuel</v>
      </c>
      <c r="D135" s="44" t="s">
        <v>104</v>
      </c>
      <c r="E135" s="43"/>
      <c r="F135" s="44" t="s">
        <v>120</v>
      </c>
      <c r="G135" s="43"/>
      <c r="H135" s="46">
        <v>42</v>
      </c>
      <c r="I135" s="43" t="str">
        <f t="shared" si="38"/>
        <v>Subsidy for Electricity Production</v>
      </c>
      <c r="J135" s="44" t="s">
        <v>57</v>
      </c>
      <c r="K135" s="11">
        <f t="shared" si="39"/>
        <v>0</v>
      </c>
      <c r="L135" s="11">
        <f t="shared" si="39"/>
        <v>60</v>
      </c>
      <c r="M135" s="11">
        <f t="shared" si="39"/>
        <v>1</v>
      </c>
      <c r="N135" s="38" t="str">
        <f t="shared" si="39"/>
        <v>$/MWh</v>
      </c>
      <c r="O135" s="37" t="s">
        <v>509</v>
      </c>
      <c r="P135" s="42" t="s">
        <v>299</v>
      </c>
      <c r="Q135" s="44" t="s">
        <v>300</v>
      </c>
      <c r="R135" s="53" t="str">
        <f>R$130</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S135" s="57"/>
    </row>
    <row r="136" spans="1:19" ht="60" x14ac:dyDescent="0.25">
      <c r="A136" s="37" t="s">
        <v>9</v>
      </c>
      <c r="B136" s="42" t="s">
        <v>26</v>
      </c>
      <c r="C136" s="37" t="s">
        <v>391</v>
      </c>
      <c r="D136" s="42"/>
      <c r="E136" s="42"/>
      <c r="F136" s="42"/>
      <c r="G136" s="42"/>
      <c r="H136" s="46">
        <v>43</v>
      </c>
      <c r="I136" s="42" t="s">
        <v>26</v>
      </c>
      <c r="J136" s="42" t="s">
        <v>57</v>
      </c>
      <c r="K136" s="14">
        <v>0</v>
      </c>
      <c r="L136" s="17">
        <v>1</v>
      </c>
      <c r="M136" s="17">
        <v>0.01</v>
      </c>
      <c r="N136" s="42" t="s">
        <v>44</v>
      </c>
      <c r="O136" s="37" t="s">
        <v>756</v>
      </c>
      <c r="P136" s="42" t="s">
        <v>301</v>
      </c>
      <c r="Q136" s="44" t="s">
        <v>302</v>
      </c>
      <c r="R136" s="50" t="s">
        <v>213</v>
      </c>
      <c r="S136" s="57"/>
    </row>
    <row r="137" spans="1:19" s="8" customFormat="1" ht="60" x14ac:dyDescent="0.25">
      <c r="A137" s="37" t="s">
        <v>9</v>
      </c>
      <c r="B137" s="42" t="s">
        <v>30</v>
      </c>
      <c r="C137" s="37" t="s">
        <v>392</v>
      </c>
      <c r="D137" s="42"/>
      <c r="E137" s="42"/>
      <c r="F137" s="42"/>
      <c r="G137" s="42"/>
      <c r="H137" s="46">
        <v>44</v>
      </c>
      <c r="I137" s="42" t="s">
        <v>30</v>
      </c>
      <c r="J137" s="42" t="s">
        <v>57</v>
      </c>
      <c r="K137" s="14">
        <v>0</v>
      </c>
      <c r="L137" s="17">
        <v>1</v>
      </c>
      <c r="M137" s="17">
        <v>0.01</v>
      </c>
      <c r="N137" s="42" t="s">
        <v>44</v>
      </c>
      <c r="O137" s="42" t="s">
        <v>675</v>
      </c>
      <c r="P137" s="42" t="s">
        <v>303</v>
      </c>
      <c r="Q137" s="44" t="s">
        <v>304</v>
      </c>
      <c r="R137" s="50" t="s">
        <v>213</v>
      </c>
      <c r="S137" s="58"/>
    </row>
    <row r="138" spans="1:19" s="8" customFormat="1" ht="75" x14ac:dyDescent="0.25">
      <c r="A138" s="37" t="s">
        <v>9</v>
      </c>
      <c r="B138" s="42" t="s">
        <v>28</v>
      </c>
      <c r="C138" s="37" t="s">
        <v>76</v>
      </c>
      <c r="D138" s="42"/>
      <c r="E138" s="42"/>
      <c r="F138" s="42"/>
      <c r="G138" s="42"/>
      <c r="H138" s="46">
        <v>45</v>
      </c>
      <c r="I138" s="42" t="s">
        <v>28</v>
      </c>
      <c r="J138" s="42" t="s">
        <v>57</v>
      </c>
      <c r="K138" s="14">
        <v>0</v>
      </c>
      <c r="L138" s="17">
        <v>1</v>
      </c>
      <c r="M138" s="17">
        <v>0.01</v>
      </c>
      <c r="N138" s="42" t="s">
        <v>44</v>
      </c>
      <c r="O138" s="42" t="s">
        <v>676</v>
      </c>
      <c r="P138" s="42" t="s">
        <v>305</v>
      </c>
      <c r="Q138" s="44" t="s">
        <v>306</v>
      </c>
      <c r="R138" s="50" t="s">
        <v>213</v>
      </c>
      <c r="S138" s="58"/>
    </row>
    <row r="139" spans="1:19" s="8" customFormat="1" ht="105" x14ac:dyDescent="0.25">
      <c r="A139" s="37" t="s">
        <v>9</v>
      </c>
      <c r="B139" s="42" t="s">
        <v>130</v>
      </c>
      <c r="C139" s="37" t="s">
        <v>393</v>
      </c>
      <c r="D139" s="42" t="s">
        <v>166</v>
      </c>
      <c r="E139" s="42"/>
      <c r="F139" s="44" t="s">
        <v>174</v>
      </c>
      <c r="G139" s="42"/>
      <c r="H139" s="46">
        <v>46</v>
      </c>
      <c r="I139" s="42" t="s">
        <v>130</v>
      </c>
      <c r="J139" s="42" t="s">
        <v>57</v>
      </c>
      <c r="K139" s="16">
        <v>0</v>
      </c>
      <c r="L139" s="17">
        <f>ROUND(MaxBoundCalculations!B186,2)</f>
        <v>0.08</v>
      </c>
      <c r="M139" s="23">
        <v>5.0000000000000001E-3</v>
      </c>
      <c r="N139" s="42" t="s">
        <v>41</v>
      </c>
      <c r="O139" s="37" t="s">
        <v>760</v>
      </c>
      <c r="P139" s="42" t="s">
        <v>307</v>
      </c>
      <c r="Q139" s="44" t="s">
        <v>308</v>
      </c>
      <c r="R139" s="55" t="s">
        <v>238</v>
      </c>
      <c r="S139" s="55" t="s">
        <v>238</v>
      </c>
    </row>
    <row r="140" spans="1:19" s="8" customFormat="1" ht="105" x14ac:dyDescent="0.25">
      <c r="A140" s="38" t="str">
        <f>A$139</f>
        <v>Industry</v>
      </c>
      <c r="B140" s="43" t="str">
        <f t="shared" ref="B140:C146" si="40">B$139</f>
        <v>Industry Energy Efficiency Standards</v>
      </c>
      <c r="C140" s="43" t="str">
        <f t="shared" si="40"/>
        <v>Percentage Improvement in Eqpt Efficiency Standards above BAU</v>
      </c>
      <c r="D140" s="44" t="s">
        <v>167</v>
      </c>
      <c r="E140" s="42"/>
      <c r="F140" s="44" t="s">
        <v>175</v>
      </c>
      <c r="G140" s="42"/>
      <c r="H140" s="46">
        <v>47</v>
      </c>
      <c r="I140" s="43" t="str">
        <f t="shared" ref="I140:I146" si="41">I$139</f>
        <v>Industry Energy Efficiency Standards</v>
      </c>
      <c r="J140" s="42" t="s">
        <v>57</v>
      </c>
      <c r="K140" s="9">
        <f t="shared" ref="K140:N146" si="42">K$139</f>
        <v>0</v>
      </c>
      <c r="L140" s="9">
        <f t="shared" si="42"/>
        <v>0.08</v>
      </c>
      <c r="M140" s="10">
        <f t="shared" si="42"/>
        <v>5.0000000000000001E-3</v>
      </c>
      <c r="N140" s="43" t="str">
        <f t="shared" si="42"/>
        <v>% reduction in energy use</v>
      </c>
      <c r="O140" s="37" t="s">
        <v>761</v>
      </c>
      <c r="P140" s="42" t="s">
        <v>307</v>
      </c>
      <c r="Q140" s="44" t="s">
        <v>308</v>
      </c>
      <c r="R140" s="53" t="str">
        <f t="shared" ref="R140:S146" si="43">R$139</f>
        <v>O. Siddiqui, 2009, "Assessment of Achievable Potential from Energy Efficiency and Demand Response Programs in the U.S.", EPRI, http://www.epri.com/abstracts/pages/productabstract.aspx?ProductID=000000000001016987, Page 4-32, Figure 4-33</v>
      </c>
      <c r="S140" s="53" t="str">
        <f t="shared" si="43"/>
        <v>O. Siddiqui, 2009, "Assessment of Achievable Potential from Energy Efficiency and Demand Response Programs in the U.S.", EPRI, http://www.epri.com/abstracts/pages/productabstract.aspx?ProductID=000000000001016987, Page 4-32, Figure 4-33</v>
      </c>
    </row>
    <row r="141" spans="1:19" s="8" customFormat="1" ht="105" x14ac:dyDescent="0.25">
      <c r="A141" s="38" t="str">
        <f t="shared" ref="A141:A146" si="44">A$139</f>
        <v>Industry</v>
      </c>
      <c r="B141" s="43" t="str">
        <f t="shared" si="40"/>
        <v>Industry Energy Efficiency Standards</v>
      </c>
      <c r="C141" s="43" t="str">
        <f t="shared" si="40"/>
        <v>Percentage Improvement in Eqpt Efficiency Standards above BAU</v>
      </c>
      <c r="D141" s="44" t="s">
        <v>168</v>
      </c>
      <c r="E141" s="42"/>
      <c r="F141" s="44" t="s">
        <v>176</v>
      </c>
      <c r="G141" s="42"/>
      <c r="H141" s="46">
        <v>48</v>
      </c>
      <c r="I141" s="43" t="str">
        <f t="shared" si="41"/>
        <v>Industry Energy Efficiency Standards</v>
      </c>
      <c r="J141" s="42" t="s">
        <v>57</v>
      </c>
      <c r="K141" s="9">
        <f t="shared" si="42"/>
        <v>0</v>
      </c>
      <c r="L141" s="9">
        <f t="shared" si="42"/>
        <v>0.08</v>
      </c>
      <c r="M141" s="10">
        <f t="shared" si="42"/>
        <v>5.0000000000000001E-3</v>
      </c>
      <c r="N141" s="43" t="str">
        <f t="shared" si="42"/>
        <v>% reduction in energy use</v>
      </c>
      <c r="O141" s="37" t="s">
        <v>762</v>
      </c>
      <c r="P141" s="42" t="s">
        <v>307</v>
      </c>
      <c r="Q141" s="44" t="s">
        <v>308</v>
      </c>
      <c r="R141" s="53" t="str">
        <f t="shared" si="43"/>
        <v>O. Siddiqui, 2009, "Assessment of Achievable Potential from Energy Efficiency and Demand Response Programs in the U.S.", EPRI, http://www.epri.com/abstracts/pages/productabstract.aspx?ProductID=000000000001016987, Page 4-32, Figure 4-33</v>
      </c>
      <c r="S141" s="53" t="str">
        <f t="shared" si="43"/>
        <v>O. Siddiqui, 2009, "Assessment of Achievable Potential from Energy Efficiency and Demand Response Programs in the U.S.", EPRI, http://www.epri.com/abstracts/pages/productabstract.aspx?ProductID=000000000001016987, Page 4-32, Figure 4-33</v>
      </c>
    </row>
    <row r="142" spans="1:19" s="8" customFormat="1" ht="105" x14ac:dyDescent="0.25">
      <c r="A142" s="38" t="str">
        <f t="shared" si="44"/>
        <v>Industry</v>
      </c>
      <c r="B142" s="43" t="str">
        <f t="shared" si="40"/>
        <v>Industry Energy Efficiency Standards</v>
      </c>
      <c r="C142" s="43" t="str">
        <f t="shared" si="40"/>
        <v>Percentage Improvement in Eqpt Efficiency Standards above BAU</v>
      </c>
      <c r="D142" s="44" t="s">
        <v>169</v>
      </c>
      <c r="E142" s="42"/>
      <c r="F142" s="44" t="s">
        <v>177</v>
      </c>
      <c r="G142" s="42"/>
      <c r="H142" s="46">
        <v>49</v>
      </c>
      <c r="I142" s="43" t="str">
        <f t="shared" si="41"/>
        <v>Industry Energy Efficiency Standards</v>
      </c>
      <c r="J142" s="42" t="s">
        <v>57</v>
      </c>
      <c r="K142" s="9">
        <f t="shared" si="42"/>
        <v>0</v>
      </c>
      <c r="L142" s="9">
        <f t="shared" si="42"/>
        <v>0.08</v>
      </c>
      <c r="M142" s="10">
        <f t="shared" si="42"/>
        <v>5.0000000000000001E-3</v>
      </c>
      <c r="N142" s="43" t="str">
        <f t="shared" si="42"/>
        <v>% reduction in energy use</v>
      </c>
      <c r="O142" s="37" t="s">
        <v>763</v>
      </c>
      <c r="P142" s="42" t="s">
        <v>307</v>
      </c>
      <c r="Q142" s="44" t="s">
        <v>308</v>
      </c>
      <c r="R142" s="53" t="str">
        <f t="shared" si="43"/>
        <v>O. Siddiqui, 2009, "Assessment of Achievable Potential from Energy Efficiency and Demand Response Programs in the U.S.", EPRI, http://www.epri.com/abstracts/pages/productabstract.aspx?ProductID=000000000001016987, Page 4-32, Figure 4-33</v>
      </c>
      <c r="S142" s="53" t="str">
        <f t="shared" si="43"/>
        <v>O. Siddiqui, 2009, "Assessment of Achievable Potential from Energy Efficiency and Demand Response Programs in the U.S.", EPRI, http://www.epri.com/abstracts/pages/productabstract.aspx?ProductID=000000000001016987, Page 4-32, Figure 4-33</v>
      </c>
    </row>
    <row r="143" spans="1:19" s="8" customFormat="1" ht="105" x14ac:dyDescent="0.25">
      <c r="A143" s="38" t="str">
        <f t="shared" si="44"/>
        <v>Industry</v>
      </c>
      <c r="B143" s="43" t="str">
        <f t="shared" si="40"/>
        <v>Industry Energy Efficiency Standards</v>
      </c>
      <c r="C143" s="43" t="str">
        <f t="shared" si="40"/>
        <v>Percentage Improvement in Eqpt Efficiency Standards above BAU</v>
      </c>
      <c r="D143" s="44" t="s">
        <v>170</v>
      </c>
      <c r="E143" s="42"/>
      <c r="F143" s="44" t="s">
        <v>178</v>
      </c>
      <c r="G143" s="42"/>
      <c r="H143" s="46">
        <v>50</v>
      </c>
      <c r="I143" s="43" t="str">
        <f t="shared" si="41"/>
        <v>Industry Energy Efficiency Standards</v>
      </c>
      <c r="J143" s="42" t="s">
        <v>57</v>
      </c>
      <c r="K143" s="9">
        <f t="shared" si="42"/>
        <v>0</v>
      </c>
      <c r="L143" s="9">
        <f t="shared" si="42"/>
        <v>0.08</v>
      </c>
      <c r="M143" s="10">
        <f t="shared" si="42"/>
        <v>5.0000000000000001E-3</v>
      </c>
      <c r="N143" s="43" t="str">
        <f t="shared" si="42"/>
        <v>% reduction in energy use</v>
      </c>
      <c r="O143" s="37" t="s">
        <v>764</v>
      </c>
      <c r="P143" s="42" t="s">
        <v>307</v>
      </c>
      <c r="Q143" s="44" t="s">
        <v>308</v>
      </c>
      <c r="R143" s="53" t="str">
        <f t="shared" si="43"/>
        <v>O. Siddiqui, 2009, "Assessment of Achievable Potential from Energy Efficiency and Demand Response Programs in the U.S.", EPRI, http://www.epri.com/abstracts/pages/productabstract.aspx?ProductID=000000000001016987, Page 4-32, Figure 4-33</v>
      </c>
      <c r="S143" s="53" t="str">
        <f t="shared" si="43"/>
        <v>O. Siddiqui, 2009, "Assessment of Achievable Potential from Energy Efficiency and Demand Response Programs in the U.S.", EPRI, http://www.epri.com/abstracts/pages/productabstract.aspx?ProductID=000000000001016987, Page 4-32, Figure 4-33</v>
      </c>
    </row>
    <row r="144" spans="1:19" s="8" customFormat="1" ht="105" x14ac:dyDescent="0.25">
      <c r="A144" s="38" t="str">
        <f t="shared" si="44"/>
        <v>Industry</v>
      </c>
      <c r="B144" s="43" t="str">
        <f t="shared" si="40"/>
        <v>Industry Energy Efficiency Standards</v>
      </c>
      <c r="C144" s="43" t="str">
        <f t="shared" si="40"/>
        <v>Percentage Improvement in Eqpt Efficiency Standards above BAU</v>
      </c>
      <c r="D144" s="44" t="s">
        <v>171</v>
      </c>
      <c r="E144" s="42"/>
      <c r="F144" s="44" t="s">
        <v>179</v>
      </c>
      <c r="G144" s="42"/>
      <c r="H144" s="46">
        <v>51</v>
      </c>
      <c r="I144" s="43" t="str">
        <f t="shared" si="41"/>
        <v>Industry Energy Efficiency Standards</v>
      </c>
      <c r="J144" s="42" t="s">
        <v>57</v>
      </c>
      <c r="K144" s="9">
        <f t="shared" si="42"/>
        <v>0</v>
      </c>
      <c r="L144" s="9">
        <f t="shared" si="42"/>
        <v>0.08</v>
      </c>
      <c r="M144" s="10">
        <f t="shared" si="42"/>
        <v>5.0000000000000001E-3</v>
      </c>
      <c r="N144" s="43" t="str">
        <f t="shared" si="42"/>
        <v>% reduction in energy use</v>
      </c>
      <c r="O144" s="37" t="s">
        <v>765</v>
      </c>
      <c r="P144" s="42" t="s">
        <v>307</v>
      </c>
      <c r="Q144" s="44" t="s">
        <v>308</v>
      </c>
      <c r="R144" s="53" t="str">
        <f t="shared" si="43"/>
        <v>O. Siddiqui, 2009, "Assessment of Achievable Potential from Energy Efficiency and Demand Response Programs in the U.S.", EPRI, http://www.epri.com/abstracts/pages/productabstract.aspx?ProductID=000000000001016987, Page 4-32, Figure 4-33</v>
      </c>
      <c r="S144" s="53" t="str">
        <f t="shared" si="43"/>
        <v>O. Siddiqui, 2009, "Assessment of Achievable Potential from Energy Efficiency and Demand Response Programs in the U.S.", EPRI, http://www.epri.com/abstracts/pages/productabstract.aspx?ProductID=000000000001016987, Page 4-32, Figure 4-33</v>
      </c>
    </row>
    <row r="145" spans="1:19" ht="105" x14ac:dyDescent="0.25">
      <c r="A145" s="38" t="str">
        <f t="shared" si="44"/>
        <v>Industry</v>
      </c>
      <c r="B145" s="43" t="str">
        <f>B$139</f>
        <v>Industry Energy Efficiency Standards</v>
      </c>
      <c r="C145" s="43" t="str">
        <f>C$139</f>
        <v>Percentage Improvement in Eqpt Efficiency Standards above BAU</v>
      </c>
      <c r="D145" s="44" t="s">
        <v>172</v>
      </c>
      <c r="E145" s="42"/>
      <c r="F145" s="39" t="s">
        <v>180</v>
      </c>
      <c r="G145" s="42"/>
      <c r="H145" s="46">
        <v>52</v>
      </c>
      <c r="I145" s="43" t="str">
        <f t="shared" si="41"/>
        <v>Industry Energy Efficiency Standards</v>
      </c>
      <c r="J145" s="42" t="s">
        <v>57</v>
      </c>
      <c r="K145" s="9">
        <f>K$139</f>
        <v>0</v>
      </c>
      <c r="L145" s="9">
        <f>L$139</f>
        <v>0.08</v>
      </c>
      <c r="M145" s="10">
        <f>M$139</f>
        <v>5.0000000000000001E-3</v>
      </c>
      <c r="N145" s="43" t="str">
        <f>N$139</f>
        <v>% reduction in energy use</v>
      </c>
      <c r="O145" s="37" t="s">
        <v>766</v>
      </c>
      <c r="P145" s="42" t="s">
        <v>307</v>
      </c>
      <c r="Q145" s="44" t="s">
        <v>308</v>
      </c>
      <c r="R145" s="53" t="str">
        <f t="shared" si="43"/>
        <v>O. Siddiqui, 2009, "Assessment of Achievable Potential from Energy Efficiency and Demand Response Programs in the U.S.", EPRI, http://www.epri.com/abstracts/pages/productabstract.aspx?ProductID=000000000001016987, Page 4-32, Figure 4-33</v>
      </c>
      <c r="S145" s="53" t="str">
        <f t="shared" si="43"/>
        <v>O. Siddiqui, 2009, "Assessment of Achievable Potential from Energy Efficiency and Demand Response Programs in the U.S.", EPRI, http://www.epri.com/abstracts/pages/productabstract.aspx?ProductID=000000000001016987, Page 4-32, Figure 4-33</v>
      </c>
    </row>
    <row r="146" spans="1:19" s="8" customFormat="1" ht="105" x14ac:dyDescent="0.25">
      <c r="A146" s="38" t="str">
        <f t="shared" si="44"/>
        <v>Industry</v>
      </c>
      <c r="B146" s="43" t="str">
        <f t="shared" si="40"/>
        <v>Industry Energy Efficiency Standards</v>
      </c>
      <c r="C146" s="43" t="str">
        <f t="shared" si="40"/>
        <v>Percentage Improvement in Eqpt Efficiency Standards above BAU</v>
      </c>
      <c r="D146" s="44" t="s">
        <v>173</v>
      </c>
      <c r="E146" s="42"/>
      <c r="F146" s="44" t="s">
        <v>181</v>
      </c>
      <c r="G146" s="42"/>
      <c r="H146" s="46">
        <v>53</v>
      </c>
      <c r="I146" s="43" t="str">
        <f t="shared" si="41"/>
        <v>Industry Energy Efficiency Standards</v>
      </c>
      <c r="J146" s="42" t="s">
        <v>57</v>
      </c>
      <c r="K146" s="9">
        <f t="shared" si="42"/>
        <v>0</v>
      </c>
      <c r="L146" s="9">
        <f t="shared" si="42"/>
        <v>0.08</v>
      </c>
      <c r="M146" s="10">
        <f t="shared" si="42"/>
        <v>5.0000000000000001E-3</v>
      </c>
      <c r="N146" s="43" t="str">
        <f t="shared" si="42"/>
        <v>% reduction in energy use</v>
      </c>
      <c r="O146" s="37" t="s">
        <v>767</v>
      </c>
      <c r="P146" s="42" t="s">
        <v>307</v>
      </c>
      <c r="Q146" s="44" t="s">
        <v>308</v>
      </c>
      <c r="R146" s="53" t="str">
        <f t="shared" si="43"/>
        <v>O. Siddiqui, 2009, "Assessment of Achievable Potential from Energy Efficiency and Demand Response Programs in the U.S.", EPRI, http://www.epri.com/abstracts/pages/productabstract.aspx?ProductID=000000000001016987, Page 4-32, Figure 4-33</v>
      </c>
      <c r="S146" s="53" t="str">
        <f t="shared" si="43"/>
        <v>O. Siddiqui, 2009, "Assessment of Achievable Potential from Energy Efficiency and Demand Response Programs in the U.S.", EPRI, http://www.epri.com/abstracts/pages/productabstract.aspx?ProductID=000000000001016987, Page 4-32, Figure 4-33</v>
      </c>
    </row>
    <row r="147" spans="1:19" s="8" customFormat="1" ht="60" x14ac:dyDescent="0.25">
      <c r="A147" s="37" t="s">
        <v>9</v>
      </c>
      <c r="B147" s="42" t="s">
        <v>29</v>
      </c>
      <c r="C147" s="37" t="s">
        <v>394</v>
      </c>
      <c r="D147" s="42"/>
      <c r="E147" s="42"/>
      <c r="F147" s="42"/>
      <c r="G147" s="42"/>
      <c r="H147" s="46">
        <v>54</v>
      </c>
      <c r="I147" s="42" t="s">
        <v>29</v>
      </c>
      <c r="J147" s="42" t="s">
        <v>57</v>
      </c>
      <c r="K147" s="14">
        <v>0</v>
      </c>
      <c r="L147" s="17">
        <v>1</v>
      </c>
      <c r="M147" s="17">
        <v>0.01</v>
      </c>
      <c r="N147" s="42" t="s">
        <v>44</v>
      </c>
      <c r="O147" s="42" t="s">
        <v>677</v>
      </c>
      <c r="P147" s="42" t="s">
        <v>309</v>
      </c>
      <c r="Q147" s="44" t="s">
        <v>310</v>
      </c>
      <c r="R147" s="50" t="s">
        <v>213</v>
      </c>
      <c r="S147" s="58"/>
    </row>
    <row r="148" spans="1:19" ht="75" x14ac:dyDescent="0.25">
      <c r="A148" s="37" t="s">
        <v>9</v>
      </c>
      <c r="B148" s="42" t="s">
        <v>446</v>
      </c>
      <c r="C148" s="37" t="s">
        <v>395</v>
      </c>
      <c r="D148" s="42"/>
      <c r="E148" s="42"/>
      <c r="F148" s="42"/>
      <c r="G148" s="42"/>
      <c r="H148" s="46">
        <v>55</v>
      </c>
      <c r="I148" s="42" t="s">
        <v>544</v>
      </c>
      <c r="J148" s="42" t="s">
        <v>57</v>
      </c>
      <c r="K148" s="14">
        <v>0</v>
      </c>
      <c r="L148" s="14">
        <v>0.25</v>
      </c>
      <c r="M148" s="23">
        <v>5.0000000000000001E-3</v>
      </c>
      <c r="N148" s="42" t="s">
        <v>40</v>
      </c>
      <c r="O148" s="37" t="s">
        <v>678</v>
      </c>
      <c r="P148" s="42" t="s">
        <v>311</v>
      </c>
      <c r="Q148" s="44" t="s">
        <v>312</v>
      </c>
      <c r="R148" s="50" t="s">
        <v>240</v>
      </c>
      <c r="S148" s="57"/>
    </row>
    <row r="149" spans="1:19" ht="75" x14ac:dyDescent="0.25">
      <c r="A149" s="37" t="s">
        <v>9</v>
      </c>
      <c r="B149" s="42" t="s">
        <v>447</v>
      </c>
      <c r="C149" s="37" t="s">
        <v>448</v>
      </c>
      <c r="D149" s="42"/>
      <c r="E149" s="42"/>
      <c r="F149" s="42"/>
      <c r="G149" s="42"/>
      <c r="H149" s="46">
        <v>166</v>
      </c>
      <c r="I149" s="42" t="s">
        <v>544</v>
      </c>
      <c r="J149" s="42" t="s">
        <v>57</v>
      </c>
      <c r="K149" s="14">
        <v>0</v>
      </c>
      <c r="L149" s="14">
        <v>0.25</v>
      </c>
      <c r="M149" s="23">
        <v>5.0000000000000001E-3</v>
      </c>
      <c r="N149" s="42" t="s">
        <v>449</v>
      </c>
      <c r="O149" s="37" t="s">
        <v>671</v>
      </c>
      <c r="P149" s="42" t="s">
        <v>311</v>
      </c>
      <c r="Q149" s="44" t="s">
        <v>312</v>
      </c>
      <c r="R149" s="50" t="s">
        <v>240</v>
      </c>
      <c r="S149" s="57"/>
    </row>
    <row r="150" spans="1:19" ht="75" x14ac:dyDescent="0.25">
      <c r="A150" s="37" t="s">
        <v>9</v>
      </c>
      <c r="B150" s="37" t="s">
        <v>27</v>
      </c>
      <c r="C150" s="37" t="s">
        <v>396</v>
      </c>
      <c r="D150" s="42"/>
      <c r="E150" s="42"/>
      <c r="F150" s="42"/>
      <c r="G150" s="42"/>
      <c r="H150" s="46">
        <v>56</v>
      </c>
      <c r="I150" s="46" t="s">
        <v>545</v>
      </c>
      <c r="J150" s="42" t="s">
        <v>57</v>
      </c>
      <c r="K150" s="14">
        <v>0</v>
      </c>
      <c r="L150" s="17">
        <v>1</v>
      </c>
      <c r="M150" s="17">
        <v>0.01</v>
      </c>
      <c r="N150" s="42" t="s">
        <v>44</v>
      </c>
      <c r="O150" s="42" t="s">
        <v>679</v>
      </c>
      <c r="P150" s="42" t="s">
        <v>313</v>
      </c>
      <c r="Q150" s="44" t="s">
        <v>314</v>
      </c>
      <c r="R150" s="50" t="s">
        <v>213</v>
      </c>
      <c r="S150" s="57"/>
    </row>
    <row r="151" spans="1:19" ht="60" x14ac:dyDescent="0.25">
      <c r="A151" s="37" t="s">
        <v>9</v>
      </c>
      <c r="B151" s="37" t="s">
        <v>24</v>
      </c>
      <c r="C151" s="37" t="s">
        <v>397</v>
      </c>
      <c r="D151" s="42"/>
      <c r="E151" s="42"/>
      <c r="F151" s="42"/>
      <c r="G151" s="42"/>
      <c r="H151" s="46">
        <v>57</v>
      </c>
      <c r="I151" s="46" t="s">
        <v>545</v>
      </c>
      <c r="J151" s="42" t="s">
        <v>57</v>
      </c>
      <c r="K151" s="14">
        <v>0</v>
      </c>
      <c r="L151" s="17">
        <v>1</v>
      </c>
      <c r="M151" s="17">
        <v>0.01</v>
      </c>
      <c r="N151" s="42" t="s">
        <v>44</v>
      </c>
      <c r="O151" s="42" t="s">
        <v>757</v>
      </c>
      <c r="P151" s="42" t="s">
        <v>315</v>
      </c>
      <c r="Q151" s="44" t="s">
        <v>316</v>
      </c>
      <c r="R151" s="50" t="s">
        <v>213</v>
      </c>
      <c r="S151" s="57"/>
    </row>
    <row r="152" spans="1:19" ht="60" x14ac:dyDescent="0.25">
      <c r="A152" s="37" t="s">
        <v>9</v>
      </c>
      <c r="B152" s="42" t="s">
        <v>535</v>
      </c>
      <c r="C152" s="37" t="s">
        <v>398</v>
      </c>
      <c r="D152" s="42"/>
      <c r="E152" s="42"/>
      <c r="F152" s="42"/>
      <c r="G152" s="42"/>
      <c r="H152" s="46">
        <v>58</v>
      </c>
      <c r="I152" s="42" t="s">
        <v>535</v>
      </c>
      <c r="J152" s="42" t="s">
        <v>57</v>
      </c>
      <c r="K152" s="14">
        <v>0</v>
      </c>
      <c r="L152" s="17">
        <v>1</v>
      </c>
      <c r="M152" s="17">
        <v>0.01</v>
      </c>
      <c r="N152" s="42" t="s">
        <v>44</v>
      </c>
      <c r="O152" s="37" t="s">
        <v>758</v>
      </c>
      <c r="P152" s="42" t="s">
        <v>317</v>
      </c>
      <c r="Q152" s="44" t="s">
        <v>318</v>
      </c>
      <c r="R152" s="50" t="s">
        <v>213</v>
      </c>
      <c r="S152" s="57"/>
    </row>
    <row r="153" spans="1:19" ht="60" x14ac:dyDescent="0.25">
      <c r="A153" s="37" t="s">
        <v>9</v>
      </c>
      <c r="B153" s="42" t="s">
        <v>25</v>
      </c>
      <c r="C153" s="37" t="s">
        <v>399</v>
      </c>
      <c r="D153" s="42"/>
      <c r="E153" s="42"/>
      <c r="F153" s="42"/>
      <c r="G153" s="42"/>
      <c r="H153" s="46">
        <v>59</v>
      </c>
      <c r="I153" s="42" t="s">
        <v>25</v>
      </c>
      <c r="J153" s="42" t="s">
        <v>57</v>
      </c>
      <c r="K153" s="14">
        <v>0</v>
      </c>
      <c r="L153" s="17">
        <v>1</v>
      </c>
      <c r="M153" s="17">
        <v>0.01</v>
      </c>
      <c r="N153" s="42" t="s">
        <v>44</v>
      </c>
      <c r="O153" s="37" t="s">
        <v>759</v>
      </c>
      <c r="P153" s="42" t="s">
        <v>319</v>
      </c>
      <c r="Q153" s="44" t="s">
        <v>320</v>
      </c>
      <c r="R153" s="50" t="s">
        <v>213</v>
      </c>
      <c r="S153" s="57"/>
    </row>
    <row r="154" spans="1:19" ht="75" x14ac:dyDescent="0.25">
      <c r="A154" s="37" t="s">
        <v>182</v>
      </c>
      <c r="B154" s="42" t="s">
        <v>186</v>
      </c>
      <c r="C154" s="42" t="s">
        <v>768</v>
      </c>
      <c r="D154" s="42"/>
      <c r="E154" s="42"/>
      <c r="F154" s="42"/>
      <c r="G154" s="42"/>
      <c r="H154" s="46">
        <v>60</v>
      </c>
      <c r="I154" s="42" t="s">
        <v>186</v>
      </c>
      <c r="J154" s="42" t="s">
        <v>57</v>
      </c>
      <c r="K154" s="14">
        <v>0</v>
      </c>
      <c r="L154" s="17">
        <v>1</v>
      </c>
      <c r="M154" s="17">
        <v>0.01</v>
      </c>
      <c r="N154" s="42" t="s">
        <v>44</v>
      </c>
      <c r="O154" s="37" t="s">
        <v>786</v>
      </c>
      <c r="P154" s="42" t="s">
        <v>321</v>
      </c>
      <c r="Q154" s="44" t="s">
        <v>322</v>
      </c>
      <c r="R154" s="50" t="s">
        <v>213</v>
      </c>
      <c r="S154" s="57" t="s">
        <v>256</v>
      </c>
    </row>
    <row r="155" spans="1:19" ht="30" x14ac:dyDescent="0.25">
      <c r="A155" s="37" t="s">
        <v>182</v>
      </c>
      <c r="B155" s="42" t="s">
        <v>357</v>
      </c>
      <c r="C155" s="42" t="s">
        <v>785</v>
      </c>
      <c r="D155" s="42"/>
      <c r="E155" s="42"/>
      <c r="F155" s="42"/>
      <c r="G155" s="42"/>
      <c r="H155" s="46"/>
      <c r="I155" s="42" t="s">
        <v>357</v>
      </c>
      <c r="J155" s="48" t="s">
        <v>58</v>
      </c>
      <c r="K155" s="14"/>
      <c r="L155" s="17"/>
      <c r="M155" s="17"/>
      <c r="N155" s="42"/>
      <c r="O155" s="37"/>
      <c r="P155" s="42" t="s">
        <v>450</v>
      </c>
      <c r="Q155" s="44" t="s">
        <v>451</v>
      </c>
      <c r="R155" s="50"/>
      <c r="S155" s="57"/>
    </row>
    <row r="156" spans="1:19" ht="30" x14ac:dyDescent="0.25">
      <c r="A156" s="37" t="s">
        <v>182</v>
      </c>
      <c r="B156" s="42" t="s">
        <v>773</v>
      </c>
      <c r="C156" s="42" t="s">
        <v>774</v>
      </c>
      <c r="D156" s="42"/>
      <c r="E156" s="42"/>
      <c r="F156" s="42"/>
      <c r="G156" s="42"/>
      <c r="H156" s="46">
        <v>177</v>
      </c>
      <c r="I156" s="42" t="s">
        <v>773</v>
      </c>
      <c r="J156" s="48" t="s">
        <v>58</v>
      </c>
      <c r="K156" s="14"/>
      <c r="L156" s="17"/>
      <c r="M156" s="17"/>
      <c r="N156" s="42"/>
      <c r="O156" s="37"/>
      <c r="P156" s="42"/>
      <c r="Q156" s="44"/>
      <c r="R156" s="50"/>
      <c r="S156" s="57"/>
    </row>
    <row r="157" spans="1:19" ht="45" x14ac:dyDescent="0.25">
      <c r="A157" s="37" t="s">
        <v>182</v>
      </c>
      <c r="B157" s="42" t="s">
        <v>257</v>
      </c>
      <c r="C157" s="37" t="s">
        <v>769</v>
      </c>
      <c r="D157" s="42"/>
      <c r="E157" s="42"/>
      <c r="F157" s="42"/>
      <c r="G157" s="42"/>
      <c r="H157" s="46">
        <v>61</v>
      </c>
      <c r="I157" s="42" t="s">
        <v>257</v>
      </c>
      <c r="J157" s="42" t="s">
        <v>57</v>
      </c>
      <c r="K157" s="14">
        <v>0</v>
      </c>
      <c r="L157" s="17">
        <v>1</v>
      </c>
      <c r="M157" s="17">
        <v>0.01</v>
      </c>
      <c r="N157" s="42" t="s">
        <v>44</v>
      </c>
      <c r="O157" s="37" t="s">
        <v>787</v>
      </c>
      <c r="P157" s="42" t="s">
        <v>323</v>
      </c>
      <c r="Q157" s="44" t="s">
        <v>324</v>
      </c>
      <c r="R157" s="50" t="s">
        <v>213</v>
      </c>
      <c r="S157" s="57"/>
    </row>
    <row r="158" spans="1:19" ht="75" x14ac:dyDescent="0.25">
      <c r="A158" s="37" t="s">
        <v>182</v>
      </c>
      <c r="B158" s="42" t="s">
        <v>183</v>
      </c>
      <c r="C158" s="37" t="s">
        <v>400</v>
      </c>
      <c r="D158" s="42"/>
      <c r="E158" s="42"/>
      <c r="F158" s="42"/>
      <c r="G158" s="42"/>
      <c r="H158" s="46">
        <v>62</v>
      </c>
      <c r="I158" s="42" t="s">
        <v>183</v>
      </c>
      <c r="J158" s="42" t="s">
        <v>57</v>
      </c>
      <c r="K158" s="14">
        <v>0</v>
      </c>
      <c r="L158" s="17">
        <v>1</v>
      </c>
      <c r="M158" s="17">
        <v>0.01</v>
      </c>
      <c r="N158" s="42" t="s">
        <v>44</v>
      </c>
      <c r="O158" s="42" t="s">
        <v>680</v>
      </c>
      <c r="P158" s="42" t="s">
        <v>325</v>
      </c>
      <c r="Q158" s="44" t="s">
        <v>326</v>
      </c>
      <c r="R158" s="50" t="s">
        <v>213</v>
      </c>
      <c r="S158" s="57"/>
    </row>
    <row r="159" spans="1:19" ht="60" x14ac:dyDescent="0.25">
      <c r="A159" s="37" t="s">
        <v>182</v>
      </c>
      <c r="B159" s="42" t="s">
        <v>187</v>
      </c>
      <c r="C159" s="42" t="s">
        <v>770</v>
      </c>
      <c r="D159" s="42"/>
      <c r="E159" s="42"/>
      <c r="F159" s="42"/>
      <c r="G159" s="42"/>
      <c r="H159" s="46">
        <v>63</v>
      </c>
      <c r="I159" s="42" t="s">
        <v>187</v>
      </c>
      <c r="J159" s="42" t="s">
        <v>57</v>
      </c>
      <c r="K159" s="14">
        <v>0</v>
      </c>
      <c r="L159" s="17">
        <v>1</v>
      </c>
      <c r="M159" s="17">
        <v>0.01</v>
      </c>
      <c r="N159" s="42" t="s">
        <v>44</v>
      </c>
      <c r="O159" s="42" t="s">
        <v>788</v>
      </c>
      <c r="P159" s="42" t="s">
        <v>327</v>
      </c>
      <c r="Q159" s="44" t="s">
        <v>328</v>
      </c>
      <c r="R159" s="50" t="s">
        <v>213</v>
      </c>
      <c r="S159" s="57"/>
    </row>
    <row r="160" spans="1:19" ht="60" x14ac:dyDescent="0.25">
      <c r="A160" s="37" t="s">
        <v>182</v>
      </c>
      <c r="B160" s="42" t="s">
        <v>185</v>
      </c>
      <c r="C160" s="37" t="s">
        <v>401</v>
      </c>
      <c r="D160" s="42"/>
      <c r="E160" s="42"/>
      <c r="F160" s="42"/>
      <c r="G160" s="42"/>
      <c r="H160" s="46">
        <v>64</v>
      </c>
      <c r="I160" s="42" t="s">
        <v>185</v>
      </c>
      <c r="J160" s="42" t="s">
        <v>57</v>
      </c>
      <c r="K160" s="14">
        <v>0</v>
      </c>
      <c r="L160" s="17">
        <v>1</v>
      </c>
      <c r="M160" s="17">
        <v>0.01</v>
      </c>
      <c r="N160" s="42" t="s">
        <v>44</v>
      </c>
      <c r="O160" s="42" t="s">
        <v>681</v>
      </c>
      <c r="P160" s="42" t="s">
        <v>329</v>
      </c>
      <c r="Q160" s="44" t="s">
        <v>330</v>
      </c>
      <c r="R160" s="50" t="s">
        <v>213</v>
      </c>
      <c r="S160" s="57"/>
    </row>
    <row r="161" spans="1:19" ht="30" x14ac:dyDescent="0.25">
      <c r="A161" s="37" t="s">
        <v>182</v>
      </c>
      <c r="B161" s="42" t="s">
        <v>771</v>
      </c>
      <c r="C161" s="37" t="s">
        <v>772</v>
      </c>
      <c r="D161" s="42"/>
      <c r="E161" s="42"/>
      <c r="F161" s="42"/>
      <c r="G161" s="42"/>
      <c r="H161" s="46">
        <v>178</v>
      </c>
      <c r="I161" s="42" t="s">
        <v>771</v>
      </c>
      <c r="J161" s="49" t="s">
        <v>58</v>
      </c>
      <c r="K161" s="14"/>
      <c r="L161" s="17"/>
      <c r="M161" s="17"/>
      <c r="N161" s="42"/>
      <c r="O161" s="42"/>
      <c r="P161" s="42"/>
      <c r="Q161" s="44"/>
      <c r="R161" s="50"/>
      <c r="S161" s="57"/>
    </row>
    <row r="162" spans="1:19" ht="60" x14ac:dyDescent="0.25">
      <c r="A162" s="37" t="s">
        <v>182</v>
      </c>
      <c r="B162" s="42" t="s">
        <v>184</v>
      </c>
      <c r="C162" s="37" t="s">
        <v>402</v>
      </c>
      <c r="D162" s="42"/>
      <c r="E162" s="42"/>
      <c r="F162" s="42"/>
      <c r="G162" s="42"/>
      <c r="H162" s="46">
        <v>65</v>
      </c>
      <c r="I162" s="42" t="s">
        <v>184</v>
      </c>
      <c r="J162" s="42" t="s">
        <v>57</v>
      </c>
      <c r="K162" s="14">
        <v>0</v>
      </c>
      <c r="L162" s="17">
        <v>1</v>
      </c>
      <c r="M162" s="17">
        <v>0.01</v>
      </c>
      <c r="N162" s="42" t="s">
        <v>44</v>
      </c>
      <c r="O162" s="42" t="s">
        <v>682</v>
      </c>
      <c r="P162" s="42" t="s">
        <v>331</v>
      </c>
      <c r="Q162" s="44" t="s">
        <v>332</v>
      </c>
      <c r="R162" s="50" t="s">
        <v>213</v>
      </c>
      <c r="S162" s="57"/>
    </row>
    <row r="163" spans="1:19" s="3" customFormat="1" ht="75" x14ac:dyDescent="0.25">
      <c r="A163" s="39" t="s">
        <v>536</v>
      </c>
      <c r="B163" s="44" t="s">
        <v>74</v>
      </c>
      <c r="C163" s="39" t="s">
        <v>403</v>
      </c>
      <c r="D163" s="44"/>
      <c r="E163" s="44"/>
      <c r="F163" s="44"/>
      <c r="G163" s="44"/>
      <c r="H163" s="46">
        <v>68</v>
      </c>
      <c r="I163" s="44" t="s">
        <v>74</v>
      </c>
      <c r="J163" s="44" t="s">
        <v>57</v>
      </c>
      <c r="K163" s="24">
        <v>0</v>
      </c>
      <c r="L163" s="25">
        <v>1</v>
      </c>
      <c r="M163" s="25">
        <v>0.01</v>
      </c>
      <c r="N163" s="44" t="s">
        <v>75</v>
      </c>
      <c r="O163" s="44" t="s">
        <v>683</v>
      </c>
      <c r="P163" s="44" t="s">
        <v>337</v>
      </c>
      <c r="Q163" s="44" t="s">
        <v>338</v>
      </c>
      <c r="R163" s="50" t="s">
        <v>213</v>
      </c>
      <c r="S163" s="60"/>
    </row>
    <row r="164" spans="1:19" s="3" customFormat="1" ht="60" x14ac:dyDescent="0.25">
      <c r="A164" s="39" t="s">
        <v>536</v>
      </c>
      <c r="B164" s="44" t="s">
        <v>446</v>
      </c>
      <c r="C164" s="39" t="s">
        <v>537</v>
      </c>
      <c r="D164" s="44"/>
      <c r="E164" s="44"/>
      <c r="F164" s="44"/>
      <c r="G164" s="44"/>
      <c r="H164" s="46">
        <v>176</v>
      </c>
      <c r="I164" s="44" t="s">
        <v>546</v>
      </c>
      <c r="J164" s="44" t="s">
        <v>57</v>
      </c>
      <c r="K164" s="24">
        <v>0</v>
      </c>
      <c r="L164" s="25">
        <v>1</v>
      </c>
      <c r="M164" s="25">
        <v>0.01</v>
      </c>
      <c r="N164" s="42" t="s">
        <v>40</v>
      </c>
      <c r="O164" s="44" t="s">
        <v>684</v>
      </c>
      <c r="P164" s="44" t="s">
        <v>538</v>
      </c>
      <c r="Q164" s="44" t="s">
        <v>312</v>
      </c>
      <c r="R164" s="50" t="s">
        <v>213</v>
      </c>
      <c r="S164" s="60"/>
    </row>
    <row r="165" spans="1:19" ht="60" x14ac:dyDescent="0.25">
      <c r="A165" s="37" t="s">
        <v>10</v>
      </c>
      <c r="B165" s="42" t="s">
        <v>34</v>
      </c>
      <c r="C165" s="37" t="s">
        <v>73</v>
      </c>
      <c r="D165" s="42"/>
      <c r="E165" s="42"/>
      <c r="F165" s="42"/>
      <c r="G165" s="42"/>
      <c r="H165" s="46">
        <v>66</v>
      </c>
      <c r="I165" s="42" t="s">
        <v>34</v>
      </c>
      <c r="J165" s="42" t="s">
        <v>57</v>
      </c>
      <c r="K165" s="13">
        <v>0</v>
      </c>
      <c r="L165" s="15">
        <v>1</v>
      </c>
      <c r="M165" s="15">
        <v>0.01</v>
      </c>
      <c r="N165" s="42" t="s">
        <v>44</v>
      </c>
      <c r="O165" s="37" t="s">
        <v>685</v>
      </c>
      <c r="P165" s="42" t="s">
        <v>333</v>
      </c>
      <c r="Q165" s="44" t="s">
        <v>334</v>
      </c>
      <c r="R165" s="50" t="s">
        <v>213</v>
      </c>
      <c r="S165" s="57"/>
    </row>
    <row r="166" spans="1:19" s="8" customFormat="1" ht="75" x14ac:dyDescent="0.25">
      <c r="A166" s="37" t="s">
        <v>10</v>
      </c>
      <c r="B166" s="42" t="s">
        <v>32</v>
      </c>
      <c r="C166" s="37" t="s">
        <v>32</v>
      </c>
      <c r="D166" s="42" t="s">
        <v>517</v>
      </c>
      <c r="E166" s="42"/>
      <c r="F166" s="42" t="s">
        <v>523</v>
      </c>
      <c r="G166" s="42"/>
      <c r="H166" s="46">
        <v>171</v>
      </c>
      <c r="I166" s="42" t="s">
        <v>32</v>
      </c>
      <c r="J166" s="42" t="s">
        <v>57</v>
      </c>
      <c r="K166" s="5">
        <v>0</v>
      </c>
      <c r="L166" s="2">
        <v>300</v>
      </c>
      <c r="M166" s="2">
        <v>5</v>
      </c>
      <c r="N166" s="37" t="s">
        <v>191</v>
      </c>
      <c r="O166" s="42" t="s">
        <v>687</v>
      </c>
      <c r="P166" s="42" t="s">
        <v>335</v>
      </c>
      <c r="Q166" s="44" t="s">
        <v>336</v>
      </c>
      <c r="R166" s="55" t="s">
        <v>686</v>
      </c>
      <c r="S166" s="60" t="s">
        <v>599</v>
      </c>
    </row>
    <row r="167" spans="1:19" s="8" customFormat="1" ht="75" x14ac:dyDescent="0.25">
      <c r="A167" s="38" t="str">
        <f>A$166</f>
        <v>Cross-Sector</v>
      </c>
      <c r="B167" s="38" t="str">
        <f t="shared" ref="B167:C167" si="45">B$166</f>
        <v>Carbon Tax</v>
      </c>
      <c r="C167" s="38" t="str">
        <f t="shared" si="45"/>
        <v>Carbon Tax</v>
      </c>
      <c r="D167" s="42" t="s">
        <v>527</v>
      </c>
      <c r="E167" s="42"/>
      <c r="F167" s="42" t="s">
        <v>528</v>
      </c>
      <c r="G167" s="42"/>
      <c r="H167" s="46">
        <v>172</v>
      </c>
      <c r="I167" s="38" t="str">
        <f t="shared" ref="I167:I172" si="46">I$166</f>
        <v>Carbon Tax</v>
      </c>
      <c r="J167" s="42" t="s">
        <v>57</v>
      </c>
      <c r="K167" s="11">
        <f t="shared" ref="K167:N170" si="47">K$166</f>
        <v>0</v>
      </c>
      <c r="L167" s="11">
        <f t="shared" si="47"/>
        <v>300</v>
      </c>
      <c r="M167" s="11">
        <f t="shared" si="47"/>
        <v>5</v>
      </c>
      <c r="N167" s="38" t="str">
        <f t="shared" si="47"/>
        <v>$/metric ton CO2e</v>
      </c>
      <c r="O167" s="42" t="s">
        <v>688</v>
      </c>
      <c r="P167" s="38" t="str">
        <f t="shared" ref="P167:Q170" si="48">P$166</f>
        <v>fuels.html#carbon-tax</v>
      </c>
      <c r="Q167" s="38" t="str">
        <f t="shared" si="48"/>
        <v>carbon-tax.html</v>
      </c>
      <c r="R167" s="55"/>
      <c r="S167" s="58"/>
    </row>
    <row r="168" spans="1:19" s="8" customFormat="1" ht="75" x14ac:dyDescent="0.25">
      <c r="A168" s="38" t="str">
        <f t="shared" ref="A168:C172" si="49">A$166</f>
        <v>Cross-Sector</v>
      </c>
      <c r="B168" s="38" t="str">
        <f t="shared" si="49"/>
        <v>Carbon Tax</v>
      </c>
      <c r="C168" s="38" t="str">
        <f t="shared" si="49"/>
        <v>Carbon Tax</v>
      </c>
      <c r="D168" s="42" t="s">
        <v>519</v>
      </c>
      <c r="E168" s="42"/>
      <c r="F168" s="42" t="s">
        <v>525</v>
      </c>
      <c r="G168" s="42"/>
      <c r="H168" s="46">
        <v>173</v>
      </c>
      <c r="I168" s="38" t="str">
        <f t="shared" si="46"/>
        <v>Carbon Tax</v>
      </c>
      <c r="J168" s="42" t="s">
        <v>57</v>
      </c>
      <c r="K168" s="11">
        <f t="shared" si="47"/>
        <v>0</v>
      </c>
      <c r="L168" s="11">
        <f t="shared" si="47"/>
        <v>300</v>
      </c>
      <c r="M168" s="11">
        <f t="shared" si="47"/>
        <v>5</v>
      </c>
      <c r="N168" s="38" t="str">
        <f t="shared" si="47"/>
        <v>$/metric ton CO2e</v>
      </c>
      <c r="O168" s="42" t="s">
        <v>689</v>
      </c>
      <c r="P168" s="38" t="str">
        <f t="shared" si="48"/>
        <v>fuels.html#carbon-tax</v>
      </c>
      <c r="Q168" s="38" t="str">
        <f t="shared" si="48"/>
        <v>carbon-tax.html</v>
      </c>
      <c r="R168" s="55"/>
      <c r="S168" s="58"/>
    </row>
    <row r="169" spans="1:19" s="8" customFormat="1" ht="75" x14ac:dyDescent="0.25">
      <c r="A169" s="38" t="str">
        <f t="shared" si="49"/>
        <v>Cross-Sector</v>
      </c>
      <c r="B169" s="38" t="str">
        <f t="shared" si="49"/>
        <v>Carbon Tax</v>
      </c>
      <c r="C169" s="38" t="str">
        <f t="shared" si="49"/>
        <v>Carbon Tax</v>
      </c>
      <c r="D169" s="42" t="s">
        <v>520</v>
      </c>
      <c r="E169" s="42"/>
      <c r="F169" s="42" t="s">
        <v>526</v>
      </c>
      <c r="G169" s="42"/>
      <c r="H169" s="46">
        <v>174</v>
      </c>
      <c r="I169" s="38" t="str">
        <f t="shared" si="46"/>
        <v>Carbon Tax</v>
      </c>
      <c r="J169" s="42" t="s">
        <v>57</v>
      </c>
      <c r="K169" s="11">
        <f t="shared" si="47"/>
        <v>0</v>
      </c>
      <c r="L169" s="11">
        <f t="shared" si="47"/>
        <v>300</v>
      </c>
      <c r="M169" s="11">
        <f t="shared" si="47"/>
        <v>5</v>
      </c>
      <c r="N169" s="38" t="str">
        <f t="shared" si="47"/>
        <v>$/metric ton CO2e</v>
      </c>
      <c r="O169" s="42" t="s">
        <v>690</v>
      </c>
      <c r="P169" s="38" t="str">
        <f t="shared" si="48"/>
        <v>fuels.html#carbon-tax</v>
      </c>
      <c r="Q169" s="38" t="str">
        <f t="shared" si="48"/>
        <v>carbon-tax.html</v>
      </c>
      <c r="R169" s="55"/>
      <c r="S169" s="58"/>
    </row>
    <row r="170" spans="1:19" s="8" customFormat="1" ht="75" x14ac:dyDescent="0.25">
      <c r="A170" s="38" t="str">
        <f t="shared" si="49"/>
        <v>Cross-Sector</v>
      </c>
      <c r="B170" s="38" t="str">
        <f t="shared" si="49"/>
        <v>Carbon Tax</v>
      </c>
      <c r="C170" s="38" t="str">
        <f t="shared" si="49"/>
        <v>Carbon Tax</v>
      </c>
      <c r="D170" s="42" t="s">
        <v>518</v>
      </c>
      <c r="E170" s="42"/>
      <c r="F170" s="42" t="s">
        <v>524</v>
      </c>
      <c r="G170" s="42"/>
      <c r="H170" s="46">
        <v>175</v>
      </c>
      <c r="I170" s="38" t="str">
        <f t="shared" si="46"/>
        <v>Carbon Tax</v>
      </c>
      <c r="J170" s="42" t="s">
        <v>57</v>
      </c>
      <c r="K170" s="11">
        <f t="shared" si="47"/>
        <v>0</v>
      </c>
      <c r="L170" s="11">
        <f t="shared" si="47"/>
        <v>300</v>
      </c>
      <c r="M170" s="11">
        <f t="shared" si="47"/>
        <v>5</v>
      </c>
      <c r="N170" s="38" t="str">
        <f t="shared" si="47"/>
        <v>$/metric ton CO2e</v>
      </c>
      <c r="O170" s="37" t="s">
        <v>691</v>
      </c>
      <c r="P170" s="38" t="str">
        <f t="shared" si="48"/>
        <v>fuels.html#carbon-tax</v>
      </c>
      <c r="Q170" s="38" t="str">
        <f t="shared" si="48"/>
        <v>carbon-tax.html</v>
      </c>
      <c r="R170" s="55"/>
      <c r="S170" s="58"/>
    </row>
    <row r="171" spans="1:19" s="8" customFormat="1" ht="30" x14ac:dyDescent="0.25">
      <c r="A171" s="38" t="str">
        <f t="shared" si="49"/>
        <v>Cross-Sector</v>
      </c>
      <c r="B171" s="38" t="str">
        <f t="shared" si="49"/>
        <v>Carbon Tax</v>
      </c>
      <c r="C171" s="38" t="str">
        <f t="shared" si="49"/>
        <v>Carbon Tax</v>
      </c>
      <c r="D171" s="42" t="s">
        <v>521</v>
      </c>
      <c r="E171" s="42"/>
      <c r="F171" s="42" t="s">
        <v>529</v>
      </c>
      <c r="G171" s="42"/>
      <c r="H171" s="46"/>
      <c r="I171" s="38" t="str">
        <f t="shared" si="46"/>
        <v>Carbon Tax</v>
      </c>
      <c r="J171" s="48" t="s">
        <v>58</v>
      </c>
      <c r="K171" s="5"/>
      <c r="L171" s="2"/>
      <c r="M171" s="2"/>
      <c r="N171" s="37"/>
      <c r="O171" s="42"/>
      <c r="P171" s="42"/>
      <c r="Q171" s="44"/>
      <c r="R171" s="55"/>
      <c r="S171" s="58"/>
    </row>
    <row r="172" spans="1:19" s="8" customFormat="1" x14ac:dyDescent="0.25">
      <c r="A172" s="38" t="str">
        <f t="shared" si="49"/>
        <v>Cross-Sector</v>
      </c>
      <c r="B172" s="38" t="str">
        <f t="shared" si="49"/>
        <v>Carbon Tax</v>
      </c>
      <c r="C172" s="38" t="str">
        <f t="shared" si="49"/>
        <v>Carbon Tax</v>
      </c>
      <c r="D172" s="42" t="s">
        <v>522</v>
      </c>
      <c r="E172" s="42"/>
      <c r="F172" s="42" t="s">
        <v>530</v>
      </c>
      <c r="G172" s="42"/>
      <c r="H172" s="46"/>
      <c r="I172" s="38" t="str">
        <f t="shared" si="46"/>
        <v>Carbon Tax</v>
      </c>
      <c r="J172" s="48" t="s">
        <v>58</v>
      </c>
      <c r="K172" s="5"/>
      <c r="L172" s="2"/>
      <c r="M172" s="2"/>
      <c r="N172" s="37"/>
      <c r="O172" s="42"/>
      <c r="P172" s="42"/>
      <c r="Q172" s="44"/>
      <c r="R172" s="55"/>
      <c r="S172" s="58"/>
    </row>
    <row r="173" spans="1:19" s="8" customFormat="1" ht="30" x14ac:dyDescent="0.25">
      <c r="A173" s="37" t="s">
        <v>10</v>
      </c>
      <c r="B173" s="42" t="s">
        <v>33</v>
      </c>
      <c r="C173" s="37" t="s">
        <v>192</v>
      </c>
      <c r="D173" s="42" t="s">
        <v>67</v>
      </c>
      <c r="E173" s="42"/>
      <c r="F173" s="42" t="s">
        <v>121</v>
      </c>
      <c r="G173" s="42"/>
      <c r="H173" s="46" t="s">
        <v>265</v>
      </c>
      <c r="I173" s="42" t="s">
        <v>33</v>
      </c>
      <c r="J173" s="48" t="s">
        <v>58</v>
      </c>
      <c r="K173" s="5"/>
      <c r="L173" s="2"/>
      <c r="M173" s="2"/>
      <c r="N173" s="42"/>
      <c r="O173" s="44"/>
      <c r="P173" s="43"/>
      <c r="Q173" s="44"/>
      <c r="R173" s="53"/>
      <c r="S173" s="58"/>
    </row>
    <row r="174" spans="1:19" s="8" customFormat="1" ht="45" x14ac:dyDescent="0.25">
      <c r="A174" s="38" t="str">
        <f>A$173</f>
        <v>Cross-Sector</v>
      </c>
      <c r="B174" s="43" t="str">
        <f>B$173</f>
        <v>End Existing Subsidies</v>
      </c>
      <c r="C174" s="43" t="str">
        <f t="shared" ref="B174:C187" si="50">C$173</f>
        <v>Percent Reduction in BAU Subsidies</v>
      </c>
      <c r="D174" s="44" t="s">
        <v>60</v>
      </c>
      <c r="E174" s="42"/>
      <c r="F174" s="44" t="s">
        <v>113</v>
      </c>
      <c r="G174" s="42"/>
      <c r="H174" s="46">
        <v>69</v>
      </c>
      <c r="I174" s="43" t="str">
        <f t="shared" ref="I174:I187" si="51">I$173</f>
        <v>End Existing Subsidies</v>
      </c>
      <c r="J174" s="44" t="s">
        <v>57</v>
      </c>
      <c r="K174" s="24">
        <v>0</v>
      </c>
      <c r="L174" s="25">
        <v>1</v>
      </c>
      <c r="M174" s="25">
        <v>0.01</v>
      </c>
      <c r="N174" s="42" t="s">
        <v>194</v>
      </c>
      <c r="O174" s="44" t="s">
        <v>696</v>
      </c>
      <c r="P174" s="44" t="s">
        <v>339</v>
      </c>
      <c r="Q174" s="44" t="s">
        <v>340</v>
      </c>
      <c r="R174" s="50" t="s">
        <v>213</v>
      </c>
      <c r="S174" s="58"/>
    </row>
    <row r="175" spans="1:19" s="8" customFormat="1" ht="45" x14ac:dyDescent="0.25">
      <c r="A175" s="38" t="str">
        <f t="shared" ref="A175:A187" si="52">A$173</f>
        <v>Cross-Sector</v>
      </c>
      <c r="B175" s="43" t="str">
        <f t="shared" si="50"/>
        <v>End Existing Subsidies</v>
      </c>
      <c r="C175" s="43" t="str">
        <f t="shared" si="50"/>
        <v>Percent Reduction in BAU Subsidies</v>
      </c>
      <c r="D175" s="44" t="s">
        <v>61</v>
      </c>
      <c r="E175" s="42"/>
      <c r="F175" s="44" t="s">
        <v>114</v>
      </c>
      <c r="G175" s="42"/>
      <c r="H175" s="46">
        <v>70</v>
      </c>
      <c r="I175" s="43" t="str">
        <f t="shared" si="51"/>
        <v>End Existing Subsidies</v>
      </c>
      <c r="J175" s="44" t="s">
        <v>57</v>
      </c>
      <c r="K175" s="9">
        <f>K$174</f>
        <v>0</v>
      </c>
      <c r="L175" s="9">
        <f>L$174</f>
        <v>1</v>
      </c>
      <c r="M175" s="9">
        <f>M$174</f>
        <v>0.01</v>
      </c>
      <c r="N175" s="43" t="str">
        <f>N$174</f>
        <v>% reduction in BAU subsidies</v>
      </c>
      <c r="O175" s="44" t="s">
        <v>697</v>
      </c>
      <c r="P175" s="44" t="s">
        <v>339</v>
      </c>
      <c r="Q175" s="44" t="s">
        <v>340</v>
      </c>
      <c r="R175" s="50" t="s">
        <v>213</v>
      </c>
      <c r="S175" s="58"/>
    </row>
    <row r="176" spans="1:19" s="8" customFormat="1" ht="45" x14ac:dyDescent="0.25">
      <c r="A176" s="38" t="str">
        <f t="shared" si="52"/>
        <v>Cross-Sector</v>
      </c>
      <c r="B176" s="43" t="str">
        <f t="shared" si="50"/>
        <v>End Existing Subsidies</v>
      </c>
      <c r="C176" s="43" t="str">
        <f t="shared" si="50"/>
        <v>Percent Reduction in BAU Subsidies</v>
      </c>
      <c r="D176" s="44" t="s">
        <v>62</v>
      </c>
      <c r="E176" s="42"/>
      <c r="F176" s="44" t="s">
        <v>115</v>
      </c>
      <c r="G176" s="42"/>
      <c r="H176" s="46">
        <v>71</v>
      </c>
      <c r="I176" s="43" t="str">
        <f t="shared" si="51"/>
        <v>End Existing Subsidies</v>
      </c>
      <c r="J176" s="44" t="s">
        <v>57</v>
      </c>
      <c r="K176" s="9">
        <f t="shared" ref="K176:N179" si="53">K$174</f>
        <v>0</v>
      </c>
      <c r="L176" s="9">
        <f t="shared" si="53"/>
        <v>1</v>
      </c>
      <c r="M176" s="9">
        <f t="shared" si="53"/>
        <v>0.01</v>
      </c>
      <c r="N176" s="43" t="str">
        <f t="shared" si="53"/>
        <v>% reduction in BAU subsidies</v>
      </c>
      <c r="O176" s="44" t="s">
        <v>694</v>
      </c>
      <c r="P176" s="44" t="s">
        <v>339</v>
      </c>
      <c r="Q176" s="44" t="s">
        <v>340</v>
      </c>
      <c r="R176" s="50" t="s">
        <v>213</v>
      </c>
      <c r="S176" s="58"/>
    </row>
    <row r="177" spans="1:19" s="8" customFormat="1" ht="30" x14ac:dyDescent="0.25">
      <c r="A177" s="38" t="str">
        <f t="shared" si="52"/>
        <v>Cross-Sector</v>
      </c>
      <c r="B177" s="43" t="str">
        <f t="shared" si="50"/>
        <v>End Existing Subsidies</v>
      </c>
      <c r="C177" s="43" t="str">
        <f t="shared" si="50"/>
        <v>Percent Reduction in BAU Subsidies</v>
      </c>
      <c r="D177" s="44" t="s">
        <v>63</v>
      </c>
      <c r="E177" s="42"/>
      <c r="F177" s="44" t="s">
        <v>116</v>
      </c>
      <c r="G177" s="42"/>
      <c r="H177" s="46">
        <v>72</v>
      </c>
      <c r="I177" s="43" t="str">
        <f t="shared" si="51"/>
        <v>End Existing Subsidies</v>
      </c>
      <c r="J177" s="48" t="s">
        <v>58</v>
      </c>
      <c r="K177" s="9"/>
      <c r="L177" s="9"/>
      <c r="M177" s="9"/>
      <c r="N177" s="43"/>
      <c r="O177" s="44"/>
      <c r="P177" s="44"/>
      <c r="Q177" s="44"/>
      <c r="R177" s="50"/>
      <c r="S177" s="58"/>
    </row>
    <row r="178" spans="1:19" s="8" customFormat="1" ht="30" x14ac:dyDescent="0.25">
      <c r="A178" s="38" t="str">
        <f t="shared" si="52"/>
        <v>Cross-Sector</v>
      </c>
      <c r="B178" s="43" t="str">
        <f t="shared" si="50"/>
        <v>End Existing Subsidies</v>
      </c>
      <c r="C178" s="43" t="str">
        <f t="shared" si="50"/>
        <v>Percent Reduction in BAU Subsidies</v>
      </c>
      <c r="D178" s="44" t="s">
        <v>64</v>
      </c>
      <c r="E178" s="42"/>
      <c r="F178" s="44" t="s">
        <v>117</v>
      </c>
      <c r="G178" s="42"/>
      <c r="H178" s="46">
        <v>73</v>
      </c>
      <c r="I178" s="43" t="str">
        <f t="shared" si="51"/>
        <v>End Existing Subsidies</v>
      </c>
      <c r="J178" s="48" t="s">
        <v>58</v>
      </c>
      <c r="K178" s="9"/>
      <c r="L178" s="9"/>
      <c r="M178" s="9"/>
      <c r="N178" s="43"/>
      <c r="O178" s="44"/>
      <c r="P178" s="44"/>
      <c r="Q178" s="44"/>
      <c r="R178" s="50"/>
      <c r="S178" s="58"/>
    </row>
    <row r="179" spans="1:19" s="8" customFormat="1" ht="45" x14ac:dyDescent="0.25">
      <c r="A179" s="38" t="str">
        <f t="shared" si="52"/>
        <v>Cross-Sector</v>
      </c>
      <c r="B179" s="43" t="str">
        <f t="shared" si="50"/>
        <v>End Existing Subsidies</v>
      </c>
      <c r="C179" s="43" t="str">
        <f t="shared" si="50"/>
        <v>Percent Reduction in BAU Subsidies</v>
      </c>
      <c r="D179" s="44" t="s">
        <v>65</v>
      </c>
      <c r="E179" s="42"/>
      <c r="F179" s="44" t="s">
        <v>122</v>
      </c>
      <c r="G179" s="42"/>
      <c r="H179" s="46">
        <v>74</v>
      </c>
      <c r="I179" s="43" t="str">
        <f t="shared" si="51"/>
        <v>End Existing Subsidies</v>
      </c>
      <c r="J179" s="44" t="s">
        <v>57</v>
      </c>
      <c r="K179" s="9">
        <f t="shared" si="53"/>
        <v>0</v>
      </c>
      <c r="L179" s="9">
        <f t="shared" si="53"/>
        <v>1</v>
      </c>
      <c r="M179" s="9">
        <f t="shared" si="53"/>
        <v>0.01</v>
      </c>
      <c r="N179" s="43" t="str">
        <f t="shared" si="53"/>
        <v>% reduction in BAU subsidies</v>
      </c>
      <c r="O179" s="44" t="s">
        <v>695</v>
      </c>
      <c r="P179" s="44" t="s">
        <v>339</v>
      </c>
      <c r="Q179" s="44" t="s">
        <v>340</v>
      </c>
      <c r="R179" s="50" t="s">
        <v>213</v>
      </c>
      <c r="S179" s="58"/>
    </row>
    <row r="180" spans="1:19" s="8" customFormat="1" ht="30" x14ac:dyDescent="0.25">
      <c r="A180" s="38" t="str">
        <f t="shared" si="52"/>
        <v>Cross-Sector</v>
      </c>
      <c r="B180" s="43" t="str">
        <f t="shared" si="50"/>
        <v>End Existing Subsidies</v>
      </c>
      <c r="C180" s="43" t="str">
        <f t="shared" si="50"/>
        <v>Percent Reduction in BAU Subsidies</v>
      </c>
      <c r="D180" s="44" t="s">
        <v>66</v>
      </c>
      <c r="E180" s="42"/>
      <c r="F180" s="44" t="s">
        <v>120</v>
      </c>
      <c r="G180" s="42"/>
      <c r="H180" s="46" t="s">
        <v>265</v>
      </c>
      <c r="I180" s="43" t="str">
        <f t="shared" si="51"/>
        <v>End Existing Subsidies</v>
      </c>
      <c r="J180" s="48" t="s">
        <v>58</v>
      </c>
      <c r="K180" s="5"/>
      <c r="L180" s="2"/>
      <c r="M180" s="2"/>
      <c r="N180" s="42"/>
      <c r="O180" s="37"/>
      <c r="P180" s="43"/>
      <c r="Q180" s="44"/>
      <c r="R180" s="53"/>
      <c r="S180" s="58"/>
    </row>
    <row r="181" spans="1:19" s="8" customFormat="1" ht="45" x14ac:dyDescent="0.25">
      <c r="A181" s="38" t="str">
        <f t="shared" si="52"/>
        <v>Cross-Sector</v>
      </c>
      <c r="B181" s="43" t="str">
        <f t="shared" si="50"/>
        <v>End Existing Subsidies</v>
      </c>
      <c r="C181" s="43" t="str">
        <f t="shared" si="50"/>
        <v>Percent Reduction in BAU Subsidies</v>
      </c>
      <c r="D181" s="44" t="s">
        <v>68</v>
      </c>
      <c r="E181" s="42"/>
      <c r="F181" s="44" t="s">
        <v>123</v>
      </c>
      <c r="G181" s="42"/>
      <c r="H181" s="46">
        <v>75</v>
      </c>
      <c r="I181" s="43" t="str">
        <f t="shared" si="51"/>
        <v>End Existing Subsidies</v>
      </c>
      <c r="J181" s="44" t="s">
        <v>57</v>
      </c>
      <c r="K181" s="9">
        <f t="shared" ref="K181:N182" si="54">K$174</f>
        <v>0</v>
      </c>
      <c r="L181" s="9">
        <f t="shared" si="54"/>
        <v>1</v>
      </c>
      <c r="M181" s="9">
        <f t="shared" si="54"/>
        <v>0.01</v>
      </c>
      <c r="N181" s="43" t="str">
        <f t="shared" si="54"/>
        <v>% reduction in BAU subsidies</v>
      </c>
      <c r="O181" s="44" t="s">
        <v>692</v>
      </c>
      <c r="P181" s="44" t="s">
        <v>339</v>
      </c>
      <c r="Q181" s="44" t="s">
        <v>340</v>
      </c>
      <c r="R181" s="50" t="s">
        <v>213</v>
      </c>
      <c r="S181" s="58"/>
    </row>
    <row r="182" spans="1:19" s="8" customFormat="1" ht="45" x14ac:dyDescent="0.25">
      <c r="A182" s="38" t="str">
        <f t="shared" si="52"/>
        <v>Cross-Sector</v>
      </c>
      <c r="B182" s="43" t="str">
        <f t="shared" si="50"/>
        <v>End Existing Subsidies</v>
      </c>
      <c r="C182" s="43" t="str">
        <f t="shared" si="50"/>
        <v>Percent Reduction in BAU Subsidies</v>
      </c>
      <c r="D182" s="44" t="s">
        <v>69</v>
      </c>
      <c r="E182" s="42"/>
      <c r="F182" s="44" t="s">
        <v>124</v>
      </c>
      <c r="G182" s="42"/>
      <c r="H182" s="46">
        <v>76</v>
      </c>
      <c r="I182" s="43" t="str">
        <f t="shared" si="51"/>
        <v>End Existing Subsidies</v>
      </c>
      <c r="J182" s="44" t="s">
        <v>57</v>
      </c>
      <c r="K182" s="9">
        <f t="shared" si="54"/>
        <v>0</v>
      </c>
      <c r="L182" s="9">
        <f t="shared" si="54"/>
        <v>1</v>
      </c>
      <c r="M182" s="9">
        <f t="shared" si="54"/>
        <v>0.01</v>
      </c>
      <c r="N182" s="43" t="str">
        <f t="shared" si="54"/>
        <v>% reduction in BAU subsidies</v>
      </c>
      <c r="O182" s="44" t="s">
        <v>693</v>
      </c>
      <c r="P182" s="44" t="s">
        <v>339</v>
      </c>
      <c r="Q182" s="44" t="s">
        <v>340</v>
      </c>
      <c r="R182" s="50" t="s">
        <v>213</v>
      </c>
      <c r="S182" s="58"/>
    </row>
    <row r="183" spans="1:19" s="8" customFormat="1" ht="30" x14ac:dyDescent="0.25">
      <c r="A183" s="38" t="str">
        <f t="shared" si="52"/>
        <v>Cross-Sector</v>
      </c>
      <c r="B183" s="43" t="str">
        <f t="shared" si="50"/>
        <v>End Existing Subsidies</v>
      </c>
      <c r="C183" s="43" t="str">
        <f t="shared" si="50"/>
        <v>Percent Reduction in BAU Subsidies</v>
      </c>
      <c r="D183" s="44" t="s">
        <v>70</v>
      </c>
      <c r="E183" s="42"/>
      <c r="F183" s="44" t="s">
        <v>125</v>
      </c>
      <c r="G183" s="42"/>
      <c r="H183" s="46" t="s">
        <v>265</v>
      </c>
      <c r="I183" s="43" t="str">
        <f t="shared" si="51"/>
        <v>End Existing Subsidies</v>
      </c>
      <c r="J183" s="48" t="s">
        <v>58</v>
      </c>
      <c r="K183" s="5"/>
      <c r="L183" s="2"/>
      <c r="M183" s="2"/>
      <c r="N183" s="42"/>
      <c r="O183" s="37"/>
      <c r="P183" s="43"/>
      <c r="Q183" s="44"/>
      <c r="R183" s="53"/>
      <c r="S183" s="58"/>
    </row>
    <row r="184" spans="1:19" s="8" customFormat="1" ht="30" x14ac:dyDescent="0.25">
      <c r="A184" s="38" t="str">
        <f t="shared" si="52"/>
        <v>Cross-Sector</v>
      </c>
      <c r="B184" s="43" t="str">
        <f t="shared" si="50"/>
        <v>End Existing Subsidies</v>
      </c>
      <c r="C184" s="43" t="str">
        <f t="shared" si="50"/>
        <v>Percent Reduction in BAU Subsidies</v>
      </c>
      <c r="D184" s="44" t="s">
        <v>71</v>
      </c>
      <c r="E184" s="42"/>
      <c r="F184" s="44" t="s">
        <v>126</v>
      </c>
      <c r="G184" s="42"/>
      <c r="H184" s="46" t="s">
        <v>265</v>
      </c>
      <c r="I184" s="43" t="str">
        <f t="shared" si="51"/>
        <v>End Existing Subsidies</v>
      </c>
      <c r="J184" s="48" t="s">
        <v>58</v>
      </c>
      <c r="K184" s="5"/>
      <c r="L184" s="2"/>
      <c r="M184" s="2"/>
      <c r="N184" s="42"/>
      <c r="O184" s="37"/>
      <c r="P184" s="43"/>
      <c r="Q184" s="44"/>
      <c r="R184" s="53"/>
      <c r="S184" s="58"/>
    </row>
    <row r="185" spans="1:19" s="8" customFormat="1" ht="30" x14ac:dyDescent="0.25">
      <c r="A185" s="38" t="str">
        <f t="shared" si="52"/>
        <v>Cross-Sector</v>
      </c>
      <c r="B185" s="43" t="str">
        <f t="shared" si="50"/>
        <v>End Existing Subsidies</v>
      </c>
      <c r="C185" s="43" t="str">
        <f t="shared" si="50"/>
        <v>Percent Reduction in BAU Subsidies</v>
      </c>
      <c r="D185" s="44" t="s">
        <v>72</v>
      </c>
      <c r="E185" s="42"/>
      <c r="F185" s="44" t="s">
        <v>127</v>
      </c>
      <c r="G185" s="42"/>
      <c r="H185" s="46"/>
      <c r="I185" s="43" t="str">
        <f t="shared" si="51"/>
        <v>End Existing Subsidies</v>
      </c>
      <c r="J185" s="48" t="s">
        <v>58</v>
      </c>
      <c r="K185" s="9"/>
      <c r="L185" s="9"/>
      <c r="M185" s="9"/>
      <c r="N185" s="43"/>
      <c r="O185" s="44"/>
      <c r="P185" s="44"/>
      <c r="Q185" s="44"/>
      <c r="R185" s="50"/>
      <c r="S185" s="58"/>
    </row>
    <row r="186" spans="1:19" s="8" customFormat="1" ht="30" x14ac:dyDescent="0.25">
      <c r="A186" s="38" t="str">
        <f t="shared" si="52"/>
        <v>Cross-Sector</v>
      </c>
      <c r="B186" s="43" t="str">
        <f t="shared" si="50"/>
        <v>End Existing Subsidies</v>
      </c>
      <c r="C186" s="43" t="str">
        <f t="shared" si="50"/>
        <v>Percent Reduction in BAU Subsidies</v>
      </c>
      <c r="D186" s="44" t="s">
        <v>96</v>
      </c>
      <c r="E186" s="42"/>
      <c r="F186" s="44" t="s">
        <v>128</v>
      </c>
      <c r="G186" s="42"/>
      <c r="H186" s="46" t="s">
        <v>265</v>
      </c>
      <c r="I186" s="43" t="str">
        <f t="shared" si="51"/>
        <v>End Existing Subsidies</v>
      </c>
      <c r="J186" s="48" t="s">
        <v>58</v>
      </c>
      <c r="K186" s="5"/>
      <c r="L186" s="2"/>
      <c r="M186" s="2"/>
      <c r="N186" s="42"/>
      <c r="O186" s="37"/>
      <c r="P186" s="43"/>
      <c r="Q186" s="44"/>
      <c r="R186" s="53"/>
      <c r="S186" s="58"/>
    </row>
    <row r="187" spans="1:19" s="8" customFormat="1" ht="30" x14ac:dyDescent="0.25">
      <c r="A187" s="38" t="str">
        <f t="shared" si="52"/>
        <v>Cross-Sector</v>
      </c>
      <c r="B187" s="43" t="str">
        <f t="shared" si="50"/>
        <v>End Existing Subsidies</v>
      </c>
      <c r="C187" s="43" t="str">
        <f t="shared" si="50"/>
        <v>Percent Reduction in BAU Subsidies</v>
      </c>
      <c r="D187" s="44" t="s">
        <v>779</v>
      </c>
      <c r="E187" s="42"/>
      <c r="F187" s="44" t="s">
        <v>780</v>
      </c>
      <c r="G187" s="42"/>
      <c r="H187" s="46"/>
      <c r="I187" s="43" t="str">
        <f t="shared" si="51"/>
        <v>End Existing Subsidies</v>
      </c>
      <c r="J187" s="48" t="s">
        <v>58</v>
      </c>
      <c r="K187" s="5"/>
      <c r="L187" s="2"/>
      <c r="M187" s="2"/>
      <c r="N187" s="42"/>
      <c r="O187" s="37"/>
      <c r="P187" s="43"/>
      <c r="Q187" s="44"/>
      <c r="R187" s="53"/>
      <c r="S187" s="58"/>
    </row>
    <row r="188" spans="1:19" s="3" customFormat="1" ht="30" x14ac:dyDescent="0.25">
      <c r="A188" s="39" t="s">
        <v>10</v>
      </c>
      <c r="B188" s="44" t="s">
        <v>197</v>
      </c>
      <c r="C188" s="39" t="s">
        <v>196</v>
      </c>
      <c r="D188" s="44"/>
      <c r="E188" s="44"/>
      <c r="F188" s="44"/>
      <c r="G188" s="44"/>
      <c r="H188" s="46"/>
      <c r="I188" s="44" t="s">
        <v>197</v>
      </c>
      <c r="J188" s="48" t="s">
        <v>58</v>
      </c>
      <c r="K188" s="2"/>
      <c r="L188" s="2"/>
      <c r="M188" s="2"/>
      <c r="N188" s="39"/>
      <c r="O188" s="39"/>
      <c r="P188" s="39"/>
      <c r="Q188" s="39"/>
      <c r="R188" s="54"/>
      <c r="S188" s="61"/>
    </row>
    <row r="189" spans="1:19" s="8" customFormat="1" ht="105" x14ac:dyDescent="0.25">
      <c r="A189" s="37" t="s">
        <v>10</v>
      </c>
      <c r="B189" s="42" t="s">
        <v>31</v>
      </c>
      <c r="C189" s="37" t="s">
        <v>404</v>
      </c>
      <c r="D189" s="42" t="s">
        <v>67</v>
      </c>
      <c r="E189" s="42"/>
      <c r="F189" s="42" t="s">
        <v>121</v>
      </c>
      <c r="G189" s="42"/>
      <c r="H189" s="46">
        <v>78</v>
      </c>
      <c r="I189" s="42" t="s">
        <v>31</v>
      </c>
      <c r="J189" s="42" t="s">
        <v>57</v>
      </c>
      <c r="K189" s="13">
        <v>0</v>
      </c>
      <c r="L189" s="14">
        <v>0.2</v>
      </c>
      <c r="M189" s="27">
        <v>5.0000000000000001E-3</v>
      </c>
      <c r="N189" s="42" t="s">
        <v>195</v>
      </c>
      <c r="O189" s="37" t="s">
        <v>698</v>
      </c>
      <c r="P189" s="44" t="s">
        <v>341</v>
      </c>
      <c r="Q189" s="44" t="s">
        <v>342</v>
      </c>
      <c r="R189" s="55" t="s">
        <v>214</v>
      </c>
      <c r="S189" s="58"/>
    </row>
    <row r="190" spans="1:19" s="8" customFormat="1" ht="105" x14ac:dyDescent="0.25">
      <c r="A190" s="41" t="str">
        <f t="shared" ref="A190:C202" si="55">A$189</f>
        <v>Cross-Sector</v>
      </c>
      <c r="B190" s="45" t="str">
        <f t="shared" si="55"/>
        <v>Fuel Taxes</v>
      </c>
      <c r="C190" s="41" t="str">
        <f t="shared" si="55"/>
        <v>Additional Fuel Tax Rate by Fuel</v>
      </c>
      <c r="D190" s="44" t="s">
        <v>60</v>
      </c>
      <c r="E190" s="44"/>
      <c r="F190" s="44" t="s">
        <v>113</v>
      </c>
      <c r="G190" s="43"/>
      <c r="H190" s="46">
        <v>79</v>
      </c>
      <c r="I190" s="45" t="str">
        <f t="shared" ref="I190:I202" si="56">I$189</f>
        <v>Fuel Taxes</v>
      </c>
      <c r="J190" s="44" t="s">
        <v>57</v>
      </c>
      <c r="K190" s="26">
        <f t="shared" ref="K190:N191" si="57">K$189</f>
        <v>0</v>
      </c>
      <c r="L190" s="12">
        <f t="shared" si="57"/>
        <v>0.2</v>
      </c>
      <c r="M190" s="28">
        <f t="shared" si="57"/>
        <v>5.0000000000000001E-3</v>
      </c>
      <c r="N190" s="45" t="str">
        <f t="shared" si="57"/>
        <v>% of BAU price</v>
      </c>
      <c r="O190" s="37" t="s">
        <v>699</v>
      </c>
      <c r="P190" s="44" t="s">
        <v>341</v>
      </c>
      <c r="Q190" s="44" t="s">
        <v>342</v>
      </c>
      <c r="R190" s="53" t="str">
        <f>R$189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S190" s="58"/>
    </row>
    <row r="191" spans="1:19" s="8" customFormat="1" ht="105" x14ac:dyDescent="0.25">
      <c r="A191" s="41" t="str">
        <f t="shared" si="55"/>
        <v>Cross-Sector</v>
      </c>
      <c r="B191" s="45" t="str">
        <f t="shared" si="55"/>
        <v>Fuel Taxes</v>
      </c>
      <c r="C191" s="41" t="str">
        <f t="shared" si="55"/>
        <v>Additional Fuel Tax Rate by Fuel</v>
      </c>
      <c r="D191" s="44" t="s">
        <v>61</v>
      </c>
      <c r="E191" s="44"/>
      <c r="F191" s="44" t="s">
        <v>114</v>
      </c>
      <c r="G191" s="43"/>
      <c r="H191" s="46">
        <v>80</v>
      </c>
      <c r="I191" s="45" t="str">
        <f t="shared" si="56"/>
        <v>Fuel Taxes</v>
      </c>
      <c r="J191" s="44" t="s">
        <v>57</v>
      </c>
      <c r="K191" s="26">
        <f t="shared" si="57"/>
        <v>0</v>
      </c>
      <c r="L191" s="12">
        <f t="shared" si="57"/>
        <v>0.2</v>
      </c>
      <c r="M191" s="28">
        <f t="shared" si="57"/>
        <v>5.0000000000000001E-3</v>
      </c>
      <c r="N191" s="45" t="str">
        <f t="shared" si="57"/>
        <v>% of BAU price</v>
      </c>
      <c r="O191" s="37" t="s">
        <v>700</v>
      </c>
      <c r="P191" s="44" t="s">
        <v>341</v>
      </c>
      <c r="Q191" s="44" t="s">
        <v>342</v>
      </c>
      <c r="R191" s="53" t="str">
        <f>R$189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S191" s="58"/>
    </row>
    <row r="192" spans="1:19" s="8" customFormat="1" ht="30" x14ac:dyDescent="0.25">
      <c r="A192" s="41" t="str">
        <f t="shared" si="55"/>
        <v>Cross-Sector</v>
      </c>
      <c r="B192" s="45" t="str">
        <f t="shared" si="55"/>
        <v>Fuel Taxes</v>
      </c>
      <c r="C192" s="41" t="str">
        <f t="shared" si="55"/>
        <v>Additional Fuel Tax Rate by Fuel</v>
      </c>
      <c r="D192" s="44" t="s">
        <v>62</v>
      </c>
      <c r="E192" s="44"/>
      <c r="F192" s="44" t="s">
        <v>115</v>
      </c>
      <c r="G192" s="43"/>
      <c r="H192" s="46" t="s">
        <v>265</v>
      </c>
      <c r="I192" s="45" t="str">
        <f t="shared" si="56"/>
        <v>Fuel Taxes</v>
      </c>
      <c r="J192" s="48" t="s">
        <v>58</v>
      </c>
      <c r="K192" s="26"/>
      <c r="L192" s="12"/>
      <c r="M192" s="28"/>
      <c r="N192" s="45"/>
      <c r="O192" s="37"/>
      <c r="P192" s="43"/>
      <c r="Q192" s="44"/>
      <c r="R192" s="53"/>
      <c r="S192" s="58"/>
    </row>
    <row r="193" spans="1:19" s="8" customFormat="1" ht="30" x14ac:dyDescent="0.25">
      <c r="A193" s="41" t="str">
        <f t="shared" si="55"/>
        <v>Cross-Sector</v>
      </c>
      <c r="B193" s="45" t="str">
        <f t="shared" si="55"/>
        <v>Fuel Taxes</v>
      </c>
      <c r="C193" s="41" t="str">
        <f t="shared" si="55"/>
        <v>Additional Fuel Tax Rate by Fuel</v>
      </c>
      <c r="D193" s="44" t="s">
        <v>63</v>
      </c>
      <c r="E193" s="44"/>
      <c r="F193" s="44" t="s">
        <v>116</v>
      </c>
      <c r="G193" s="43"/>
      <c r="H193" s="46" t="s">
        <v>265</v>
      </c>
      <c r="I193" s="45" t="str">
        <f t="shared" si="56"/>
        <v>Fuel Taxes</v>
      </c>
      <c r="J193" s="48" t="s">
        <v>58</v>
      </c>
      <c r="K193" s="12"/>
      <c r="L193" s="12"/>
      <c r="M193" s="28"/>
      <c r="N193" s="41"/>
      <c r="O193" s="41"/>
      <c r="P193" s="43"/>
      <c r="Q193" s="44"/>
      <c r="R193" s="53"/>
      <c r="S193" s="58"/>
    </row>
    <row r="194" spans="1:19" s="8" customFormat="1" ht="30" x14ac:dyDescent="0.25">
      <c r="A194" s="41" t="str">
        <f t="shared" si="55"/>
        <v>Cross-Sector</v>
      </c>
      <c r="B194" s="45" t="str">
        <f t="shared" si="55"/>
        <v>Fuel Taxes</v>
      </c>
      <c r="C194" s="41" t="str">
        <f t="shared" si="55"/>
        <v>Additional Fuel Tax Rate by Fuel</v>
      </c>
      <c r="D194" s="44" t="s">
        <v>64</v>
      </c>
      <c r="E194" s="44"/>
      <c r="F194" s="44" t="s">
        <v>117</v>
      </c>
      <c r="G194" s="43"/>
      <c r="H194" s="46" t="s">
        <v>265</v>
      </c>
      <c r="I194" s="45" t="str">
        <f t="shared" si="56"/>
        <v>Fuel Taxes</v>
      </c>
      <c r="J194" s="48" t="s">
        <v>58</v>
      </c>
      <c r="K194" s="12"/>
      <c r="L194" s="12"/>
      <c r="M194" s="28"/>
      <c r="N194" s="41"/>
      <c r="O194" s="41"/>
      <c r="P194" s="43"/>
      <c r="Q194" s="44"/>
      <c r="R194" s="53"/>
      <c r="S194" s="58"/>
    </row>
    <row r="195" spans="1:19" s="8" customFormat="1" ht="30" x14ac:dyDescent="0.25">
      <c r="A195" s="41" t="str">
        <f t="shared" si="55"/>
        <v>Cross-Sector</v>
      </c>
      <c r="B195" s="45" t="str">
        <f t="shared" si="55"/>
        <v>Fuel Taxes</v>
      </c>
      <c r="C195" s="41" t="str">
        <f t="shared" si="55"/>
        <v>Additional Fuel Tax Rate by Fuel</v>
      </c>
      <c r="D195" s="44" t="s">
        <v>65</v>
      </c>
      <c r="E195" s="44"/>
      <c r="F195" s="44" t="s">
        <v>122</v>
      </c>
      <c r="G195" s="43"/>
      <c r="H195" s="46" t="s">
        <v>265</v>
      </c>
      <c r="I195" s="45" t="str">
        <f t="shared" si="56"/>
        <v>Fuel Taxes</v>
      </c>
      <c r="J195" s="48" t="s">
        <v>58</v>
      </c>
      <c r="K195" s="12"/>
      <c r="L195" s="12"/>
      <c r="M195" s="28"/>
      <c r="N195" s="41"/>
      <c r="O195" s="41"/>
      <c r="P195" s="43"/>
      <c r="Q195" s="44"/>
      <c r="R195" s="53"/>
      <c r="S195" s="58"/>
    </row>
    <row r="196" spans="1:19" s="8" customFormat="1" ht="30" x14ac:dyDescent="0.25">
      <c r="A196" s="41" t="str">
        <f t="shared" si="55"/>
        <v>Cross-Sector</v>
      </c>
      <c r="B196" s="45" t="str">
        <f t="shared" si="55"/>
        <v>Fuel Taxes</v>
      </c>
      <c r="C196" s="41" t="str">
        <f t="shared" si="55"/>
        <v>Additional Fuel Tax Rate by Fuel</v>
      </c>
      <c r="D196" s="44" t="s">
        <v>66</v>
      </c>
      <c r="E196" s="44"/>
      <c r="F196" s="44" t="s">
        <v>120</v>
      </c>
      <c r="G196" s="43"/>
      <c r="H196" s="46" t="s">
        <v>265</v>
      </c>
      <c r="I196" s="45" t="str">
        <f t="shared" si="56"/>
        <v>Fuel Taxes</v>
      </c>
      <c r="J196" s="48" t="s">
        <v>58</v>
      </c>
      <c r="K196" s="26"/>
      <c r="L196" s="12"/>
      <c r="M196" s="28"/>
      <c r="N196" s="45"/>
      <c r="O196" s="37"/>
      <c r="P196" s="43"/>
      <c r="Q196" s="44"/>
      <c r="R196" s="53"/>
      <c r="S196" s="58"/>
    </row>
    <row r="197" spans="1:19" s="8" customFormat="1" ht="105" x14ac:dyDescent="0.25">
      <c r="A197" s="41" t="str">
        <f t="shared" si="55"/>
        <v>Cross-Sector</v>
      </c>
      <c r="B197" s="45" t="str">
        <f t="shared" si="55"/>
        <v>Fuel Taxes</v>
      </c>
      <c r="C197" s="41" t="str">
        <f t="shared" si="55"/>
        <v>Additional Fuel Tax Rate by Fuel</v>
      </c>
      <c r="D197" s="44" t="s">
        <v>68</v>
      </c>
      <c r="E197" s="44"/>
      <c r="F197" s="44" t="s">
        <v>123</v>
      </c>
      <c r="G197" s="43"/>
      <c r="H197" s="46">
        <v>81</v>
      </c>
      <c r="I197" s="45" t="str">
        <f t="shared" si="56"/>
        <v>Fuel Taxes</v>
      </c>
      <c r="J197" s="44" t="s">
        <v>57</v>
      </c>
      <c r="K197" s="26">
        <f t="shared" ref="K197:N198" si="58">K$189</f>
        <v>0</v>
      </c>
      <c r="L197" s="12">
        <f t="shared" si="58"/>
        <v>0.2</v>
      </c>
      <c r="M197" s="28">
        <f t="shared" si="58"/>
        <v>5.0000000000000001E-3</v>
      </c>
      <c r="N197" s="45" t="str">
        <f t="shared" si="58"/>
        <v>% of BAU price</v>
      </c>
      <c r="O197" s="37" t="s">
        <v>701</v>
      </c>
      <c r="P197" s="44" t="s">
        <v>341</v>
      </c>
      <c r="Q197" s="44" t="s">
        <v>342</v>
      </c>
      <c r="R197" s="53" t="str">
        <f>R$189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S197" s="58"/>
    </row>
    <row r="198" spans="1:19" s="8" customFormat="1" ht="105" x14ac:dyDescent="0.25">
      <c r="A198" s="41" t="str">
        <f t="shared" si="55"/>
        <v>Cross-Sector</v>
      </c>
      <c r="B198" s="45" t="str">
        <f t="shared" si="55"/>
        <v>Fuel Taxes</v>
      </c>
      <c r="C198" s="41" t="str">
        <f t="shared" si="55"/>
        <v>Additional Fuel Tax Rate by Fuel</v>
      </c>
      <c r="D198" s="44" t="s">
        <v>69</v>
      </c>
      <c r="E198" s="44"/>
      <c r="F198" s="44" t="s">
        <v>124</v>
      </c>
      <c r="G198" s="43"/>
      <c r="H198" s="46">
        <v>82</v>
      </c>
      <c r="I198" s="45" t="str">
        <f t="shared" si="56"/>
        <v>Fuel Taxes</v>
      </c>
      <c r="J198" s="44" t="s">
        <v>57</v>
      </c>
      <c r="K198" s="26">
        <f t="shared" si="58"/>
        <v>0</v>
      </c>
      <c r="L198" s="12">
        <f t="shared" si="58"/>
        <v>0.2</v>
      </c>
      <c r="M198" s="28">
        <f t="shared" si="58"/>
        <v>5.0000000000000001E-3</v>
      </c>
      <c r="N198" s="45" t="str">
        <f t="shared" si="58"/>
        <v>% of BAU price</v>
      </c>
      <c r="O198" s="37" t="s">
        <v>702</v>
      </c>
      <c r="P198" s="44" t="s">
        <v>341</v>
      </c>
      <c r="Q198" s="44" t="s">
        <v>342</v>
      </c>
      <c r="R198" s="53" t="str">
        <f>R$189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S198" s="58"/>
    </row>
    <row r="199" spans="1:19" s="8" customFormat="1" ht="30" x14ac:dyDescent="0.25">
      <c r="A199" s="41" t="str">
        <f t="shared" si="55"/>
        <v>Cross-Sector</v>
      </c>
      <c r="B199" s="45" t="str">
        <f t="shared" si="55"/>
        <v>Fuel Taxes</v>
      </c>
      <c r="C199" s="41" t="str">
        <f t="shared" si="55"/>
        <v>Additional Fuel Tax Rate by Fuel</v>
      </c>
      <c r="D199" s="44" t="s">
        <v>70</v>
      </c>
      <c r="E199" s="44"/>
      <c r="F199" s="44" t="s">
        <v>125</v>
      </c>
      <c r="G199" s="43"/>
      <c r="H199" s="46" t="s">
        <v>265</v>
      </c>
      <c r="I199" s="45" t="str">
        <f t="shared" si="56"/>
        <v>Fuel Taxes</v>
      </c>
      <c r="J199" s="48" t="s">
        <v>58</v>
      </c>
      <c r="K199" s="26"/>
      <c r="L199" s="12"/>
      <c r="M199" s="28"/>
      <c r="N199" s="45"/>
      <c r="O199" s="37"/>
      <c r="P199" s="43"/>
      <c r="Q199" s="44"/>
      <c r="R199" s="53"/>
      <c r="S199" s="58"/>
    </row>
    <row r="200" spans="1:19" s="8" customFormat="1" ht="30" x14ac:dyDescent="0.25">
      <c r="A200" s="41" t="str">
        <f t="shared" si="55"/>
        <v>Cross-Sector</v>
      </c>
      <c r="B200" s="45" t="str">
        <f t="shared" si="55"/>
        <v>Fuel Taxes</v>
      </c>
      <c r="C200" s="41" t="str">
        <f t="shared" si="55"/>
        <v>Additional Fuel Tax Rate by Fuel</v>
      </c>
      <c r="D200" s="44" t="s">
        <v>71</v>
      </c>
      <c r="E200" s="44"/>
      <c r="F200" s="44" t="s">
        <v>126</v>
      </c>
      <c r="G200" s="43"/>
      <c r="H200" s="46" t="s">
        <v>265</v>
      </c>
      <c r="I200" s="45" t="str">
        <f t="shared" si="56"/>
        <v>Fuel Taxes</v>
      </c>
      <c r="J200" s="48" t="s">
        <v>58</v>
      </c>
      <c r="K200" s="26"/>
      <c r="L200" s="12"/>
      <c r="M200" s="28"/>
      <c r="N200" s="45"/>
      <c r="O200" s="37"/>
      <c r="P200" s="43"/>
      <c r="Q200" s="44"/>
      <c r="R200" s="53"/>
      <c r="S200" s="58"/>
    </row>
    <row r="201" spans="1:19" ht="30" x14ac:dyDescent="0.25">
      <c r="A201" s="41" t="str">
        <f t="shared" si="55"/>
        <v>Cross-Sector</v>
      </c>
      <c r="B201" s="45" t="str">
        <f t="shared" si="55"/>
        <v>Fuel Taxes</v>
      </c>
      <c r="C201" s="41" t="str">
        <f t="shared" si="55"/>
        <v>Additional Fuel Tax Rate by Fuel</v>
      </c>
      <c r="D201" s="44" t="s">
        <v>72</v>
      </c>
      <c r="E201" s="44"/>
      <c r="F201" s="44" t="s">
        <v>127</v>
      </c>
      <c r="G201" s="43"/>
      <c r="H201" s="46"/>
      <c r="I201" s="45" t="str">
        <f t="shared" si="56"/>
        <v>Fuel Taxes</v>
      </c>
      <c r="J201" s="48" t="s">
        <v>58</v>
      </c>
      <c r="K201" s="26"/>
      <c r="L201" s="12"/>
      <c r="M201" s="28"/>
      <c r="N201" s="45"/>
      <c r="O201" s="37"/>
      <c r="P201" s="44"/>
      <c r="Q201" s="44"/>
      <c r="R201" s="53"/>
      <c r="S201" s="57"/>
    </row>
    <row r="202" spans="1:19" ht="30" x14ac:dyDescent="0.25">
      <c r="A202" s="41" t="str">
        <f t="shared" si="55"/>
        <v>Cross-Sector</v>
      </c>
      <c r="B202" s="45" t="str">
        <f t="shared" si="55"/>
        <v>Fuel Taxes</v>
      </c>
      <c r="C202" s="41" t="str">
        <f t="shared" si="55"/>
        <v>Additional Fuel Tax Rate by Fuel</v>
      </c>
      <c r="D202" s="44" t="s">
        <v>96</v>
      </c>
      <c r="E202" s="44"/>
      <c r="F202" s="44" t="s">
        <v>128</v>
      </c>
      <c r="G202" s="43"/>
      <c r="H202" s="46" t="s">
        <v>265</v>
      </c>
      <c r="I202" s="45" t="str">
        <f t="shared" si="56"/>
        <v>Fuel Taxes</v>
      </c>
      <c r="J202" s="48" t="s">
        <v>58</v>
      </c>
      <c r="K202" s="26"/>
      <c r="L202" s="12"/>
      <c r="M202" s="28"/>
      <c r="N202" s="45"/>
      <c r="O202" s="37"/>
      <c r="P202" s="42"/>
      <c r="Q202" s="44"/>
      <c r="R202" s="50"/>
      <c r="S202" s="57"/>
    </row>
    <row r="203" spans="1:19" ht="135" x14ac:dyDescent="0.25">
      <c r="A203" s="37" t="s">
        <v>35</v>
      </c>
      <c r="B203" s="42" t="s">
        <v>452</v>
      </c>
      <c r="C203" s="37" t="s">
        <v>405</v>
      </c>
      <c r="D203" s="42" t="s">
        <v>145</v>
      </c>
      <c r="E203" s="42"/>
      <c r="F203" s="42" t="s">
        <v>453</v>
      </c>
      <c r="G203" s="42"/>
      <c r="H203" s="46">
        <v>85</v>
      </c>
      <c r="I203" s="42" t="s">
        <v>547</v>
      </c>
      <c r="J203" s="42" t="s">
        <v>57</v>
      </c>
      <c r="K203" s="16">
        <v>0</v>
      </c>
      <c r="L203" s="17">
        <v>0.4</v>
      </c>
      <c r="M203" s="15">
        <v>0.01</v>
      </c>
      <c r="N203" s="42" t="s">
        <v>42</v>
      </c>
      <c r="O203" s="42" t="s">
        <v>703</v>
      </c>
      <c r="P203" s="42" t="s">
        <v>343</v>
      </c>
      <c r="Q203" s="44" t="s">
        <v>344</v>
      </c>
      <c r="R203" s="50" t="s">
        <v>95</v>
      </c>
      <c r="S203" s="57"/>
    </row>
    <row r="204" spans="1:19" ht="135" x14ac:dyDescent="0.25">
      <c r="A204" s="38" t="str">
        <f t="shared" ref="A204:A209" si="59">A$203</f>
        <v>R&amp;D</v>
      </c>
      <c r="B204" s="43" t="str">
        <f t="shared" ref="B204:C210" si="60">B$203</f>
        <v>Capital Cost Reduction</v>
      </c>
      <c r="C204" s="43" t="str">
        <f t="shared" si="60"/>
        <v>RnD Building Capital Cost Perc Reduction</v>
      </c>
      <c r="D204" s="42" t="s">
        <v>146</v>
      </c>
      <c r="E204" s="42"/>
      <c r="F204" s="42" t="s">
        <v>454</v>
      </c>
      <c r="G204" s="42"/>
      <c r="H204" s="46">
        <v>86</v>
      </c>
      <c r="I204" s="43" t="str">
        <f t="shared" ref="I204:I231" si="61">I$203</f>
        <v>R&amp;D Capital Cost Reductions</v>
      </c>
      <c r="J204" s="42" t="s">
        <v>57</v>
      </c>
      <c r="K204" s="12">
        <f t="shared" ref="K204:N208" si="62">K$203</f>
        <v>0</v>
      </c>
      <c r="L204" s="12">
        <f t="shared" si="62"/>
        <v>0.4</v>
      </c>
      <c r="M204" s="31">
        <f t="shared" si="62"/>
        <v>0.01</v>
      </c>
      <c r="N204" s="38" t="str">
        <f t="shared" si="62"/>
        <v>% reduction in cost</v>
      </c>
      <c r="O204" s="42" t="s">
        <v>704</v>
      </c>
      <c r="P204" s="42" t="s">
        <v>343</v>
      </c>
      <c r="Q204" s="44" t="s">
        <v>344</v>
      </c>
      <c r="R204" s="50" t="s">
        <v>95</v>
      </c>
      <c r="S204" s="57"/>
    </row>
    <row r="205" spans="1:19" ht="135" x14ac:dyDescent="0.25">
      <c r="A205" s="38" t="str">
        <f t="shared" si="59"/>
        <v>R&amp;D</v>
      </c>
      <c r="B205" s="43" t="str">
        <f t="shared" si="60"/>
        <v>Capital Cost Reduction</v>
      </c>
      <c r="C205" s="43" t="str">
        <f t="shared" si="60"/>
        <v>RnD Building Capital Cost Perc Reduction</v>
      </c>
      <c r="D205" s="42" t="s">
        <v>147</v>
      </c>
      <c r="E205" s="42"/>
      <c r="F205" s="42" t="s">
        <v>455</v>
      </c>
      <c r="G205" s="42"/>
      <c r="H205" s="46">
        <v>87</v>
      </c>
      <c r="I205" s="43" t="str">
        <f t="shared" si="61"/>
        <v>R&amp;D Capital Cost Reductions</v>
      </c>
      <c r="J205" s="42" t="s">
        <v>57</v>
      </c>
      <c r="K205" s="12">
        <f t="shared" si="62"/>
        <v>0</v>
      </c>
      <c r="L205" s="12">
        <f t="shared" si="62"/>
        <v>0.4</v>
      </c>
      <c r="M205" s="31">
        <f t="shared" si="62"/>
        <v>0.01</v>
      </c>
      <c r="N205" s="38" t="str">
        <f t="shared" si="62"/>
        <v>% reduction in cost</v>
      </c>
      <c r="O205" s="42" t="s">
        <v>705</v>
      </c>
      <c r="P205" s="42" t="s">
        <v>343</v>
      </c>
      <c r="Q205" s="44" t="s">
        <v>344</v>
      </c>
      <c r="R205" s="50" t="s">
        <v>95</v>
      </c>
      <c r="S205" s="57"/>
    </row>
    <row r="206" spans="1:19" ht="135" x14ac:dyDescent="0.25">
      <c r="A206" s="38" t="str">
        <f t="shared" si="59"/>
        <v>R&amp;D</v>
      </c>
      <c r="B206" s="43" t="str">
        <f t="shared" si="60"/>
        <v>Capital Cost Reduction</v>
      </c>
      <c r="C206" s="43" t="str">
        <f t="shared" si="60"/>
        <v>RnD Building Capital Cost Perc Reduction</v>
      </c>
      <c r="D206" s="42" t="s">
        <v>148</v>
      </c>
      <c r="E206" s="42"/>
      <c r="F206" s="42" t="s">
        <v>456</v>
      </c>
      <c r="G206" s="42"/>
      <c r="H206" s="46">
        <v>88</v>
      </c>
      <c r="I206" s="43" t="str">
        <f t="shared" si="61"/>
        <v>R&amp;D Capital Cost Reductions</v>
      </c>
      <c r="J206" s="42" t="s">
        <v>57</v>
      </c>
      <c r="K206" s="12">
        <f t="shared" si="62"/>
        <v>0</v>
      </c>
      <c r="L206" s="12">
        <f t="shared" si="62"/>
        <v>0.4</v>
      </c>
      <c r="M206" s="31">
        <f t="shared" si="62"/>
        <v>0.01</v>
      </c>
      <c r="N206" s="38" t="str">
        <f t="shared" si="62"/>
        <v>% reduction in cost</v>
      </c>
      <c r="O206" s="42" t="s">
        <v>706</v>
      </c>
      <c r="P206" s="42" t="s">
        <v>343</v>
      </c>
      <c r="Q206" s="44" t="s">
        <v>344</v>
      </c>
      <c r="R206" s="50" t="s">
        <v>95</v>
      </c>
      <c r="S206" s="57"/>
    </row>
    <row r="207" spans="1:19" ht="135" x14ac:dyDescent="0.25">
      <c r="A207" s="38" t="str">
        <f t="shared" si="59"/>
        <v>R&amp;D</v>
      </c>
      <c r="B207" s="43" t="str">
        <f t="shared" si="60"/>
        <v>Capital Cost Reduction</v>
      </c>
      <c r="C207" s="43" t="str">
        <f t="shared" si="60"/>
        <v>RnD Building Capital Cost Perc Reduction</v>
      </c>
      <c r="D207" s="42" t="s">
        <v>149</v>
      </c>
      <c r="E207" s="42"/>
      <c r="F207" s="42" t="s">
        <v>457</v>
      </c>
      <c r="G207" s="42"/>
      <c r="H207" s="46">
        <v>89</v>
      </c>
      <c r="I207" s="43" t="str">
        <f t="shared" si="61"/>
        <v>R&amp;D Capital Cost Reductions</v>
      </c>
      <c r="J207" s="42" t="s">
        <v>57</v>
      </c>
      <c r="K207" s="12">
        <f t="shared" si="62"/>
        <v>0</v>
      </c>
      <c r="L207" s="12">
        <f t="shared" si="62"/>
        <v>0.4</v>
      </c>
      <c r="M207" s="31">
        <f t="shared" si="62"/>
        <v>0.01</v>
      </c>
      <c r="N207" s="38" t="str">
        <f t="shared" si="62"/>
        <v>% reduction in cost</v>
      </c>
      <c r="O207" s="42" t="s">
        <v>707</v>
      </c>
      <c r="P207" s="42" t="s">
        <v>343</v>
      </c>
      <c r="Q207" s="44" t="s">
        <v>344</v>
      </c>
      <c r="R207" s="50" t="s">
        <v>95</v>
      </c>
      <c r="S207" s="57"/>
    </row>
    <row r="208" spans="1:19" ht="135" x14ac:dyDescent="0.25">
      <c r="A208" s="38" t="str">
        <f t="shared" si="59"/>
        <v>R&amp;D</v>
      </c>
      <c r="B208" s="43" t="str">
        <f t="shared" si="60"/>
        <v>Capital Cost Reduction</v>
      </c>
      <c r="C208" s="43" t="str">
        <f t="shared" si="60"/>
        <v>RnD Building Capital Cost Perc Reduction</v>
      </c>
      <c r="D208" s="42" t="s">
        <v>150</v>
      </c>
      <c r="E208" s="42"/>
      <c r="F208" s="42" t="s">
        <v>458</v>
      </c>
      <c r="G208" s="42"/>
      <c r="H208" s="46">
        <v>90</v>
      </c>
      <c r="I208" s="43" t="str">
        <f t="shared" si="61"/>
        <v>R&amp;D Capital Cost Reductions</v>
      </c>
      <c r="J208" s="42" t="s">
        <v>57</v>
      </c>
      <c r="K208" s="12">
        <f t="shared" si="62"/>
        <v>0</v>
      </c>
      <c r="L208" s="12">
        <f t="shared" si="62"/>
        <v>0.4</v>
      </c>
      <c r="M208" s="31">
        <f t="shared" si="62"/>
        <v>0.01</v>
      </c>
      <c r="N208" s="38" t="str">
        <f t="shared" si="62"/>
        <v>% reduction in cost</v>
      </c>
      <c r="O208" s="42" t="s">
        <v>708</v>
      </c>
      <c r="P208" s="42" t="s">
        <v>343</v>
      </c>
      <c r="Q208" s="44" t="s">
        <v>344</v>
      </c>
      <c r="R208" s="50" t="s">
        <v>95</v>
      </c>
      <c r="S208" s="57"/>
    </row>
    <row r="209" spans="1:19" ht="135" x14ac:dyDescent="0.25">
      <c r="A209" s="38" t="str">
        <f t="shared" si="59"/>
        <v>R&amp;D</v>
      </c>
      <c r="B209" s="43" t="str">
        <f t="shared" si="60"/>
        <v>Capital Cost Reduction</v>
      </c>
      <c r="C209" s="37" t="s">
        <v>406</v>
      </c>
      <c r="D209" s="42"/>
      <c r="E209" s="42"/>
      <c r="F209" s="42" t="s">
        <v>34</v>
      </c>
      <c r="G209" s="42"/>
      <c r="H209" s="46">
        <v>91</v>
      </c>
      <c r="I209" s="43" t="str">
        <f t="shared" si="61"/>
        <v>R&amp;D Capital Cost Reductions</v>
      </c>
      <c r="J209" s="42" t="s">
        <v>57</v>
      </c>
      <c r="K209" s="16">
        <v>0</v>
      </c>
      <c r="L209" s="17">
        <v>0.4</v>
      </c>
      <c r="M209" s="15">
        <v>0.01</v>
      </c>
      <c r="N209" s="42" t="s">
        <v>42</v>
      </c>
      <c r="O209" s="44" t="s">
        <v>709</v>
      </c>
      <c r="P209" s="42" t="s">
        <v>343</v>
      </c>
      <c r="Q209" s="44" t="s">
        <v>344</v>
      </c>
      <c r="R209" s="50" t="s">
        <v>95</v>
      </c>
      <c r="S209" s="57"/>
    </row>
    <row r="210" spans="1:19" ht="135" x14ac:dyDescent="0.25">
      <c r="A210" s="37" t="s">
        <v>35</v>
      </c>
      <c r="B210" s="43" t="str">
        <f t="shared" si="60"/>
        <v>Capital Cost Reduction</v>
      </c>
      <c r="C210" s="37" t="s">
        <v>407</v>
      </c>
      <c r="D210" s="42" t="s">
        <v>97</v>
      </c>
      <c r="E210" s="42"/>
      <c r="F210" s="44" t="s">
        <v>459</v>
      </c>
      <c r="G210" s="42"/>
      <c r="H210" s="46">
        <v>92</v>
      </c>
      <c r="I210" s="43" t="str">
        <f t="shared" si="61"/>
        <v>R&amp;D Capital Cost Reductions</v>
      </c>
      <c r="J210" s="42" t="s">
        <v>57</v>
      </c>
      <c r="K210" s="16">
        <v>0</v>
      </c>
      <c r="L210" s="17">
        <v>0.4</v>
      </c>
      <c r="M210" s="15">
        <v>0.01</v>
      </c>
      <c r="N210" s="42" t="s">
        <v>42</v>
      </c>
      <c r="O210" s="44" t="s">
        <v>710</v>
      </c>
      <c r="P210" s="42" t="s">
        <v>343</v>
      </c>
      <c r="Q210" s="44" t="s">
        <v>344</v>
      </c>
      <c r="R210" s="50" t="s">
        <v>95</v>
      </c>
      <c r="S210" s="57"/>
    </row>
    <row r="211" spans="1:19" ht="135" x14ac:dyDescent="0.25">
      <c r="A211" s="38" t="str">
        <f>A$210</f>
        <v>R&amp;D</v>
      </c>
      <c r="B211" s="43" t="str">
        <f t="shared" ref="B211:C218" si="63">B$210</f>
        <v>Capital Cost Reduction</v>
      </c>
      <c r="C211" s="43" t="str">
        <f t="shared" si="63"/>
        <v>RnD Electricity Capital Cost Perc Reduction</v>
      </c>
      <c r="D211" s="44" t="s">
        <v>98</v>
      </c>
      <c r="E211" s="43"/>
      <c r="F211" s="44" t="s">
        <v>460</v>
      </c>
      <c r="G211" s="42"/>
      <c r="H211" s="46">
        <v>93</v>
      </c>
      <c r="I211" s="43" t="str">
        <f t="shared" si="61"/>
        <v>R&amp;D Capital Cost Reductions</v>
      </c>
      <c r="J211" s="42" t="s">
        <v>57</v>
      </c>
      <c r="K211" s="26">
        <f t="shared" ref="K211:N217" si="64">K$210</f>
        <v>0</v>
      </c>
      <c r="L211" s="9">
        <f t="shared" si="64"/>
        <v>0.4</v>
      </c>
      <c r="M211" s="9">
        <f t="shared" si="64"/>
        <v>0.01</v>
      </c>
      <c r="N211" s="43" t="str">
        <f t="shared" si="64"/>
        <v>% reduction in cost</v>
      </c>
      <c r="O211" s="44" t="s">
        <v>711</v>
      </c>
      <c r="P211" s="42" t="s">
        <v>343</v>
      </c>
      <c r="Q211" s="44" t="s">
        <v>344</v>
      </c>
      <c r="R211" s="50" t="s">
        <v>95</v>
      </c>
      <c r="S211" s="57"/>
    </row>
    <row r="212" spans="1:19" ht="135" x14ac:dyDescent="0.25">
      <c r="A212" s="38" t="str">
        <f t="shared" ref="A212:A217" si="65">A$210</f>
        <v>R&amp;D</v>
      </c>
      <c r="B212" s="43" t="str">
        <f t="shared" si="63"/>
        <v>Capital Cost Reduction</v>
      </c>
      <c r="C212" s="43" t="str">
        <f t="shared" si="63"/>
        <v>RnD Electricity Capital Cost Perc Reduction</v>
      </c>
      <c r="D212" s="44" t="s">
        <v>99</v>
      </c>
      <c r="E212" s="43"/>
      <c r="F212" s="44" t="s">
        <v>461</v>
      </c>
      <c r="G212" s="42"/>
      <c r="H212" s="46">
        <v>94</v>
      </c>
      <c r="I212" s="43" t="str">
        <f t="shared" si="61"/>
        <v>R&amp;D Capital Cost Reductions</v>
      </c>
      <c r="J212" s="42" t="s">
        <v>57</v>
      </c>
      <c r="K212" s="26">
        <f t="shared" si="64"/>
        <v>0</v>
      </c>
      <c r="L212" s="9">
        <f t="shared" si="64"/>
        <v>0.4</v>
      </c>
      <c r="M212" s="9">
        <f t="shared" si="64"/>
        <v>0.01</v>
      </c>
      <c r="N212" s="43" t="str">
        <f t="shared" si="64"/>
        <v>% reduction in cost</v>
      </c>
      <c r="O212" s="44" t="s">
        <v>712</v>
      </c>
      <c r="P212" s="42" t="s">
        <v>343</v>
      </c>
      <c r="Q212" s="44" t="s">
        <v>344</v>
      </c>
      <c r="R212" s="50" t="s">
        <v>95</v>
      </c>
      <c r="S212" s="57"/>
    </row>
    <row r="213" spans="1:19" ht="135" x14ac:dyDescent="0.25">
      <c r="A213" s="38" t="str">
        <f t="shared" si="65"/>
        <v>R&amp;D</v>
      </c>
      <c r="B213" s="43" t="str">
        <f t="shared" si="63"/>
        <v>Capital Cost Reduction</v>
      </c>
      <c r="C213" s="43" t="str">
        <f t="shared" si="63"/>
        <v>RnD Electricity Capital Cost Perc Reduction</v>
      </c>
      <c r="D213" s="44" t="s">
        <v>100</v>
      </c>
      <c r="E213" s="43"/>
      <c r="F213" s="44" t="s">
        <v>462</v>
      </c>
      <c r="G213" s="42"/>
      <c r="H213" s="46">
        <v>95</v>
      </c>
      <c r="I213" s="43" t="str">
        <f t="shared" si="61"/>
        <v>R&amp;D Capital Cost Reductions</v>
      </c>
      <c r="J213" s="42" t="s">
        <v>57</v>
      </c>
      <c r="K213" s="26">
        <f t="shared" si="64"/>
        <v>0</v>
      </c>
      <c r="L213" s="9">
        <f t="shared" si="64"/>
        <v>0.4</v>
      </c>
      <c r="M213" s="9">
        <f t="shared" si="64"/>
        <v>0.01</v>
      </c>
      <c r="N213" s="43" t="str">
        <f t="shared" si="64"/>
        <v>% reduction in cost</v>
      </c>
      <c r="O213" s="44" t="s">
        <v>713</v>
      </c>
      <c r="P213" s="42" t="s">
        <v>343</v>
      </c>
      <c r="Q213" s="44" t="s">
        <v>344</v>
      </c>
      <c r="R213" s="50" t="s">
        <v>95</v>
      </c>
      <c r="S213" s="57"/>
    </row>
    <row r="214" spans="1:19" ht="135" x14ac:dyDescent="0.25">
      <c r="A214" s="38" t="str">
        <f t="shared" si="65"/>
        <v>R&amp;D</v>
      </c>
      <c r="B214" s="43" t="str">
        <f t="shared" si="63"/>
        <v>Capital Cost Reduction</v>
      </c>
      <c r="C214" s="43" t="str">
        <f t="shared" si="63"/>
        <v>RnD Electricity Capital Cost Perc Reduction</v>
      </c>
      <c r="D214" s="44" t="s">
        <v>101</v>
      </c>
      <c r="E214" s="43"/>
      <c r="F214" s="44" t="s">
        <v>463</v>
      </c>
      <c r="G214" s="42"/>
      <c r="H214" s="46">
        <v>96</v>
      </c>
      <c r="I214" s="43" t="str">
        <f t="shared" si="61"/>
        <v>R&amp;D Capital Cost Reductions</v>
      </c>
      <c r="J214" s="42" t="s">
        <v>57</v>
      </c>
      <c r="K214" s="26">
        <f t="shared" si="64"/>
        <v>0</v>
      </c>
      <c r="L214" s="9">
        <f t="shared" si="64"/>
        <v>0.4</v>
      </c>
      <c r="M214" s="9">
        <f t="shared" si="64"/>
        <v>0.01</v>
      </c>
      <c r="N214" s="43" t="str">
        <f t="shared" si="64"/>
        <v>% reduction in cost</v>
      </c>
      <c r="O214" s="44" t="s">
        <v>714</v>
      </c>
      <c r="P214" s="42" t="s">
        <v>343</v>
      </c>
      <c r="Q214" s="44" t="s">
        <v>344</v>
      </c>
      <c r="R214" s="50" t="s">
        <v>95</v>
      </c>
      <c r="S214" s="57"/>
    </row>
    <row r="215" spans="1:19" ht="135" x14ac:dyDescent="0.25">
      <c r="A215" s="38" t="str">
        <f t="shared" si="65"/>
        <v>R&amp;D</v>
      </c>
      <c r="B215" s="43" t="str">
        <f t="shared" si="63"/>
        <v>Capital Cost Reduction</v>
      </c>
      <c r="C215" s="43" t="str">
        <f t="shared" si="63"/>
        <v>RnD Electricity Capital Cost Perc Reduction</v>
      </c>
      <c r="D215" s="44" t="s">
        <v>102</v>
      </c>
      <c r="E215" s="43"/>
      <c r="F215" s="44" t="s">
        <v>464</v>
      </c>
      <c r="G215" s="42"/>
      <c r="H215" s="46">
        <v>97</v>
      </c>
      <c r="I215" s="43" t="str">
        <f t="shared" si="61"/>
        <v>R&amp;D Capital Cost Reductions</v>
      </c>
      <c r="J215" s="42" t="s">
        <v>57</v>
      </c>
      <c r="K215" s="26">
        <f t="shared" si="64"/>
        <v>0</v>
      </c>
      <c r="L215" s="9">
        <f t="shared" si="64"/>
        <v>0.4</v>
      </c>
      <c r="M215" s="9">
        <f t="shared" si="64"/>
        <v>0.01</v>
      </c>
      <c r="N215" s="43" t="str">
        <f t="shared" si="64"/>
        <v>% reduction in cost</v>
      </c>
      <c r="O215" s="44" t="s">
        <v>715</v>
      </c>
      <c r="P215" s="42" t="s">
        <v>343</v>
      </c>
      <c r="Q215" s="44" t="s">
        <v>344</v>
      </c>
      <c r="R215" s="50" t="s">
        <v>95</v>
      </c>
      <c r="S215" s="57"/>
    </row>
    <row r="216" spans="1:19" ht="135" x14ac:dyDescent="0.25">
      <c r="A216" s="38" t="str">
        <f t="shared" si="65"/>
        <v>R&amp;D</v>
      </c>
      <c r="B216" s="43" t="str">
        <f t="shared" si="63"/>
        <v>Capital Cost Reduction</v>
      </c>
      <c r="C216" s="43" t="str">
        <f t="shared" si="63"/>
        <v>RnD Electricity Capital Cost Perc Reduction</v>
      </c>
      <c r="D216" s="44" t="s">
        <v>103</v>
      </c>
      <c r="E216" s="43"/>
      <c r="F216" s="44" t="s">
        <v>465</v>
      </c>
      <c r="G216" s="42"/>
      <c r="H216" s="46">
        <v>98</v>
      </c>
      <c r="I216" s="43" t="str">
        <f t="shared" si="61"/>
        <v>R&amp;D Capital Cost Reductions</v>
      </c>
      <c r="J216" s="42" t="s">
        <v>57</v>
      </c>
      <c r="K216" s="26">
        <f t="shared" si="64"/>
        <v>0</v>
      </c>
      <c r="L216" s="9">
        <f t="shared" si="64"/>
        <v>0.4</v>
      </c>
      <c r="M216" s="9">
        <f t="shared" si="64"/>
        <v>0.01</v>
      </c>
      <c r="N216" s="43" t="str">
        <f t="shared" si="64"/>
        <v>% reduction in cost</v>
      </c>
      <c r="O216" s="44" t="s">
        <v>716</v>
      </c>
      <c r="P216" s="42" t="s">
        <v>343</v>
      </c>
      <c r="Q216" s="44" t="s">
        <v>344</v>
      </c>
      <c r="R216" s="50" t="s">
        <v>95</v>
      </c>
      <c r="S216" s="57"/>
    </row>
    <row r="217" spans="1:19" ht="135" x14ac:dyDescent="0.25">
      <c r="A217" s="38" t="str">
        <f t="shared" si="65"/>
        <v>R&amp;D</v>
      </c>
      <c r="B217" s="43" t="str">
        <f t="shared" si="63"/>
        <v>Capital Cost Reduction</v>
      </c>
      <c r="C217" s="43" t="str">
        <f t="shared" si="63"/>
        <v>RnD Electricity Capital Cost Perc Reduction</v>
      </c>
      <c r="D217" s="44" t="s">
        <v>104</v>
      </c>
      <c r="E217" s="43"/>
      <c r="F217" s="44" t="s">
        <v>466</v>
      </c>
      <c r="G217" s="42"/>
      <c r="H217" s="46">
        <v>99</v>
      </c>
      <c r="I217" s="43" t="str">
        <f t="shared" si="61"/>
        <v>R&amp;D Capital Cost Reductions</v>
      </c>
      <c r="J217" s="42" t="s">
        <v>57</v>
      </c>
      <c r="K217" s="26">
        <f t="shared" si="64"/>
        <v>0</v>
      </c>
      <c r="L217" s="9">
        <f t="shared" si="64"/>
        <v>0.4</v>
      </c>
      <c r="M217" s="9">
        <f t="shared" si="64"/>
        <v>0.01</v>
      </c>
      <c r="N217" s="43" t="str">
        <f t="shared" si="64"/>
        <v>% reduction in cost</v>
      </c>
      <c r="O217" s="44" t="s">
        <v>717</v>
      </c>
      <c r="P217" s="42" t="s">
        <v>343</v>
      </c>
      <c r="Q217" s="44" t="s">
        <v>344</v>
      </c>
      <c r="R217" s="50" t="s">
        <v>95</v>
      </c>
      <c r="S217" s="57"/>
    </row>
    <row r="218" spans="1:19" ht="135" x14ac:dyDescent="0.25">
      <c r="A218" s="37" t="s">
        <v>35</v>
      </c>
      <c r="B218" s="43" t="str">
        <f t="shared" si="63"/>
        <v>Capital Cost Reduction</v>
      </c>
      <c r="C218" s="37" t="s">
        <v>408</v>
      </c>
      <c r="D218" s="42" t="s">
        <v>166</v>
      </c>
      <c r="E218" s="42"/>
      <c r="F218" s="44" t="s">
        <v>467</v>
      </c>
      <c r="G218" s="42"/>
      <c r="H218" s="46">
        <v>100</v>
      </c>
      <c r="I218" s="43" t="str">
        <f t="shared" si="61"/>
        <v>R&amp;D Capital Cost Reductions</v>
      </c>
      <c r="J218" s="42" t="s">
        <v>57</v>
      </c>
      <c r="K218" s="16">
        <v>0</v>
      </c>
      <c r="L218" s="17">
        <v>0.4</v>
      </c>
      <c r="M218" s="15">
        <v>0.01</v>
      </c>
      <c r="N218" s="42" t="s">
        <v>42</v>
      </c>
      <c r="O218" s="44" t="s">
        <v>718</v>
      </c>
      <c r="P218" s="42" t="s">
        <v>343</v>
      </c>
      <c r="Q218" s="44" t="s">
        <v>344</v>
      </c>
      <c r="R218" s="50" t="s">
        <v>95</v>
      </c>
      <c r="S218" s="57"/>
    </row>
    <row r="219" spans="1:19" ht="135" x14ac:dyDescent="0.25">
      <c r="A219" s="38" t="str">
        <f>A$218</f>
        <v>R&amp;D</v>
      </c>
      <c r="B219" s="38" t="str">
        <f t="shared" ref="B219:C226" si="66">B$218</f>
        <v>Capital Cost Reduction</v>
      </c>
      <c r="C219" s="38" t="str">
        <f t="shared" si="66"/>
        <v>RnD Industry Capital Cost Perc Reduction</v>
      </c>
      <c r="D219" s="44" t="s">
        <v>167</v>
      </c>
      <c r="E219" s="42"/>
      <c r="F219" s="44" t="s">
        <v>468</v>
      </c>
      <c r="G219" s="42"/>
      <c r="H219" s="46">
        <v>101</v>
      </c>
      <c r="I219" s="43" t="str">
        <f t="shared" si="61"/>
        <v>R&amp;D Capital Cost Reductions</v>
      </c>
      <c r="J219" s="42" t="s">
        <v>57</v>
      </c>
      <c r="K219" s="12">
        <f t="shared" ref="K219:N225" si="67">K$218</f>
        <v>0</v>
      </c>
      <c r="L219" s="12">
        <f t="shared" si="67"/>
        <v>0.4</v>
      </c>
      <c r="M219" s="31">
        <f t="shared" si="67"/>
        <v>0.01</v>
      </c>
      <c r="N219" s="38" t="str">
        <f t="shared" si="67"/>
        <v>% reduction in cost</v>
      </c>
      <c r="O219" s="44" t="s">
        <v>719</v>
      </c>
      <c r="P219" s="42" t="s">
        <v>343</v>
      </c>
      <c r="Q219" s="44" t="s">
        <v>344</v>
      </c>
      <c r="R219" s="50" t="s">
        <v>95</v>
      </c>
      <c r="S219" s="57"/>
    </row>
    <row r="220" spans="1:19" ht="135" x14ac:dyDescent="0.25">
      <c r="A220" s="38" t="str">
        <f t="shared" ref="A220:A225" si="68">A$218</f>
        <v>R&amp;D</v>
      </c>
      <c r="B220" s="38" t="str">
        <f t="shared" si="66"/>
        <v>Capital Cost Reduction</v>
      </c>
      <c r="C220" s="38" t="str">
        <f t="shared" si="66"/>
        <v>RnD Industry Capital Cost Perc Reduction</v>
      </c>
      <c r="D220" s="44" t="s">
        <v>168</v>
      </c>
      <c r="E220" s="42"/>
      <c r="F220" s="44" t="s">
        <v>469</v>
      </c>
      <c r="G220" s="42"/>
      <c r="H220" s="46">
        <v>102</v>
      </c>
      <c r="I220" s="43" t="str">
        <f t="shared" si="61"/>
        <v>R&amp;D Capital Cost Reductions</v>
      </c>
      <c r="J220" s="42" t="s">
        <v>57</v>
      </c>
      <c r="K220" s="12">
        <f t="shared" si="67"/>
        <v>0</v>
      </c>
      <c r="L220" s="12">
        <f t="shared" si="67"/>
        <v>0.4</v>
      </c>
      <c r="M220" s="31">
        <f t="shared" si="67"/>
        <v>0.01</v>
      </c>
      <c r="N220" s="38" t="str">
        <f t="shared" si="67"/>
        <v>% reduction in cost</v>
      </c>
      <c r="O220" s="44" t="s">
        <v>720</v>
      </c>
      <c r="P220" s="42" t="s">
        <v>343</v>
      </c>
      <c r="Q220" s="44" t="s">
        <v>344</v>
      </c>
      <c r="R220" s="50" t="s">
        <v>95</v>
      </c>
      <c r="S220" s="57"/>
    </row>
    <row r="221" spans="1:19" ht="135" x14ac:dyDescent="0.25">
      <c r="A221" s="38" t="str">
        <f t="shared" si="68"/>
        <v>R&amp;D</v>
      </c>
      <c r="B221" s="38" t="str">
        <f t="shared" si="66"/>
        <v>Capital Cost Reduction</v>
      </c>
      <c r="C221" s="38" t="str">
        <f t="shared" si="66"/>
        <v>RnD Industry Capital Cost Perc Reduction</v>
      </c>
      <c r="D221" s="44" t="s">
        <v>169</v>
      </c>
      <c r="E221" s="42"/>
      <c r="F221" s="44" t="s">
        <v>470</v>
      </c>
      <c r="G221" s="42"/>
      <c r="H221" s="46">
        <v>103</v>
      </c>
      <c r="I221" s="43" t="str">
        <f t="shared" si="61"/>
        <v>R&amp;D Capital Cost Reductions</v>
      </c>
      <c r="J221" s="42" t="s">
        <v>57</v>
      </c>
      <c r="K221" s="12">
        <f t="shared" si="67"/>
        <v>0</v>
      </c>
      <c r="L221" s="12">
        <f t="shared" si="67"/>
        <v>0.4</v>
      </c>
      <c r="M221" s="31">
        <f t="shared" si="67"/>
        <v>0.01</v>
      </c>
      <c r="N221" s="38" t="str">
        <f t="shared" si="67"/>
        <v>% reduction in cost</v>
      </c>
      <c r="O221" s="44" t="s">
        <v>721</v>
      </c>
      <c r="P221" s="42" t="s">
        <v>343</v>
      </c>
      <c r="Q221" s="44" t="s">
        <v>344</v>
      </c>
      <c r="R221" s="50" t="s">
        <v>95</v>
      </c>
      <c r="S221" s="57"/>
    </row>
    <row r="222" spans="1:19" ht="135" x14ac:dyDescent="0.25">
      <c r="A222" s="38" t="str">
        <f t="shared" si="68"/>
        <v>R&amp;D</v>
      </c>
      <c r="B222" s="38" t="str">
        <f t="shared" si="66"/>
        <v>Capital Cost Reduction</v>
      </c>
      <c r="C222" s="38" t="str">
        <f t="shared" si="66"/>
        <v>RnD Industry Capital Cost Perc Reduction</v>
      </c>
      <c r="D222" s="44" t="s">
        <v>170</v>
      </c>
      <c r="E222" s="42"/>
      <c r="F222" s="44" t="s">
        <v>471</v>
      </c>
      <c r="G222" s="42"/>
      <c r="H222" s="46">
        <v>104</v>
      </c>
      <c r="I222" s="43" t="str">
        <f t="shared" si="61"/>
        <v>R&amp;D Capital Cost Reductions</v>
      </c>
      <c r="J222" s="42" t="s">
        <v>57</v>
      </c>
      <c r="K222" s="12">
        <f t="shared" si="67"/>
        <v>0</v>
      </c>
      <c r="L222" s="12">
        <f t="shared" si="67"/>
        <v>0.4</v>
      </c>
      <c r="M222" s="31">
        <f t="shared" si="67"/>
        <v>0.01</v>
      </c>
      <c r="N222" s="38" t="str">
        <f t="shared" si="67"/>
        <v>% reduction in cost</v>
      </c>
      <c r="O222" s="44" t="s">
        <v>722</v>
      </c>
      <c r="P222" s="42" t="s">
        <v>343</v>
      </c>
      <c r="Q222" s="44" t="s">
        <v>344</v>
      </c>
      <c r="R222" s="50" t="s">
        <v>95</v>
      </c>
      <c r="S222" s="57"/>
    </row>
    <row r="223" spans="1:19" ht="135" x14ac:dyDescent="0.25">
      <c r="A223" s="38" t="str">
        <f t="shared" si="68"/>
        <v>R&amp;D</v>
      </c>
      <c r="B223" s="38" t="str">
        <f t="shared" si="66"/>
        <v>Capital Cost Reduction</v>
      </c>
      <c r="C223" s="38" t="str">
        <f t="shared" si="66"/>
        <v>RnD Industry Capital Cost Perc Reduction</v>
      </c>
      <c r="D223" s="44" t="s">
        <v>171</v>
      </c>
      <c r="E223" s="42"/>
      <c r="F223" s="44" t="s">
        <v>472</v>
      </c>
      <c r="G223" s="42"/>
      <c r="H223" s="46">
        <v>105</v>
      </c>
      <c r="I223" s="43" t="str">
        <f t="shared" si="61"/>
        <v>R&amp;D Capital Cost Reductions</v>
      </c>
      <c r="J223" s="42" t="s">
        <v>57</v>
      </c>
      <c r="K223" s="12">
        <f t="shared" si="67"/>
        <v>0</v>
      </c>
      <c r="L223" s="12">
        <f t="shared" si="67"/>
        <v>0.4</v>
      </c>
      <c r="M223" s="31">
        <f t="shared" si="67"/>
        <v>0.01</v>
      </c>
      <c r="N223" s="38" t="str">
        <f t="shared" si="67"/>
        <v>% reduction in cost</v>
      </c>
      <c r="O223" s="44" t="s">
        <v>723</v>
      </c>
      <c r="P223" s="42" t="s">
        <v>343</v>
      </c>
      <c r="Q223" s="44" t="s">
        <v>344</v>
      </c>
      <c r="R223" s="50" t="s">
        <v>95</v>
      </c>
      <c r="S223" s="57"/>
    </row>
    <row r="224" spans="1:19" ht="135" x14ac:dyDescent="0.25">
      <c r="A224" s="38" t="str">
        <f t="shared" si="68"/>
        <v>R&amp;D</v>
      </c>
      <c r="B224" s="38" t="str">
        <f t="shared" si="66"/>
        <v>Capital Cost Reduction</v>
      </c>
      <c r="C224" s="38" t="str">
        <f t="shared" si="66"/>
        <v>RnD Industry Capital Cost Perc Reduction</v>
      </c>
      <c r="D224" s="44" t="s">
        <v>172</v>
      </c>
      <c r="E224" s="42"/>
      <c r="F224" s="39" t="s">
        <v>473</v>
      </c>
      <c r="G224" s="42"/>
      <c r="H224" s="46">
        <v>106</v>
      </c>
      <c r="I224" s="43" t="str">
        <f t="shared" si="61"/>
        <v>R&amp;D Capital Cost Reductions</v>
      </c>
      <c r="J224" s="42" t="s">
        <v>57</v>
      </c>
      <c r="K224" s="12">
        <f t="shared" si="67"/>
        <v>0</v>
      </c>
      <c r="L224" s="12">
        <f t="shared" si="67"/>
        <v>0.4</v>
      </c>
      <c r="M224" s="31">
        <f t="shared" si="67"/>
        <v>0.01</v>
      </c>
      <c r="N224" s="38" t="str">
        <f t="shared" si="67"/>
        <v>% reduction in cost</v>
      </c>
      <c r="O224" s="44" t="s">
        <v>724</v>
      </c>
      <c r="P224" s="42" t="s">
        <v>343</v>
      </c>
      <c r="Q224" s="44" t="s">
        <v>344</v>
      </c>
      <c r="R224" s="50" t="s">
        <v>95</v>
      </c>
      <c r="S224" s="57"/>
    </row>
    <row r="225" spans="1:19" ht="135" x14ac:dyDescent="0.25">
      <c r="A225" s="38" t="str">
        <f t="shared" si="68"/>
        <v>R&amp;D</v>
      </c>
      <c r="B225" s="38" t="str">
        <f t="shared" si="66"/>
        <v>Capital Cost Reduction</v>
      </c>
      <c r="C225" s="38" t="str">
        <f t="shared" si="66"/>
        <v>RnD Industry Capital Cost Perc Reduction</v>
      </c>
      <c r="D225" s="44" t="s">
        <v>173</v>
      </c>
      <c r="E225" s="42"/>
      <c r="F225" s="44" t="s">
        <v>474</v>
      </c>
      <c r="G225" s="42"/>
      <c r="H225" s="46">
        <v>107</v>
      </c>
      <c r="I225" s="43" t="str">
        <f t="shared" si="61"/>
        <v>R&amp;D Capital Cost Reductions</v>
      </c>
      <c r="J225" s="42" t="s">
        <v>57</v>
      </c>
      <c r="K225" s="12">
        <f t="shared" si="67"/>
        <v>0</v>
      </c>
      <c r="L225" s="12">
        <f t="shared" si="67"/>
        <v>0.4</v>
      </c>
      <c r="M225" s="31">
        <f t="shared" si="67"/>
        <v>0.01</v>
      </c>
      <c r="N225" s="38" t="str">
        <f t="shared" si="67"/>
        <v>% reduction in cost</v>
      </c>
      <c r="O225" s="44" t="s">
        <v>725</v>
      </c>
      <c r="P225" s="42" t="s">
        <v>343</v>
      </c>
      <c r="Q225" s="44" t="s">
        <v>344</v>
      </c>
      <c r="R225" s="50" t="s">
        <v>95</v>
      </c>
      <c r="S225" s="57"/>
    </row>
    <row r="226" spans="1:19" ht="135" x14ac:dyDescent="0.25">
      <c r="A226" s="39" t="s">
        <v>35</v>
      </c>
      <c r="B226" s="38" t="str">
        <f t="shared" si="66"/>
        <v>Capital Cost Reduction</v>
      </c>
      <c r="C226" s="39" t="s">
        <v>409</v>
      </c>
      <c r="D226" s="42" t="s">
        <v>51</v>
      </c>
      <c r="E226" s="42"/>
      <c r="F226" s="42" t="s">
        <v>475</v>
      </c>
      <c r="G226" s="42"/>
      <c r="H226" s="46">
        <v>108</v>
      </c>
      <c r="I226" s="43" t="str">
        <f t="shared" si="61"/>
        <v>R&amp;D Capital Cost Reductions</v>
      </c>
      <c r="J226" s="42" t="s">
        <v>57</v>
      </c>
      <c r="K226" s="16">
        <v>0</v>
      </c>
      <c r="L226" s="17">
        <v>0.4</v>
      </c>
      <c r="M226" s="15">
        <v>0.01</v>
      </c>
      <c r="N226" s="42" t="s">
        <v>42</v>
      </c>
      <c r="O226" s="44" t="s">
        <v>726</v>
      </c>
      <c r="P226" s="42" t="s">
        <v>343</v>
      </c>
      <c r="Q226" s="44" t="s">
        <v>344</v>
      </c>
      <c r="R226" s="50" t="s">
        <v>95</v>
      </c>
      <c r="S226" s="57"/>
    </row>
    <row r="227" spans="1:19" ht="135" x14ac:dyDescent="0.25">
      <c r="A227" s="38" t="str">
        <f>A$226</f>
        <v>R&amp;D</v>
      </c>
      <c r="B227" s="38" t="str">
        <f t="shared" ref="B227:C231" si="69">B$226</f>
        <v>Capital Cost Reduction</v>
      </c>
      <c r="C227" s="38" t="str">
        <f t="shared" si="69"/>
        <v>RnD Transportation Capital Cost Perc Reduction</v>
      </c>
      <c r="D227" s="42" t="s">
        <v>52</v>
      </c>
      <c r="E227" s="42"/>
      <c r="F227" s="42" t="s">
        <v>476</v>
      </c>
      <c r="G227" s="42"/>
      <c r="H227" s="46">
        <v>109</v>
      </c>
      <c r="I227" s="43" t="str">
        <f t="shared" si="61"/>
        <v>R&amp;D Capital Cost Reductions</v>
      </c>
      <c r="J227" s="42" t="s">
        <v>57</v>
      </c>
      <c r="K227" s="12">
        <f t="shared" ref="K227:N231" si="70">K$226</f>
        <v>0</v>
      </c>
      <c r="L227" s="12">
        <f t="shared" si="70"/>
        <v>0.4</v>
      </c>
      <c r="M227" s="31">
        <f t="shared" si="70"/>
        <v>0.01</v>
      </c>
      <c r="N227" s="38" t="str">
        <f t="shared" si="70"/>
        <v>% reduction in cost</v>
      </c>
      <c r="O227" s="44" t="s">
        <v>727</v>
      </c>
      <c r="P227" s="42" t="s">
        <v>343</v>
      </c>
      <c r="Q227" s="44" t="s">
        <v>344</v>
      </c>
      <c r="R227" s="50" t="s">
        <v>95</v>
      </c>
      <c r="S227" s="57"/>
    </row>
    <row r="228" spans="1:19" ht="135" x14ac:dyDescent="0.25">
      <c r="A228" s="38" t="str">
        <f>A$226</f>
        <v>R&amp;D</v>
      </c>
      <c r="B228" s="38" t="str">
        <f t="shared" si="69"/>
        <v>Capital Cost Reduction</v>
      </c>
      <c r="C228" s="38" t="str">
        <f t="shared" si="69"/>
        <v>RnD Transportation Capital Cost Perc Reduction</v>
      </c>
      <c r="D228" s="42" t="s">
        <v>53</v>
      </c>
      <c r="E228" s="42"/>
      <c r="F228" s="42" t="s">
        <v>477</v>
      </c>
      <c r="G228" s="42"/>
      <c r="H228" s="46">
        <v>110</v>
      </c>
      <c r="I228" s="43" t="str">
        <f t="shared" si="61"/>
        <v>R&amp;D Capital Cost Reductions</v>
      </c>
      <c r="J228" s="42" t="s">
        <v>57</v>
      </c>
      <c r="K228" s="12">
        <f t="shared" si="70"/>
        <v>0</v>
      </c>
      <c r="L228" s="12">
        <f t="shared" si="70"/>
        <v>0.4</v>
      </c>
      <c r="M228" s="31">
        <f t="shared" si="70"/>
        <v>0.01</v>
      </c>
      <c r="N228" s="38" t="str">
        <f t="shared" si="70"/>
        <v>% reduction in cost</v>
      </c>
      <c r="O228" s="44" t="s">
        <v>728</v>
      </c>
      <c r="P228" s="42" t="s">
        <v>343</v>
      </c>
      <c r="Q228" s="44" t="s">
        <v>344</v>
      </c>
      <c r="R228" s="50" t="s">
        <v>95</v>
      </c>
      <c r="S228" s="57"/>
    </row>
    <row r="229" spans="1:19" ht="135" x14ac:dyDescent="0.25">
      <c r="A229" s="38" t="str">
        <f>A$226</f>
        <v>R&amp;D</v>
      </c>
      <c r="B229" s="38" t="str">
        <f t="shared" si="69"/>
        <v>Capital Cost Reduction</v>
      </c>
      <c r="C229" s="38" t="str">
        <f t="shared" si="69"/>
        <v>RnD Transportation Capital Cost Perc Reduction</v>
      </c>
      <c r="D229" s="42" t="s">
        <v>54</v>
      </c>
      <c r="E229" s="42"/>
      <c r="F229" s="42" t="s">
        <v>478</v>
      </c>
      <c r="G229" s="42"/>
      <c r="H229" s="46">
        <v>111</v>
      </c>
      <c r="I229" s="43" t="str">
        <f t="shared" si="61"/>
        <v>R&amp;D Capital Cost Reductions</v>
      </c>
      <c r="J229" s="42" t="s">
        <v>57</v>
      </c>
      <c r="K229" s="12">
        <f t="shared" si="70"/>
        <v>0</v>
      </c>
      <c r="L229" s="12">
        <f t="shared" si="70"/>
        <v>0.4</v>
      </c>
      <c r="M229" s="31">
        <f t="shared" si="70"/>
        <v>0.01</v>
      </c>
      <c r="N229" s="38" t="str">
        <f t="shared" si="70"/>
        <v>% reduction in cost</v>
      </c>
      <c r="O229" s="44" t="s">
        <v>729</v>
      </c>
      <c r="P229" s="42" t="s">
        <v>343</v>
      </c>
      <c r="Q229" s="44" t="s">
        <v>344</v>
      </c>
      <c r="R229" s="50" t="s">
        <v>95</v>
      </c>
      <c r="S229" s="57"/>
    </row>
    <row r="230" spans="1:19" ht="135" x14ac:dyDescent="0.25">
      <c r="A230" s="38" t="str">
        <f>A$226</f>
        <v>R&amp;D</v>
      </c>
      <c r="B230" s="38" t="str">
        <f t="shared" si="69"/>
        <v>Capital Cost Reduction</v>
      </c>
      <c r="C230" s="38" t="str">
        <f t="shared" si="69"/>
        <v>RnD Transportation Capital Cost Perc Reduction</v>
      </c>
      <c r="D230" s="42" t="s">
        <v>55</v>
      </c>
      <c r="E230" s="42"/>
      <c r="F230" s="42" t="s">
        <v>479</v>
      </c>
      <c r="G230" s="42"/>
      <c r="H230" s="46">
        <v>112</v>
      </c>
      <c r="I230" s="43" t="str">
        <f t="shared" si="61"/>
        <v>R&amp;D Capital Cost Reductions</v>
      </c>
      <c r="J230" s="42" t="s">
        <v>57</v>
      </c>
      <c r="K230" s="12">
        <f t="shared" si="70"/>
        <v>0</v>
      </c>
      <c r="L230" s="12">
        <f t="shared" si="70"/>
        <v>0.4</v>
      </c>
      <c r="M230" s="31">
        <f t="shared" si="70"/>
        <v>0.01</v>
      </c>
      <c r="N230" s="38" t="str">
        <f t="shared" si="70"/>
        <v>% reduction in cost</v>
      </c>
      <c r="O230" s="44" t="s">
        <v>730</v>
      </c>
      <c r="P230" s="42" t="s">
        <v>343</v>
      </c>
      <c r="Q230" s="44" t="s">
        <v>344</v>
      </c>
      <c r="R230" s="50" t="s">
        <v>95</v>
      </c>
      <c r="S230" s="57"/>
    </row>
    <row r="231" spans="1:19" ht="135" x14ac:dyDescent="0.25">
      <c r="A231" s="38" t="str">
        <f>A$226</f>
        <v>R&amp;D</v>
      </c>
      <c r="B231" s="38" t="str">
        <f t="shared" si="69"/>
        <v>Capital Cost Reduction</v>
      </c>
      <c r="C231" s="38" t="str">
        <f t="shared" si="69"/>
        <v>RnD Transportation Capital Cost Perc Reduction</v>
      </c>
      <c r="D231" s="42" t="s">
        <v>143</v>
      </c>
      <c r="E231" s="42"/>
      <c r="F231" s="42" t="s">
        <v>480</v>
      </c>
      <c r="G231" s="42"/>
      <c r="H231" s="46">
        <v>113</v>
      </c>
      <c r="I231" s="43" t="str">
        <f t="shared" si="61"/>
        <v>R&amp;D Capital Cost Reductions</v>
      </c>
      <c r="J231" s="42" t="s">
        <v>57</v>
      </c>
      <c r="K231" s="12">
        <f t="shared" si="70"/>
        <v>0</v>
      </c>
      <c r="L231" s="12">
        <f t="shared" si="70"/>
        <v>0.4</v>
      </c>
      <c r="M231" s="31">
        <f t="shared" si="70"/>
        <v>0.01</v>
      </c>
      <c r="N231" s="38" t="str">
        <f t="shared" si="70"/>
        <v>% reduction in cost</v>
      </c>
      <c r="O231" s="44" t="s">
        <v>731</v>
      </c>
      <c r="P231" s="42" t="s">
        <v>343</v>
      </c>
      <c r="Q231" s="44" t="s">
        <v>344</v>
      </c>
      <c r="R231" s="50" t="s">
        <v>95</v>
      </c>
      <c r="S231" s="57"/>
    </row>
    <row r="232" spans="1:19" ht="135" x14ac:dyDescent="0.25">
      <c r="A232" s="37" t="s">
        <v>35</v>
      </c>
      <c r="B232" s="42" t="s">
        <v>481</v>
      </c>
      <c r="C232" s="37" t="s">
        <v>410</v>
      </c>
      <c r="D232" s="42" t="s">
        <v>145</v>
      </c>
      <c r="E232" s="42"/>
      <c r="F232" s="42" t="s">
        <v>453</v>
      </c>
      <c r="G232" s="42"/>
      <c r="H232" s="46">
        <v>114</v>
      </c>
      <c r="I232" s="42" t="s">
        <v>548</v>
      </c>
      <c r="J232" s="42" t="s">
        <v>57</v>
      </c>
      <c r="K232" s="16">
        <v>0</v>
      </c>
      <c r="L232" s="17">
        <v>0.4</v>
      </c>
      <c r="M232" s="15">
        <v>0.01</v>
      </c>
      <c r="N232" s="42" t="s">
        <v>43</v>
      </c>
      <c r="O232" s="42" t="s">
        <v>732</v>
      </c>
      <c r="P232" s="42" t="s">
        <v>343</v>
      </c>
      <c r="Q232" s="44" t="s">
        <v>344</v>
      </c>
      <c r="R232" s="50" t="s">
        <v>95</v>
      </c>
      <c r="S232" s="57"/>
    </row>
    <row r="233" spans="1:19" ht="135" x14ac:dyDescent="0.25">
      <c r="A233" s="38" t="str">
        <f>A$232</f>
        <v>R&amp;D</v>
      </c>
      <c r="B233" s="38" t="str">
        <f t="shared" ref="B233:C239" si="71">B$232</f>
        <v>Fuel Use Reduction</v>
      </c>
      <c r="C233" s="38" t="str">
        <f t="shared" si="71"/>
        <v>RnD Building Fuel Use Perc Reduction</v>
      </c>
      <c r="D233" s="42" t="s">
        <v>146</v>
      </c>
      <c r="E233" s="42"/>
      <c r="F233" s="42" t="s">
        <v>454</v>
      </c>
      <c r="G233" s="42"/>
      <c r="H233" s="46">
        <v>115</v>
      </c>
      <c r="I233" s="38" t="str">
        <f t="shared" ref="I233:I260" si="72">I$232</f>
        <v>R&amp;D Fuel Use Reductions</v>
      </c>
      <c r="J233" s="42" t="s">
        <v>57</v>
      </c>
      <c r="K233" s="12">
        <f t="shared" ref="K233:N237" si="73">K$232</f>
        <v>0</v>
      </c>
      <c r="L233" s="12">
        <f t="shared" si="73"/>
        <v>0.4</v>
      </c>
      <c r="M233" s="31">
        <f t="shared" si="73"/>
        <v>0.01</v>
      </c>
      <c r="N233" s="38" t="str">
        <f t="shared" si="73"/>
        <v>% reduction in fuel use</v>
      </c>
      <c r="O233" s="42" t="s">
        <v>733</v>
      </c>
      <c r="P233" s="42" t="s">
        <v>343</v>
      </c>
      <c r="Q233" s="44" t="s">
        <v>344</v>
      </c>
      <c r="R233" s="50" t="s">
        <v>95</v>
      </c>
      <c r="S233" s="57"/>
    </row>
    <row r="234" spans="1:19" ht="30" x14ac:dyDescent="0.25">
      <c r="A234" s="38" t="str">
        <f>A$232</f>
        <v>R&amp;D</v>
      </c>
      <c r="B234" s="38" t="str">
        <f t="shared" si="71"/>
        <v>Fuel Use Reduction</v>
      </c>
      <c r="C234" s="38" t="str">
        <f t="shared" si="71"/>
        <v>RnD Building Fuel Use Perc Reduction</v>
      </c>
      <c r="D234" s="42" t="s">
        <v>147</v>
      </c>
      <c r="E234" s="42"/>
      <c r="F234" s="42" t="s">
        <v>455</v>
      </c>
      <c r="G234" s="42"/>
      <c r="H234" s="46"/>
      <c r="I234" s="38" t="str">
        <f t="shared" si="72"/>
        <v>R&amp;D Fuel Use Reductions</v>
      </c>
      <c r="J234" s="49" t="s">
        <v>58</v>
      </c>
      <c r="K234" s="12"/>
      <c r="L234" s="12"/>
      <c r="M234" s="31"/>
      <c r="N234" s="38"/>
      <c r="O234" s="42"/>
      <c r="P234" s="42"/>
      <c r="Q234" s="44"/>
      <c r="R234" s="50"/>
      <c r="S234" s="57"/>
    </row>
    <row r="235" spans="1:19" ht="135" x14ac:dyDescent="0.25">
      <c r="A235" s="38" t="str">
        <f>A$232</f>
        <v>R&amp;D</v>
      </c>
      <c r="B235" s="38" t="str">
        <f t="shared" si="71"/>
        <v>Fuel Use Reduction</v>
      </c>
      <c r="C235" s="38" t="str">
        <f t="shared" si="71"/>
        <v>RnD Building Fuel Use Perc Reduction</v>
      </c>
      <c r="D235" s="42" t="s">
        <v>148</v>
      </c>
      <c r="E235" s="42"/>
      <c r="F235" s="42" t="s">
        <v>456</v>
      </c>
      <c r="G235" s="42"/>
      <c r="H235" s="46">
        <v>117</v>
      </c>
      <c r="I235" s="38" t="str">
        <f t="shared" si="72"/>
        <v>R&amp;D Fuel Use Reductions</v>
      </c>
      <c r="J235" s="42" t="s">
        <v>57</v>
      </c>
      <c r="K235" s="12">
        <f t="shared" si="73"/>
        <v>0</v>
      </c>
      <c r="L235" s="12">
        <f t="shared" si="73"/>
        <v>0.4</v>
      </c>
      <c r="M235" s="31">
        <f t="shared" si="73"/>
        <v>0.01</v>
      </c>
      <c r="N235" s="38" t="str">
        <f t="shared" si="73"/>
        <v>% reduction in fuel use</v>
      </c>
      <c r="O235" s="42" t="s">
        <v>734</v>
      </c>
      <c r="P235" s="42" t="s">
        <v>343</v>
      </c>
      <c r="Q235" s="44" t="s">
        <v>344</v>
      </c>
      <c r="R235" s="50" t="s">
        <v>95</v>
      </c>
      <c r="S235" s="57"/>
    </row>
    <row r="236" spans="1:19" ht="135" x14ac:dyDescent="0.25">
      <c r="A236" s="38" t="str">
        <f>A$232</f>
        <v>R&amp;D</v>
      </c>
      <c r="B236" s="38" t="str">
        <f t="shared" si="71"/>
        <v>Fuel Use Reduction</v>
      </c>
      <c r="C236" s="38" t="str">
        <f t="shared" si="71"/>
        <v>RnD Building Fuel Use Perc Reduction</v>
      </c>
      <c r="D236" s="42" t="s">
        <v>149</v>
      </c>
      <c r="E236" s="42"/>
      <c r="F236" s="42" t="s">
        <v>457</v>
      </c>
      <c r="G236" s="42"/>
      <c r="H236" s="46">
        <v>118</v>
      </c>
      <c r="I236" s="38" t="str">
        <f t="shared" si="72"/>
        <v>R&amp;D Fuel Use Reductions</v>
      </c>
      <c r="J236" s="42" t="s">
        <v>57</v>
      </c>
      <c r="K236" s="12">
        <f t="shared" si="73"/>
        <v>0</v>
      </c>
      <c r="L236" s="12">
        <f t="shared" si="73"/>
        <v>0.4</v>
      </c>
      <c r="M236" s="31">
        <f t="shared" si="73"/>
        <v>0.01</v>
      </c>
      <c r="N236" s="38" t="str">
        <f t="shared" si="73"/>
        <v>% reduction in fuel use</v>
      </c>
      <c r="O236" s="42" t="s">
        <v>735</v>
      </c>
      <c r="P236" s="42" t="s">
        <v>343</v>
      </c>
      <c r="Q236" s="44" t="s">
        <v>344</v>
      </c>
      <c r="R236" s="50" t="s">
        <v>95</v>
      </c>
      <c r="S236" s="57"/>
    </row>
    <row r="237" spans="1:19" ht="135" x14ac:dyDescent="0.25">
      <c r="A237" s="38" t="str">
        <f>A$232</f>
        <v>R&amp;D</v>
      </c>
      <c r="B237" s="38" t="str">
        <f t="shared" si="71"/>
        <v>Fuel Use Reduction</v>
      </c>
      <c r="C237" s="38" t="str">
        <f t="shared" si="71"/>
        <v>RnD Building Fuel Use Perc Reduction</v>
      </c>
      <c r="D237" s="42" t="s">
        <v>150</v>
      </c>
      <c r="E237" s="42"/>
      <c r="F237" s="42" t="s">
        <v>458</v>
      </c>
      <c r="G237" s="42"/>
      <c r="H237" s="46">
        <v>119</v>
      </c>
      <c r="I237" s="38" t="str">
        <f t="shared" si="72"/>
        <v>R&amp;D Fuel Use Reductions</v>
      </c>
      <c r="J237" s="42" t="s">
        <v>57</v>
      </c>
      <c r="K237" s="12">
        <f t="shared" si="73"/>
        <v>0</v>
      </c>
      <c r="L237" s="12">
        <f t="shared" si="73"/>
        <v>0.4</v>
      </c>
      <c r="M237" s="31">
        <f t="shared" si="73"/>
        <v>0.01</v>
      </c>
      <c r="N237" s="38" t="str">
        <f t="shared" si="73"/>
        <v>% reduction in fuel use</v>
      </c>
      <c r="O237" s="42" t="s">
        <v>736</v>
      </c>
      <c r="P237" s="42" t="s">
        <v>343</v>
      </c>
      <c r="Q237" s="44" t="s">
        <v>344</v>
      </c>
      <c r="R237" s="50" t="s">
        <v>95</v>
      </c>
      <c r="S237" s="57"/>
    </row>
    <row r="238" spans="1:19" ht="135" x14ac:dyDescent="0.25">
      <c r="A238" s="37" t="s">
        <v>35</v>
      </c>
      <c r="B238" s="38" t="str">
        <f t="shared" si="71"/>
        <v>Fuel Use Reduction</v>
      </c>
      <c r="C238" s="37" t="s">
        <v>411</v>
      </c>
      <c r="D238" s="42"/>
      <c r="E238" s="42"/>
      <c r="F238" s="42" t="s">
        <v>34</v>
      </c>
      <c r="G238" s="42"/>
      <c r="H238" s="46">
        <v>120</v>
      </c>
      <c r="I238" s="38" t="str">
        <f t="shared" si="72"/>
        <v>R&amp;D Fuel Use Reductions</v>
      </c>
      <c r="J238" s="42" t="s">
        <v>57</v>
      </c>
      <c r="K238" s="16">
        <v>0</v>
      </c>
      <c r="L238" s="17">
        <v>0.4</v>
      </c>
      <c r="M238" s="15">
        <v>0.01</v>
      </c>
      <c r="N238" s="42" t="s">
        <v>43</v>
      </c>
      <c r="O238" s="42" t="s">
        <v>737</v>
      </c>
      <c r="P238" s="42" t="s">
        <v>343</v>
      </c>
      <c r="Q238" s="44" t="s">
        <v>344</v>
      </c>
      <c r="R238" s="50" t="s">
        <v>95</v>
      </c>
      <c r="S238" s="57"/>
    </row>
    <row r="239" spans="1:19" ht="135" x14ac:dyDescent="0.25">
      <c r="A239" s="37" t="s">
        <v>35</v>
      </c>
      <c r="B239" s="38" t="str">
        <f t="shared" si="71"/>
        <v>Fuel Use Reduction</v>
      </c>
      <c r="C239" s="37" t="s">
        <v>412</v>
      </c>
      <c r="D239" s="42" t="s">
        <v>97</v>
      </c>
      <c r="E239" s="42"/>
      <c r="F239" s="44" t="s">
        <v>459</v>
      </c>
      <c r="G239" s="42"/>
      <c r="H239" s="46">
        <v>121</v>
      </c>
      <c r="I239" s="38" t="str">
        <f t="shared" si="72"/>
        <v>R&amp;D Fuel Use Reductions</v>
      </c>
      <c r="J239" s="42" t="s">
        <v>57</v>
      </c>
      <c r="K239" s="16">
        <v>0</v>
      </c>
      <c r="L239" s="17">
        <v>0.4</v>
      </c>
      <c r="M239" s="15">
        <v>0.01</v>
      </c>
      <c r="N239" s="42" t="s">
        <v>43</v>
      </c>
      <c r="O239" s="42" t="s">
        <v>738</v>
      </c>
      <c r="P239" s="42" t="s">
        <v>343</v>
      </c>
      <c r="Q239" s="44" t="s">
        <v>344</v>
      </c>
      <c r="R239" s="50" t="s">
        <v>95</v>
      </c>
      <c r="S239" s="57"/>
    </row>
    <row r="240" spans="1:19" ht="135" x14ac:dyDescent="0.25">
      <c r="A240" s="38" t="str">
        <f>A$239</f>
        <v>R&amp;D</v>
      </c>
      <c r="B240" s="38" t="str">
        <f t="shared" ref="B240:C247" si="74">B$239</f>
        <v>Fuel Use Reduction</v>
      </c>
      <c r="C240" s="38" t="str">
        <f t="shared" si="74"/>
        <v>RnD Electricity Fuel Use Perc Reduction</v>
      </c>
      <c r="D240" s="44" t="s">
        <v>98</v>
      </c>
      <c r="E240" s="43"/>
      <c r="F240" s="44" t="s">
        <v>460</v>
      </c>
      <c r="G240" s="42"/>
      <c r="H240" s="46">
        <v>122</v>
      </c>
      <c r="I240" s="38" t="str">
        <f t="shared" si="72"/>
        <v>R&amp;D Fuel Use Reductions</v>
      </c>
      <c r="J240" s="42" t="s">
        <v>57</v>
      </c>
      <c r="K240" s="12">
        <f t="shared" ref="K240:N241" si="75">K$239</f>
        <v>0</v>
      </c>
      <c r="L240" s="12">
        <f t="shared" si="75"/>
        <v>0.4</v>
      </c>
      <c r="M240" s="31">
        <f t="shared" si="75"/>
        <v>0.01</v>
      </c>
      <c r="N240" s="38" t="str">
        <f t="shared" si="75"/>
        <v>% reduction in fuel use</v>
      </c>
      <c r="O240" s="42" t="s">
        <v>739</v>
      </c>
      <c r="P240" s="42" t="s">
        <v>343</v>
      </c>
      <c r="Q240" s="44" t="s">
        <v>344</v>
      </c>
      <c r="R240" s="50" t="s">
        <v>95</v>
      </c>
      <c r="S240" s="57"/>
    </row>
    <row r="241" spans="1:19" ht="135" x14ac:dyDescent="0.25">
      <c r="A241" s="38" t="str">
        <f t="shared" ref="A241:A246" si="76">A$239</f>
        <v>R&amp;D</v>
      </c>
      <c r="B241" s="38" t="str">
        <f t="shared" si="74"/>
        <v>Fuel Use Reduction</v>
      </c>
      <c r="C241" s="38" t="str">
        <f t="shared" si="74"/>
        <v>RnD Electricity Fuel Use Perc Reduction</v>
      </c>
      <c r="D241" s="44" t="s">
        <v>99</v>
      </c>
      <c r="E241" s="43"/>
      <c r="F241" s="44" t="s">
        <v>461</v>
      </c>
      <c r="G241" s="42"/>
      <c r="H241" s="46">
        <v>123</v>
      </c>
      <c r="I241" s="38" t="str">
        <f t="shared" si="72"/>
        <v>R&amp;D Fuel Use Reductions</v>
      </c>
      <c r="J241" s="42" t="s">
        <v>57</v>
      </c>
      <c r="K241" s="12">
        <f t="shared" si="75"/>
        <v>0</v>
      </c>
      <c r="L241" s="12">
        <f t="shared" si="75"/>
        <v>0.4</v>
      </c>
      <c r="M241" s="31">
        <f t="shared" si="75"/>
        <v>0.01</v>
      </c>
      <c r="N241" s="38" t="str">
        <f t="shared" si="75"/>
        <v>% reduction in fuel use</v>
      </c>
      <c r="O241" s="42" t="s">
        <v>740</v>
      </c>
      <c r="P241" s="42" t="s">
        <v>343</v>
      </c>
      <c r="Q241" s="44" t="s">
        <v>344</v>
      </c>
      <c r="R241" s="50" t="s">
        <v>95</v>
      </c>
      <c r="S241" s="57"/>
    </row>
    <row r="242" spans="1:19" ht="30" x14ac:dyDescent="0.25">
      <c r="A242" s="38" t="str">
        <f t="shared" si="76"/>
        <v>R&amp;D</v>
      </c>
      <c r="B242" s="38" t="str">
        <f t="shared" si="74"/>
        <v>Fuel Use Reduction</v>
      </c>
      <c r="C242" s="38" t="str">
        <f t="shared" si="74"/>
        <v>RnD Electricity Fuel Use Perc Reduction</v>
      </c>
      <c r="D242" s="44" t="s">
        <v>100</v>
      </c>
      <c r="E242" s="43"/>
      <c r="F242" s="44" t="s">
        <v>462</v>
      </c>
      <c r="G242" s="42"/>
      <c r="H242" s="46" t="s">
        <v>265</v>
      </c>
      <c r="I242" s="38" t="str">
        <f t="shared" si="72"/>
        <v>R&amp;D Fuel Use Reductions</v>
      </c>
      <c r="J242" s="49" t="s">
        <v>58</v>
      </c>
      <c r="K242" s="12"/>
      <c r="L242" s="12"/>
      <c r="M242" s="31"/>
      <c r="N242" s="38"/>
      <c r="O242" s="42"/>
      <c r="P242" s="42"/>
      <c r="Q242" s="44"/>
      <c r="R242" s="50"/>
      <c r="S242" s="57"/>
    </row>
    <row r="243" spans="1:19" ht="30" x14ac:dyDescent="0.25">
      <c r="A243" s="38" t="str">
        <f t="shared" si="76"/>
        <v>R&amp;D</v>
      </c>
      <c r="B243" s="38" t="str">
        <f t="shared" si="74"/>
        <v>Fuel Use Reduction</v>
      </c>
      <c r="C243" s="38" t="str">
        <f t="shared" si="74"/>
        <v>RnD Electricity Fuel Use Perc Reduction</v>
      </c>
      <c r="D243" s="44" t="s">
        <v>101</v>
      </c>
      <c r="E243" s="43"/>
      <c r="F243" s="44" t="s">
        <v>463</v>
      </c>
      <c r="G243" s="42"/>
      <c r="H243" s="46" t="s">
        <v>265</v>
      </c>
      <c r="I243" s="38" t="str">
        <f t="shared" si="72"/>
        <v>R&amp;D Fuel Use Reductions</v>
      </c>
      <c r="J243" s="49" t="s">
        <v>58</v>
      </c>
      <c r="K243" s="12"/>
      <c r="L243" s="12"/>
      <c r="M243" s="31"/>
      <c r="N243" s="38"/>
      <c r="O243" s="42"/>
      <c r="P243" s="42"/>
      <c r="Q243" s="44"/>
      <c r="R243" s="50"/>
      <c r="S243" s="57"/>
    </row>
    <row r="244" spans="1:19" ht="30" x14ac:dyDescent="0.25">
      <c r="A244" s="38" t="str">
        <f t="shared" si="76"/>
        <v>R&amp;D</v>
      </c>
      <c r="B244" s="38" t="str">
        <f t="shared" si="74"/>
        <v>Fuel Use Reduction</v>
      </c>
      <c r="C244" s="38" t="str">
        <f t="shared" si="74"/>
        <v>RnD Electricity Fuel Use Perc Reduction</v>
      </c>
      <c r="D244" s="44" t="s">
        <v>102</v>
      </c>
      <c r="E244" s="43"/>
      <c r="F244" s="44" t="s">
        <v>464</v>
      </c>
      <c r="G244" s="42"/>
      <c r="H244" s="46" t="s">
        <v>265</v>
      </c>
      <c r="I244" s="38" t="str">
        <f t="shared" si="72"/>
        <v>R&amp;D Fuel Use Reductions</v>
      </c>
      <c r="J244" s="49" t="s">
        <v>58</v>
      </c>
      <c r="K244" s="12"/>
      <c r="L244" s="12"/>
      <c r="M244" s="31"/>
      <c r="N244" s="38"/>
      <c r="O244" s="42"/>
      <c r="P244" s="42"/>
      <c r="Q244" s="44"/>
      <c r="R244" s="50"/>
      <c r="S244" s="57"/>
    </row>
    <row r="245" spans="1:19" ht="30" x14ac:dyDescent="0.25">
      <c r="A245" s="38" t="str">
        <f t="shared" si="76"/>
        <v>R&amp;D</v>
      </c>
      <c r="B245" s="38" t="str">
        <f t="shared" si="74"/>
        <v>Fuel Use Reduction</v>
      </c>
      <c r="C245" s="38" t="str">
        <f t="shared" si="74"/>
        <v>RnD Electricity Fuel Use Perc Reduction</v>
      </c>
      <c r="D245" s="44" t="s">
        <v>103</v>
      </c>
      <c r="E245" s="43"/>
      <c r="F245" s="44" t="s">
        <v>465</v>
      </c>
      <c r="G245" s="42"/>
      <c r="H245" s="46" t="s">
        <v>265</v>
      </c>
      <c r="I245" s="38" t="str">
        <f t="shared" si="72"/>
        <v>R&amp;D Fuel Use Reductions</v>
      </c>
      <c r="J245" s="49" t="s">
        <v>58</v>
      </c>
      <c r="K245" s="12"/>
      <c r="L245" s="12"/>
      <c r="M245" s="31"/>
      <c r="N245" s="38"/>
      <c r="O245" s="42"/>
      <c r="P245" s="42"/>
      <c r="Q245" s="44"/>
      <c r="R245" s="50"/>
      <c r="S245" s="57"/>
    </row>
    <row r="246" spans="1:19" ht="135" x14ac:dyDescent="0.25">
      <c r="A246" s="38" t="str">
        <f t="shared" si="76"/>
        <v>R&amp;D</v>
      </c>
      <c r="B246" s="38" t="str">
        <f t="shared" si="74"/>
        <v>Fuel Use Reduction</v>
      </c>
      <c r="C246" s="38" t="str">
        <f t="shared" si="74"/>
        <v>RnD Electricity Fuel Use Perc Reduction</v>
      </c>
      <c r="D246" s="44" t="s">
        <v>104</v>
      </c>
      <c r="E246" s="43"/>
      <c r="F246" s="44" t="s">
        <v>466</v>
      </c>
      <c r="G246" s="42"/>
      <c r="H246" s="46">
        <v>124</v>
      </c>
      <c r="I246" s="38" t="str">
        <f t="shared" si="72"/>
        <v>R&amp;D Fuel Use Reductions</v>
      </c>
      <c r="J246" s="42" t="s">
        <v>57</v>
      </c>
      <c r="K246" s="12">
        <f>K$239</f>
        <v>0</v>
      </c>
      <c r="L246" s="12">
        <f>L$239</f>
        <v>0.4</v>
      </c>
      <c r="M246" s="31">
        <f>M$239</f>
        <v>0.01</v>
      </c>
      <c r="N246" s="38" t="str">
        <f>N$239</f>
        <v>% reduction in fuel use</v>
      </c>
      <c r="O246" s="42" t="s">
        <v>741</v>
      </c>
      <c r="P246" s="42" t="s">
        <v>343</v>
      </c>
      <c r="Q246" s="44" t="s">
        <v>344</v>
      </c>
      <c r="R246" s="50" t="s">
        <v>95</v>
      </c>
      <c r="S246" s="57"/>
    </row>
    <row r="247" spans="1:19" ht="135" x14ac:dyDescent="0.25">
      <c r="A247" s="37" t="s">
        <v>35</v>
      </c>
      <c r="B247" s="38" t="str">
        <f t="shared" si="74"/>
        <v>Fuel Use Reduction</v>
      </c>
      <c r="C247" s="37" t="s">
        <v>413</v>
      </c>
      <c r="D247" s="42" t="s">
        <v>166</v>
      </c>
      <c r="E247" s="42"/>
      <c r="F247" s="44" t="s">
        <v>467</v>
      </c>
      <c r="G247" s="42"/>
      <c r="H247" s="46">
        <v>125</v>
      </c>
      <c r="I247" s="38" t="str">
        <f t="shared" si="72"/>
        <v>R&amp;D Fuel Use Reductions</v>
      </c>
      <c r="J247" s="42" t="s">
        <v>57</v>
      </c>
      <c r="K247" s="16">
        <v>0</v>
      </c>
      <c r="L247" s="17">
        <v>0.4</v>
      </c>
      <c r="M247" s="15">
        <v>0.01</v>
      </c>
      <c r="N247" s="42" t="s">
        <v>43</v>
      </c>
      <c r="O247" s="42" t="s">
        <v>742</v>
      </c>
      <c r="P247" s="42" t="s">
        <v>343</v>
      </c>
      <c r="Q247" s="44" t="s">
        <v>344</v>
      </c>
      <c r="R247" s="50" t="s">
        <v>95</v>
      </c>
      <c r="S247" s="57"/>
    </row>
    <row r="248" spans="1:19" ht="135" x14ac:dyDescent="0.25">
      <c r="A248" s="38" t="str">
        <f>A$247</f>
        <v>R&amp;D</v>
      </c>
      <c r="B248" s="38" t="str">
        <f t="shared" ref="B248:C255" si="77">B$247</f>
        <v>Fuel Use Reduction</v>
      </c>
      <c r="C248" s="38" t="str">
        <f t="shared" si="77"/>
        <v>RnD Industry Fuel Use Perc Reduction</v>
      </c>
      <c r="D248" s="44" t="s">
        <v>167</v>
      </c>
      <c r="E248" s="42"/>
      <c r="F248" s="44" t="s">
        <v>468</v>
      </c>
      <c r="G248" s="42"/>
      <c r="H248" s="46">
        <v>126</v>
      </c>
      <c r="I248" s="38" t="str">
        <f t="shared" si="72"/>
        <v>R&amp;D Fuel Use Reductions</v>
      </c>
      <c r="J248" s="42" t="s">
        <v>57</v>
      </c>
      <c r="K248" s="12">
        <f t="shared" ref="K248:N254" si="78">K$247</f>
        <v>0</v>
      </c>
      <c r="L248" s="12">
        <f t="shared" si="78"/>
        <v>0.4</v>
      </c>
      <c r="M248" s="31">
        <f t="shared" si="78"/>
        <v>0.01</v>
      </c>
      <c r="N248" s="38" t="str">
        <f t="shared" si="78"/>
        <v>% reduction in fuel use</v>
      </c>
      <c r="O248" s="42" t="s">
        <v>743</v>
      </c>
      <c r="P248" s="42" t="s">
        <v>343</v>
      </c>
      <c r="Q248" s="44" t="s">
        <v>344</v>
      </c>
      <c r="R248" s="50" t="s">
        <v>95</v>
      </c>
      <c r="S248" s="57"/>
    </row>
    <row r="249" spans="1:19" ht="135" x14ac:dyDescent="0.25">
      <c r="A249" s="38" t="str">
        <f t="shared" ref="A249:A254" si="79">A$247</f>
        <v>R&amp;D</v>
      </c>
      <c r="B249" s="38" t="str">
        <f t="shared" si="77"/>
        <v>Fuel Use Reduction</v>
      </c>
      <c r="C249" s="38" t="str">
        <f t="shared" si="77"/>
        <v>RnD Industry Fuel Use Perc Reduction</v>
      </c>
      <c r="D249" s="44" t="s">
        <v>168</v>
      </c>
      <c r="E249" s="42"/>
      <c r="F249" s="44" t="s">
        <v>469</v>
      </c>
      <c r="G249" s="42"/>
      <c r="H249" s="46">
        <v>127</v>
      </c>
      <c r="I249" s="38" t="str">
        <f t="shared" si="72"/>
        <v>R&amp;D Fuel Use Reductions</v>
      </c>
      <c r="J249" s="42" t="s">
        <v>57</v>
      </c>
      <c r="K249" s="12">
        <f t="shared" si="78"/>
        <v>0</v>
      </c>
      <c r="L249" s="12">
        <f t="shared" si="78"/>
        <v>0.4</v>
      </c>
      <c r="M249" s="31">
        <f t="shared" si="78"/>
        <v>0.01</v>
      </c>
      <c r="N249" s="38" t="str">
        <f t="shared" si="78"/>
        <v>% reduction in fuel use</v>
      </c>
      <c r="O249" s="42" t="s">
        <v>744</v>
      </c>
      <c r="P249" s="42" t="s">
        <v>343</v>
      </c>
      <c r="Q249" s="44" t="s">
        <v>344</v>
      </c>
      <c r="R249" s="50" t="s">
        <v>95</v>
      </c>
      <c r="S249" s="57"/>
    </row>
    <row r="250" spans="1:19" ht="135" x14ac:dyDescent="0.25">
      <c r="A250" s="38" t="str">
        <f t="shared" si="79"/>
        <v>R&amp;D</v>
      </c>
      <c r="B250" s="38" t="str">
        <f t="shared" si="77"/>
        <v>Fuel Use Reduction</v>
      </c>
      <c r="C250" s="38" t="str">
        <f t="shared" si="77"/>
        <v>RnD Industry Fuel Use Perc Reduction</v>
      </c>
      <c r="D250" s="44" t="s">
        <v>169</v>
      </c>
      <c r="E250" s="42"/>
      <c r="F250" s="44" t="s">
        <v>470</v>
      </c>
      <c r="G250" s="42"/>
      <c r="H250" s="46">
        <v>128</v>
      </c>
      <c r="I250" s="38" t="str">
        <f t="shared" si="72"/>
        <v>R&amp;D Fuel Use Reductions</v>
      </c>
      <c r="J250" s="42" t="s">
        <v>57</v>
      </c>
      <c r="K250" s="12">
        <f t="shared" si="78"/>
        <v>0</v>
      </c>
      <c r="L250" s="12">
        <f t="shared" si="78"/>
        <v>0.4</v>
      </c>
      <c r="M250" s="31">
        <f t="shared" si="78"/>
        <v>0.01</v>
      </c>
      <c r="N250" s="38" t="str">
        <f t="shared" si="78"/>
        <v>% reduction in fuel use</v>
      </c>
      <c r="O250" s="42" t="s">
        <v>745</v>
      </c>
      <c r="P250" s="42" t="s">
        <v>343</v>
      </c>
      <c r="Q250" s="44" t="s">
        <v>344</v>
      </c>
      <c r="R250" s="50" t="s">
        <v>95</v>
      </c>
      <c r="S250" s="57"/>
    </row>
    <row r="251" spans="1:19" ht="135" x14ac:dyDescent="0.25">
      <c r="A251" s="38" t="str">
        <f t="shared" si="79"/>
        <v>R&amp;D</v>
      </c>
      <c r="B251" s="38" t="str">
        <f t="shared" si="77"/>
        <v>Fuel Use Reduction</v>
      </c>
      <c r="C251" s="38" t="str">
        <f t="shared" si="77"/>
        <v>RnD Industry Fuel Use Perc Reduction</v>
      </c>
      <c r="D251" s="44" t="s">
        <v>170</v>
      </c>
      <c r="E251" s="42"/>
      <c r="F251" s="44" t="s">
        <v>471</v>
      </c>
      <c r="G251" s="42"/>
      <c r="H251" s="46">
        <v>129</v>
      </c>
      <c r="I251" s="38" t="str">
        <f t="shared" si="72"/>
        <v>R&amp;D Fuel Use Reductions</v>
      </c>
      <c r="J251" s="42" t="s">
        <v>57</v>
      </c>
      <c r="K251" s="12">
        <f t="shared" si="78"/>
        <v>0</v>
      </c>
      <c r="L251" s="12">
        <f t="shared" si="78"/>
        <v>0.4</v>
      </c>
      <c r="M251" s="31">
        <f t="shared" si="78"/>
        <v>0.01</v>
      </c>
      <c r="N251" s="38" t="str">
        <f t="shared" si="78"/>
        <v>% reduction in fuel use</v>
      </c>
      <c r="O251" s="42" t="s">
        <v>746</v>
      </c>
      <c r="P251" s="42" t="s">
        <v>343</v>
      </c>
      <c r="Q251" s="44" t="s">
        <v>344</v>
      </c>
      <c r="R251" s="50" t="s">
        <v>95</v>
      </c>
      <c r="S251" s="57"/>
    </row>
    <row r="252" spans="1:19" ht="135" x14ac:dyDescent="0.25">
      <c r="A252" s="38" t="str">
        <f t="shared" si="79"/>
        <v>R&amp;D</v>
      </c>
      <c r="B252" s="38" t="str">
        <f t="shared" si="77"/>
        <v>Fuel Use Reduction</v>
      </c>
      <c r="C252" s="38" t="str">
        <f t="shared" si="77"/>
        <v>RnD Industry Fuel Use Perc Reduction</v>
      </c>
      <c r="D252" s="44" t="s">
        <v>171</v>
      </c>
      <c r="E252" s="42"/>
      <c r="F252" s="44" t="s">
        <v>472</v>
      </c>
      <c r="G252" s="42"/>
      <c r="H252" s="46">
        <v>130</v>
      </c>
      <c r="I252" s="38" t="str">
        <f t="shared" si="72"/>
        <v>R&amp;D Fuel Use Reductions</v>
      </c>
      <c r="J252" s="42" t="s">
        <v>57</v>
      </c>
      <c r="K252" s="12">
        <f t="shared" si="78"/>
        <v>0</v>
      </c>
      <c r="L252" s="12">
        <f t="shared" si="78"/>
        <v>0.4</v>
      </c>
      <c r="M252" s="31">
        <f t="shared" si="78"/>
        <v>0.01</v>
      </c>
      <c r="N252" s="38" t="str">
        <f t="shared" si="78"/>
        <v>% reduction in fuel use</v>
      </c>
      <c r="O252" s="42" t="s">
        <v>747</v>
      </c>
      <c r="P252" s="42" t="s">
        <v>343</v>
      </c>
      <c r="Q252" s="44" t="s">
        <v>344</v>
      </c>
      <c r="R252" s="50" t="s">
        <v>95</v>
      </c>
      <c r="S252" s="57"/>
    </row>
    <row r="253" spans="1:19" ht="135" x14ac:dyDescent="0.25">
      <c r="A253" s="38" t="str">
        <f t="shared" si="79"/>
        <v>R&amp;D</v>
      </c>
      <c r="B253" s="38" t="str">
        <f t="shared" si="77"/>
        <v>Fuel Use Reduction</v>
      </c>
      <c r="C253" s="38" t="str">
        <f t="shared" si="77"/>
        <v>RnD Industry Fuel Use Perc Reduction</v>
      </c>
      <c r="D253" s="44" t="s">
        <v>172</v>
      </c>
      <c r="E253" s="42"/>
      <c r="F253" s="39" t="s">
        <v>473</v>
      </c>
      <c r="G253" s="42"/>
      <c r="H253" s="46">
        <v>131</v>
      </c>
      <c r="I253" s="38" t="str">
        <f t="shared" si="72"/>
        <v>R&amp;D Fuel Use Reductions</v>
      </c>
      <c r="J253" s="42" t="s">
        <v>57</v>
      </c>
      <c r="K253" s="12">
        <f t="shared" si="78"/>
        <v>0</v>
      </c>
      <c r="L253" s="12">
        <f t="shared" si="78"/>
        <v>0.4</v>
      </c>
      <c r="M253" s="31">
        <f t="shared" si="78"/>
        <v>0.01</v>
      </c>
      <c r="N253" s="38" t="str">
        <f t="shared" si="78"/>
        <v>% reduction in fuel use</v>
      </c>
      <c r="O253" s="42" t="s">
        <v>748</v>
      </c>
      <c r="P253" s="42" t="s">
        <v>343</v>
      </c>
      <c r="Q253" s="44" t="s">
        <v>344</v>
      </c>
      <c r="R253" s="50" t="s">
        <v>95</v>
      </c>
      <c r="S253" s="57"/>
    </row>
    <row r="254" spans="1:19" ht="135" x14ac:dyDescent="0.25">
      <c r="A254" s="38" t="str">
        <f t="shared" si="79"/>
        <v>R&amp;D</v>
      </c>
      <c r="B254" s="38" t="str">
        <f t="shared" si="77"/>
        <v>Fuel Use Reduction</v>
      </c>
      <c r="C254" s="38" t="str">
        <f t="shared" si="77"/>
        <v>RnD Industry Fuel Use Perc Reduction</v>
      </c>
      <c r="D254" s="44" t="s">
        <v>173</v>
      </c>
      <c r="E254" s="42"/>
      <c r="F254" s="44" t="s">
        <v>474</v>
      </c>
      <c r="G254" s="42"/>
      <c r="H254" s="46">
        <v>132</v>
      </c>
      <c r="I254" s="38" t="str">
        <f t="shared" si="72"/>
        <v>R&amp;D Fuel Use Reductions</v>
      </c>
      <c r="J254" s="42" t="s">
        <v>57</v>
      </c>
      <c r="K254" s="12">
        <f t="shared" si="78"/>
        <v>0</v>
      </c>
      <c r="L254" s="12">
        <f t="shared" si="78"/>
        <v>0.4</v>
      </c>
      <c r="M254" s="31">
        <f t="shared" si="78"/>
        <v>0.01</v>
      </c>
      <c r="N254" s="38" t="str">
        <f t="shared" si="78"/>
        <v>% reduction in fuel use</v>
      </c>
      <c r="O254" s="42" t="s">
        <v>749</v>
      </c>
      <c r="P254" s="42" t="s">
        <v>343</v>
      </c>
      <c r="Q254" s="44" t="s">
        <v>344</v>
      </c>
      <c r="R254" s="50" t="s">
        <v>95</v>
      </c>
      <c r="S254" s="57"/>
    </row>
    <row r="255" spans="1:19" ht="135" x14ac:dyDescent="0.25">
      <c r="A255" s="37" t="s">
        <v>35</v>
      </c>
      <c r="B255" s="38" t="str">
        <f t="shared" si="77"/>
        <v>Fuel Use Reduction</v>
      </c>
      <c r="C255" s="37" t="s">
        <v>414</v>
      </c>
      <c r="D255" s="42" t="s">
        <v>51</v>
      </c>
      <c r="E255" s="42"/>
      <c r="F255" s="42" t="s">
        <v>475</v>
      </c>
      <c r="G255" s="42"/>
      <c r="H255" s="46">
        <v>133</v>
      </c>
      <c r="I255" s="38" t="str">
        <f t="shared" si="72"/>
        <v>R&amp;D Fuel Use Reductions</v>
      </c>
      <c r="J255" s="42" t="s">
        <v>57</v>
      </c>
      <c r="K255" s="16">
        <v>0</v>
      </c>
      <c r="L255" s="17">
        <v>0.4</v>
      </c>
      <c r="M255" s="15">
        <v>0.01</v>
      </c>
      <c r="N255" s="42" t="s">
        <v>43</v>
      </c>
      <c r="O255" s="42" t="s">
        <v>750</v>
      </c>
      <c r="P255" s="42" t="s">
        <v>343</v>
      </c>
      <c r="Q255" s="44" t="s">
        <v>344</v>
      </c>
      <c r="R255" s="50" t="s">
        <v>95</v>
      </c>
      <c r="S255" s="57"/>
    </row>
    <row r="256" spans="1:19" ht="135" x14ac:dyDescent="0.25">
      <c r="A256" s="38" t="str">
        <f>A$255</f>
        <v>R&amp;D</v>
      </c>
      <c r="B256" s="43" t="str">
        <f t="shared" ref="B256:C260" si="80">B$255</f>
        <v>Fuel Use Reduction</v>
      </c>
      <c r="C256" s="43" t="str">
        <f t="shared" si="80"/>
        <v>RnD Transportation Fuel Use Perc Reduction</v>
      </c>
      <c r="D256" s="42" t="s">
        <v>52</v>
      </c>
      <c r="E256" s="42"/>
      <c r="F256" s="42" t="s">
        <v>476</v>
      </c>
      <c r="G256" s="42"/>
      <c r="H256" s="46">
        <v>134</v>
      </c>
      <c r="I256" s="38" t="str">
        <f t="shared" si="72"/>
        <v>R&amp;D Fuel Use Reductions</v>
      </c>
      <c r="J256" s="42" t="s">
        <v>57</v>
      </c>
      <c r="K256" s="26">
        <f t="shared" ref="K256:N260" si="81">K$255</f>
        <v>0</v>
      </c>
      <c r="L256" s="26">
        <f t="shared" si="81"/>
        <v>0.4</v>
      </c>
      <c r="M256" s="32">
        <f t="shared" si="81"/>
        <v>0.01</v>
      </c>
      <c r="N256" s="43" t="str">
        <f t="shared" si="81"/>
        <v>% reduction in fuel use</v>
      </c>
      <c r="O256" s="42" t="s">
        <v>751</v>
      </c>
      <c r="P256" s="42" t="s">
        <v>343</v>
      </c>
      <c r="Q256" s="44" t="s">
        <v>344</v>
      </c>
      <c r="R256" s="50" t="s">
        <v>95</v>
      </c>
      <c r="S256" s="57"/>
    </row>
    <row r="257" spans="1:19" ht="135" x14ac:dyDescent="0.25">
      <c r="A257" s="38" t="str">
        <f>A$255</f>
        <v>R&amp;D</v>
      </c>
      <c r="B257" s="43" t="str">
        <f t="shared" si="80"/>
        <v>Fuel Use Reduction</v>
      </c>
      <c r="C257" s="43" t="str">
        <f t="shared" si="80"/>
        <v>RnD Transportation Fuel Use Perc Reduction</v>
      </c>
      <c r="D257" s="42" t="s">
        <v>53</v>
      </c>
      <c r="E257" s="42"/>
      <c r="F257" s="42" t="s">
        <v>477</v>
      </c>
      <c r="G257" s="42"/>
      <c r="H257" s="46">
        <v>135</v>
      </c>
      <c r="I257" s="38" t="str">
        <f t="shared" si="72"/>
        <v>R&amp;D Fuel Use Reductions</v>
      </c>
      <c r="J257" s="42" t="s">
        <v>57</v>
      </c>
      <c r="K257" s="26">
        <f t="shared" si="81"/>
        <v>0</v>
      </c>
      <c r="L257" s="26">
        <f t="shared" si="81"/>
        <v>0.4</v>
      </c>
      <c r="M257" s="32">
        <f t="shared" si="81"/>
        <v>0.01</v>
      </c>
      <c r="N257" s="43" t="str">
        <f t="shared" si="81"/>
        <v>% reduction in fuel use</v>
      </c>
      <c r="O257" s="42" t="s">
        <v>752</v>
      </c>
      <c r="P257" s="42" t="s">
        <v>343</v>
      </c>
      <c r="Q257" s="44" t="s">
        <v>344</v>
      </c>
      <c r="R257" s="50" t="s">
        <v>95</v>
      </c>
      <c r="S257" s="57"/>
    </row>
    <row r="258" spans="1:19" ht="135" x14ac:dyDescent="0.25">
      <c r="A258" s="38" t="str">
        <f>A$255</f>
        <v>R&amp;D</v>
      </c>
      <c r="B258" s="43" t="str">
        <f t="shared" si="80"/>
        <v>Fuel Use Reduction</v>
      </c>
      <c r="C258" s="43" t="str">
        <f t="shared" si="80"/>
        <v>RnD Transportation Fuel Use Perc Reduction</v>
      </c>
      <c r="D258" s="42" t="s">
        <v>54</v>
      </c>
      <c r="E258" s="42"/>
      <c r="F258" s="42" t="s">
        <v>478</v>
      </c>
      <c r="G258" s="42"/>
      <c r="H258" s="46">
        <v>136</v>
      </c>
      <c r="I258" s="38" t="str">
        <f t="shared" si="72"/>
        <v>R&amp;D Fuel Use Reductions</v>
      </c>
      <c r="J258" s="42" t="s">
        <v>57</v>
      </c>
      <c r="K258" s="26">
        <f t="shared" si="81"/>
        <v>0</v>
      </c>
      <c r="L258" s="26">
        <f t="shared" si="81"/>
        <v>0.4</v>
      </c>
      <c r="M258" s="32">
        <f t="shared" si="81"/>
        <v>0.01</v>
      </c>
      <c r="N258" s="43" t="str">
        <f t="shared" si="81"/>
        <v>% reduction in fuel use</v>
      </c>
      <c r="O258" s="42" t="s">
        <v>753</v>
      </c>
      <c r="P258" s="42" t="s">
        <v>343</v>
      </c>
      <c r="Q258" s="44" t="s">
        <v>344</v>
      </c>
      <c r="R258" s="50" t="s">
        <v>95</v>
      </c>
      <c r="S258" s="57"/>
    </row>
    <row r="259" spans="1:19" ht="135" x14ac:dyDescent="0.25">
      <c r="A259" s="38" t="str">
        <f>A$255</f>
        <v>R&amp;D</v>
      </c>
      <c r="B259" s="43" t="str">
        <f t="shared" si="80"/>
        <v>Fuel Use Reduction</v>
      </c>
      <c r="C259" s="43" t="str">
        <f t="shared" si="80"/>
        <v>RnD Transportation Fuel Use Perc Reduction</v>
      </c>
      <c r="D259" s="42" t="s">
        <v>55</v>
      </c>
      <c r="E259" s="42"/>
      <c r="F259" s="42" t="s">
        <v>479</v>
      </c>
      <c r="G259" s="42"/>
      <c r="H259" s="46">
        <v>137</v>
      </c>
      <c r="I259" s="38" t="str">
        <f t="shared" si="72"/>
        <v>R&amp;D Fuel Use Reductions</v>
      </c>
      <c r="J259" s="42" t="s">
        <v>57</v>
      </c>
      <c r="K259" s="26">
        <f t="shared" si="81"/>
        <v>0</v>
      </c>
      <c r="L259" s="26">
        <f t="shared" si="81"/>
        <v>0.4</v>
      </c>
      <c r="M259" s="32">
        <f t="shared" si="81"/>
        <v>0.01</v>
      </c>
      <c r="N259" s="43" t="str">
        <f t="shared" si="81"/>
        <v>% reduction in fuel use</v>
      </c>
      <c r="O259" s="42" t="s">
        <v>754</v>
      </c>
      <c r="P259" s="42" t="s">
        <v>343</v>
      </c>
      <c r="Q259" s="44" t="s">
        <v>344</v>
      </c>
      <c r="R259" s="50" t="s">
        <v>95</v>
      </c>
      <c r="S259" s="57"/>
    </row>
    <row r="260" spans="1:19" ht="135" x14ac:dyDescent="0.25">
      <c r="A260" s="38" t="str">
        <f>A$255</f>
        <v>R&amp;D</v>
      </c>
      <c r="B260" s="43" t="str">
        <f t="shared" si="80"/>
        <v>Fuel Use Reduction</v>
      </c>
      <c r="C260" s="43" t="str">
        <f t="shared" si="80"/>
        <v>RnD Transportation Fuel Use Perc Reduction</v>
      </c>
      <c r="D260" s="42" t="s">
        <v>143</v>
      </c>
      <c r="E260" s="42"/>
      <c r="F260" s="42" t="s">
        <v>480</v>
      </c>
      <c r="G260" s="42"/>
      <c r="H260" s="46">
        <v>138</v>
      </c>
      <c r="I260" s="38" t="str">
        <f t="shared" si="72"/>
        <v>R&amp;D Fuel Use Reductions</v>
      </c>
      <c r="J260" s="42" t="s">
        <v>57</v>
      </c>
      <c r="K260" s="26">
        <f t="shared" si="81"/>
        <v>0</v>
      </c>
      <c r="L260" s="32">
        <f t="shared" si="81"/>
        <v>0.4</v>
      </c>
      <c r="M260" s="32">
        <f t="shared" si="81"/>
        <v>0.01</v>
      </c>
      <c r="N260" s="43" t="str">
        <f t="shared" si="81"/>
        <v>% reduction in fuel use</v>
      </c>
      <c r="O260" s="42" t="s">
        <v>755</v>
      </c>
      <c r="P260" s="42" t="s">
        <v>343</v>
      </c>
      <c r="Q260" s="44" t="s">
        <v>344</v>
      </c>
      <c r="R260" s="50" t="s">
        <v>95</v>
      </c>
      <c r="S260" s="57"/>
    </row>
  </sheetData>
  <sortState ref="A119:I139">
    <sortCondition ref="B119:B139"/>
  </sortState>
  <hyperlinks>
    <hyperlink ref="S154" r:id="rId1" display="https://www.fas.org/sgp/crs/misc/R40562.pdf, p.3, paragraph 1"/>
  </hyperlinks>
  <pageMargins left="0.7" right="0.7" top="0.75" bottom="0.75" header="0.3" footer="0.3"/>
  <pageSetup orientation="portrait" horizontalDpi="1200" verticalDpi="1200"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pane ySplit="1" topLeftCell="A2" activePane="bottomLeft" state="frozen"/>
      <selection pane="bottomLeft"/>
    </sheetView>
  </sheetViews>
  <sheetFormatPr defaultColWidth="9.140625" defaultRowHeight="15" x14ac:dyDescent="0.25"/>
  <cols>
    <col min="1" max="1" width="59.28515625" style="5" customWidth="1"/>
    <col min="2" max="2" width="24.140625" style="5" customWidth="1"/>
    <col min="3" max="3" width="17.85546875" style="5" customWidth="1"/>
    <col min="4" max="4" width="32.7109375" style="5" customWidth="1"/>
    <col min="5" max="5" width="69" style="5" customWidth="1"/>
    <col min="6" max="7" width="34.28515625" style="5" customWidth="1"/>
    <col min="8" max="16384" width="9.140625" style="5"/>
  </cols>
  <sheetData>
    <row r="1" spans="1:7" s="4" customFormat="1" ht="30" x14ac:dyDescent="0.25">
      <c r="A1" s="33" t="s">
        <v>81</v>
      </c>
      <c r="B1" s="33" t="s">
        <v>78</v>
      </c>
      <c r="C1" s="33" t="s">
        <v>80</v>
      </c>
      <c r="D1" s="33" t="s">
        <v>809</v>
      </c>
      <c r="E1" s="33" t="s">
        <v>79</v>
      </c>
      <c r="F1" s="33" t="s">
        <v>801</v>
      </c>
      <c r="G1" s="33" t="s">
        <v>426</v>
      </c>
    </row>
    <row r="2" spans="1:7" x14ac:dyDescent="0.25">
      <c r="A2" s="37" t="s">
        <v>242</v>
      </c>
      <c r="B2" s="42" t="s">
        <v>82</v>
      </c>
      <c r="C2" s="37" t="s">
        <v>83</v>
      </c>
      <c r="D2" s="37" t="s">
        <v>549</v>
      </c>
      <c r="E2" s="37" t="s">
        <v>243</v>
      </c>
      <c r="F2" s="37"/>
      <c r="G2" s="42"/>
    </row>
    <row r="3" spans="1:7" ht="45" x14ac:dyDescent="0.25">
      <c r="A3" s="37" t="s">
        <v>781</v>
      </c>
      <c r="B3" s="42" t="s">
        <v>84</v>
      </c>
      <c r="C3" s="37" t="s">
        <v>83</v>
      </c>
      <c r="D3" s="37" t="s">
        <v>549</v>
      </c>
      <c r="E3" s="37" t="s">
        <v>782</v>
      </c>
      <c r="F3" s="37" t="s">
        <v>783</v>
      </c>
      <c r="G3" s="42" t="s">
        <v>784</v>
      </c>
    </row>
    <row r="4" spans="1:7" s="2" customFormat="1" x14ac:dyDescent="0.25">
      <c r="A4" s="37" t="s">
        <v>554</v>
      </c>
      <c r="B4" s="37" t="s">
        <v>82</v>
      </c>
      <c r="C4" s="37" t="s">
        <v>789</v>
      </c>
      <c r="D4" s="37" t="s">
        <v>549</v>
      </c>
      <c r="E4" s="37" t="s">
        <v>243</v>
      </c>
      <c r="F4" s="37"/>
      <c r="G4" s="37"/>
    </row>
    <row r="5" spans="1:7" s="2" customFormat="1" ht="45" x14ac:dyDescent="0.25">
      <c r="A5" s="37" t="s">
        <v>555</v>
      </c>
      <c r="B5" s="42" t="s">
        <v>84</v>
      </c>
      <c r="C5" s="37" t="s">
        <v>790</v>
      </c>
      <c r="D5" s="37" t="s">
        <v>810</v>
      </c>
      <c r="E5" s="37" t="s">
        <v>795</v>
      </c>
      <c r="F5" s="37" t="s">
        <v>813</v>
      </c>
      <c r="G5" s="37"/>
    </row>
    <row r="6" spans="1:7" ht="45" x14ac:dyDescent="0.25">
      <c r="A6" s="37" t="s">
        <v>245</v>
      </c>
      <c r="B6" s="37" t="s">
        <v>84</v>
      </c>
      <c r="C6" s="2" t="s">
        <v>812</v>
      </c>
      <c r="D6" s="37" t="s">
        <v>806</v>
      </c>
      <c r="E6" s="37" t="s">
        <v>796</v>
      </c>
      <c r="F6" s="37" t="s">
        <v>808</v>
      </c>
      <c r="G6" s="42"/>
    </row>
    <row r="7" spans="1:7" ht="45" x14ac:dyDescent="0.25">
      <c r="A7" s="37" t="s">
        <v>258</v>
      </c>
      <c r="B7" s="37" t="s">
        <v>84</v>
      </c>
      <c r="C7" s="2" t="s">
        <v>812</v>
      </c>
      <c r="D7" s="37" t="s">
        <v>806</v>
      </c>
      <c r="E7" s="37" t="s">
        <v>797</v>
      </c>
      <c r="F7" s="37" t="s">
        <v>808</v>
      </c>
      <c r="G7" s="42"/>
    </row>
    <row r="8" spans="1:7" x14ac:dyDescent="0.25">
      <c r="A8" s="37" t="s">
        <v>244</v>
      </c>
      <c r="B8" s="42" t="s">
        <v>82</v>
      </c>
      <c r="C8" s="42" t="s">
        <v>83</v>
      </c>
      <c r="D8" s="37" t="s">
        <v>550</v>
      </c>
      <c r="E8" s="37" t="s">
        <v>87</v>
      </c>
      <c r="F8" s="42"/>
      <c r="G8" s="42"/>
    </row>
    <row r="9" spans="1:7" ht="90" x14ac:dyDescent="0.25">
      <c r="A9" s="37" t="s">
        <v>86</v>
      </c>
      <c r="B9" s="42" t="s">
        <v>84</v>
      </c>
      <c r="C9" s="42" t="s">
        <v>83</v>
      </c>
      <c r="D9" s="37" t="s">
        <v>550</v>
      </c>
      <c r="E9" s="37" t="s">
        <v>442</v>
      </c>
      <c r="F9" s="42" t="s">
        <v>443</v>
      </c>
      <c r="G9" s="37" t="s">
        <v>444</v>
      </c>
    </row>
    <row r="10" spans="1:7" x14ac:dyDescent="0.25">
      <c r="A10" s="37" t="s">
        <v>358</v>
      </c>
      <c r="B10" s="42" t="s">
        <v>82</v>
      </c>
      <c r="C10" s="42" t="s">
        <v>83</v>
      </c>
      <c r="D10" s="37" t="s">
        <v>551</v>
      </c>
      <c r="E10" s="37" t="s">
        <v>359</v>
      </c>
      <c r="F10" s="42"/>
      <c r="G10" s="42"/>
    </row>
    <row r="11" spans="1:7" ht="105" x14ac:dyDescent="0.25">
      <c r="A11" s="37" t="s">
        <v>531</v>
      </c>
      <c r="B11" s="42" t="s">
        <v>84</v>
      </c>
      <c r="C11" s="42" t="s">
        <v>85</v>
      </c>
      <c r="D11" s="37" t="s">
        <v>552</v>
      </c>
      <c r="E11" s="37" t="s">
        <v>371</v>
      </c>
      <c r="F11" s="42" t="s">
        <v>369</v>
      </c>
      <c r="G11" s="42" t="s">
        <v>425</v>
      </c>
    </row>
    <row r="12" spans="1:7" ht="120" x14ac:dyDescent="0.25">
      <c r="A12" s="37" t="s">
        <v>532</v>
      </c>
      <c r="B12" s="42" t="s">
        <v>84</v>
      </c>
      <c r="C12" s="42" t="s">
        <v>83</v>
      </c>
      <c r="D12" s="37" t="s">
        <v>552</v>
      </c>
      <c r="E12" s="37" t="s">
        <v>372</v>
      </c>
      <c r="F12" s="42" t="s">
        <v>370</v>
      </c>
      <c r="G12" s="42" t="s">
        <v>424</v>
      </c>
    </row>
    <row r="13" spans="1:7" ht="135" x14ac:dyDescent="0.25">
      <c r="A13" s="37" t="s">
        <v>533</v>
      </c>
      <c r="B13" s="42" t="s">
        <v>84</v>
      </c>
      <c r="C13" s="42" t="s">
        <v>85</v>
      </c>
      <c r="D13" s="37" t="s">
        <v>553</v>
      </c>
      <c r="E13" s="37" t="s">
        <v>373</v>
      </c>
      <c r="F13" s="42" t="s">
        <v>369</v>
      </c>
      <c r="G13" s="42" t="s">
        <v>425</v>
      </c>
    </row>
    <row r="14" spans="1:7" ht="150" x14ac:dyDescent="0.25">
      <c r="A14" s="37" t="s">
        <v>534</v>
      </c>
      <c r="B14" s="42" t="s">
        <v>84</v>
      </c>
      <c r="C14" s="42" t="s">
        <v>83</v>
      </c>
      <c r="D14" s="37" t="s">
        <v>553</v>
      </c>
      <c r="E14" s="37" t="s">
        <v>374</v>
      </c>
      <c r="F14" s="42" t="s">
        <v>370</v>
      </c>
      <c r="G14" s="42" t="s">
        <v>424</v>
      </c>
    </row>
    <row r="15" spans="1:7" ht="60" x14ac:dyDescent="0.25">
      <c r="A15" s="2" t="s">
        <v>802</v>
      </c>
      <c r="B15" s="2" t="s">
        <v>84</v>
      </c>
      <c r="C15" s="2" t="s">
        <v>812</v>
      </c>
      <c r="D15" s="2" t="s">
        <v>803</v>
      </c>
      <c r="E15" s="2" t="s">
        <v>804</v>
      </c>
      <c r="F15" s="2" t="s">
        <v>805</v>
      </c>
      <c r="G15" s="2"/>
    </row>
    <row r="16" spans="1:7" ht="165" x14ac:dyDescent="0.25">
      <c r="A16" s="2" t="s">
        <v>798</v>
      </c>
      <c r="B16" s="2" t="s">
        <v>84</v>
      </c>
      <c r="C16" s="2" t="s">
        <v>812</v>
      </c>
      <c r="D16" s="2" t="s">
        <v>799</v>
      </c>
      <c r="E16" s="2" t="s">
        <v>800</v>
      </c>
      <c r="F16" s="2" t="s">
        <v>807</v>
      </c>
      <c r="G16" s="2"/>
    </row>
  </sheetData>
  <pageMargins left="0.7" right="0.7" top="0.75" bottom="0.75" header="0.3" footer="0.3"/>
  <pageSetup orientation="portrait" horizontalDpi="1200" verticalDpi="12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heetViews>
  <sheetFormatPr defaultColWidth="8.85546875" defaultRowHeight="15" x14ac:dyDescent="0.25"/>
  <cols>
    <col min="1" max="1" width="36" style="36" customWidth="1"/>
    <col min="2" max="2" width="34.140625" style="36" customWidth="1"/>
    <col min="3" max="16384" width="8.85546875" style="36"/>
  </cols>
  <sheetData>
    <row r="1" spans="1:2" x14ac:dyDescent="0.2">
      <c r="A1" s="104" t="s">
        <v>93</v>
      </c>
      <c r="B1" s="104" t="s">
        <v>94</v>
      </c>
    </row>
    <row r="2" spans="1:2" x14ac:dyDescent="0.2">
      <c r="A2" s="36" t="s">
        <v>189</v>
      </c>
      <c r="B2" s="36" t="s">
        <v>95</v>
      </c>
    </row>
    <row r="3" spans="1:2" x14ac:dyDescent="0.2">
      <c r="A3" s="36" t="s">
        <v>188</v>
      </c>
      <c r="B3" s="36" t="s">
        <v>262</v>
      </c>
    </row>
    <row r="4" spans="1:2" x14ac:dyDescent="0.2">
      <c r="A4" s="36" t="s">
        <v>263</v>
      </c>
      <c r="B4" s="36" t="s">
        <v>264</v>
      </c>
    </row>
    <row r="5" spans="1:2" x14ac:dyDescent="0.2">
      <c r="A5" s="36" t="s">
        <v>241</v>
      </c>
      <c r="B5" s="36" t="s">
        <v>261</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heetViews>
  <sheetFormatPr defaultColWidth="8.85546875" defaultRowHeight="15" x14ac:dyDescent="0.25"/>
  <cols>
    <col min="1" max="1" width="49.28515625" style="5" customWidth="1"/>
    <col min="2" max="2" width="9.42578125" style="5" customWidth="1"/>
    <col min="3" max="3" width="12.85546875" style="5" customWidth="1"/>
    <col min="4" max="4" width="13.7109375" style="5" customWidth="1"/>
    <col min="5" max="5" width="73.42578125" style="5" customWidth="1"/>
    <col min="6" max="16384" width="8.85546875" style="36"/>
  </cols>
  <sheetData>
    <row r="1" spans="1:5" s="5" customFormat="1" ht="45" x14ac:dyDescent="0.2">
      <c r="A1" s="1" t="s">
        <v>510</v>
      </c>
      <c r="B1" s="35" t="s">
        <v>511</v>
      </c>
      <c r="C1" s="35" t="s">
        <v>513</v>
      </c>
      <c r="D1" s="35" t="s">
        <v>514</v>
      </c>
      <c r="E1" s="1" t="s">
        <v>512</v>
      </c>
    </row>
    <row r="2" spans="1:5" ht="45" x14ac:dyDescent="0.2">
      <c r="A2" s="5" t="s">
        <v>515</v>
      </c>
      <c r="B2" s="5">
        <v>2025</v>
      </c>
      <c r="C2" s="20">
        <v>4668</v>
      </c>
      <c r="D2" s="20">
        <v>4798</v>
      </c>
      <c r="E2" s="5" t="s">
        <v>516</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94"/>
  <sheetViews>
    <sheetView zoomScale="85" zoomScaleNormal="85" zoomScalePageLayoutView="85" workbookViewId="0">
      <selection sqref="A1:E1"/>
    </sheetView>
  </sheetViews>
  <sheetFormatPr defaultColWidth="9.140625" defaultRowHeight="15" x14ac:dyDescent="0.25"/>
  <cols>
    <col min="1" max="1" width="79.7109375" style="36" customWidth="1"/>
    <col min="2" max="2" width="12.7109375" style="36" bestFit="1" customWidth="1"/>
    <col min="3" max="3" width="17.42578125" style="36" customWidth="1"/>
    <col min="4" max="4" width="22" style="36" customWidth="1"/>
    <col min="5" max="5" width="19.42578125" style="36" customWidth="1"/>
    <col min="6" max="6" width="14.42578125" style="36" customWidth="1"/>
    <col min="7" max="7" width="26.140625" style="36" customWidth="1"/>
    <col min="8" max="8" width="26.7109375" style="36" bestFit="1" customWidth="1"/>
    <col min="9" max="9" width="17.85546875" style="36" bestFit="1" customWidth="1"/>
    <col min="10" max="10" width="33.42578125" style="36" customWidth="1"/>
    <col min="11" max="16" width="9.140625" style="36"/>
    <col min="17" max="17" width="25.85546875" style="36" customWidth="1"/>
    <col min="18" max="18" width="12.42578125" style="36" customWidth="1"/>
    <col min="19" max="19" width="19.85546875" style="36" customWidth="1"/>
    <col min="20" max="21" width="12.42578125" style="36" customWidth="1"/>
    <col min="22" max="23" width="16.28515625" style="36" customWidth="1"/>
    <col min="24" max="24" width="10.85546875" style="36" bestFit="1" customWidth="1"/>
    <col min="25" max="16384" width="9.140625" style="36"/>
  </cols>
  <sheetData>
    <row r="1" spans="1:5" x14ac:dyDescent="0.2">
      <c r="A1" s="108" t="s">
        <v>11</v>
      </c>
      <c r="B1" s="108"/>
      <c r="C1" s="108"/>
      <c r="D1" s="108"/>
      <c r="E1" s="108"/>
    </row>
    <row r="2" spans="1:5" x14ac:dyDescent="0.2">
      <c r="A2" s="112" t="s">
        <v>215</v>
      </c>
      <c r="B2" s="112"/>
      <c r="C2" s="112"/>
      <c r="D2" s="112"/>
      <c r="E2" s="112"/>
    </row>
    <row r="19" spans="1:5" x14ac:dyDescent="0.2">
      <c r="A19" s="36" t="s">
        <v>216</v>
      </c>
    </row>
    <row r="20" spans="1:5" x14ac:dyDescent="0.2">
      <c r="A20" s="36">
        <v>155400</v>
      </c>
      <c r="B20" s="36" t="s">
        <v>217</v>
      </c>
    </row>
    <row r="21" spans="1:5" x14ac:dyDescent="0.2">
      <c r="A21" s="112" t="s">
        <v>218</v>
      </c>
      <c r="B21" s="112"/>
      <c r="C21" s="112"/>
      <c r="D21" s="112"/>
      <c r="E21" s="112"/>
    </row>
    <row r="38" spans="1:5" x14ac:dyDescent="0.2">
      <c r="A38" s="36" t="s">
        <v>216</v>
      </c>
    </row>
    <row r="39" spans="1:5" x14ac:dyDescent="0.2">
      <c r="A39" s="36">
        <v>100800</v>
      </c>
      <c r="B39" s="36" t="s">
        <v>217</v>
      </c>
    </row>
    <row r="40" spans="1:5" x14ac:dyDescent="0.2">
      <c r="A40" s="112" t="s">
        <v>219</v>
      </c>
      <c r="B40" s="112"/>
      <c r="C40" s="112"/>
      <c r="D40" s="112"/>
      <c r="E40" s="112"/>
    </row>
    <row r="57" spans="1:5" ht="15.75" thickBot="1" x14ac:dyDescent="0.3">
      <c r="A57" s="36" t="s">
        <v>216</v>
      </c>
    </row>
    <row r="58" spans="1:5" ht="15.75" thickBot="1" x14ac:dyDescent="0.3">
      <c r="A58" s="62">
        <v>194000</v>
      </c>
      <c r="B58" s="36" t="s">
        <v>220</v>
      </c>
    </row>
    <row r="60" spans="1:5" x14ac:dyDescent="0.25">
      <c r="A60" s="108" t="s">
        <v>221</v>
      </c>
      <c r="B60" s="108"/>
      <c r="C60" s="108"/>
      <c r="D60" s="108"/>
      <c r="E60" s="108"/>
    </row>
    <row r="85" spans="1:39" s="63" customFormat="1" x14ac:dyDescent="0.25">
      <c r="A85" s="36" t="s">
        <v>558</v>
      </c>
      <c r="B85" s="36">
        <v>55.1</v>
      </c>
      <c r="C85" s="36" t="s">
        <v>559</v>
      </c>
      <c r="D85" s="36"/>
      <c r="E85" s="36"/>
      <c r="F85" s="36"/>
      <c r="G85" s="36"/>
      <c r="H85" s="36"/>
      <c r="I85" s="36"/>
      <c r="J85" s="36"/>
      <c r="K85" s="36"/>
      <c r="L85" s="36"/>
      <c r="M85" s="36"/>
      <c r="N85" s="36"/>
      <c r="O85" s="36"/>
      <c r="P85" s="36"/>
      <c r="Q85" s="36"/>
      <c r="R85" s="36"/>
      <c r="S85" s="36"/>
      <c r="T85" s="36"/>
      <c r="U85" s="36"/>
      <c r="V85" s="36"/>
      <c r="W85" s="36"/>
      <c r="X85" s="36"/>
      <c r="Y85" s="36"/>
      <c r="Z85" s="36"/>
      <c r="AA85" s="36"/>
      <c r="AB85" s="36"/>
      <c r="AC85" s="36"/>
      <c r="AD85" s="36"/>
      <c r="AE85" s="36"/>
      <c r="AF85" s="36"/>
      <c r="AG85" s="36"/>
      <c r="AH85" s="36"/>
      <c r="AI85" s="36"/>
      <c r="AJ85" s="36"/>
      <c r="AK85" s="36"/>
      <c r="AL85" s="36"/>
      <c r="AM85" s="36"/>
    </row>
    <row r="86" spans="1:39" s="63" customFormat="1" x14ac:dyDescent="0.25">
      <c r="A86" s="36" t="s">
        <v>560</v>
      </c>
      <c r="B86" s="36">
        <v>111.6</v>
      </c>
      <c r="C86" s="36"/>
      <c r="D86" s="36"/>
      <c r="E86" s="36"/>
      <c r="F86" s="36"/>
      <c r="G86" s="36"/>
      <c r="H86" s="36"/>
      <c r="I86" s="36"/>
      <c r="J86" s="36"/>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6"/>
      <c r="AM86" s="36"/>
    </row>
    <row r="87" spans="1:39" ht="15.75" thickBot="1" x14ac:dyDescent="0.3"/>
    <row r="88" spans="1:39" ht="15.75" thickBot="1" x14ac:dyDescent="0.3">
      <c r="A88" s="64" t="s">
        <v>561</v>
      </c>
      <c r="B88" s="65">
        <f>(B86-B85)/B85</f>
        <v>1.0254083484573502</v>
      </c>
    </row>
    <row r="89" spans="1:39" x14ac:dyDescent="0.25">
      <c r="A89" s="108" t="s">
        <v>222</v>
      </c>
      <c r="B89" s="108"/>
      <c r="C89" s="108"/>
      <c r="D89" s="108"/>
      <c r="E89" s="108"/>
    </row>
    <row r="90" spans="1:39" x14ac:dyDescent="0.25">
      <c r="A90" s="36">
        <v>6.6290250000000004</v>
      </c>
      <c r="B90" s="36" t="s">
        <v>565</v>
      </c>
      <c r="E90" s="36" t="s">
        <v>570</v>
      </c>
    </row>
    <row r="91" spans="1:39" x14ac:dyDescent="0.25">
      <c r="A91" s="36">
        <f>1/A90</f>
        <v>0.15085174667466181</v>
      </c>
      <c r="B91" s="36" t="s">
        <v>566</v>
      </c>
      <c r="E91" s="36" t="s">
        <v>227</v>
      </c>
    </row>
    <row r="92" spans="1:39" x14ac:dyDescent="0.25">
      <c r="A92" s="66">
        <v>0.5</v>
      </c>
      <c r="B92" s="36" t="s">
        <v>567</v>
      </c>
      <c r="E92" s="36" t="s">
        <v>571</v>
      </c>
    </row>
    <row r="93" spans="1:39" x14ac:dyDescent="0.25">
      <c r="A93" s="36">
        <f>A92*A91</f>
        <v>7.5425873337330904E-2</v>
      </c>
      <c r="B93" s="36" t="s">
        <v>568</v>
      </c>
      <c r="E93" s="36" t="s">
        <v>227</v>
      </c>
    </row>
    <row r="94" spans="1:39" x14ac:dyDescent="0.25">
      <c r="A94" s="36">
        <f>1/A93</f>
        <v>13.258050000000001</v>
      </c>
      <c r="B94" s="36" t="s">
        <v>569</v>
      </c>
      <c r="E94" s="36" t="s">
        <v>227</v>
      </c>
      <c r="L94" s="66"/>
    </row>
    <row r="95" spans="1:39" ht="15.75" thickBot="1" x14ac:dyDescent="0.3">
      <c r="A95" s="36">
        <v>8.0274920000000005</v>
      </c>
      <c r="B95" s="36" t="s">
        <v>563</v>
      </c>
      <c r="E95" s="36" t="s">
        <v>572</v>
      </c>
      <c r="L95" s="66"/>
    </row>
    <row r="96" spans="1:39" ht="15.75" thickBot="1" x14ac:dyDescent="0.3">
      <c r="A96" s="67">
        <f>(A94-A95)/A95</f>
        <v>0.65158059329115492</v>
      </c>
      <c r="B96" s="36" t="s">
        <v>564</v>
      </c>
      <c r="C96" s="68"/>
      <c r="E96" s="36" t="s">
        <v>227</v>
      </c>
    </row>
    <row r="98" spans="1:5" x14ac:dyDescent="0.25">
      <c r="A98" s="108" t="s">
        <v>223</v>
      </c>
      <c r="B98" s="108"/>
      <c r="C98" s="108"/>
      <c r="D98" s="108"/>
      <c r="E98" s="108"/>
    </row>
    <row r="99" spans="1:5" x14ac:dyDescent="0.25">
      <c r="A99" s="68">
        <v>0.3</v>
      </c>
      <c r="B99" s="66" t="s">
        <v>575</v>
      </c>
    </row>
    <row r="100" spans="1:5" x14ac:dyDescent="0.25">
      <c r="A100" s="36">
        <v>63.5</v>
      </c>
      <c r="B100" s="36" t="s">
        <v>576</v>
      </c>
    </row>
    <row r="101" spans="1:5" x14ac:dyDescent="0.25">
      <c r="A101" s="36">
        <f>1/A100</f>
        <v>1.5748031496062992E-2</v>
      </c>
      <c r="B101" s="36" t="s">
        <v>574</v>
      </c>
    </row>
    <row r="102" spans="1:5" x14ac:dyDescent="0.25">
      <c r="A102" s="69">
        <f>A101*(1-A99)</f>
        <v>1.1023622047244094E-2</v>
      </c>
      <c r="B102" s="36" t="s">
        <v>577</v>
      </c>
    </row>
    <row r="103" spans="1:5" x14ac:dyDescent="0.25">
      <c r="A103" s="69">
        <f>1/A102</f>
        <v>90.714285714285722</v>
      </c>
      <c r="B103" s="36" t="s">
        <v>581</v>
      </c>
    </row>
    <row r="104" spans="1:5" x14ac:dyDescent="0.25">
      <c r="A104" s="68">
        <v>0.35</v>
      </c>
      <c r="B104" s="36" t="s">
        <v>578</v>
      </c>
    </row>
    <row r="105" spans="1:5" x14ac:dyDescent="0.25">
      <c r="A105" s="36">
        <f>A102*(1-A104)</f>
        <v>7.1653543307086615E-3</v>
      </c>
      <c r="B105" s="36" t="s">
        <v>579</v>
      </c>
    </row>
    <row r="106" spans="1:5" ht="15.75" thickBot="1" x14ac:dyDescent="0.3">
      <c r="A106" s="36">
        <f>1/A105</f>
        <v>139.56043956043956</v>
      </c>
      <c r="B106" s="36" t="s">
        <v>580</v>
      </c>
    </row>
    <row r="107" spans="1:5" ht="15.75" thickBot="1" x14ac:dyDescent="0.3">
      <c r="A107" s="70">
        <f>(A106-A103)/A103</f>
        <v>0.53846153846153832</v>
      </c>
      <c r="B107" s="36" t="s">
        <v>582</v>
      </c>
    </row>
    <row r="108" spans="1:5" x14ac:dyDescent="0.25">
      <c r="A108" s="71"/>
    </row>
    <row r="109" spans="1:5" x14ac:dyDescent="0.25">
      <c r="A109" s="108" t="s">
        <v>225</v>
      </c>
      <c r="B109" s="108"/>
      <c r="C109" s="108"/>
      <c r="D109" s="108"/>
      <c r="E109" s="108"/>
    </row>
    <row r="110" spans="1:5" ht="15.75" thickBot="1" x14ac:dyDescent="0.3"/>
    <row r="111" spans="1:5" ht="15.75" thickBot="1" x14ac:dyDescent="0.3">
      <c r="A111" s="70">
        <f>A122</f>
        <v>0.20481927710843381</v>
      </c>
      <c r="B111" s="36" t="s">
        <v>584</v>
      </c>
    </row>
    <row r="113" spans="1:14" x14ac:dyDescent="0.25">
      <c r="A113" s="108" t="s">
        <v>224</v>
      </c>
      <c r="B113" s="108"/>
      <c r="C113" s="108"/>
      <c r="D113" s="108"/>
      <c r="E113" s="108"/>
    </row>
    <row r="114" spans="1:14" x14ac:dyDescent="0.25">
      <c r="A114" s="68">
        <v>0.2</v>
      </c>
      <c r="B114" s="66" t="s">
        <v>575</v>
      </c>
    </row>
    <row r="115" spans="1:14" x14ac:dyDescent="0.25">
      <c r="A115" s="36">
        <v>1.95</v>
      </c>
      <c r="B115" s="36" t="s">
        <v>583</v>
      </c>
    </row>
    <row r="116" spans="1:14" x14ac:dyDescent="0.25">
      <c r="A116" s="36">
        <f>1/A115</f>
        <v>0.51282051282051289</v>
      </c>
      <c r="B116" s="36" t="s">
        <v>574</v>
      </c>
    </row>
    <row r="117" spans="1:14" x14ac:dyDescent="0.25">
      <c r="A117" s="69">
        <f>A116*(1-A114)</f>
        <v>0.41025641025641035</v>
      </c>
      <c r="B117" s="36" t="s">
        <v>577</v>
      </c>
    </row>
    <row r="118" spans="1:14" x14ac:dyDescent="0.25">
      <c r="A118" s="69">
        <f>1/A117</f>
        <v>2.4374999999999996</v>
      </c>
      <c r="B118" s="36" t="s">
        <v>581</v>
      </c>
    </row>
    <row r="119" spans="1:14" x14ac:dyDescent="0.25">
      <c r="A119" s="68">
        <v>0.17</v>
      </c>
      <c r="B119" s="36" t="s">
        <v>578</v>
      </c>
    </row>
    <row r="120" spans="1:14" x14ac:dyDescent="0.25">
      <c r="A120" s="36">
        <f>A117*(1-A119)</f>
        <v>0.34051282051282056</v>
      </c>
      <c r="B120" s="36" t="s">
        <v>579</v>
      </c>
    </row>
    <row r="121" spans="1:14" ht="15.75" thickBot="1" x14ac:dyDescent="0.3">
      <c r="A121" s="36">
        <f>1/A120</f>
        <v>2.9367469879518069</v>
      </c>
      <c r="B121" s="36" t="s">
        <v>580</v>
      </c>
    </row>
    <row r="122" spans="1:14" ht="15.75" thickBot="1" x14ac:dyDescent="0.3">
      <c r="A122" s="70">
        <f>(A121-A118)/A118</f>
        <v>0.20481927710843381</v>
      </c>
      <c r="B122" s="36" t="s">
        <v>582</v>
      </c>
    </row>
    <row r="124" spans="1:14" x14ac:dyDescent="0.25">
      <c r="A124" s="108" t="s">
        <v>585</v>
      </c>
      <c r="B124" s="108"/>
      <c r="C124" s="108"/>
      <c r="D124" s="108"/>
      <c r="E124" s="108"/>
      <c r="L124" s="72"/>
    </row>
    <row r="125" spans="1:14" x14ac:dyDescent="0.25">
      <c r="A125" s="73">
        <v>4.4824543659231753E-4</v>
      </c>
      <c r="B125" s="36" t="s">
        <v>587</v>
      </c>
      <c r="M125" s="66"/>
      <c r="N125" s="66"/>
    </row>
    <row r="126" spans="1:14" x14ac:dyDescent="0.25">
      <c r="A126" s="36">
        <v>1.27</v>
      </c>
      <c r="B126" s="74" t="s">
        <v>592</v>
      </c>
      <c r="F126" s="75"/>
      <c r="L126" s="5"/>
      <c r="M126" s="73"/>
      <c r="N126" s="73"/>
    </row>
    <row r="127" spans="1:14" x14ac:dyDescent="0.25">
      <c r="A127" s="36">
        <f>(1/CONVERT(A125/A126,"mi","km")*0.00105505585)</f>
        <v>1.857438352962903</v>
      </c>
      <c r="B127" s="74" t="s">
        <v>588</v>
      </c>
      <c r="L127" s="76"/>
      <c r="M127" s="73"/>
      <c r="N127" s="73"/>
    </row>
    <row r="128" spans="1:14" x14ac:dyDescent="0.25">
      <c r="A128" s="36">
        <f>1/A127</f>
        <v>0.53837587578874124</v>
      </c>
      <c r="B128" s="74" t="s">
        <v>589</v>
      </c>
      <c r="F128" s="75"/>
      <c r="M128" s="68"/>
      <c r="N128" s="66"/>
    </row>
    <row r="129" spans="1:14" x14ac:dyDescent="0.25">
      <c r="A129" s="36">
        <v>1.07</v>
      </c>
      <c r="B129" s="36" t="s">
        <v>586</v>
      </c>
      <c r="F129" s="75"/>
      <c r="M129" s="68"/>
      <c r="N129" s="66"/>
    </row>
    <row r="130" spans="1:14" ht="15.75" thickBot="1" x14ac:dyDescent="0.3">
      <c r="A130" s="36">
        <f>1/A129</f>
        <v>0.93457943925233644</v>
      </c>
      <c r="B130" s="36" t="s">
        <v>590</v>
      </c>
      <c r="F130" s="75"/>
      <c r="M130" s="66"/>
      <c r="N130" s="66"/>
    </row>
    <row r="131" spans="1:14" ht="15.75" thickBot="1" x14ac:dyDescent="0.3">
      <c r="A131" s="70">
        <f>(A130-A128)/A128</f>
        <v>0.73592369435785332</v>
      </c>
      <c r="B131" s="36" t="s">
        <v>582</v>
      </c>
      <c r="F131" s="75"/>
    </row>
    <row r="132" spans="1:14" ht="16.5" x14ac:dyDescent="0.3">
      <c r="J132" s="77"/>
    </row>
    <row r="133" spans="1:14" x14ac:dyDescent="0.25">
      <c r="A133" s="72"/>
      <c r="B133" s="66"/>
      <c r="C133" s="66"/>
    </row>
    <row r="134" spans="1:14" x14ac:dyDescent="0.25">
      <c r="A134" s="108" t="s">
        <v>129</v>
      </c>
      <c r="B134" s="108"/>
      <c r="C134" s="108"/>
      <c r="D134" s="108"/>
      <c r="E134" s="108"/>
    </row>
    <row r="135" spans="1:14" x14ac:dyDescent="0.25">
      <c r="A135" s="78" t="s">
        <v>608</v>
      </c>
      <c r="B135" s="79"/>
      <c r="C135" s="79"/>
      <c r="D135" s="79"/>
      <c r="E135" s="79"/>
      <c r="F135" s="79"/>
      <c r="G135" s="79"/>
    </row>
    <row r="136" spans="1:14" ht="15.75" x14ac:dyDescent="0.3">
      <c r="A136" s="80"/>
      <c r="B136" s="109" t="s">
        <v>609</v>
      </c>
      <c r="C136" s="110"/>
      <c r="D136" s="110"/>
      <c r="E136" s="111"/>
      <c r="F136" s="79"/>
      <c r="G136" s="79"/>
    </row>
    <row r="137" spans="1:14" ht="15.75" x14ac:dyDescent="0.3">
      <c r="A137" s="81"/>
      <c r="B137" s="109" t="s">
        <v>610</v>
      </c>
      <c r="C137" s="111"/>
      <c r="D137" s="109" t="s">
        <v>611</v>
      </c>
      <c r="E137" s="111"/>
      <c r="F137" s="79"/>
      <c r="G137" s="79"/>
    </row>
    <row r="138" spans="1:14" ht="15.75" x14ac:dyDescent="0.3">
      <c r="A138" s="82" t="s">
        <v>612</v>
      </c>
      <c r="B138" s="83" t="s">
        <v>613</v>
      </c>
      <c r="C138" s="83" t="s">
        <v>614</v>
      </c>
      <c r="D138" s="83" t="s">
        <v>613</v>
      </c>
      <c r="E138" s="83" t="s">
        <v>614</v>
      </c>
      <c r="F138" s="79"/>
      <c r="G138" s="84" t="s">
        <v>615</v>
      </c>
    </row>
    <row r="139" spans="1:14" x14ac:dyDescent="0.25">
      <c r="A139" s="85" t="s">
        <v>616</v>
      </c>
      <c r="B139" s="86">
        <v>95</v>
      </c>
      <c r="C139" s="87">
        <v>95</v>
      </c>
      <c r="D139" s="86">
        <v>50</v>
      </c>
      <c r="E139" s="87">
        <v>50</v>
      </c>
      <c r="F139" s="84" t="s">
        <v>155</v>
      </c>
      <c r="G139" s="79">
        <f>(C139-E139)/C139</f>
        <v>0.47368421052631576</v>
      </c>
    </row>
    <row r="140" spans="1:14" x14ac:dyDescent="0.25">
      <c r="A140" s="88" t="s">
        <v>617</v>
      </c>
      <c r="B140" s="89">
        <v>100</v>
      </c>
      <c r="C140" s="90">
        <v>100</v>
      </c>
      <c r="D140" s="89">
        <v>70</v>
      </c>
      <c r="E140" s="90">
        <v>70</v>
      </c>
      <c r="F140" s="84" t="s">
        <v>155</v>
      </c>
      <c r="G140" s="79">
        <f t="shared" ref="G140:G156" si="0">(C140-E140)/C140</f>
        <v>0.3</v>
      </c>
    </row>
    <row r="141" spans="1:14" x14ac:dyDescent="0.25">
      <c r="A141" s="88" t="s">
        <v>618</v>
      </c>
      <c r="B141" s="89">
        <v>95</v>
      </c>
      <c r="C141" s="90">
        <v>95</v>
      </c>
      <c r="D141" s="89">
        <v>50</v>
      </c>
      <c r="E141" s="90">
        <v>50</v>
      </c>
      <c r="F141" s="84" t="s">
        <v>155</v>
      </c>
      <c r="G141" s="79">
        <f t="shared" si="0"/>
        <v>0.47368421052631576</v>
      </c>
    </row>
    <row r="142" spans="1:14" x14ac:dyDescent="0.25">
      <c r="A142" s="88" t="s">
        <v>619</v>
      </c>
      <c r="B142" s="89">
        <v>105</v>
      </c>
      <c r="C142" s="90">
        <v>105</v>
      </c>
      <c r="D142" s="89">
        <v>110</v>
      </c>
      <c r="E142" s="90">
        <v>110</v>
      </c>
      <c r="F142" s="91" t="s">
        <v>635</v>
      </c>
      <c r="G142" s="79">
        <f t="shared" si="0"/>
        <v>-4.7619047619047616E-2</v>
      </c>
    </row>
    <row r="143" spans="1:14" x14ac:dyDescent="0.25">
      <c r="A143" s="88" t="s">
        <v>620</v>
      </c>
      <c r="B143" s="89">
        <v>80</v>
      </c>
      <c r="C143" s="90">
        <v>80</v>
      </c>
      <c r="D143" s="89">
        <v>35</v>
      </c>
      <c r="E143" s="90">
        <v>35</v>
      </c>
      <c r="F143" s="84" t="s">
        <v>155</v>
      </c>
      <c r="G143" s="79">
        <f t="shared" si="0"/>
        <v>0.5625</v>
      </c>
    </row>
    <row r="144" spans="1:14" x14ac:dyDescent="0.25">
      <c r="A144" s="88" t="s">
        <v>621</v>
      </c>
      <c r="B144" s="89">
        <v>70</v>
      </c>
      <c r="C144" s="90">
        <v>70</v>
      </c>
      <c r="D144" s="89">
        <v>50</v>
      </c>
      <c r="E144" s="90">
        <v>50</v>
      </c>
      <c r="F144" s="84" t="s">
        <v>155</v>
      </c>
      <c r="G144" s="79">
        <f t="shared" si="0"/>
        <v>0.2857142857142857</v>
      </c>
    </row>
    <row r="145" spans="1:9" x14ac:dyDescent="0.25">
      <c r="A145" s="88" t="s">
        <v>622</v>
      </c>
      <c r="B145" s="89">
        <v>90</v>
      </c>
      <c r="C145" s="90">
        <v>90</v>
      </c>
      <c r="D145" s="89">
        <v>80</v>
      </c>
      <c r="E145" s="90">
        <v>80</v>
      </c>
      <c r="F145" s="84" t="s">
        <v>623</v>
      </c>
      <c r="G145" s="79">
        <f t="shared" si="0"/>
        <v>0.1111111111111111</v>
      </c>
    </row>
    <row r="146" spans="1:9" x14ac:dyDescent="0.25">
      <c r="A146" s="88" t="s">
        <v>624</v>
      </c>
      <c r="B146" s="89">
        <v>100</v>
      </c>
      <c r="C146" s="90">
        <v>100</v>
      </c>
      <c r="D146" s="89">
        <v>90</v>
      </c>
      <c r="E146" s="90">
        <v>90</v>
      </c>
      <c r="F146" s="84" t="s">
        <v>155</v>
      </c>
      <c r="G146" s="79">
        <f t="shared" si="0"/>
        <v>0.1</v>
      </c>
    </row>
    <row r="147" spans="1:9" x14ac:dyDescent="0.25">
      <c r="A147" s="88" t="s">
        <v>625</v>
      </c>
      <c r="B147" s="89">
        <v>80</v>
      </c>
      <c r="C147" s="90">
        <v>80</v>
      </c>
      <c r="D147" s="89">
        <v>40</v>
      </c>
      <c r="E147" s="90">
        <v>40</v>
      </c>
      <c r="F147" s="84" t="s">
        <v>155</v>
      </c>
      <c r="G147" s="79">
        <f t="shared" si="0"/>
        <v>0.5</v>
      </c>
    </row>
    <row r="148" spans="1:9" x14ac:dyDescent="0.25">
      <c r="A148" s="88" t="s">
        <v>626</v>
      </c>
      <c r="B148" s="89">
        <v>80</v>
      </c>
      <c r="C148" s="90">
        <v>80</v>
      </c>
      <c r="D148" s="89">
        <v>50</v>
      </c>
      <c r="E148" s="90">
        <v>50</v>
      </c>
      <c r="F148" s="84" t="s">
        <v>155</v>
      </c>
      <c r="G148" s="79">
        <f t="shared" si="0"/>
        <v>0.375</v>
      </c>
    </row>
    <row r="149" spans="1:9" x14ac:dyDescent="0.25">
      <c r="A149" s="88" t="s">
        <v>627</v>
      </c>
      <c r="B149" s="89">
        <v>90</v>
      </c>
      <c r="C149" s="90">
        <v>90</v>
      </c>
      <c r="D149" s="89">
        <v>80</v>
      </c>
      <c r="E149" s="90">
        <v>80</v>
      </c>
      <c r="F149" s="84" t="s">
        <v>623</v>
      </c>
      <c r="G149" s="79">
        <f t="shared" si="0"/>
        <v>0.1111111111111111</v>
      </c>
    </row>
    <row r="150" spans="1:9" x14ac:dyDescent="0.25">
      <c r="A150" s="88" t="s">
        <v>628</v>
      </c>
      <c r="B150" s="89">
        <v>95</v>
      </c>
      <c r="C150" s="90">
        <v>95</v>
      </c>
      <c r="D150" s="89">
        <v>90</v>
      </c>
      <c r="E150" s="90">
        <v>90</v>
      </c>
      <c r="F150" s="91" t="s">
        <v>635</v>
      </c>
      <c r="G150" s="79">
        <f t="shared" si="0"/>
        <v>5.2631578947368418E-2</v>
      </c>
    </row>
    <row r="151" spans="1:9" x14ac:dyDescent="0.25">
      <c r="A151" s="88" t="s">
        <v>629</v>
      </c>
      <c r="B151" s="89">
        <v>95</v>
      </c>
      <c r="C151" s="90">
        <v>95</v>
      </c>
      <c r="D151" s="89">
        <v>90</v>
      </c>
      <c r="E151" s="90">
        <v>90</v>
      </c>
      <c r="F151" s="91" t="s">
        <v>635</v>
      </c>
      <c r="G151" s="79">
        <f t="shared" si="0"/>
        <v>5.2631578947368418E-2</v>
      </c>
    </row>
    <row r="152" spans="1:9" x14ac:dyDescent="0.25">
      <c r="A152" s="88" t="s">
        <v>630</v>
      </c>
      <c r="B152" s="89">
        <v>80</v>
      </c>
      <c r="C152" s="90">
        <v>50</v>
      </c>
      <c r="D152" s="89">
        <v>30</v>
      </c>
      <c r="E152" s="90">
        <v>30</v>
      </c>
      <c r="F152" s="84" t="s">
        <v>154</v>
      </c>
      <c r="G152" s="79">
        <f t="shared" si="0"/>
        <v>0.4</v>
      </c>
    </row>
    <row r="153" spans="1:9" x14ac:dyDescent="0.25">
      <c r="A153" s="88" t="s">
        <v>631</v>
      </c>
      <c r="B153" s="89">
        <v>90</v>
      </c>
      <c r="C153" s="90">
        <v>90</v>
      </c>
      <c r="D153" s="89">
        <v>70</v>
      </c>
      <c r="E153" s="90">
        <v>70</v>
      </c>
      <c r="F153" s="84" t="s">
        <v>151</v>
      </c>
      <c r="G153" s="79">
        <f t="shared" si="0"/>
        <v>0.22222222222222221</v>
      </c>
    </row>
    <row r="154" spans="1:9" x14ac:dyDescent="0.25">
      <c r="A154" s="88" t="s">
        <v>632</v>
      </c>
      <c r="B154" s="89">
        <v>95</v>
      </c>
      <c r="C154" s="90">
        <v>90</v>
      </c>
      <c r="D154" s="89">
        <v>80</v>
      </c>
      <c r="E154" s="90">
        <v>80</v>
      </c>
      <c r="F154" s="91" t="s">
        <v>635</v>
      </c>
      <c r="G154" s="79">
        <f t="shared" si="0"/>
        <v>0.1111111111111111</v>
      </c>
      <c r="I154" s="92"/>
    </row>
    <row r="155" spans="1:9" x14ac:dyDescent="0.25">
      <c r="A155" s="88" t="s">
        <v>633</v>
      </c>
      <c r="B155" s="89">
        <v>80</v>
      </c>
      <c r="C155" s="90">
        <v>65</v>
      </c>
      <c r="D155" s="89">
        <v>60</v>
      </c>
      <c r="E155" s="90">
        <v>30</v>
      </c>
      <c r="F155" s="84" t="s">
        <v>152</v>
      </c>
      <c r="G155" s="79">
        <f t="shared" si="0"/>
        <v>0.53846153846153844</v>
      </c>
    </row>
    <row r="156" spans="1:9" x14ac:dyDescent="0.25">
      <c r="A156" s="93" t="s">
        <v>634</v>
      </c>
      <c r="B156" s="94">
        <v>90</v>
      </c>
      <c r="C156" s="95">
        <v>90</v>
      </c>
      <c r="D156" s="94">
        <v>70</v>
      </c>
      <c r="E156" s="95">
        <v>70</v>
      </c>
      <c r="F156" s="84" t="s">
        <v>152</v>
      </c>
      <c r="G156" s="79">
        <f t="shared" si="0"/>
        <v>0.22222222222222221</v>
      </c>
    </row>
    <row r="157" spans="1:9" x14ac:dyDescent="0.25">
      <c r="A157" s="79"/>
      <c r="B157" s="79"/>
      <c r="C157" s="79"/>
      <c r="D157" s="79"/>
      <c r="E157" s="79"/>
      <c r="F157" s="79"/>
      <c r="G157" s="79"/>
    </row>
    <row r="158" spans="1:9" x14ac:dyDescent="0.25">
      <c r="A158" s="79"/>
      <c r="B158" s="79"/>
      <c r="C158" s="79"/>
      <c r="D158" s="79"/>
      <c r="E158" s="79"/>
      <c r="F158" s="79"/>
      <c r="G158" s="79"/>
    </row>
    <row r="159" spans="1:9" x14ac:dyDescent="0.25">
      <c r="A159" s="79" t="s">
        <v>155</v>
      </c>
      <c r="B159" s="79">
        <f>AVERAGEIF(F139:F156,A159,G139:G156)</f>
        <v>0.38382283834586467</v>
      </c>
      <c r="C159" s="79"/>
      <c r="D159" s="79"/>
      <c r="E159" s="79"/>
      <c r="F159" s="79"/>
      <c r="G159" s="79"/>
    </row>
    <row r="160" spans="1:9" x14ac:dyDescent="0.25">
      <c r="A160" s="79" t="s">
        <v>623</v>
      </c>
      <c r="B160" s="79">
        <f>AVERAGEIF(F139:F156,A160,G139:G156)</f>
        <v>0.1111111111111111</v>
      </c>
      <c r="C160" s="79"/>
      <c r="D160" s="79"/>
      <c r="E160" s="79"/>
      <c r="F160" s="79"/>
      <c r="G160" s="79"/>
    </row>
    <row r="161" spans="1:7" x14ac:dyDescent="0.25">
      <c r="A161" s="79" t="s">
        <v>154</v>
      </c>
      <c r="B161" s="79">
        <f>AVERAGEIF(F139:F156,A161,G139:G156)</f>
        <v>0.4</v>
      </c>
      <c r="C161" s="79"/>
      <c r="D161" s="79"/>
      <c r="E161" s="79"/>
      <c r="F161" s="79"/>
      <c r="G161" s="79"/>
    </row>
    <row r="162" spans="1:7" x14ac:dyDescent="0.25">
      <c r="A162" s="79" t="s">
        <v>151</v>
      </c>
      <c r="B162" s="79">
        <f>AVERAGEIF(F139:F156,A162,G139:G156)</f>
        <v>0.22222222222222221</v>
      </c>
      <c r="C162" s="79"/>
      <c r="D162" s="79"/>
      <c r="E162" s="79"/>
      <c r="F162" s="79"/>
      <c r="G162" s="79"/>
    </row>
    <row r="163" spans="1:7" x14ac:dyDescent="0.25">
      <c r="A163" s="79" t="s">
        <v>152</v>
      </c>
      <c r="B163" s="79">
        <f>AVERAGEIF(F139:F156,A163,G139:G156)</f>
        <v>0.38034188034188032</v>
      </c>
      <c r="C163" s="79"/>
      <c r="D163" s="79"/>
      <c r="E163" s="79"/>
      <c r="F163" s="79"/>
      <c r="G163" s="79"/>
    </row>
    <row r="165" spans="1:7" x14ac:dyDescent="0.25">
      <c r="A165" s="108" t="s">
        <v>228</v>
      </c>
      <c r="B165" s="108"/>
      <c r="C165" s="108"/>
      <c r="D165" s="108"/>
      <c r="E165" s="108"/>
    </row>
    <row r="166" spans="1:7" ht="15.75" thickBot="1" x14ac:dyDescent="0.3">
      <c r="A166" s="74" t="s">
        <v>229</v>
      </c>
      <c r="B166" s="68">
        <v>0.4</v>
      </c>
    </row>
    <row r="167" spans="1:7" ht="15.75" thickBot="1" x14ac:dyDescent="0.3">
      <c r="A167" s="36" t="s">
        <v>230</v>
      </c>
      <c r="B167" s="96">
        <f>(1+B166)^(1/(2020-2010))-1</f>
        <v>3.4219694129380196E-2</v>
      </c>
    </row>
    <row r="168" spans="1:7" x14ac:dyDescent="0.25">
      <c r="B168" s="97"/>
    </row>
    <row r="169" spans="1:7" x14ac:dyDescent="0.25">
      <c r="A169" s="108" t="s">
        <v>593</v>
      </c>
      <c r="B169" s="108"/>
    </row>
    <row r="170" spans="1:7" x14ac:dyDescent="0.25">
      <c r="A170" s="74" t="s">
        <v>594</v>
      </c>
      <c r="B170" s="98">
        <v>972.7</v>
      </c>
    </row>
    <row r="171" spans="1:7" ht="15.75" thickBot="1" x14ac:dyDescent="0.3">
      <c r="A171" s="74" t="s">
        <v>595</v>
      </c>
      <c r="B171" s="99">
        <f>400.9+53.5+276.5+255.7+63.5+462.5+B170+975.4+227.6+436.5</f>
        <v>4124.8</v>
      </c>
    </row>
    <row r="172" spans="1:7" ht="15.75" thickBot="1" x14ac:dyDescent="0.3">
      <c r="A172" s="74" t="s">
        <v>596</v>
      </c>
      <c r="B172" s="96">
        <f>B170/B171</f>
        <v>0.23581749418153608</v>
      </c>
    </row>
    <row r="173" spans="1:7" x14ac:dyDescent="0.25">
      <c r="B173" s="97"/>
    </row>
    <row r="174" spans="1:7" x14ac:dyDescent="0.25">
      <c r="A174" s="108" t="s">
        <v>239</v>
      </c>
      <c r="B174" s="108"/>
      <c r="C174" s="108"/>
      <c r="D174" s="108"/>
      <c r="E174" s="108"/>
    </row>
    <row r="175" spans="1:7" ht="15.75" thickBot="1" x14ac:dyDescent="0.3">
      <c r="A175" s="74" t="s">
        <v>603</v>
      </c>
      <c r="B175" s="97">
        <v>0.1246</v>
      </c>
    </row>
    <row r="176" spans="1:7" ht="15.75" thickBot="1" x14ac:dyDescent="0.3">
      <c r="A176" s="74" t="s">
        <v>598</v>
      </c>
      <c r="B176" s="96">
        <f>1-B175</f>
        <v>0.87539999999999996</v>
      </c>
    </row>
    <row r="178" spans="1:5" x14ac:dyDescent="0.25">
      <c r="A178" s="108" t="s">
        <v>231</v>
      </c>
      <c r="B178" s="108"/>
      <c r="C178" s="108"/>
      <c r="D178" s="108"/>
      <c r="E178" s="108"/>
    </row>
    <row r="179" spans="1:5" x14ac:dyDescent="0.25">
      <c r="A179" s="76" t="s">
        <v>600</v>
      </c>
      <c r="B179" s="36">
        <v>197000</v>
      </c>
    </row>
    <row r="180" spans="1:5" ht="15.75" thickBot="1" x14ac:dyDescent="0.3">
      <c r="A180" s="36" t="s">
        <v>601</v>
      </c>
      <c r="B180" s="36">
        <v>175000</v>
      </c>
    </row>
    <row r="181" spans="1:5" ht="15.75" thickBot="1" x14ac:dyDescent="0.3">
      <c r="A181" s="36" t="s">
        <v>232</v>
      </c>
      <c r="B181" s="70">
        <f>B179/B180</f>
        <v>1.1257142857142857</v>
      </c>
    </row>
    <row r="183" spans="1:5" x14ac:dyDescent="0.25">
      <c r="A183" s="108" t="s">
        <v>233</v>
      </c>
      <c r="B183" s="108"/>
      <c r="C183" s="108"/>
      <c r="D183" s="108"/>
      <c r="E183" s="108"/>
    </row>
    <row r="184" spans="1:5" x14ac:dyDescent="0.25">
      <c r="A184" s="100" t="s">
        <v>604</v>
      </c>
      <c r="B184" s="76">
        <v>30.5</v>
      </c>
      <c r="C184" s="36" t="s">
        <v>605</v>
      </c>
    </row>
    <row r="185" spans="1:5" ht="15.75" thickBot="1" x14ac:dyDescent="0.3">
      <c r="A185" s="100" t="s">
        <v>606</v>
      </c>
      <c r="B185" s="101">
        <v>2.2999999999999998</v>
      </c>
      <c r="C185" s="36" t="s">
        <v>605</v>
      </c>
    </row>
    <row r="186" spans="1:5" ht="15.75" thickBot="1" x14ac:dyDescent="0.3">
      <c r="A186" s="74" t="s">
        <v>607</v>
      </c>
      <c r="B186" s="102">
        <f>B185/B184</f>
        <v>7.5409836065573763E-2</v>
      </c>
    </row>
    <row r="188" spans="1:5" x14ac:dyDescent="0.25">
      <c r="A188" s="108" t="s">
        <v>255</v>
      </c>
      <c r="B188" s="108"/>
      <c r="C188" s="108"/>
      <c r="D188" s="108"/>
      <c r="E188" s="108"/>
    </row>
    <row r="189" spans="1:5" x14ac:dyDescent="0.25">
      <c r="A189" s="72" t="s">
        <v>247</v>
      </c>
      <c r="B189" s="72" t="s">
        <v>248</v>
      </c>
      <c r="C189" s="72"/>
    </row>
    <row r="190" spans="1:5" x14ac:dyDescent="0.25">
      <c r="A190" s="36" t="s">
        <v>249</v>
      </c>
      <c r="B190" s="73">
        <v>15277777.777777778</v>
      </c>
      <c r="C190" s="36" t="s">
        <v>250</v>
      </c>
    </row>
    <row r="191" spans="1:5" x14ac:dyDescent="0.25">
      <c r="A191" s="36" t="s">
        <v>251</v>
      </c>
      <c r="B191" s="73">
        <f>3.4*10^6</f>
        <v>3400000</v>
      </c>
      <c r="C191" s="103"/>
    </row>
    <row r="192" spans="1:5" x14ac:dyDescent="0.25">
      <c r="A192" s="36" t="s">
        <v>252</v>
      </c>
      <c r="B192" s="36">
        <v>2</v>
      </c>
    </row>
    <row r="193" spans="1:2" ht="15.75" thickBot="1" x14ac:dyDescent="0.3">
      <c r="A193" s="36" t="s">
        <v>253</v>
      </c>
      <c r="B193" s="73">
        <f>B192*B191</f>
        <v>6800000</v>
      </c>
    </row>
    <row r="194" spans="1:2" ht="15.75" thickBot="1" x14ac:dyDescent="0.3">
      <c r="A194" s="36" t="s">
        <v>254</v>
      </c>
      <c r="B194" s="70">
        <f>B193/B190</f>
        <v>0.44509090909090909</v>
      </c>
    </row>
  </sheetData>
  <mergeCells count="20">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 ref="A188:E188"/>
    <mergeCell ref="A165:E165"/>
    <mergeCell ref="A178:E178"/>
    <mergeCell ref="A183:E183"/>
    <mergeCell ref="A174:E174"/>
    <mergeCell ref="A169:B169"/>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PolicyLevers</vt:lpstr>
      <vt:lpstr>OutputGraphs</vt:lpstr>
      <vt:lpstr>ReferenceScenarios</vt:lpstr>
      <vt:lpstr>Targets</vt:lpstr>
      <vt:lpstr>MaxBoundCalculations</vt:lpstr>
    </vt:vector>
  </TitlesOfParts>
  <Company>EnergyInnovation.org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2014-07-10T20:44:47Z</dcterms:created>
  <dcterms:modified xsi:type="dcterms:W3CDTF">2017-04-19T00:04:45Z</dcterms:modified>
</cp:coreProperties>
</file>