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plcy-schd\FoPITY\"/>
    </mc:Choice>
  </mc:AlternateContent>
  <xr:revisionPtr revIDLastSave="0" documentId="13_ncr:1_{996C30F7-F455-424E-A71D-23D2AEC19678}" xr6:coauthVersionLast="45" xr6:coauthVersionMax="45" xr10:uidLastSave="{00000000-0000-0000-0000-000000000000}"/>
  <bookViews>
    <workbookView xWindow="1560" yWindow="1320" windowWidth="24765" windowHeight="16080" xr2:uid="{00000000-000D-0000-FFFF-FFFF00000000}"/>
  </bookViews>
  <sheets>
    <sheet name="About" sheetId="2" r:id="rId1"/>
    <sheet name="Set Schedules Here" sheetId="5" r:id="rId2"/>
    <sheet name="FoPITY-1" sheetId="4" r:id="rId3"/>
    <sheet name="FoPITY-1-WebApp" sheetId="3" r:id="rId4"/>
    <sheet name="Exogenous GDP Adjustment" sheetId="6" r:id="rId5"/>
  </sheets>
  <definedNames>
    <definedName name="rounding_decimal_places">About!$A$101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2" i="3" l="1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B13" i="6" l="1"/>
  <c r="D5" i="6"/>
  <c r="D8" i="6" s="1"/>
  <c r="C5" i="6"/>
  <c r="C8" i="6" s="1"/>
  <c r="B12" i="6" s="1"/>
  <c r="B5" i="6"/>
  <c r="B83" i="3" l="1"/>
  <c r="C83" i="3"/>
  <c r="D83" i="3"/>
  <c r="E83" i="3"/>
  <c r="F83" i="3"/>
  <c r="H83" i="3"/>
  <c r="J83" i="3"/>
  <c r="L83" i="3"/>
  <c r="N83" i="3"/>
  <c r="P83" i="3"/>
  <c r="R83" i="3"/>
  <c r="T83" i="3"/>
  <c r="V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A83" i="3"/>
  <c r="B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83" i="4"/>
  <c r="C12" i="6"/>
  <c r="D165" i="5" s="1"/>
  <c r="C83" i="4" s="1"/>
  <c r="D83" i="4" l="1"/>
  <c r="G83" i="3"/>
  <c r="E12" i="6"/>
  <c r="B14" i="6" s="1"/>
  <c r="B15" i="6" s="1"/>
  <c r="B16" i="6" s="1"/>
  <c r="C13" i="6"/>
  <c r="E165" i="5" s="1"/>
  <c r="C15" i="6"/>
  <c r="G165" i="5" s="1"/>
  <c r="C14" i="6" l="1"/>
  <c r="F165" i="5" s="1"/>
  <c r="K83" i="3" s="1"/>
  <c r="F83" i="4"/>
  <c r="I83" i="3"/>
  <c r="E83" i="4"/>
  <c r="M83" i="3"/>
  <c r="B17" i="6"/>
  <c r="C16" i="6"/>
  <c r="H165" i="5" s="1"/>
  <c r="G83" i="4" s="1"/>
  <c r="H83" i="4" l="1"/>
  <c r="O83" i="3"/>
  <c r="B18" i="6"/>
  <c r="C17" i="6"/>
  <c r="I165" i="5" s="1"/>
  <c r="I83" i="4" l="1"/>
  <c r="Q83" i="3"/>
  <c r="B19" i="6"/>
  <c r="C18" i="6"/>
  <c r="J165" i="5" s="1"/>
  <c r="S83" i="3" l="1"/>
  <c r="J83" i="4"/>
  <c r="B20" i="6"/>
  <c r="C19" i="6"/>
  <c r="K165" i="5" s="1"/>
  <c r="U83" i="3" l="1"/>
  <c r="K83" i="4"/>
  <c r="C20" i="6"/>
  <c r="L165" i="5" s="1"/>
  <c r="W83" i="3" l="1"/>
  <c r="L83" i="4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1" i="3" l="1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1" i="3" l="1"/>
  <c r="BL81" i="3"/>
  <c r="BJ81" i="3"/>
  <c r="BH81" i="3"/>
  <c r="BF81" i="3"/>
  <c r="BD81" i="3"/>
  <c r="BB81" i="3"/>
  <c r="AZ81" i="3"/>
  <c r="AX81" i="3"/>
  <c r="AV81" i="3"/>
  <c r="AT81" i="3"/>
  <c r="AR81" i="3"/>
  <c r="AP81" i="3"/>
  <c r="AN81" i="3"/>
  <c r="AL81" i="3"/>
  <c r="AJ81" i="3"/>
  <c r="AH81" i="3"/>
  <c r="AF81" i="3"/>
  <c r="AD81" i="3"/>
  <c r="AB81" i="3"/>
  <c r="Z81" i="3"/>
  <c r="X81" i="3"/>
  <c r="V81" i="3"/>
  <c r="T81" i="3"/>
  <c r="R81" i="3"/>
  <c r="P81" i="3"/>
  <c r="N81" i="3"/>
  <c r="L81" i="3"/>
  <c r="J81" i="3"/>
  <c r="H81" i="3"/>
  <c r="F81" i="3"/>
  <c r="E81" i="3"/>
  <c r="D81" i="3"/>
  <c r="C81" i="3"/>
  <c r="B81" i="3"/>
  <c r="BN80" i="3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1" i="4"/>
  <c r="B80" i="4"/>
  <c r="B79" i="4"/>
  <c r="B78" i="4"/>
  <c r="B77" i="4"/>
  <c r="B76" i="4"/>
  <c r="B75" i="4"/>
  <c r="B74" i="4"/>
  <c r="B73" i="4"/>
  <c r="B72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61" i="5" l="1"/>
  <c r="AG161" i="5"/>
  <c r="AF161" i="5"/>
  <c r="AE161" i="5"/>
  <c r="AB161" i="5"/>
  <c r="AA161" i="5"/>
  <c r="Y161" i="5"/>
  <c r="X161" i="5"/>
  <c r="W161" i="5"/>
  <c r="T161" i="5"/>
  <c r="S161" i="5"/>
  <c r="Q161" i="5"/>
  <c r="P161" i="5"/>
  <c r="O161" i="5"/>
  <c r="L161" i="5"/>
  <c r="K161" i="5"/>
  <c r="I161" i="5"/>
  <c r="H161" i="5"/>
  <c r="G161" i="5"/>
  <c r="D161" i="5"/>
  <c r="AH159" i="5"/>
  <c r="AF159" i="5"/>
  <c r="AE159" i="5"/>
  <c r="AD159" i="5"/>
  <c r="AA159" i="5"/>
  <c r="Z159" i="5"/>
  <c r="X159" i="5"/>
  <c r="W159" i="5"/>
  <c r="V159" i="5"/>
  <c r="S159" i="5"/>
  <c r="R159" i="5"/>
  <c r="P159" i="5"/>
  <c r="O159" i="5"/>
  <c r="N159" i="5"/>
  <c r="K159" i="5"/>
  <c r="J159" i="5"/>
  <c r="H159" i="5"/>
  <c r="G159" i="5"/>
  <c r="F159" i="5"/>
  <c r="AH157" i="5"/>
  <c r="AG157" i="5"/>
  <c r="AE157" i="5"/>
  <c r="AD157" i="5"/>
  <c r="AC157" i="5"/>
  <c r="AA157" i="5"/>
  <c r="Z157" i="5"/>
  <c r="Y157" i="5"/>
  <c r="W157" i="5"/>
  <c r="V157" i="5"/>
  <c r="U157" i="5"/>
  <c r="S157" i="5"/>
  <c r="R157" i="5"/>
  <c r="Q157" i="5"/>
  <c r="O157" i="5"/>
  <c r="N157" i="5"/>
  <c r="M157" i="5"/>
  <c r="K157" i="5"/>
  <c r="J157" i="5"/>
  <c r="I157" i="5"/>
  <c r="G157" i="5"/>
  <c r="F157" i="5"/>
  <c r="E157" i="5"/>
  <c r="AH155" i="5"/>
  <c r="AG155" i="5"/>
  <c r="AF155" i="5"/>
  <c r="AD155" i="5"/>
  <c r="AC155" i="5"/>
  <c r="AB155" i="5"/>
  <c r="Z155" i="5"/>
  <c r="Y155" i="5"/>
  <c r="X155" i="5"/>
  <c r="V155" i="5"/>
  <c r="U155" i="5"/>
  <c r="T155" i="5"/>
  <c r="R155" i="5"/>
  <c r="Q155" i="5"/>
  <c r="P155" i="5"/>
  <c r="N155" i="5"/>
  <c r="M155" i="5"/>
  <c r="L155" i="5"/>
  <c r="J155" i="5"/>
  <c r="I155" i="5"/>
  <c r="H155" i="5"/>
  <c r="F155" i="5"/>
  <c r="E155" i="5"/>
  <c r="D155" i="5"/>
  <c r="AG153" i="5"/>
  <c r="AF153" i="5"/>
  <c r="AE153" i="5"/>
  <c r="AC153" i="5"/>
  <c r="AB153" i="5"/>
  <c r="AA153" i="5"/>
  <c r="Y153" i="5"/>
  <c r="X153" i="5"/>
  <c r="W153" i="5"/>
  <c r="U153" i="5"/>
  <c r="T153" i="5"/>
  <c r="S153" i="5"/>
  <c r="Q153" i="5"/>
  <c r="P153" i="5"/>
  <c r="O153" i="5"/>
  <c r="M153" i="5"/>
  <c r="L153" i="5"/>
  <c r="K153" i="5"/>
  <c r="I153" i="5"/>
  <c r="H153" i="5"/>
  <c r="G153" i="5"/>
  <c r="E153" i="5"/>
  <c r="D153" i="5"/>
  <c r="AH151" i="5"/>
  <c r="AF151" i="5"/>
  <c r="AE151" i="5"/>
  <c r="AD151" i="5"/>
  <c r="AB151" i="5"/>
  <c r="AA151" i="5"/>
  <c r="Z151" i="5"/>
  <c r="X151" i="5"/>
  <c r="W151" i="5"/>
  <c r="V151" i="5"/>
  <c r="T151" i="5"/>
  <c r="S151" i="5"/>
  <c r="R151" i="5"/>
  <c r="P151" i="5"/>
  <c r="O151" i="5"/>
  <c r="N151" i="5"/>
  <c r="L151" i="5"/>
  <c r="K151" i="5"/>
  <c r="J151" i="5"/>
  <c r="H151" i="5"/>
  <c r="G151" i="5"/>
  <c r="F151" i="5"/>
  <c r="D151" i="5"/>
  <c r="AH149" i="5"/>
  <c r="AG149" i="5"/>
  <c r="AE149" i="5"/>
  <c r="AD149" i="5"/>
  <c r="AC149" i="5"/>
  <c r="AA149" i="5"/>
  <c r="Z149" i="5"/>
  <c r="Y149" i="5"/>
  <c r="W149" i="5"/>
  <c r="V149" i="5"/>
  <c r="U149" i="5"/>
  <c r="S149" i="5"/>
  <c r="R149" i="5"/>
  <c r="Q149" i="5"/>
  <c r="O149" i="5"/>
  <c r="N149" i="5"/>
  <c r="M149" i="5"/>
  <c r="K149" i="5"/>
  <c r="J149" i="5"/>
  <c r="I149" i="5"/>
  <c r="G149" i="5"/>
  <c r="F149" i="5"/>
  <c r="E149" i="5"/>
  <c r="AH147" i="5"/>
  <c r="AG147" i="5"/>
  <c r="AF147" i="5"/>
  <c r="AD147" i="5"/>
  <c r="AC147" i="5"/>
  <c r="AB147" i="5"/>
  <c r="Z147" i="5"/>
  <c r="Y147" i="5"/>
  <c r="X147" i="5"/>
  <c r="V147" i="5"/>
  <c r="U147" i="5"/>
  <c r="T147" i="5"/>
  <c r="R147" i="5"/>
  <c r="Q147" i="5"/>
  <c r="P147" i="5"/>
  <c r="N147" i="5"/>
  <c r="M147" i="5"/>
  <c r="L147" i="5"/>
  <c r="J147" i="5"/>
  <c r="I147" i="5"/>
  <c r="H147" i="5"/>
  <c r="F147" i="5"/>
  <c r="E147" i="5"/>
  <c r="D147" i="5"/>
  <c r="AG145" i="5"/>
  <c r="AF145" i="5"/>
  <c r="AE145" i="5"/>
  <c r="AC145" i="5"/>
  <c r="AB145" i="5"/>
  <c r="AA145" i="5"/>
  <c r="Y145" i="5"/>
  <c r="X145" i="5"/>
  <c r="W145" i="5"/>
  <c r="U145" i="5"/>
  <c r="T145" i="5"/>
  <c r="S145" i="5"/>
  <c r="Q145" i="5"/>
  <c r="P145" i="5"/>
  <c r="O145" i="5"/>
  <c r="M145" i="5"/>
  <c r="L145" i="5"/>
  <c r="K145" i="5"/>
  <c r="I145" i="5"/>
  <c r="H145" i="5"/>
  <c r="G145" i="5"/>
  <c r="E145" i="5"/>
  <c r="D145" i="5"/>
  <c r="AH143" i="5"/>
  <c r="AF143" i="5"/>
  <c r="AE143" i="5"/>
  <c r="AD143" i="5"/>
  <c r="AB143" i="5"/>
  <c r="AA143" i="5"/>
  <c r="Z143" i="5"/>
  <c r="X143" i="5"/>
  <c r="W143" i="5"/>
  <c r="V143" i="5"/>
  <c r="T143" i="5"/>
  <c r="S143" i="5"/>
  <c r="R143" i="5"/>
  <c r="P143" i="5"/>
  <c r="O143" i="5"/>
  <c r="N143" i="5"/>
  <c r="L143" i="5"/>
  <c r="K143" i="5"/>
  <c r="J143" i="5"/>
  <c r="H143" i="5"/>
  <c r="G143" i="5"/>
  <c r="F143" i="5"/>
  <c r="D143" i="5"/>
  <c r="U72" i="3" l="1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O74" i="3"/>
  <c r="H74" i="4"/>
  <c r="Y74" i="3"/>
  <c r="M74" i="4"/>
  <c r="AI74" i="3"/>
  <c r="AU74" i="3"/>
  <c r="X74" i="4"/>
  <c r="BE74" i="3"/>
  <c r="AC74" i="4"/>
  <c r="BO74" i="3"/>
  <c r="AH74" i="4"/>
  <c r="Q75" i="3"/>
  <c r="I75" i="4"/>
  <c r="AA75" i="3"/>
  <c r="N75" i="4"/>
  <c r="AK75" i="3"/>
  <c r="AW75" i="3"/>
  <c r="Y75" i="4"/>
  <c r="BG75" i="3"/>
  <c r="AD75" i="4"/>
  <c r="G76" i="3"/>
  <c r="C76" i="4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M79" i="3"/>
  <c r="Y79" i="3"/>
  <c r="M79" i="4"/>
  <c r="AI79" i="3"/>
  <c r="R79" i="4"/>
  <c r="AS79" i="3"/>
  <c r="BE79" i="3"/>
  <c r="AC79" i="4"/>
  <c r="BO79" i="3"/>
  <c r="AH79" i="4"/>
  <c r="S80" i="3"/>
  <c r="J80" i="4"/>
  <c r="AE80" i="3"/>
  <c r="AS80" i="3"/>
  <c r="W80" i="4"/>
  <c r="BG80" i="3"/>
  <c r="AD80" i="4"/>
  <c r="G81" i="3"/>
  <c r="C81" i="4"/>
  <c r="U81" i="3"/>
  <c r="K81" i="4"/>
  <c r="AG81" i="3"/>
  <c r="AU81" i="3"/>
  <c r="X81" i="4"/>
  <c r="BI81" i="3"/>
  <c r="AE81" i="4"/>
  <c r="M72" i="3"/>
  <c r="G72" i="4"/>
  <c r="W72" i="3"/>
  <c r="AI72" i="3"/>
  <c r="R72" i="4"/>
  <c r="AS72" i="3"/>
  <c r="W72" i="4"/>
  <c r="BC72" i="3"/>
  <c r="BO72" i="3"/>
  <c r="AH72" i="4"/>
  <c r="O73" i="3"/>
  <c r="H73" i="4"/>
  <c r="Y73" i="3"/>
  <c r="AK73" i="3"/>
  <c r="S73" i="4"/>
  <c r="AU73" i="3"/>
  <c r="X73" i="4"/>
  <c r="BE73" i="3"/>
  <c r="C74" i="4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O78" i="3"/>
  <c r="H78" i="4"/>
  <c r="Y78" i="3"/>
  <c r="M78" i="4"/>
  <c r="AI78" i="3"/>
  <c r="AU78" i="3"/>
  <c r="X78" i="4"/>
  <c r="BE78" i="3"/>
  <c r="AC78" i="4"/>
  <c r="BO78" i="3"/>
  <c r="AH78" i="4"/>
  <c r="Q79" i="3"/>
  <c r="I79" i="4"/>
  <c r="AA79" i="3"/>
  <c r="N79" i="4"/>
  <c r="AK79" i="3"/>
  <c r="AW79" i="3"/>
  <c r="Y79" i="4"/>
  <c r="BG79" i="3"/>
  <c r="AD79" i="4"/>
  <c r="K80" i="3"/>
  <c r="F80" i="4"/>
  <c r="U80" i="3"/>
  <c r="AI80" i="3"/>
  <c r="R80" i="4"/>
  <c r="AU80" i="3"/>
  <c r="BI80" i="3"/>
  <c r="AE80" i="4"/>
  <c r="M81" i="3"/>
  <c r="G81" i="4"/>
  <c r="W81" i="3"/>
  <c r="AK81" i="3"/>
  <c r="S81" i="4"/>
  <c r="AW81" i="3"/>
  <c r="BK81" i="3"/>
  <c r="AF81" i="4"/>
  <c r="O72" i="3"/>
  <c r="AA72" i="3"/>
  <c r="N72" i="4"/>
  <c r="AK72" i="3"/>
  <c r="S72" i="4"/>
  <c r="AU72" i="3"/>
  <c r="BG72" i="3"/>
  <c r="AD72" i="4"/>
  <c r="G73" i="3"/>
  <c r="D73" i="4"/>
  <c r="C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BO76" i="3"/>
  <c r="AH76" i="4"/>
  <c r="O77" i="3"/>
  <c r="H77" i="4"/>
  <c r="Y77" i="3"/>
  <c r="AK77" i="3"/>
  <c r="S77" i="4"/>
  <c r="AU77" i="3"/>
  <c r="X77" i="4"/>
  <c r="BE77" i="3"/>
  <c r="G78" i="3"/>
  <c r="C78" i="4"/>
  <c r="D78" i="4"/>
  <c r="Q78" i="3"/>
  <c r="I78" i="4"/>
  <c r="AA78" i="3"/>
  <c r="AM78" i="3"/>
  <c r="T78" i="4"/>
  <c r="AW78" i="3"/>
  <c r="Y78" i="4"/>
  <c r="BG78" i="3"/>
  <c r="I79" i="3"/>
  <c r="E79" i="4"/>
  <c r="S79" i="3"/>
  <c r="J79" i="4"/>
  <c r="AC79" i="3"/>
  <c r="AO79" i="3"/>
  <c r="U79" i="4"/>
  <c r="AY79" i="3"/>
  <c r="Z79" i="4"/>
  <c r="BI79" i="3"/>
  <c r="M80" i="3"/>
  <c r="G80" i="4"/>
  <c r="AA80" i="3"/>
  <c r="N80" i="4"/>
  <c r="AK80" i="3"/>
  <c r="AY80" i="3"/>
  <c r="Z80" i="4"/>
  <c r="BK80" i="3"/>
  <c r="O81" i="3"/>
  <c r="H81" i="4"/>
  <c r="AC81" i="3"/>
  <c r="O81" i="4"/>
  <c r="AM81" i="3"/>
  <c r="BA81" i="3"/>
  <c r="AA81" i="4"/>
  <c r="BM81" i="3"/>
  <c r="K72" i="3"/>
  <c r="F72" i="4"/>
  <c r="G72" i="3"/>
  <c r="C72" i="4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BO75" i="3"/>
  <c r="AH75" i="4"/>
  <c r="O76" i="3"/>
  <c r="AA76" i="3"/>
  <c r="N76" i="4"/>
  <c r="AK76" i="3"/>
  <c r="S76" i="4"/>
  <c r="AU76" i="3"/>
  <c r="BG76" i="3"/>
  <c r="AD76" i="4"/>
  <c r="G77" i="3"/>
  <c r="D77" i="4"/>
  <c r="C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K79" i="3"/>
  <c r="F79" i="4"/>
  <c r="U79" i="3"/>
  <c r="AG79" i="3"/>
  <c r="Q79" i="4"/>
  <c r="AQ79" i="3"/>
  <c r="V79" i="4"/>
  <c r="BA79" i="3"/>
  <c r="BM79" i="3"/>
  <c r="AG79" i="4"/>
  <c r="O80" i="3"/>
  <c r="AC80" i="3"/>
  <c r="O80" i="4"/>
  <c r="AQ80" i="3"/>
  <c r="V80" i="4"/>
  <c r="BA80" i="3"/>
  <c r="BO80" i="3"/>
  <c r="AH80" i="4"/>
  <c r="Q81" i="3"/>
  <c r="AE81" i="3"/>
  <c r="P81" i="4"/>
  <c r="AS81" i="3"/>
  <c r="W81" i="4"/>
  <c r="BC81" i="3"/>
  <c r="BG81" i="3"/>
  <c r="AD81" i="4"/>
  <c r="I143" i="5"/>
  <c r="H72" i="4" s="1"/>
  <c r="Q143" i="5"/>
  <c r="P72" i="4" s="1"/>
  <c r="Y143" i="5"/>
  <c r="AG143" i="5"/>
  <c r="AF72" i="4" s="1"/>
  <c r="J145" i="5"/>
  <c r="I73" i="4" s="1"/>
  <c r="R145" i="5"/>
  <c r="Z145" i="5"/>
  <c r="AH145" i="5"/>
  <c r="AG73" i="4" s="1"/>
  <c r="K147" i="5"/>
  <c r="J74" i="4" s="1"/>
  <c r="S147" i="5"/>
  <c r="R74" i="4" s="1"/>
  <c r="AA147" i="5"/>
  <c r="D149" i="5"/>
  <c r="L149" i="5"/>
  <c r="K75" i="4" s="1"/>
  <c r="T149" i="5"/>
  <c r="AB149" i="5"/>
  <c r="E151" i="5"/>
  <c r="D76" i="4" s="1"/>
  <c r="M151" i="5"/>
  <c r="L76" i="4" s="1"/>
  <c r="U151" i="5"/>
  <c r="AC151" i="5"/>
  <c r="F153" i="5"/>
  <c r="E77" i="4" s="1"/>
  <c r="N153" i="5"/>
  <c r="M77" i="4" s="1"/>
  <c r="V153" i="5"/>
  <c r="AD153" i="5"/>
  <c r="G155" i="5"/>
  <c r="O155" i="5"/>
  <c r="W155" i="5"/>
  <c r="AE155" i="5"/>
  <c r="H157" i="5"/>
  <c r="G79" i="4" s="1"/>
  <c r="P157" i="5"/>
  <c r="X157" i="5"/>
  <c r="AF157" i="5"/>
  <c r="I159" i="5"/>
  <c r="H80" i="4" s="1"/>
  <c r="Q159" i="5"/>
  <c r="Y159" i="5"/>
  <c r="AG159" i="5"/>
  <c r="J161" i="5"/>
  <c r="R161" i="5"/>
  <c r="Q81" i="4" s="1"/>
  <c r="Z161" i="5"/>
  <c r="Y81" i="4" s="1"/>
  <c r="AH161" i="5"/>
  <c r="D159" i="5"/>
  <c r="L159" i="5"/>
  <c r="T159" i="5"/>
  <c r="AB159" i="5"/>
  <c r="E161" i="5"/>
  <c r="M161" i="5"/>
  <c r="L81" i="4" s="1"/>
  <c r="U161" i="5"/>
  <c r="T81" i="4" s="1"/>
  <c r="AC161" i="5"/>
  <c r="AB81" i="4" s="1"/>
  <c r="E143" i="5"/>
  <c r="D72" i="4" s="1"/>
  <c r="M143" i="5"/>
  <c r="L72" i="4" s="1"/>
  <c r="U143" i="5"/>
  <c r="AC143" i="5"/>
  <c r="F145" i="5"/>
  <c r="N145" i="5"/>
  <c r="M73" i="4" s="1"/>
  <c r="V145" i="5"/>
  <c r="AD145" i="5"/>
  <c r="G147" i="5"/>
  <c r="F74" i="4" s="1"/>
  <c r="O147" i="5"/>
  <c r="W147" i="5"/>
  <c r="V74" i="4" s="1"/>
  <c r="AE147" i="5"/>
  <c r="H149" i="5"/>
  <c r="P149" i="5"/>
  <c r="X149" i="5"/>
  <c r="AF149" i="5"/>
  <c r="I151" i="5"/>
  <c r="H76" i="4" s="1"/>
  <c r="Q151" i="5"/>
  <c r="Y151" i="5"/>
  <c r="AG151" i="5"/>
  <c r="J153" i="5"/>
  <c r="R153" i="5"/>
  <c r="Z153" i="5"/>
  <c r="Y77" i="4" s="1"/>
  <c r="AH153" i="5"/>
  <c r="K155" i="5"/>
  <c r="S155" i="5"/>
  <c r="AA155" i="5"/>
  <c r="D157" i="5"/>
  <c r="L157" i="5"/>
  <c r="T157" i="5"/>
  <c r="AB157" i="5"/>
  <c r="E159" i="5"/>
  <c r="M159" i="5"/>
  <c r="U159" i="5"/>
  <c r="AC159" i="5"/>
  <c r="F161" i="5"/>
  <c r="N161" i="5"/>
  <c r="V161" i="5"/>
  <c r="BA78" i="3" l="1"/>
  <c r="AA78" i="4"/>
  <c r="AU75" i="3"/>
  <c r="X75" i="4"/>
  <c r="AM80" i="3"/>
  <c r="T80" i="4"/>
  <c r="AU79" i="3"/>
  <c r="X79" i="4"/>
  <c r="AO76" i="3"/>
  <c r="U76" i="4"/>
  <c r="AM75" i="3"/>
  <c r="T75" i="4"/>
  <c r="AI73" i="3"/>
  <c r="R73" i="4"/>
  <c r="AA81" i="3"/>
  <c r="N81" i="4"/>
  <c r="W79" i="3"/>
  <c r="L79" i="4"/>
  <c r="S77" i="3"/>
  <c r="J77" i="4"/>
  <c r="O75" i="3"/>
  <c r="H75" i="4"/>
  <c r="K73" i="3"/>
  <c r="F73" i="4"/>
  <c r="I81" i="3"/>
  <c r="E81" i="4"/>
  <c r="S81" i="3"/>
  <c r="J81" i="4"/>
  <c r="M78" i="3"/>
  <c r="G78" i="4"/>
  <c r="K81" i="3"/>
  <c r="F81" i="4"/>
  <c r="I80" i="3"/>
  <c r="E80" i="4"/>
  <c r="G79" i="3"/>
  <c r="C79" i="4"/>
  <c r="D79" i="4"/>
  <c r="BO77" i="3"/>
  <c r="AH77" i="4"/>
  <c r="BM76" i="3"/>
  <c r="AG76" i="4"/>
  <c r="BK75" i="3"/>
  <c r="AF75" i="4"/>
  <c r="BI74" i="3"/>
  <c r="AE74" i="4"/>
  <c r="BG73" i="3"/>
  <c r="AD73" i="4"/>
  <c r="BE72" i="3"/>
  <c r="AC72" i="4"/>
  <c r="BE81" i="3"/>
  <c r="AC81" i="4"/>
  <c r="BC80" i="3"/>
  <c r="AB80" i="4"/>
  <c r="BO81" i="3"/>
  <c r="AH81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G75" i="4"/>
  <c r="E73" i="4"/>
  <c r="S75" i="4"/>
  <c r="Q73" i="4"/>
  <c r="BE80" i="3"/>
  <c r="AC80" i="4"/>
  <c r="AQ73" i="3"/>
  <c r="V73" i="4"/>
  <c r="Z78" i="4"/>
  <c r="AG81" i="4"/>
  <c r="AE79" i="4"/>
  <c r="AD78" i="4"/>
  <c r="AG77" i="4"/>
  <c r="AF76" i="4"/>
  <c r="AE75" i="4"/>
  <c r="AD74" i="4"/>
  <c r="D81" i="4"/>
  <c r="F78" i="4"/>
  <c r="BC79" i="3"/>
  <c r="AB79" i="4"/>
  <c r="AW76" i="3"/>
  <c r="Y76" i="4"/>
  <c r="AO72" i="3"/>
  <c r="U72" i="4"/>
  <c r="AY81" i="3"/>
  <c r="Z81" i="4"/>
  <c r="AS78" i="3"/>
  <c r="W78" i="4"/>
  <c r="AA79" i="4"/>
  <c r="AQ81" i="3"/>
  <c r="V81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Y81" i="3"/>
  <c r="M81" i="4"/>
  <c r="W80" i="3"/>
  <c r="L80" i="4"/>
  <c r="AI81" i="3"/>
  <c r="R81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X76" i="4"/>
  <c r="W75" i="4"/>
  <c r="U73" i="4"/>
  <c r="T72" i="4"/>
  <c r="AC77" i="4"/>
  <c r="AB76" i="4"/>
  <c r="AA75" i="4"/>
  <c r="Z74" i="4"/>
  <c r="Y73" i="4"/>
  <c r="AC73" i="4"/>
  <c r="AB72" i="4"/>
  <c r="AY77" i="3"/>
  <c r="Z77" i="4"/>
  <c r="AS74" i="3"/>
  <c r="W74" i="4"/>
  <c r="AO81" i="3"/>
  <c r="U81" i="4"/>
  <c r="AW80" i="3"/>
  <c r="Y80" i="4"/>
  <c r="AQ77" i="3"/>
  <c r="V77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C80" i="4"/>
  <c r="Q80" i="3"/>
  <c r="I80" i="4"/>
  <c r="O79" i="3"/>
  <c r="H79" i="4"/>
  <c r="K77" i="3"/>
  <c r="F77" i="4"/>
  <c r="I76" i="3"/>
  <c r="E76" i="4"/>
  <c r="G75" i="3"/>
  <c r="C75" i="4"/>
  <c r="D75" i="4"/>
  <c r="BO73" i="3"/>
  <c r="AH73" i="4"/>
  <c r="BM72" i="3"/>
  <c r="AG72" i="4"/>
  <c r="I81" i="4"/>
  <c r="AA80" i="4"/>
  <c r="K79" i="4"/>
  <c r="J78" i="4"/>
  <c r="I77" i="4"/>
  <c r="AF80" i="4"/>
  <c r="S80" i="4"/>
  <c r="O79" i="4"/>
  <c r="N78" i="4"/>
  <c r="X72" i="4"/>
  <c r="X80" i="4"/>
  <c r="K80" i="4"/>
  <c r="S79" i="4"/>
  <c r="R78" i="4"/>
  <c r="Q77" i="4"/>
  <c r="P76" i="4"/>
  <c r="O75" i="4"/>
  <c r="N74" i="4"/>
  <c r="P80" i="4"/>
  <c r="W79" i="4"/>
  <c r="V78" i="4"/>
  <c r="U77" i="4"/>
  <c r="T76" i="4"/>
</calcChain>
</file>

<file path=xl/sharedStrings.xml><?xml version="1.0" encoding="utf-8"?>
<sst xmlns="http://schemas.openxmlformats.org/spreadsheetml/2006/main" count="255" uniqueCount="189">
  <si>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</si>
  <si>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</si>
  <si>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</si>
  <si>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</si>
  <si>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</si>
  <si>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</si>
  <si>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</si>
  <si>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</si>
  <si>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</si>
  <si>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</si>
  <si>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</si>
  <si>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</si>
  <si>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</si>
  <si>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</si>
  <si>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</si>
  <si>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</si>
  <si>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</si>
  <si>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</si>
  <si>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</si>
  <si>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</si>
  <si>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</si>
  <si>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</si>
  <si>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</si>
  <si>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</si>
  <si>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</si>
  <si>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</si>
  <si>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</si>
  <si>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</si>
  <si>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</si>
  <si>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</si>
  <si>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</si>
  <si>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</si>
  <si>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</si>
  <si>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</si>
  <si>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</si>
  <si>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</si>
  <si>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</si>
  <si>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</si>
  <si>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</si>
  <si>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</si>
  <si>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</si>
  <si>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</si>
  <si>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</si>
  <si>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</si>
  <si>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</si>
  <si>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</si>
  <si>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</si>
  <si>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</si>
  <si>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</si>
  <si>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</si>
  <si>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</si>
  <si>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</si>
  <si>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</si>
  <si>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</si>
  <si>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</si>
  <si>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</si>
  <si>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</si>
  <si>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</si>
  <si>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</si>
  <si>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</si>
  <si>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</si>
  <si>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</si>
  <si>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</si>
  <si>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</si>
  <si>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</si>
  <si>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</si>
  <si>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</si>
  <si>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</si>
  <si>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</si>
  <si>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</si>
  <si>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</si>
  <si>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</si>
  <si>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</si>
  <si>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</si>
  <si>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</si>
  <si>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</si>
  <si>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</si>
  <si>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</si>
  <si>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</si>
  <si>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</si>
  <si>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</si>
  <si>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</si>
  <si>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</si>
  <si>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</si>
  <si>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</si>
  <si>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</si>
  <si>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</si>
  <si>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</si>
  <si>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</si>
  <si>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</si>
  <si>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</si>
  <si>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</si>
  <si>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</si>
  <si>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</si>
  <si>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</si>
  <si>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</si>
  <si>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</si>
  <si>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</si>
  <si>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</si>
  <si>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</si>
  <si>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</si>
  <si>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</si>
  <si>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</si>
  <si>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</si>
  <si>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</si>
  <si>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</si>
  <si>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</si>
  <si>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</si>
  <si>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</si>
  <si>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</si>
  <si>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</si>
  <si>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</si>
  <si>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</si>
  <si>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</si>
  <si>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</si>
  <si>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</si>
  <si>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</si>
  <si>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</si>
  <si>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</si>
  <si>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</si>
  <si>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</si>
  <si>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</si>
  <si>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</si>
  <si>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</si>
  <si>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</si>
  <si>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</si>
  <si>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</si>
  <si>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</si>
  <si>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</si>
  <si>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</si>
  <si>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</si>
  <si>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</si>
  <si>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</si>
  <si>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</si>
  <si>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</si>
  <si>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</si>
  <si>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</si>
  <si>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</si>
  <si>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</si>
  <si>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</si>
  <si>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</si>
  <si>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</si>
  <si>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</si>
  <si>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</si>
  <si>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</si>
  <si>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</si>
  <si>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</si>
  <si>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</si>
  <si>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</si>
  <si>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</si>
  <si>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</si>
  <si>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</si>
  <si>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</si>
  <si>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</si>
  <si>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</si>
  <si>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</si>
  <si>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</si>
  <si>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</si>
  <si>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</si>
  <si>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</si>
  <si>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</si>
  <si>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</si>
  <si>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</si>
  <si>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</si>
  <si>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</si>
  <si>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</si>
  <si>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</si>
  <si>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</si>
  <si>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</si>
  <si>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</si>
  <si>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</si>
  <si>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</si>
  <si>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</si>
  <si>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Fraction of Impact Carried to Following Year</t>
  </si>
  <si>
    <t>U.S. GDP Impact of SARC-CoV-2 Pandemic</t>
  </si>
  <si>
    <t>Other values intended to be user-specified, with no source needed.</t>
  </si>
  <si>
    <t>GDP Impact</t>
  </si>
  <si>
    <t>Impact Relative to 2020</t>
  </si>
  <si>
    <t>May STEO</t>
  </si>
  <si>
    <t>January STEO</t>
  </si>
  <si>
    <t>January STEO - Adjusted for 2019 value</t>
  </si>
  <si>
    <t>Source: Tables 9a, row 1</t>
  </si>
  <si>
    <t>U.S. Energy Information Administration</t>
  </si>
  <si>
    <t>January 2020 and May 2020</t>
  </si>
  <si>
    <t>Short-Term Energy Outlook</t>
  </si>
  <si>
    <t>https://www.eia.gov/outlooks/steo/</t>
  </si>
  <si>
    <t>Table 9a</t>
  </si>
  <si>
    <t>Real GDP (billion chained 2012 dollars)</t>
  </si>
  <si>
    <t>cross alternate government revenue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</si>
</sst>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7" xfId="0" applyNumberFormat="1" applyBorder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Here'!$B$160:$AH$160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Here'!$B$161:$AH$161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4" t="s">
        <v>174</v>
      </c>
      <c r="C3" s="13"/>
      <c r="D3" s="13"/>
      <c r="E3" s="13"/>
      <c r="F3" s="13"/>
    </row>
    <row r="4" spans="1:6" x14ac:dyDescent="0.25">
      <c r="B4" t="s">
        <v>182</v>
      </c>
    </row>
    <row r="5" spans="1:6" x14ac:dyDescent="0.25">
      <c r="B5" s="36" t="s">
        <v>183</v>
      </c>
    </row>
    <row r="6" spans="1:6" x14ac:dyDescent="0.25">
      <c r="B6" t="s">
        <v>184</v>
      </c>
    </row>
    <row r="7" spans="1:6" x14ac:dyDescent="0.25">
      <c r="B7" s="29" t="s">
        <v>185</v>
      </c>
    </row>
    <row r="8" spans="1:6" x14ac:dyDescent="0.25">
      <c r="B8" t="s">
        <v>186</v>
      </c>
    </row>
    <row r="10" spans="1:6" x14ac:dyDescent="0.25">
      <c r="B10" s="19" t="s">
        <v>175</v>
      </c>
    </row>
    <row r="12" spans="1:6" x14ac:dyDescent="0.25">
      <c r="A12" s="1" t="s">
        <v>35</v>
      </c>
    </row>
    <row r="13" spans="1:6" x14ac:dyDescent="0.25">
      <c r="A13" t="s">
        <v>36</v>
      </c>
    </row>
    <row r="14" spans="1:6" x14ac:dyDescent="0.25">
      <c r="A14" s="2" t="s">
        <v>37</v>
      </c>
    </row>
    <row r="15" spans="1:6" x14ac:dyDescent="0.25">
      <c r="A15" t="s">
        <v>79</v>
      </c>
    </row>
    <row r="16" spans="1:6" x14ac:dyDescent="0.25">
      <c r="A16" t="s">
        <v>80</v>
      </c>
    </row>
    <row r="18" spans="1:6" x14ac:dyDescent="0.25">
      <c r="A18" t="s">
        <v>81</v>
      </c>
    </row>
    <row r="19" spans="1:6" x14ac:dyDescent="0.25">
      <c r="A19" t="s">
        <v>150</v>
      </c>
    </row>
    <row r="20" spans="1:6" x14ac:dyDescent="0.25">
      <c r="A20" t="s">
        <v>83</v>
      </c>
    </row>
    <row r="22" spans="1:6" x14ac:dyDescent="0.25">
      <c r="A22" t="s">
        <v>38</v>
      </c>
    </row>
    <row r="23" spans="1:6" x14ac:dyDescent="0.25">
      <c r="A23" t="s">
        <v>39</v>
      </c>
    </row>
    <row r="24" spans="1:6" x14ac:dyDescent="0.25">
      <c r="A24" t="s">
        <v>40</v>
      </c>
    </row>
    <row r="25" spans="1:6" x14ac:dyDescent="0.25">
      <c r="A25" t="s">
        <v>41</v>
      </c>
    </row>
    <row r="26" spans="1:6" x14ac:dyDescent="0.25">
      <c r="A26" t="s">
        <v>82</v>
      </c>
    </row>
    <row r="27" spans="1:6" x14ac:dyDescent="0.25">
      <c r="A27">
        <v>2018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25">
      <c r="A30" s="1" t="s">
        <v>86</v>
      </c>
    </row>
    <row r="31" spans="1:6" x14ac:dyDescent="0.25">
      <c r="A31" t="s">
        <v>87</v>
      </c>
    </row>
    <row r="32" spans="1:6" x14ac:dyDescent="0.25">
      <c r="A32" t="s">
        <v>88</v>
      </c>
    </row>
    <row r="33" spans="1:2" x14ac:dyDescent="0.25">
      <c r="A33" t="s">
        <v>89</v>
      </c>
    </row>
    <row r="34" spans="1:2" x14ac:dyDescent="0.25">
      <c r="A34" t="s">
        <v>90</v>
      </c>
    </row>
    <row r="35" spans="1:2" x14ac:dyDescent="0.25">
      <c r="B35" t="s">
        <v>91</v>
      </c>
    </row>
    <row r="36" spans="1:2" x14ac:dyDescent="0.25">
      <c r="B36" s="19" t="s">
        <v>104</v>
      </c>
    </row>
    <row r="37" spans="1:2" x14ac:dyDescent="0.25">
      <c r="B37" t="s">
        <v>92</v>
      </c>
    </row>
    <row r="38" spans="1:2" x14ac:dyDescent="0.25">
      <c r="B38" s="19" t="s">
        <v>105</v>
      </c>
    </row>
    <row r="39" spans="1:2" x14ac:dyDescent="0.25">
      <c r="A39" t="s">
        <v>93</v>
      </c>
    </row>
    <row r="40" spans="1:2" x14ac:dyDescent="0.25">
      <c r="B40" s="2" t="s">
        <v>94</v>
      </c>
    </row>
    <row r="41" spans="1:2" x14ac:dyDescent="0.25">
      <c r="B41" s="19" t="s">
        <v>95</v>
      </c>
    </row>
    <row r="42" spans="1:2" x14ac:dyDescent="0.25">
      <c r="B42" s="19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B45" t="s">
        <v>99</v>
      </c>
    </row>
    <row r="46" spans="1:2" x14ac:dyDescent="0.25">
      <c r="A46" t="s">
        <v>101</v>
      </c>
    </row>
    <row r="47" spans="1:2" x14ac:dyDescent="0.25">
      <c r="B47" t="s">
        <v>102</v>
      </c>
    </row>
    <row r="48" spans="1:2" x14ac:dyDescent="0.25">
      <c r="B48" t="s">
        <v>103</v>
      </c>
    </row>
    <row r="50" spans="1:1" x14ac:dyDescent="0.25">
      <c r="A50" s="1" t="s">
        <v>100</v>
      </c>
    </row>
    <row r="51" spans="1:1" x14ac:dyDescent="0.25">
      <c r="A51" t="s">
        <v>67</v>
      </c>
    </row>
    <row r="52" spans="1:1" x14ac:dyDescent="0.25">
      <c r="A52" t="s">
        <v>63</v>
      </c>
    </row>
    <row r="53" spans="1:1" x14ac:dyDescent="0.25">
      <c r="A53" t="s">
        <v>42</v>
      </c>
    </row>
    <row r="54" spans="1:1" x14ac:dyDescent="0.25">
      <c r="A54" t="s">
        <v>62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60" spans="1:1" x14ac:dyDescent="0.25">
      <c r="A60" t="s">
        <v>46</v>
      </c>
    </row>
    <row r="61" spans="1:1" x14ac:dyDescent="0.25">
      <c r="A61" t="s">
        <v>43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ht="15.75" thickBot="1" x14ac:dyDescent="0.3"/>
    <row r="65" spans="1:4" x14ac:dyDescent="0.25">
      <c r="A65" s="3" t="s">
        <v>53</v>
      </c>
      <c r="B65" s="4"/>
      <c r="C65" s="4"/>
      <c r="D65" s="5"/>
    </row>
    <row r="66" spans="1:4" x14ac:dyDescent="0.25">
      <c r="A66" s="6" t="s">
        <v>50</v>
      </c>
      <c r="B66" s="7">
        <v>1.0089999999999999</v>
      </c>
      <c r="C66" s="7"/>
      <c r="D66" s="8"/>
    </row>
    <row r="67" spans="1:4" x14ac:dyDescent="0.25">
      <c r="A67" s="6" t="s">
        <v>51</v>
      </c>
      <c r="B67" s="7">
        <v>-0.27</v>
      </c>
      <c r="C67" s="7"/>
      <c r="D67" s="8"/>
    </row>
    <row r="68" spans="1:4" ht="15.75" thickBot="1" x14ac:dyDescent="0.3">
      <c r="A68" s="9" t="s">
        <v>52</v>
      </c>
      <c r="B68" s="10">
        <v>-15</v>
      </c>
      <c r="C68" s="10"/>
      <c r="D68" s="11"/>
    </row>
    <row r="97" spans="1:2" x14ac:dyDescent="0.25">
      <c r="A97" s="1" t="s">
        <v>158</v>
      </c>
    </row>
    <row r="98" spans="1:2" x14ac:dyDescent="0.25">
      <c r="A98" t="s">
        <v>159</v>
      </c>
    </row>
    <row r="99" spans="1:2" x14ac:dyDescent="0.25">
      <c r="A99" t="s">
        <v>160</v>
      </c>
    </row>
    <row r="100" spans="1:2" x14ac:dyDescent="0.25">
      <c r="A100" t="s">
        <v>161</v>
      </c>
    </row>
    <row r="101" spans="1:2" x14ac:dyDescent="0.25">
      <c r="A101" s="23">
        <v>6</v>
      </c>
      <c r="B101" t="s">
        <v>162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H1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  <c r="AH1" s="17" t="s">
        <v>142</v>
      </c>
    </row>
    <row r="2" spans="1:34" x14ac:dyDescent="0.25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74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 s="12"/>
      <c r="B9" s="16">
        <v>0</v>
      </c>
      <c r="C9" s="16">
        <v>0</v>
      </c>
      <c r="D9" s="16">
        <v>1</v>
      </c>
    </row>
    <row r="10" spans="1:34" x14ac:dyDescent="0.25">
      <c r="A10" s="12" t="s">
        <v>75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</row>
    <row r="12" spans="1:34" x14ac:dyDescent="0.25">
      <c r="A12" s="12" t="s">
        <v>152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</row>
    <row r="14" spans="1:34" x14ac:dyDescent="0.25">
      <c r="A14" s="12" t="s">
        <v>147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148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5">
      <c r="A17" s="12"/>
      <c r="B17" s="16">
        <v>0</v>
      </c>
      <c r="C17" s="16">
        <v>0</v>
      </c>
      <c r="D17" s="16">
        <v>1</v>
      </c>
    </row>
    <row r="18" spans="1:34" x14ac:dyDescent="0.25">
      <c r="A18" s="12" t="s">
        <v>76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5">
      <c r="A19" s="12"/>
      <c r="B19" s="16">
        <v>0</v>
      </c>
      <c r="C19" s="16">
        <v>0</v>
      </c>
      <c r="D19" s="16">
        <v>1</v>
      </c>
    </row>
    <row r="20" spans="1:34" x14ac:dyDescent="0.25">
      <c r="A20" s="12" t="s">
        <v>107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A21" s="12"/>
      <c r="B21" s="16">
        <v>0</v>
      </c>
      <c r="C21" s="16">
        <v>0</v>
      </c>
      <c r="D21" s="16">
        <v>1</v>
      </c>
    </row>
    <row r="22" spans="1:34" x14ac:dyDescent="0.2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5">
      <c r="B23" s="16">
        <v>0</v>
      </c>
      <c r="C23" s="16">
        <v>0</v>
      </c>
      <c r="D23" s="16">
        <v>1</v>
      </c>
    </row>
    <row r="24" spans="1:34" x14ac:dyDescent="0.25">
      <c r="A24" t="s">
        <v>64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B25" s="16">
        <v>0</v>
      </c>
      <c r="C25" s="16">
        <v>0</v>
      </c>
      <c r="D25" s="16">
        <v>1</v>
      </c>
      <c r="E25" s="16">
        <v>1</v>
      </c>
    </row>
    <row r="26" spans="1:34" x14ac:dyDescent="0.25">
      <c r="A26" t="s">
        <v>169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B27" s="16">
        <v>0</v>
      </c>
      <c r="C27" s="16">
        <v>0</v>
      </c>
      <c r="D27" s="16">
        <v>1</v>
      </c>
      <c r="E27" s="16">
        <v>1</v>
      </c>
    </row>
    <row r="28" spans="1:34" x14ac:dyDescent="0.2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B29" s="16">
        <v>0</v>
      </c>
      <c r="C29" s="16">
        <v>0</v>
      </c>
      <c r="D29" s="16">
        <v>1</v>
      </c>
      <c r="E29" s="16">
        <v>1</v>
      </c>
    </row>
    <row r="30" spans="1:34" x14ac:dyDescent="0.25">
      <c r="A30" s="13" t="s">
        <v>77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3"/>
      <c r="B31" s="16">
        <v>1</v>
      </c>
      <c r="C31" s="16">
        <v>1</v>
      </c>
    </row>
    <row r="32" spans="1:34" x14ac:dyDescent="0.25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B33" s="16">
        <v>0</v>
      </c>
      <c r="C33" s="16">
        <v>0</v>
      </c>
      <c r="D33" s="16">
        <v>1</v>
      </c>
      <c r="E33" s="16">
        <v>1</v>
      </c>
    </row>
    <row r="34" spans="1:34" x14ac:dyDescent="0.2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85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55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59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60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109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66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61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106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170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</row>
    <row r="56" spans="1:34" s="16" customFormat="1" x14ac:dyDescent="0.2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2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</row>
    <row r="60" spans="1:34" s="16" customFormat="1" x14ac:dyDescent="0.25">
      <c r="A60" s="12" t="s">
        <v>84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25">
      <c r="A64" s="12" t="s">
        <v>156</v>
      </c>
      <c r="B64" s="15">
        <v>2018</v>
      </c>
      <c r="C64" s="15">
        <v>2019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 s="12"/>
      <c r="B65" s="16">
        <v>0</v>
      </c>
      <c r="C65" s="16">
        <v>0</v>
      </c>
      <c r="D65" s="16">
        <v>1</v>
      </c>
    </row>
    <row r="66" spans="1:34" s="16" customFormat="1" x14ac:dyDescent="0.25">
      <c r="A66" s="12" t="s">
        <v>11</v>
      </c>
      <c r="B66" s="15">
        <v>2018</v>
      </c>
      <c r="C66" s="15">
        <v>2019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</row>
    <row r="68" spans="1:34" s="16" customFormat="1" x14ac:dyDescent="0.25">
      <c r="A68" t="s">
        <v>57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25">
      <c r="A70" t="s">
        <v>58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168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167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166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s="12" t="s">
        <v>165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 s="12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164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47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163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/>
      <c r="B93" s="16">
        <v>0</v>
      </c>
      <c r="C93" s="16">
        <v>0</v>
      </c>
      <c r="D93" s="16">
        <v>1</v>
      </c>
    </row>
    <row r="94" spans="1:34" s="16" customFormat="1" x14ac:dyDescent="0.2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17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108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143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144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 s="12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151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/>
      <c r="B107" s="16">
        <v>0</v>
      </c>
      <c r="C107" s="16">
        <v>0</v>
      </c>
      <c r="D107" s="16">
        <v>1</v>
      </c>
    </row>
    <row r="108" spans="1:34" s="16" customFormat="1" x14ac:dyDescent="0.2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25">
      <c r="A109" s="12"/>
      <c r="B109" s="16">
        <v>0</v>
      </c>
      <c r="C109" s="16">
        <v>0</v>
      </c>
      <c r="D109" s="16">
        <v>1</v>
      </c>
    </row>
    <row r="110" spans="1:34" s="16" customFormat="1" x14ac:dyDescent="0.2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25">
      <c r="A111" s="12"/>
      <c r="B111" s="16">
        <v>0</v>
      </c>
      <c r="C111" s="16">
        <v>0</v>
      </c>
      <c r="D111" s="16">
        <v>1</v>
      </c>
    </row>
    <row r="112" spans="1:34" x14ac:dyDescent="0.25">
      <c r="A112" s="12" t="s">
        <v>21</v>
      </c>
      <c r="B112" s="15">
        <v>2018</v>
      </c>
      <c r="C112" s="15">
        <v>2019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A113" s="12"/>
      <c r="B113" s="16">
        <v>0</v>
      </c>
      <c r="C113" s="16">
        <v>0</v>
      </c>
      <c r="D113" s="16">
        <v>1</v>
      </c>
    </row>
    <row r="114" spans="1:34" x14ac:dyDescent="0.25">
      <c r="A114" s="12" t="s">
        <v>153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145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20">
        <v>1</v>
      </c>
      <c r="C117" s="16">
        <v>1</v>
      </c>
    </row>
    <row r="118" spans="1:34" x14ac:dyDescent="0.25">
      <c r="A118" t="s">
        <v>146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20">
        <v>1</v>
      </c>
      <c r="C119" s="16">
        <v>1</v>
      </c>
    </row>
    <row r="120" spans="1:34" x14ac:dyDescent="0.25">
      <c r="A120" t="s">
        <v>155</v>
      </c>
      <c r="B120" s="15">
        <v>2018</v>
      </c>
      <c r="C120" s="15">
        <v>2019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188</v>
      </c>
      <c r="B122" s="15">
        <v>2018</v>
      </c>
      <c r="C122" s="15">
        <v>2050</v>
      </c>
      <c r="D122" s="15"/>
      <c r="E122" s="15"/>
      <c r="F122" s="1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20">
        <v>1</v>
      </c>
      <c r="C123" s="16">
        <v>1</v>
      </c>
    </row>
    <row r="124" spans="1:34" x14ac:dyDescent="0.25">
      <c r="A124" t="s">
        <v>65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154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149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54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49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</row>
    <row r="134" spans="1:34" x14ac:dyDescent="0.25">
      <c r="A134" t="s">
        <v>48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</row>
    <row r="136" spans="1:34" x14ac:dyDescent="0.25">
      <c r="A136" t="s">
        <v>56</v>
      </c>
      <c r="B136" s="15">
        <v>2018</v>
      </c>
      <c r="C136" s="15">
        <v>2019</v>
      </c>
      <c r="D136" s="15">
        <v>2050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25">
      <c r="B137" s="16">
        <v>0</v>
      </c>
      <c r="C137" s="16">
        <v>0</v>
      </c>
      <c r="D137" s="16">
        <v>1</v>
      </c>
    </row>
    <row r="138" spans="1:34" x14ac:dyDescent="0.25">
      <c r="A138" t="s">
        <v>72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2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25">
      <c r="A140" t="s">
        <v>73</v>
      </c>
      <c r="B140" s="15">
        <v>2018</v>
      </c>
      <c r="C140" s="15">
        <v>2019</v>
      </c>
      <c r="D140" s="15">
        <v>2020</v>
      </c>
      <c r="E140" s="15">
        <v>2050</v>
      </c>
      <c r="F140" s="14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</row>
    <row r="141" spans="1:34" x14ac:dyDescent="0.25">
      <c r="B141" s="16">
        <v>0</v>
      </c>
      <c r="C141" s="16">
        <v>0</v>
      </c>
      <c r="D141" s="16">
        <v>1</v>
      </c>
      <c r="E141" s="16">
        <v>1</v>
      </c>
    </row>
    <row r="142" spans="1:34" x14ac:dyDescent="0.25">
      <c r="A142" t="s">
        <v>22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About!$B$66/(1+EXP(About!$B$67*(D142-$D142+About!$B$68)))</f>
        <v>1.7278149615569269E-2</v>
      </c>
      <c r="E143" s="16">
        <f>About!$B$66/(1+EXP(About!$B$67*(E142-$D142+About!$B$68)))</f>
        <v>2.2514259647323516E-2</v>
      </c>
      <c r="F143" s="16">
        <f>About!$B$66/(1+EXP(About!$B$67*(F142-$D142+About!$B$68)))</f>
        <v>2.9290297158867825E-2</v>
      </c>
      <c r="G143" s="16">
        <f>About!$B$66/(1+EXP(About!$B$67*(G142-$D142+About!$B$68)))</f>
        <v>3.8027081523183362E-2</v>
      </c>
      <c r="H143" s="16">
        <f>About!$B$66/(1+EXP(About!$B$67*(H142-$D142+About!$B$68)))</f>
        <v>4.923892050578918E-2</v>
      </c>
      <c r="I143" s="16">
        <f>About!$B$66/(1+EXP(About!$B$67*(I142-$D142+About!$B$68)))</f>
        <v>6.3540116261509447E-2</v>
      </c>
      <c r="J143" s="16">
        <f>About!$B$66/(1+EXP(About!$B$67*(J142-$D142+About!$B$68)))</f>
        <v>8.1641688420404521E-2</v>
      </c>
      <c r="K143" s="16">
        <f>About!$B$66/(1+EXP(About!$B$67*(K142-$D142+About!$B$68)))</f>
        <v>0.10433105552137381</v>
      </c>
      <c r="L143" s="16">
        <f>About!$B$66/(1+EXP(About!$B$67*(L142-$D142+About!$B$68)))</f>
        <v>0.13242566966347</v>
      </c>
      <c r="M143" s="16">
        <f>About!$B$66/(1+EXP(About!$B$67*(M142-$D142+About!$B$68)))</f>
        <v>0.16669171402233013</v>
      </c>
      <c r="N143" s="16">
        <f>About!$B$66/(1+EXP(About!$B$67*(N142-$D142+About!$B$68)))</f>
        <v>0.20772320514715584</v>
      </c>
      <c r="O143" s="16">
        <f>About!$B$66/(1+EXP(About!$B$67*(O142-$D142+About!$B$68)))</f>
        <v>0.2557875708122988</v>
      </c>
      <c r="P143" s="16">
        <f>About!$B$66/(1+EXP(About!$B$67*(P142-$D142+About!$B$68)))</f>
        <v>0.31066151015949567</v>
      </c>
      <c r="Q143" s="16">
        <f>About!$B$66/(1+EXP(About!$B$67*(Q142-$D142+About!$B$68)))</f>
        <v>0.37150127050427334</v>
      </c>
      <c r="R143" s="16">
        <f>About!$B$66/(1+EXP(About!$B$67*(R142-$D142+About!$B$68)))</f>
        <v>0.4368032588898566</v>
      </c>
      <c r="S143" s="16">
        <f>About!$B$66/(1+EXP(About!$B$67*(S142-$D142+About!$B$68)))</f>
        <v>0.50449999999999995</v>
      </c>
      <c r="T143" s="16">
        <f>About!$B$66/(1+EXP(About!$B$67*(T142-$D142+About!$B$68)))</f>
        <v>0.57219674111014329</v>
      </c>
      <c r="U143" s="16">
        <f>About!$B$66/(1+EXP(About!$B$67*(U142-$D142+About!$B$68)))</f>
        <v>0.6374987294957265</v>
      </c>
      <c r="V143" s="16">
        <f>About!$B$66/(1+EXP(About!$B$67*(V142-$D142+About!$B$68)))</f>
        <v>0.69833848984050417</v>
      </c>
      <c r="W143" s="16">
        <f>About!$B$66/(1+EXP(About!$B$67*(W142-$D142+About!$B$68)))</f>
        <v>0.75321242918770104</v>
      </c>
      <c r="X143" s="16">
        <f>About!$B$66/(1+EXP(About!$B$67*(X142-$D142+About!$B$68)))</f>
        <v>0.80127679485284409</v>
      </c>
      <c r="Y143" s="16">
        <f>About!$B$66/(1+EXP(About!$B$67*(Y142-$D142+About!$B$68)))</f>
        <v>0.84230828597766971</v>
      </c>
      <c r="Z143" s="16">
        <f>About!$B$66/(1+EXP(About!$B$67*(Z142-$D142+About!$B$68)))</f>
        <v>0.87657433033652998</v>
      </c>
      <c r="AA143" s="16">
        <f>About!$B$66/(1+EXP(About!$B$67*(AA142-$D142+About!$B$68)))</f>
        <v>0.904668944478626</v>
      </c>
      <c r="AB143" s="16">
        <f>About!$B$66/(1+EXP(About!$B$67*(AB142-$D142+About!$B$68)))</f>
        <v>0.92735831157959536</v>
      </c>
      <c r="AC143" s="16">
        <f>About!$B$66/(1+EXP(About!$B$67*(AC142-$D142+About!$B$68)))</f>
        <v>0.94545988373849044</v>
      </c>
      <c r="AD143" s="16">
        <f>About!$B$66/(1+EXP(About!$B$67*(AD142-$D142+About!$B$68)))</f>
        <v>0.95976107949421063</v>
      </c>
      <c r="AE143" s="16">
        <f>About!$B$66/(1+EXP(About!$B$67*(AE142-$D142+About!$B$68)))</f>
        <v>0.97097291847681666</v>
      </c>
      <c r="AF143" s="16">
        <f>About!$B$66/(1+EXP(About!$B$67*(AF142-$D142+About!$B$68)))</f>
        <v>0.97970970284113201</v>
      </c>
      <c r="AG143" s="16">
        <f>About!$B$66/(1+EXP(About!$B$67*(AG142-$D142+About!$B$68)))</f>
        <v>0.98648574035267622</v>
      </c>
      <c r="AH143" s="16">
        <f>About!$B$66/(1+EXP(About!$B$67*(AH142-$D142+About!$B$68)))</f>
        <v>0.99172185038443061</v>
      </c>
    </row>
    <row r="144" spans="1:34" x14ac:dyDescent="0.25">
      <c r="A144" t="s">
        <v>23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About!$B$66/(1+EXP(About!$B$67*(D144-$D144+About!$B$68)))</f>
        <v>1.7278149615569269E-2</v>
      </c>
      <c r="E145" s="16">
        <f>About!$B$66/(1+EXP(About!$B$67*(E144-$D144+About!$B$68)))</f>
        <v>2.2514259647323516E-2</v>
      </c>
      <c r="F145" s="16">
        <f>About!$B$66/(1+EXP(About!$B$67*(F144-$D144+About!$B$68)))</f>
        <v>2.9290297158867825E-2</v>
      </c>
      <c r="G145" s="16">
        <f>About!$B$66/(1+EXP(About!$B$67*(G144-$D144+About!$B$68)))</f>
        <v>3.8027081523183362E-2</v>
      </c>
      <c r="H145" s="16">
        <f>About!$B$66/(1+EXP(About!$B$67*(H144-$D144+About!$B$68)))</f>
        <v>4.923892050578918E-2</v>
      </c>
      <c r="I145" s="16">
        <f>About!$B$66/(1+EXP(About!$B$67*(I144-$D144+About!$B$68)))</f>
        <v>6.3540116261509447E-2</v>
      </c>
      <c r="J145" s="16">
        <f>About!$B$66/(1+EXP(About!$B$67*(J144-$D144+About!$B$68)))</f>
        <v>8.1641688420404521E-2</v>
      </c>
      <c r="K145" s="16">
        <f>About!$B$66/(1+EXP(About!$B$67*(K144-$D144+About!$B$68)))</f>
        <v>0.10433105552137381</v>
      </c>
      <c r="L145" s="16">
        <f>About!$B$66/(1+EXP(About!$B$67*(L144-$D144+About!$B$68)))</f>
        <v>0.13242566966347</v>
      </c>
      <c r="M145" s="16">
        <f>About!$B$66/(1+EXP(About!$B$67*(M144-$D144+About!$B$68)))</f>
        <v>0.16669171402233013</v>
      </c>
      <c r="N145" s="16">
        <f>About!$B$66/(1+EXP(About!$B$67*(N144-$D144+About!$B$68)))</f>
        <v>0.20772320514715584</v>
      </c>
      <c r="O145" s="16">
        <f>About!$B$66/(1+EXP(About!$B$67*(O144-$D144+About!$B$68)))</f>
        <v>0.2557875708122988</v>
      </c>
      <c r="P145" s="16">
        <f>About!$B$66/(1+EXP(About!$B$67*(P144-$D144+About!$B$68)))</f>
        <v>0.31066151015949567</v>
      </c>
      <c r="Q145" s="16">
        <f>About!$B$66/(1+EXP(About!$B$67*(Q144-$D144+About!$B$68)))</f>
        <v>0.37150127050427334</v>
      </c>
      <c r="R145" s="16">
        <f>About!$B$66/(1+EXP(About!$B$67*(R144-$D144+About!$B$68)))</f>
        <v>0.4368032588898566</v>
      </c>
      <c r="S145" s="16">
        <f>About!$B$66/(1+EXP(About!$B$67*(S144-$D144+About!$B$68)))</f>
        <v>0.50449999999999995</v>
      </c>
      <c r="T145" s="16">
        <f>About!$B$66/(1+EXP(About!$B$67*(T144-$D144+About!$B$68)))</f>
        <v>0.57219674111014329</v>
      </c>
      <c r="U145" s="16">
        <f>About!$B$66/(1+EXP(About!$B$67*(U144-$D144+About!$B$68)))</f>
        <v>0.6374987294957265</v>
      </c>
      <c r="V145" s="16">
        <f>About!$B$66/(1+EXP(About!$B$67*(V144-$D144+About!$B$68)))</f>
        <v>0.69833848984050417</v>
      </c>
      <c r="W145" s="16">
        <f>About!$B$66/(1+EXP(About!$B$67*(W144-$D144+About!$B$68)))</f>
        <v>0.75321242918770104</v>
      </c>
      <c r="X145" s="16">
        <f>About!$B$66/(1+EXP(About!$B$67*(X144-$D144+About!$B$68)))</f>
        <v>0.80127679485284409</v>
      </c>
      <c r="Y145" s="16">
        <f>About!$B$66/(1+EXP(About!$B$67*(Y144-$D144+About!$B$68)))</f>
        <v>0.84230828597766971</v>
      </c>
      <c r="Z145" s="16">
        <f>About!$B$66/(1+EXP(About!$B$67*(Z144-$D144+About!$B$68)))</f>
        <v>0.87657433033652998</v>
      </c>
      <c r="AA145" s="16">
        <f>About!$B$66/(1+EXP(About!$B$67*(AA144-$D144+About!$B$68)))</f>
        <v>0.904668944478626</v>
      </c>
      <c r="AB145" s="16">
        <f>About!$B$66/(1+EXP(About!$B$67*(AB144-$D144+About!$B$68)))</f>
        <v>0.92735831157959536</v>
      </c>
      <c r="AC145" s="16">
        <f>About!$B$66/(1+EXP(About!$B$67*(AC144-$D144+About!$B$68)))</f>
        <v>0.94545988373849044</v>
      </c>
      <c r="AD145" s="16">
        <f>About!$B$66/(1+EXP(About!$B$67*(AD144-$D144+About!$B$68)))</f>
        <v>0.95976107949421063</v>
      </c>
      <c r="AE145" s="16">
        <f>About!$B$66/(1+EXP(About!$B$67*(AE144-$D144+About!$B$68)))</f>
        <v>0.97097291847681666</v>
      </c>
      <c r="AF145" s="16">
        <f>About!$B$66/(1+EXP(About!$B$67*(AF144-$D144+About!$B$68)))</f>
        <v>0.97970970284113201</v>
      </c>
      <c r="AG145" s="16">
        <f>About!$B$66/(1+EXP(About!$B$67*(AG144-$D144+About!$B$68)))</f>
        <v>0.98648574035267622</v>
      </c>
      <c r="AH145" s="16">
        <f>About!$B$66/(1+EXP(About!$B$67*(AH144-$D144+About!$B$68)))</f>
        <v>0.99172185038443061</v>
      </c>
    </row>
    <row r="146" spans="1:34" x14ac:dyDescent="0.25">
      <c r="A146" t="s">
        <v>24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About!$B$66/(1+EXP(About!$B$67*(D146-$D146+About!$B$68)))</f>
        <v>1.7278149615569269E-2</v>
      </c>
      <c r="E147" s="16">
        <f>About!$B$66/(1+EXP(About!$B$67*(E146-$D146+About!$B$68)))</f>
        <v>2.2514259647323516E-2</v>
      </c>
      <c r="F147" s="16">
        <f>About!$B$66/(1+EXP(About!$B$67*(F146-$D146+About!$B$68)))</f>
        <v>2.9290297158867825E-2</v>
      </c>
      <c r="G147" s="16">
        <f>About!$B$66/(1+EXP(About!$B$67*(G146-$D146+About!$B$68)))</f>
        <v>3.8027081523183362E-2</v>
      </c>
      <c r="H147" s="16">
        <f>About!$B$66/(1+EXP(About!$B$67*(H146-$D146+About!$B$68)))</f>
        <v>4.923892050578918E-2</v>
      </c>
      <c r="I147" s="16">
        <f>About!$B$66/(1+EXP(About!$B$67*(I146-$D146+About!$B$68)))</f>
        <v>6.3540116261509447E-2</v>
      </c>
      <c r="J147" s="16">
        <f>About!$B$66/(1+EXP(About!$B$67*(J146-$D146+About!$B$68)))</f>
        <v>8.1641688420404521E-2</v>
      </c>
      <c r="K147" s="16">
        <f>About!$B$66/(1+EXP(About!$B$67*(K146-$D146+About!$B$68)))</f>
        <v>0.10433105552137381</v>
      </c>
      <c r="L147" s="16">
        <f>About!$B$66/(1+EXP(About!$B$67*(L146-$D146+About!$B$68)))</f>
        <v>0.13242566966347</v>
      </c>
      <c r="M147" s="16">
        <f>About!$B$66/(1+EXP(About!$B$67*(M146-$D146+About!$B$68)))</f>
        <v>0.16669171402233013</v>
      </c>
      <c r="N147" s="16">
        <f>About!$B$66/(1+EXP(About!$B$67*(N146-$D146+About!$B$68)))</f>
        <v>0.20772320514715584</v>
      </c>
      <c r="O147" s="16">
        <f>About!$B$66/(1+EXP(About!$B$67*(O146-$D146+About!$B$68)))</f>
        <v>0.2557875708122988</v>
      </c>
      <c r="P147" s="16">
        <f>About!$B$66/(1+EXP(About!$B$67*(P146-$D146+About!$B$68)))</f>
        <v>0.31066151015949567</v>
      </c>
      <c r="Q147" s="16">
        <f>About!$B$66/(1+EXP(About!$B$67*(Q146-$D146+About!$B$68)))</f>
        <v>0.37150127050427334</v>
      </c>
      <c r="R147" s="16">
        <f>About!$B$66/(1+EXP(About!$B$67*(R146-$D146+About!$B$68)))</f>
        <v>0.4368032588898566</v>
      </c>
      <c r="S147" s="16">
        <f>About!$B$66/(1+EXP(About!$B$67*(S146-$D146+About!$B$68)))</f>
        <v>0.50449999999999995</v>
      </c>
      <c r="T147" s="16">
        <f>About!$B$66/(1+EXP(About!$B$67*(T146-$D146+About!$B$68)))</f>
        <v>0.57219674111014329</v>
      </c>
      <c r="U147" s="16">
        <f>About!$B$66/(1+EXP(About!$B$67*(U146-$D146+About!$B$68)))</f>
        <v>0.6374987294957265</v>
      </c>
      <c r="V147" s="16">
        <f>About!$B$66/(1+EXP(About!$B$67*(V146-$D146+About!$B$68)))</f>
        <v>0.69833848984050417</v>
      </c>
      <c r="W147" s="16">
        <f>About!$B$66/(1+EXP(About!$B$67*(W146-$D146+About!$B$68)))</f>
        <v>0.75321242918770104</v>
      </c>
      <c r="X147" s="16">
        <f>About!$B$66/(1+EXP(About!$B$67*(X146-$D146+About!$B$68)))</f>
        <v>0.80127679485284409</v>
      </c>
      <c r="Y147" s="16">
        <f>About!$B$66/(1+EXP(About!$B$67*(Y146-$D146+About!$B$68)))</f>
        <v>0.84230828597766971</v>
      </c>
      <c r="Z147" s="16">
        <f>About!$B$66/(1+EXP(About!$B$67*(Z146-$D146+About!$B$68)))</f>
        <v>0.87657433033652998</v>
      </c>
      <c r="AA147" s="16">
        <f>About!$B$66/(1+EXP(About!$B$67*(AA146-$D146+About!$B$68)))</f>
        <v>0.904668944478626</v>
      </c>
      <c r="AB147" s="16">
        <f>About!$B$66/(1+EXP(About!$B$67*(AB146-$D146+About!$B$68)))</f>
        <v>0.92735831157959536</v>
      </c>
      <c r="AC147" s="16">
        <f>About!$B$66/(1+EXP(About!$B$67*(AC146-$D146+About!$B$68)))</f>
        <v>0.94545988373849044</v>
      </c>
      <c r="AD147" s="16">
        <f>About!$B$66/(1+EXP(About!$B$67*(AD146-$D146+About!$B$68)))</f>
        <v>0.95976107949421063</v>
      </c>
      <c r="AE147" s="16">
        <f>About!$B$66/(1+EXP(About!$B$67*(AE146-$D146+About!$B$68)))</f>
        <v>0.97097291847681666</v>
      </c>
      <c r="AF147" s="16">
        <f>About!$B$66/(1+EXP(About!$B$67*(AF146-$D146+About!$B$68)))</f>
        <v>0.97970970284113201</v>
      </c>
      <c r="AG147" s="16">
        <f>About!$B$66/(1+EXP(About!$B$67*(AG146-$D146+About!$B$68)))</f>
        <v>0.98648574035267622</v>
      </c>
      <c r="AH147" s="16">
        <f>About!$B$66/(1+EXP(About!$B$67*(AH146-$D146+About!$B$68)))</f>
        <v>0.99172185038443061</v>
      </c>
    </row>
    <row r="148" spans="1:34" x14ac:dyDescent="0.25">
      <c r="A148" t="s">
        <v>25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About!$B$66/(1+EXP(About!$B$67*(D148-$D148+About!$B$68)))</f>
        <v>1.7278149615569269E-2</v>
      </c>
      <c r="E149" s="16">
        <f>About!$B$66/(1+EXP(About!$B$67*(E148-$D148+About!$B$68)))</f>
        <v>2.2514259647323516E-2</v>
      </c>
      <c r="F149" s="16">
        <f>About!$B$66/(1+EXP(About!$B$67*(F148-$D148+About!$B$68)))</f>
        <v>2.9290297158867825E-2</v>
      </c>
      <c r="G149" s="16">
        <f>About!$B$66/(1+EXP(About!$B$67*(G148-$D148+About!$B$68)))</f>
        <v>3.8027081523183362E-2</v>
      </c>
      <c r="H149" s="16">
        <f>About!$B$66/(1+EXP(About!$B$67*(H148-$D148+About!$B$68)))</f>
        <v>4.923892050578918E-2</v>
      </c>
      <c r="I149" s="16">
        <f>About!$B$66/(1+EXP(About!$B$67*(I148-$D148+About!$B$68)))</f>
        <v>6.3540116261509447E-2</v>
      </c>
      <c r="J149" s="16">
        <f>About!$B$66/(1+EXP(About!$B$67*(J148-$D148+About!$B$68)))</f>
        <v>8.1641688420404521E-2</v>
      </c>
      <c r="K149" s="16">
        <f>About!$B$66/(1+EXP(About!$B$67*(K148-$D148+About!$B$68)))</f>
        <v>0.10433105552137381</v>
      </c>
      <c r="L149" s="16">
        <f>About!$B$66/(1+EXP(About!$B$67*(L148-$D148+About!$B$68)))</f>
        <v>0.13242566966347</v>
      </c>
      <c r="M149" s="16">
        <f>About!$B$66/(1+EXP(About!$B$67*(M148-$D148+About!$B$68)))</f>
        <v>0.16669171402233013</v>
      </c>
      <c r="N149" s="16">
        <f>About!$B$66/(1+EXP(About!$B$67*(N148-$D148+About!$B$68)))</f>
        <v>0.20772320514715584</v>
      </c>
      <c r="O149" s="16">
        <f>About!$B$66/(1+EXP(About!$B$67*(O148-$D148+About!$B$68)))</f>
        <v>0.2557875708122988</v>
      </c>
      <c r="P149" s="16">
        <f>About!$B$66/(1+EXP(About!$B$67*(P148-$D148+About!$B$68)))</f>
        <v>0.31066151015949567</v>
      </c>
      <c r="Q149" s="16">
        <f>About!$B$66/(1+EXP(About!$B$67*(Q148-$D148+About!$B$68)))</f>
        <v>0.37150127050427334</v>
      </c>
      <c r="R149" s="16">
        <f>About!$B$66/(1+EXP(About!$B$67*(R148-$D148+About!$B$68)))</f>
        <v>0.4368032588898566</v>
      </c>
      <c r="S149" s="16">
        <f>About!$B$66/(1+EXP(About!$B$67*(S148-$D148+About!$B$68)))</f>
        <v>0.50449999999999995</v>
      </c>
      <c r="T149" s="16">
        <f>About!$B$66/(1+EXP(About!$B$67*(T148-$D148+About!$B$68)))</f>
        <v>0.57219674111014329</v>
      </c>
      <c r="U149" s="16">
        <f>About!$B$66/(1+EXP(About!$B$67*(U148-$D148+About!$B$68)))</f>
        <v>0.6374987294957265</v>
      </c>
      <c r="V149" s="16">
        <f>About!$B$66/(1+EXP(About!$B$67*(V148-$D148+About!$B$68)))</f>
        <v>0.69833848984050417</v>
      </c>
      <c r="W149" s="16">
        <f>About!$B$66/(1+EXP(About!$B$67*(W148-$D148+About!$B$68)))</f>
        <v>0.75321242918770104</v>
      </c>
      <c r="X149" s="16">
        <f>About!$B$66/(1+EXP(About!$B$67*(X148-$D148+About!$B$68)))</f>
        <v>0.80127679485284409</v>
      </c>
      <c r="Y149" s="16">
        <f>About!$B$66/(1+EXP(About!$B$67*(Y148-$D148+About!$B$68)))</f>
        <v>0.84230828597766971</v>
      </c>
      <c r="Z149" s="16">
        <f>About!$B$66/(1+EXP(About!$B$67*(Z148-$D148+About!$B$68)))</f>
        <v>0.87657433033652998</v>
      </c>
      <c r="AA149" s="16">
        <f>About!$B$66/(1+EXP(About!$B$67*(AA148-$D148+About!$B$68)))</f>
        <v>0.904668944478626</v>
      </c>
      <c r="AB149" s="16">
        <f>About!$B$66/(1+EXP(About!$B$67*(AB148-$D148+About!$B$68)))</f>
        <v>0.92735831157959536</v>
      </c>
      <c r="AC149" s="16">
        <f>About!$B$66/(1+EXP(About!$B$67*(AC148-$D148+About!$B$68)))</f>
        <v>0.94545988373849044</v>
      </c>
      <c r="AD149" s="16">
        <f>About!$B$66/(1+EXP(About!$B$67*(AD148-$D148+About!$B$68)))</f>
        <v>0.95976107949421063</v>
      </c>
      <c r="AE149" s="16">
        <f>About!$B$66/(1+EXP(About!$B$67*(AE148-$D148+About!$B$68)))</f>
        <v>0.97097291847681666</v>
      </c>
      <c r="AF149" s="16">
        <f>About!$B$66/(1+EXP(About!$B$67*(AF148-$D148+About!$B$68)))</f>
        <v>0.97970970284113201</v>
      </c>
      <c r="AG149" s="16">
        <f>About!$B$66/(1+EXP(About!$B$67*(AG148-$D148+About!$B$68)))</f>
        <v>0.98648574035267622</v>
      </c>
      <c r="AH149" s="16">
        <f>About!$B$66/(1+EXP(About!$B$67*(AH148-$D148+About!$B$68)))</f>
        <v>0.99172185038443061</v>
      </c>
    </row>
    <row r="150" spans="1:34" x14ac:dyDescent="0.25">
      <c r="A150" t="s">
        <v>26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About!$B$66/(1+EXP(About!$B$67*(D150-$D150+About!$B$68)))</f>
        <v>1.7278149615569269E-2</v>
      </c>
      <c r="E151" s="16">
        <f>About!$B$66/(1+EXP(About!$B$67*(E150-$D150+About!$B$68)))</f>
        <v>2.2514259647323516E-2</v>
      </c>
      <c r="F151" s="16">
        <f>About!$B$66/(1+EXP(About!$B$67*(F150-$D150+About!$B$68)))</f>
        <v>2.9290297158867825E-2</v>
      </c>
      <c r="G151" s="16">
        <f>About!$B$66/(1+EXP(About!$B$67*(G150-$D150+About!$B$68)))</f>
        <v>3.8027081523183362E-2</v>
      </c>
      <c r="H151" s="16">
        <f>About!$B$66/(1+EXP(About!$B$67*(H150-$D150+About!$B$68)))</f>
        <v>4.923892050578918E-2</v>
      </c>
      <c r="I151" s="16">
        <f>About!$B$66/(1+EXP(About!$B$67*(I150-$D150+About!$B$68)))</f>
        <v>6.3540116261509447E-2</v>
      </c>
      <c r="J151" s="16">
        <f>About!$B$66/(1+EXP(About!$B$67*(J150-$D150+About!$B$68)))</f>
        <v>8.1641688420404521E-2</v>
      </c>
      <c r="K151" s="16">
        <f>About!$B$66/(1+EXP(About!$B$67*(K150-$D150+About!$B$68)))</f>
        <v>0.10433105552137381</v>
      </c>
      <c r="L151" s="16">
        <f>About!$B$66/(1+EXP(About!$B$67*(L150-$D150+About!$B$68)))</f>
        <v>0.13242566966347</v>
      </c>
      <c r="M151" s="16">
        <f>About!$B$66/(1+EXP(About!$B$67*(M150-$D150+About!$B$68)))</f>
        <v>0.16669171402233013</v>
      </c>
      <c r="N151" s="16">
        <f>About!$B$66/(1+EXP(About!$B$67*(N150-$D150+About!$B$68)))</f>
        <v>0.20772320514715584</v>
      </c>
      <c r="O151" s="16">
        <f>About!$B$66/(1+EXP(About!$B$67*(O150-$D150+About!$B$68)))</f>
        <v>0.2557875708122988</v>
      </c>
      <c r="P151" s="16">
        <f>About!$B$66/(1+EXP(About!$B$67*(P150-$D150+About!$B$68)))</f>
        <v>0.31066151015949567</v>
      </c>
      <c r="Q151" s="16">
        <f>About!$B$66/(1+EXP(About!$B$67*(Q150-$D150+About!$B$68)))</f>
        <v>0.37150127050427334</v>
      </c>
      <c r="R151" s="16">
        <f>About!$B$66/(1+EXP(About!$B$67*(R150-$D150+About!$B$68)))</f>
        <v>0.4368032588898566</v>
      </c>
      <c r="S151" s="16">
        <f>About!$B$66/(1+EXP(About!$B$67*(S150-$D150+About!$B$68)))</f>
        <v>0.50449999999999995</v>
      </c>
      <c r="T151" s="16">
        <f>About!$B$66/(1+EXP(About!$B$67*(T150-$D150+About!$B$68)))</f>
        <v>0.57219674111014329</v>
      </c>
      <c r="U151" s="16">
        <f>About!$B$66/(1+EXP(About!$B$67*(U150-$D150+About!$B$68)))</f>
        <v>0.6374987294957265</v>
      </c>
      <c r="V151" s="16">
        <f>About!$B$66/(1+EXP(About!$B$67*(V150-$D150+About!$B$68)))</f>
        <v>0.69833848984050417</v>
      </c>
      <c r="W151" s="16">
        <f>About!$B$66/(1+EXP(About!$B$67*(W150-$D150+About!$B$68)))</f>
        <v>0.75321242918770104</v>
      </c>
      <c r="X151" s="16">
        <f>About!$B$66/(1+EXP(About!$B$67*(X150-$D150+About!$B$68)))</f>
        <v>0.80127679485284409</v>
      </c>
      <c r="Y151" s="16">
        <f>About!$B$66/(1+EXP(About!$B$67*(Y150-$D150+About!$B$68)))</f>
        <v>0.84230828597766971</v>
      </c>
      <c r="Z151" s="16">
        <f>About!$B$66/(1+EXP(About!$B$67*(Z150-$D150+About!$B$68)))</f>
        <v>0.87657433033652998</v>
      </c>
      <c r="AA151" s="16">
        <f>About!$B$66/(1+EXP(About!$B$67*(AA150-$D150+About!$B$68)))</f>
        <v>0.904668944478626</v>
      </c>
      <c r="AB151" s="16">
        <f>About!$B$66/(1+EXP(About!$B$67*(AB150-$D150+About!$B$68)))</f>
        <v>0.92735831157959536</v>
      </c>
      <c r="AC151" s="16">
        <f>About!$B$66/(1+EXP(About!$B$67*(AC150-$D150+About!$B$68)))</f>
        <v>0.94545988373849044</v>
      </c>
      <c r="AD151" s="16">
        <f>About!$B$66/(1+EXP(About!$B$67*(AD150-$D150+About!$B$68)))</f>
        <v>0.95976107949421063</v>
      </c>
      <c r="AE151" s="16">
        <f>About!$B$66/(1+EXP(About!$B$67*(AE150-$D150+About!$B$68)))</f>
        <v>0.97097291847681666</v>
      </c>
      <c r="AF151" s="16">
        <f>About!$B$66/(1+EXP(About!$B$67*(AF150-$D150+About!$B$68)))</f>
        <v>0.97970970284113201</v>
      </c>
      <c r="AG151" s="16">
        <f>About!$B$66/(1+EXP(About!$B$67*(AG150-$D150+About!$B$68)))</f>
        <v>0.98648574035267622</v>
      </c>
      <c r="AH151" s="16">
        <f>About!$B$66/(1+EXP(About!$B$67*(AH150-$D150+About!$B$68)))</f>
        <v>0.99172185038443061</v>
      </c>
    </row>
    <row r="152" spans="1:34" x14ac:dyDescent="0.25">
      <c r="A152" t="s">
        <v>27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About!$B$66/(1+EXP(About!$B$67*(D152-$D152+About!$B$68)))</f>
        <v>1.7278149615569269E-2</v>
      </c>
      <c r="E153" s="16">
        <f>About!$B$66/(1+EXP(About!$B$67*(E152-$D152+About!$B$68)))</f>
        <v>2.2514259647323516E-2</v>
      </c>
      <c r="F153" s="16">
        <f>About!$B$66/(1+EXP(About!$B$67*(F152-$D152+About!$B$68)))</f>
        <v>2.9290297158867825E-2</v>
      </c>
      <c r="G153" s="16">
        <f>About!$B$66/(1+EXP(About!$B$67*(G152-$D152+About!$B$68)))</f>
        <v>3.8027081523183362E-2</v>
      </c>
      <c r="H153" s="16">
        <f>About!$B$66/(1+EXP(About!$B$67*(H152-$D152+About!$B$68)))</f>
        <v>4.923892050578918E-2</v>
      </c>
      <c r="I153" s="16">
        <f>About!$B$66/(1+EXP(About!$B$67*(I152-$D152+About!$B$68)))</f>
        <v>6.3540116261509447E-2</v>
      </c>
      <c r="J153" s="16">
        <f>About!$B$66/(1+EXP(About!$B$67*(J152-$D152+About!$B$68)))</f>
        <v>8.1641688420404521E-2</v>
      </c>
      <c r="K153" s="16">
        <f>About!$B$66/(1+EXP(About!$B$67*(K152-$D152+About!$B$68)))</f>
        <v>0.10433105552137381</v>
      </c>
      <c r="L153" s="16">
        <f>About!$B$66/(1+EXP(About!$B$67*(L152-$D152+About!$B$68)))</f>
        <v>0.13242566966347</v>
      </c>
      <c r="M153" s="16">
        <f>About!$B$66/(1+EXP(About!$B$67*(M152-$D152+About!$B$68)))</f>
        <v>0.16669171402233013</v>
      </c>
      <c r="N153" s="16">
        <f>About!$B$66/(1+EXP(About!$B$67*(N152-$D152+About!$B$68)))</f>
        <v>0.20772320514715584</v>
      </c>
      <c r="O153" s="16">
        <f>About!$B$66/(1+EXP(About!$B$67*(O152-$D152+About!$B$68)))</f>
        <v>0.2557875708122988</v>
      </c>
      <c r="P153" s="16">
        <f>About!$B$66/(1+EXP(About!$B$67*(P152-$D152+About!$B$68)))</f>
        <v>0.31066151015949567</v>
      </c>
      <c r="Q153" s="16">
        <f>About!$B$66/(1+EXP(About!$B$67*(Q152-$D152+About!$B$68)))</f>
        <v>0.37150127050427334</v>
      </c>
      <c r="R153" s="16">
        <f>About!$B$66/(1+EXP(About!$B$67*(R152-$D152+About!$B$68)))</f>
        <v>0.4368032588898566</v>
      </c>
      <c r="S153" s="16">
        <f>About!$B$66/(1+EXP(About!$B$67*(S152-$D152+About!$B$68)))</f>
        <v>0.50449999999999995</v>
      </c>
      <c r="T153" s="16">
        <f>About!$B$66/(1+EXP(About!$B$67*(T152-$D152+About!$B$68)))</f>
        <v>0.57219674111014329</v>
      </c>
      <c r="U153" s="16">
        <f>About!$B$66/(1+EXP(About!$B$67*(U152-$D152+About!$B$68)))</f>
        <v>0.6374987294957265</v>
      </c>
      <c r="V153" s="16">
        <f>About!$B$66/(1+EXP(About!$B$67*(V152-$D152+About!$B$68)))</f>
        <v>0.69833848984050417</v>
      </c>
      <c r="W153" s="16">
        <f>About!$B$66/(1+EXP(About!$B$67*(W152-$D152+About!$B$68)))</f>
        <v>0.75321242918770104</v>
      </c>
      <c r="X153" s="16">
        <f>About!$B$66/(1+EXP(About!$B$67*(X152-$D152+About!$B$68)))</f>
        <v>0.80127679485284409</v>
      </c>
      <c r="Y153" s="16">
        <f>About!$B$66/(1+EXP(About!$B$67*(Y152-$D152+About!$B$68)))</f>
        <v>0.84230828597766971</v>
      </c>
      <c r="Z153" s="16">
        <f>About!$B$66/(1+EXP(About!$B$67*(Z152-$D152+About!$B$68)))</f>
        <v>0.87657433033652998</v>
      </c>
      <c r="AA153" s="16">
        <f>About!$B$66/(1+EXP(About!$B$67*(AA152-$D152+About!$B$68)))</f>
        <v>0.904668944478626</v>
      </c>
      <c r="AB153" s="16">
        <f>About!$B$66/(1+EXP(About!$B$67*(AB152-$D152+About!$B$68)))</f>
        <v>0.92735831157959536</v>
      </c>
      <c r="AC153" s="16">
        <f>About!$B$66/(1+EXP(About!$B$67*(AC152-$D152+About!$B$68)))</f>
        <v>0.94545988373849044</v>
      </c>
      <c r="AD153" s="16">
        <f>About!$B$66/(1+EXP(About!$B$67*(AD152-$D152+About!$B$68)))</f>
        <v>0.95976107949421063</v>
      </c>
      <c r="AE153" s="16">
        <f>About!$B$66/(1+EXP(About!$B$67*(AE152-$D152+About!$B$68)))</f>
        <v>0.97097291847681666</v>
      </c>
      <c r="AF153" s="16">
        <f>About!$B$66/(1+EXP(About!$B$67*(AF152-$D152+About!$B$68)))</f>
        <v>0.97970970284113201</v>
      </c>
      <c r="AG153" s="16">
        <f>About!$B$66/(1+EXP(About!$B$67*(AG152-$D152+About!$B$68)))</f>
        <v>0.98648574035267622</v>
      </c>
      <c r="AH153" s="16">
        <f>About!$B$66/(1+EXP(About!$B$67*(AH152-$D152+About!$B$68)))</f>
        <v>0.99172185038443061</v>
      </c>
    </row>
    <row r="154" spans="1:34" x14ac:dyDescent="0.25">
      <c r="A154" t="s">
        <v>28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About!$B$66/(1+EXP(About!$B$67*(D154-$D154+About!$B$68)))</f>
        <v>1.7278149615569269E-2</v>
      </c>
      <c r="E155" s="16">
        <f>About!$B$66/(1+EXP(About!$B$67*(E154-$D154+About!$B$68)))</f>
        <v>2.2514259647323516E-2</v>
      </c>
      <c r="F155" s="16">
        <f>About!$B$66/(1+EXP(About!$B$67*(F154-$D154+About!$B$68)))</f>
        <v>2.9290297158867825E-2</v>
      </c>
      <c r="G155" s="16">
        <f>About!$B$66/(1+EXP(About!$B$67*(G154-$D154+About!$B$68)))</f>
        <v>3.8027081523183362E-2</v>
      </c>
      <c r="H155" s="16">
        <f>About!$B$66/(1+EXP(About!$B$67*(H154-$D154+About!$B$68)))</f>
        <v>4.923892050578918E-2</v>
      </c>
      <c r="I155" s="16">
        <f>About!$B$66/(1+EXP(About!$B$67*(I154-$D154+About!$B$68)))</f>
        <v>6.3540116261509447E-2</v>
      </c>
      <c r="J155" s="16">
        <f>About!$B$66/(1+EXP(About!$B$67*(J154-$D154+About!$B$68)))</f>
        <v>8.1641688420404521E-2</v>
      </c>
      <c r="K155" s="16">
        <f>About!$B$66/(1+EXP(About!$B$67*(K154-$D154+About!$B$68)))</f>
        <v>0.10433105552137381</v>
      </c>
      <c r="L155" s="16">
        <f>About!$B$66/(1+EXP(About!$B$67*(L154-$D154+About!$B$68)))</f>
        <v>0.13242566966347</v>
      </c>
      <c r="M155" s="16">
        <f>About!$B$66/(1+EXP(About!$B$67*(M154-$D154+About!$B$68)))</f>
        <v>0.16669171402233013</v>
      </c>
      <c r="N155" s="16">
        <f>About!$B$66/(1+EXP(About!$B$67*(N154-$D154+About!$B$68)))</f>
        <v>0.20772320514715584</v>
      </c>
      <c r="O155" s="16">
        <f>About!$B$66/(1+EXP(About!$B$67*(O154-$D154+About!$B$68)))</f>
        <v>0.2557875708122988</v>
      </c>
      <c r="P155" s="16">
        <f>About!$B$66/(1+EXP(About!$B$67*(P154-$D154+About!$B$68)))</f>
        <v>0.31066151015949567</v>
      </c>
      <c r="Q155" s="16">
        <f>About!$B$66/(1+EXP(About!$B$67*(Q154-$D154+About!$B$68)))</f>
        <v>0.37150127050427334</v>
      </c>
      <c r="R155" s="16">
        <f>About!$B$66/(1+EXP(About!$B$67*(R154-$D154+About!$B$68)))</f>
        <v>0.4368032588898566</v>
      </c>
      <c r="S155" s="16">
        <f>About!$B$66/(1+EXP(About!$B$67*(S154-$D154+About!$B$68)))</f>
        <v>0.50449999999999995</v>
      </c>
      <c r="T155" s="16">
        <f>About!$B$66/(1+EXP(About!$B$67*(T154-$D154+About!$B$68)))</f>
        <v>0.57219674111014329</v>
      </c>
      <c r="U155" s="16">
        <f>About!$B$66/(1+EXP(About!$B$67*(U154-$D154+About!$B$68)))</f>
        <v>0.6374987294957265</v>
      </c>
      <c r="V155" s="16">
        <f>About!$B$66/(1+EXP(About!$B$67*(V154-$D154+About!$B$68)))</f>
        <v>0.69833848984050417</v>
      </c>
      <c r="W155" s="16">
        <f>About!$B$66/(1+EXP(About!$B$67*(W154-$D154+About!$B$68)))</f>
        <v>0.75321242918770104</v>
      </c>
      <c r="X155" s="16">
        <f>About!$B$66/(1+EXP(About!$B$67*(X154-$D154+About!$B$68)))</f>
        <v>0.80127679485284409</v>
      </c>
      <c r="Y155" s="16">
        <f>About!$B$66/(1+EXP(About!$B$67*(Y154-$D154+About!$B$68)))</f>
        <v>0.84230828597766971</v>
      </c>
      <c r="Z155" s="16">
        <f>About!$B$66/(1+EXP(About!$B$67*(Z154-$D154+About!$B$68)))</f>
        <v>0.87657433033652998</v>
      </c>
      <c r="AA155" s="16">
        <f>About!$B$66/(1+EXP(About!$B$67*(AA154-$D154+About!$B$68)))</f>
        <v>0.904668944478626</v>
      </c>
      <c r="AB155" s="16">
        <f>About!$B$66/(1+EXP(About!$B$67*(AB154-$D154+About!$B$68)))</f>
        <v>0.92735831157959536</v>
      </c>
      <c r="AC155" s="16">
        <f>About!$B$66/(1+EXP(About!$B$67*(AC154-$D154+About!$B$68)))</f>
        <v>0.94545988373849044</v>
      </c>
      <c r="AD155" s="16">
        <f>About!$B$66/(1+EXP(About!$B$67*(AD154-$D154+About!$B$68)))</f>
        <v>0.95976107949421063</v>
      </c>
      <c r="AE155" s="16">
        <f>About!$B$66/(1+EXP(About!$B$67*(AE154-$D154+About!$B$68)))</f>
        <v>0.97097291847681666</v>
      </c>
      <c r="AF155" s="16">
        <f>About!$B$66/(1+EXP(About!$B$67*(AF154-$D154+About!$B$68)))</f>
        <v>0.97970970284113201</v>
      </c>
      <c r="AG155" s="16">
        <f>About!$B$66/(1+EXP(About!$B$67*(AG154-$D154+About!$B$68)))</f>
        <v>0.98648574035267622</v>
      </c>
      <c r="AH155" s="16">
        <f>About!$B$66/(1+EXP(About!$B$67*(AH154-$D154+About!$B$68)))</f>
        <v>0.99172185038443061</v>
      </c>
    </row>
    <row r="156" spans="1:34" x14ac:dyDescent="0.25">
      <c r="A156" t="s">
        <v>29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25">
      <c r="B157" s="16">
        <v>0</v>
      </c>
      <c r="C157" s="16">
        <v>0</v>
      </c>
      <c r="D157" s="16">
        <f>About!$B$66/(1+EXP(About!$B$67*(D156-$D156+About!$B$68)))</f>
        <v>1.7278149615569269E-2</v>
      </c>
      <c r="E157" s="16">
        <f>About!$B$66/(1+EXP(About!$B$67*(E156-$D156+About!$B$68)))</f>
        <v>2.2514259647323516E-2</v>
      </c>
      <c r="F157" s="16">
        <f>About!$B$66/(1+EXP(About!$B$67*(F156-$D156+About!$B$68)))</f>
        <v>2.9290297158867825E-2</v>
      </c>
      <c r="G157" s="16">
        <f>About!$B$66/(1+EXP(About!$B$67*(G156-$D156+About!$B$68)))</f>
        <v>3.8027081523183362E-2</v>
      </c>
      <c r="H157" s="16">
        <f>About!$B$66/(1+EXP(About!$B$67*(H156-$D156+About!$B$68)))</f>
        <v>4.923892050578918E-2</v>
      </c>
      <c r="I157" s="16">
        <f>About!$B$66/(1+EXP(About!$B$67*(I156-$D156+About!$B$68)))</f>
        <v>6.3540116261509447E-2</v>
      </c>
      <c r="J157" s="16">
        <f>About!$B$66/(1+EXP(About!$B$67*(J156-$D156+About!$B$68)))</f>
        <v>8.1641688420404521E-2</v>
      </c>
      <c r="K157" s="16">
        <f>About!$B$66/(1+EXP(About!$B$67*(K156-$D156+About!$B$68)))</f>
        <v>0.10433105552137381</v>
      </c>
      <c r="L157" s="16">
        <f>About!$B$66/(1+EXP(About!$B$67*(L156-$D156+About!$B$68)))</f>
        <v>0.13242566966347</v>
      </c>
      <c r="M157" s="16">
        <f>About!$B$66/(1+EXP(About!$B$67*(M156-$D156+About!$B$68)))</f>
        <v>0.16669171402233013</v>
      </c>
      <c r="N157" s="16">
        <f>About!$B$66/(1+EXP(About!$B$67*(N156-$D156+About!$B$68)))</f>
        <v>0.20772320514715584</v>
      </c>
      <c r="O157" s="16">
        <f>About!$B$66/(1+EXP(About!$B$67*(O156-$D156+About!$B$68)))</f>
        <v>0.2557875708122988</v>
      </c>
      <c r="P157" s="16">
        <f>About!$B$66/(1+EXP(About!$B$67*(P156-$D156+About!$B$68)))</f>
        <v>0.31066151015949567</v>
      </c>
      <c r="Q157" s="16">
        <f>About!$B$66/(1+EXP(About!$B$67*(Q156-$D156+About!$B$68)))</f>
        <v>0.37150127050427334</v>
      </c>
      <c r="R157" s="16">
        <f>About!$B$66/(1+EXP(About!$B$67*(R156-$D156+About!$B$68)))</f>
        <v>0.4368032588898566</v>
      </c>
      <c r="S157" s="16">
        <f>About!$B$66/(1+EXP(About!$B$67*(S156-$D156+About!$B$68)))</f>
        <v>0.50449999999999995</v>
      </c>
      <c r="T157" s="16">
        <f>About!$B$66/(1+EXP(About!$B$67*(T156-$D156+About!$B$68)))</f>
        <v>0.57219674111014329</v>
      </c>
      <c r="U157" s="16">
        <f>About!$B$66/(1+EXP(About!$B$67*(U156-$D156+About!$B$68)))</f>
        <v>0.6374987294957265</v>
      </c>
      <c r="V157" s="16">
        <f>About!$B$66/(1+EXP(About!$B$67*(V156-$D156+About!$B$68)))</f>
        <v>0.69833848984050417</v>
      </c>
      <c r="W157" s="16">
        <f>About!$B$66/(1+EXP(About!$B$67*(W156-$D156+About!$B$68)))</f>
        <v>0.75321242918770104</v>
      </c>
      <c r="X157" s="16">
        <f>About!$B$66/(1+EXP(About!$B$67*(X156-$D156+About!$B$68)))</f>
        <v>0.80127679485284409</v>
      </c>
      <c r="Y157" s="16">
        <f>About!$B$66/(1+EXP(About!$B$67*(Y156-$D156+About!$B$68)))</f>
        <v>0.84230828597766971</v>
      </c>
      <c r="Z157" s="16">
        <f>About!$B$66/(1+EXP(About!$B$67*(Z156-$D156+About!$B$68)))</f>
        <v>0.87657433033652998</v>
      </c>
      <c r="AA157" s="16">
        <f>About!$B$66/(1+EXP(About!$B$67*(AA156-$D156+About!$B$68)))</f>
        <v>0.904668944478626</v>
      </c>
      <c r="AB157" s="16">
        <f>About!$B$66/(1+EXP(About!$B$67*(AB156-$D156+About!$B$68)))</f>
        <v>0.92735831157959536</v>
      </c>
      <c r="AC157" s="16">
        <f>About!$B$66/(1+EXP(About!$B$67*(AC156-$D156+About!$B$68)))</f>
        <v>0.94545988373849044</v>
      </c>
      <c r="AD157" s="16">
        <f>About!$B$66/(1+EXP(About!$B$67*(AD156-$D156+About!$B$68)))</f>
        <v>0.95976107949421063</v>
      </c>
      <c r="AE157" s="16">
        <f>About!$B$66/(1+EXP(About!$B$67*(AE156-$D156+About!$B$68)))</f>
        <v>0.97097291847681666</v>
      </c>
      <c r="AF157" s="16">
        <f>About!$B$66/(1+EXP(About!$B$67*(AF156-$D156+About!$B$68)))</f>
        <v>0.97970970284113201</v>
      </c>
      <c r="AG157" s="16">
        <f>About!$B$66/(1+EXP(About!$B$67*(AG156-$D156+About!$B$68)))</f>
        <v>0.98648574035267622</v>
      </c>
      <c r="AH157" s="16">
        <f>About!$B$66/(1+EXP(About!$B$67*(AH156-$D156+About!$B$68)))</f>
        <v>0.99172185038443061</v>
      </c>
    </row>
    <row r="158" spans="1:34" x14ac:dyDescent="0.25">
      <c r="A158" t="s">
        <v>30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25">
      <c r="B159" s="16">
        <v>0</v>
      </c>
      <c r="C159" s="16">
        <v>0</v>
      </c>
      <c r="D159" s="16">
        <f>About!$B$66/(1+EXP(About!$B$67*(D158-$D158+About!$B$68)))</f>
        <v>1.7278149615569269E-2</v>
      </c>
      <c r="E159" s="16">
        <f>About!$B$66/(1+EXP(About!$B$67*(E158-$D158+About!$B$68)))</f>
        <v>2.2514259647323516E-2</v>
      </c>
      <c r="F159" s="16">
        <f>About!$B$66/(1+EXP(About!$B$67*(F158-$D158+About!$B$68)))</f>
        <v>2.9290297158867825E-2</v>
      </c>
      <c r="G159" s="16">
        <f>About!$B$66/(1+EXP(About!$B$67*(G158-$D158+About!$B$68)))</f>
        <v>3.8027081523183362E-2</v>
      </c>
      <c r="H159" s="16">
        <f>About!$B$66/(1+EXP(About!$B$67*(H158-$D158+About!$B$68)))</f>
        <v>4.923892050578918E-2</v>
      </c>
      <c r="I159" s="16">
        <f>About!$B$66/(1+EXP(About!$B$67*(I158-$D158+About!$B$68)))</f>
        <v>6.3540116261509447E-2</v>
      </c>
      <c r="J159" s="16">
        <f>About!$B$66/(1+EXP(About!$B$67*(J158-$D158+About!$B$68)))</f>
        <v>8.1641688420404521E-2</v>
      </c>
      <c r="K159" s="16">
        <f>About!$B$66/(1+EXP(About!$B$67*(K158-$D158+About!$B$68)))</f>
        <v>0.10433105552137381</v>
      </c>
      <c r="L159" s="16">
        <f>About!$B$66/(1+EXP(About!$B$67*(L158-$D158+About!$B$68)))</f>
        <v>0.13242566966347</v>
      </c>
      <c r="M159" s="16">
        <f>About!$B$66/(1+EXP(About!$B$67*(M158-$D158+About!$B$68)))</f>
        <v>0.16669171402233013</v>
      </c>
      <c r="N159" s="16">
        <f>About!$B$66/(1+EXP(About!$B$67*(N158-$D158+About!$B$68)))</f>
        <v>0.20772320514715584</v>
      </c>
      <c r="O159" s="16">
        <f>About!$B$66/(1+EXP(About!$B$67*(O158-$D158+About!$B$68)))</f>
        <v>0.2557875708122988</v>
      </c>
      <c r="P159" s="16">
        <f>About!$B$66/(1+EXP(About!$B$67*(P158-$D158+About!$B$68)))</f>
        <v>0.31066151015949567</v>
      </c>
      <c r="Q159" s="16">
        <f>About!$B$66/(1+EXP(About!$B$67*(Q158-$D158+About!$B$68)))</f>
        <v>0.37150127050427334</v>
      </c>
      <c r="R159" s="16">
        <f>About!$B$66/(1+EXP(About!$B$67*(R158-$D158+About!$B$68)))</f>
        <v>0.4368032588898566</v>
      </c>
      <c r="S159" s="16">
        <f>About!$B$66/(1+EXP(About!$B$67*(S158-$D158+About!$B$68)))</f>
        <v>0.50449999999999995</v>
      </c>
      <c r="T159" s="16">
        <f>About!$B$66/(1+EXP(About!$B$67*(T158-$D158+About!$B$68)))</f>
        <v>0.57219674111014329</v>
      </c>
      <c r="U159" s="16">
        <f>About!$B$66/(1+EXP(About!$B$67*(U158-$D158+About!$B$68)))</f>
        <v>0.6374987294957265</v>
      </c>
      <c r="V159" s="16">
        <f>About!$B$66/(1+EXP(About!$B$67*(V158-$D158+About!$B$68)))</f>
        <v>0.69833848984050417</v>
      </c>
      <c r="W159" s="16">
        <f>About!$B$66/(1+EXP(About!$B$67*(W158-$D158+About!$B$68)))</f>
        <v>0.75321242918770104</v>
      </c>
      <c r="X159" s="16">
        <f>About!$B$66/(1+EXP(About!$B$67*(X158-$D158+About!$B$68)))</f>
        <v>0.80127679485284409</v>
      </c>
      <c r="Y159" s="16">
        <f>About!$B$66/(1+EXP(About!$B$67*(Y158-$D158+About!$B$68)))</f>
        <v>0.84230828597766971</v>
      </c>
      <c r="Z159" s="16">
        <f>About!$B$66/(1+EXP(About!$B$67*(Z158-$D158+About!$B$68)))</f>
        <v>0.87657433033652998</v>
      </c>
      <c r="AA159" s="16">
        <f>About!$B$66/(1+EXP(About!$B$67*(AA158-$D158+About!$B$68)))</f>
        <v>0.904668944478626</v>
      </c>
      <c r="AB159" s="16">
        <f>About!$B$66/(1+EXP(About!$B$67*(AB158-$D158+About!$B$68)))</f>
        <v>0.92735831157959536</v>
      </c>
      <c r="AC159" s="16">
        <f>About!$B$66/(1+EXP(About!$B$67*(AC158-$D158+About!$B$68)))</f>
        <v>0.94545988373849044</v>
      </c>
      <c r="AD159" s="16">
        <f>About!$B$66/(1+EXP(About!$B$67*(AD158-$D158+About!$B$68)))</f>
        <v>0.95976107949421063</v>
      </c>
      <c r="AE159" s="16">
        <f>About!$B$66/(1+EXP(About!$B$67*(AE158-$D158+About!$B$68)))</f>
        <v>0.97097291847681666</v>
      </c>
      <c r="AF159" s="16">
        <f>About!$B$66/(1+EXP(About!$B$67*(AF158-$D158+About!$B$68)))</f>
        <v>0.97970970284113201</v>
      </c>
      <c r="AG159" s="16">
        <f>About!$B$66/(1+EXP(About!$B$67*(AG158-$D158+About!$B$68)))</f>
        <v>0.98648574035267622</v>
      </c>
      <c r="AH159" s="16">
        <f>About!$B$66/(1+EXP(About!$B$67*(AH158-$D158+About!$B$68)))</f>
        <v>0.99172185038443061</v>
      </c>
    </row>
    <row r="160" spans="1:34" x14ac:dyDescent="0.25">
      <c r="A160" t="s">
        <v>0</v>
      </c>
      <c r="B160" s="15">
        <v>2018</v>
      </c>
      <c r="C160" s="15">
        <v>2019</v>
      </c>
      <c r="D160" s="15">
        <v>2020</v>
      </c>
      <c r="E160" s="15">
        <v>2021</v>
      </c>
      <c r="F160" s="15">
        <v>2022</v>
      </c>
      <c r="G160" s="15">
        <v>2023</v>
      </c>
      <c r="H160" s="15">
        <v>2024</v>
      </c>
      <c r="I160" s="15">
        <v>2025</v>
      </c>
      <c r="J160" s="15">
        <v>2026</v>
      </c>
      <c r="K160" s="15">
        <v>2027</v>
      </c>
      <c r="L160" s="15">
        <v>2028</v>
      </c>
      <c r="M160" s="15">
        <v>2029</v>
      </c>
      <c r="N160" s="15">
        <v>2030</v>
      </c>
      <c r="O160" s="15">
        <v>2031</v>
      </c>
      <c r="P160" s="15">
        <v>2032</v>
      </c>
      <c r="Q160" s="15">
        <v>2033</v>
      </c>
      <c r="R160" s="15">
        <v>2034</v>
      </c>
      <c r="S160" s="15">
        <v>2035</v>
      </c>
      <c r="T160" s="15">
        <v>2036</v>
      </c>
      <c r="U160" s="15">
        <v>2037</v>
      </c>
      <c r="V160" s="15">
        <v>2038</v>
      </c>
      <c r="W160" s="15">
        <v>2039</v>
      </c>
      <c r="X160" s="15">
        <v>2040</v>
      </c>
      <c r="Y160" s="15">
        <v>2041</v>
      </c>
      <c r="Z160" s="15">
        <v>2042</v>
      </c>
      <c r="AA160" s="15">
        <v>2043</v>
      </c>
      <c r="AB160" s="15">
        <v>2044</v>
      </c>
      <c r="AC160" s="15">
        <v>2045</v>
      </c>
      <c r="AD160" s="15">
        <v>2046</v>
      </c>
      <c r="AE160" s="15">
        <v>2047</v>
      </c>
      <c r="AF160" s="15">
        <v>2048</v>
      </c>
      <c r="AG160" s="15">
        <v>2049</v>
      </c>
      <c r="AH160" s="15">
        <v>2050</v>
      </c>
    </row>
    <row r="161" spans="1:34" x14ac:dyDescent="0.25">
      <c r="B161" s="16">
        <v>0</v>
      </c>
      <c r="C161" s="16">
        <v>0</v>
      </c>
      <c r="D161" s="16">
        <f>About!$B$66/(1+EXP(About!$B$67*(D160-$D160+About!$B$68)))</f>
        <v>1.7278149615569269E-2</v>
      </c>
      <c r="E161" s="16">
        <f>About!$B$66/(1+EXP(About!$B$67*(E160-$D160+About!$B$68)))</f>
        <v>2.2514259647323516E-2</v>
      </c>
      <c r="F161" s="16">
        <f>About!$B$66/(1+EXP(About!$B$67*(F160-$D160+About!$B$68)))</f>
        <v>2.9290297158867825E-2</v>
      </c>
      <c r="G161" s="16">
        <f>About!$B$66/(1+EXP(About!$B$67*(G160-$D160+About!$B$68)))</f>
        <v>3.8027081523183362E-2</v>
      </c>
      <c r="H161" s="16">
        <f>About!$B$66/(1+EXP(About!$B$67*(H160-$D160+About!$B$68)))</f>
        <v>4.923892050578918E-2</v>
      </c>
      <c r="I161" s="16">
        <f>About!$B$66/(1+EXP(About!$B$67*(I160-$D160+About!$B$68)))</f>
        <v>6.3540116261509447E-2</v>
      </c>
      <c r="J161" s="16">
        <f>About!$B$66/(1+EXP(About!$B$67*(J160-$D160+About!$B$68)))</f>
        <v>8.1641688420404521E-2</v>
      </c>
      <c r="K161" s="16">
        <f>About!$B$66/(1+EXP(About!$B$67*(K160-$D160+About!$B$68)))</f>
        <v>0.10433105552137381</v>
      </c>
      <c r="L161" s="16">
        <f>About!$B$66/(1+EXP(About!$B$67*(L160-$D160+About!$B$68)))</f>
        <v>0.13242566966347</v>
      </c>
      <c r="M161" s="16">
        <f>About!$B$66/(1+EXP(About!$B$67*(M160-$D160+About!$B$68)))</f>
        <v>0.16669171402233013</v>
      </c>
      <c r="N161" s="16">
        <f>About!$B$66/(1+EXP(About!$B$67*(N160-$D160+About!$B$68)))</f>
        <v>0.20772320514715584</v>
      </c>
      <c r="O161" s="16">
        <f>About!$B$66/(1+EXP(About!$B$67*(O160-$D160+About!$B$68)))</f>
        <v>0.2557875708122988</v>
      </c>
      <c r="P161" s="16">
        <f>About!$B$66/(1+EXP(About!$B$67*(P160-$D160+About!$B$68)))</f>
        <v>0.31066151015949567</v>
      </c>
      <c r="Q161" s="16">
        <f>About!$B$66/(1+EXP(About!$B$67*(Q160-$D160+About!$B$68)))</f>
        <v>0.37150127050427334</v>
      </c>
      <c r="R161" s="16">
        <f>About!$B$66/(1+EXP(About!$B$67*(R160-$D160+About!$B$68)))</f>
        <v>0.4368032588898566</v>
      </c>
      <c r="S161" s="16">
        <f>About!$B$66/(1+EXP(About!$B$67*(S160-$D160+About!$B$68)))</f>
        <v>0.50449999999999995</v>
      </c>
      <c r="T161" s="16">
        <f>About!$B$66/(1+EXP(About!$B$67*(T160-$D160+About!$B$68)))</f>
        <v>0.57219674111014329</v>
      </c>
      <c r="U161" s="16">
        <f>About!$B$66/(1+EXP(About!$B$67*(U160-$D160+About!$B$68)))</f>
        <v>0.6374987294957265</v>
      </c>
      <c r="V161" s="16">
        <f>About!$B$66/(1+EXP(About!$B$67*(V160-$D160+About!$B$68)))</f>
        <v>0.69833848984050417</v>
      </c>
      <c r="W161" s="16">
        <f>About!$B$66/(1+EXP(About!$B$67*(W160-$D160+About!$B$68)))</f>
        <v>0.75321242918770104</v>
      </c>
      <c r="X161" s="16">
        <f>About!$B$66/(1+EXP(About!$B$67*(X160-$D160+About!$B$68)))</f>
        <v>0.80127679485284409</v>
      </c>
      <c r="Y161" s="16">
        <f>About!$B$66/(1+EXP(About!$B$67*(Y160-$D160+About!$B$68)))</f>
        <v>0.84230828597766971</v>
      </c>
      <c r="Z161" s="16">
        <f>About!$B$66/(1+EXP(About!$B$67*(Z160-$D160+About!$B$68)))</f>
        <v>0.87657433033652998</v>
      </c>
      <c r="AA161" s="16">
        <f>About!$B$66/(1+EXP(About!$B$67*(AA160-$D160+About!$B$68)))</f>
        <v>0.904668944478626</v>
      </c>
      <c r="AB161" s="16">
        <f>About!$B$66/(1+EXP(About!$B$67*(AB160-$D160+About!$B$68)))</f>
        <v>0.92735831157959536</v>
      </c>
      <c r="AC161" s="16">
        <f>About!$B$66/(1+EXP(About!$B$67*(AC160-$D160+About!$B$68)))</f>
        <v>0.94545988373849044</v>
      </c>
      <c r="AD161" s="16">
        <f>About!$B$66/(1+EXP(About!$B$67*(AD160-$D160+About!$B$68)))</f>
        <v>0.95976107949421063</v>
      </c>
      <c r="AE161" s="16">
        <f>About!$B$66/(1+EXP(About!$B$67*(AE160-$D160+About!$B$68)))</f>
        <v>0.97097291847681666</v>
      </c>
      <c r="AF161" s="16">
        <f>About!$B$66/(1+EXP(About!$B$67*(AF160-$D160+About!$B$68)))</f>
        <v>0.97970970284113201</v>
      </c>
      <c r="AG161" s="16">
        <f>About!$B$66/(1+EXP(About!$B$67*(AG160-$D160+About!$B$68)))</f>
        <v>0.98648574035267622</v>
      </c>
      <c r="AH161" s="16">
        <f>About!$B$66/(1+EXP(About!$B$67*(AH160-$D160+About!$B$68)))</f>
        <v>0.99172185038443061</v>
      </c>
    </row>
    <row r="162" spans="1:34" x14ac:dyDescent="0.25">
      <c r="A162" t="s">
        <v>171</v>
      </c>
      <c r="B162" s="15">
        <v>2018</v>
      </c>
      <c r="C162" s="15">
        <v>2019</v>
      </c>
      <c r="D162" s="15">
        <v>2050</v>
      </c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x14ac:dyDescent="0.25">
      <c r="B163" s="16">
        <v>0</v>
      </c>
      <c r="C163" s="16">
        <v>0</v>
      </c>
      <c r="D163" s="16">
        <v>1</v>
      </c>
    </row>
    <row r="164" spans="1:34" x14ac:dyDescent="0.25">
      <c r="A164" t="s">
        <v>172</v>
      </c>
      <c r="B164" s="15">
        <v>2018</v>
      </c>
      <c r="C164" s="15">
        <v>2019</v>
      </c>
      <c r="D164" s="15">
        <v>2020</v>
      </c>
      <c r="E164" s="15">
        <v>2021</v>
      </c>
      <c r="F164" s="15">
        <v>2022</v>
      </c>
      <c r="G164" s="15">
        <v>2023</v>
      </c>
      <c r="H164" s="15">
        <v>2024</v>
      </c>
      <c r="I164" s="15">
        <v>2025</v>
      </c>
      <c r="J164" s="15">
        <v>2026</v>
      </c>
      <c r="K164" s="15">
        <v>2027</v>
      </c>
      <c r="L164" s="15">
        <v>2028</v>
      </c>
      <c r="M164" s="15">
        <v>2029</v>
      </c>
      <c r="N164" s="15">
        <v>2050</v>
      </c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</row>
    <row r="165" spans="1:34" x14ac:dyDescent="0.25">
      <c r="B165" s="16">
        <v>0</v>
      </c>
      <c r="C165" s="16">
        <v>0</v>
      </c>
      <c r="D165" s="16">
        <f>VLOOKUP(D$164,'Exogenous GDP Adjustment'!$A$12:$C$20,3,FALSE)</f>
        <v>1</v>
      </c>
      <c r="E165" s="16">
        <f>VLOOKUP(E$164,'Exogenous GDP Adjustment'!$A$12:$C$20,3,FALSE)</f>
        <v>0.41927474668620651</v>
      </c>
      <c r="F165" s="16">
        <f>VLOOKUP(F$164,'Exogenous GDP Adjustment'!$A$12:$C$20,3,FALSE)</f>
        <v>0.17579131320878263</v>
      </c>
      <c r="G165" s="16">
        <f>VLOOKUP(G$164,'Exogenous GDP Adjustment'!$A$12:$C$20,3,FALSE)</f>
        <v>7.3704858315247937E-2</v>
      </c>
      <c r="H165" s="16">
        <f>VLOOKUP(H$164,'Exogenous GDP Adjustment'!$A$12:$C$20,3,FALSE)</f>
        <v>3.0902585799668317E-2</v>
      </c>
      <c r="I165" s="16">
        <f>VLOOKUP(I$164,'Exogenous GDP Adjustment'!$A$12:$C$20,3,FALSE)</f>
        <v>1.2956673833104696E-2</v>
      </c>
      <c r="J165" s="16">
        <f>VLOOKUP(J$164,'Exogenous GDP Adjustment'!$A$12:$C$20,3,FALSE)</f>
        <v>5.4324061392707719E-3</v>
      </c>
      <c r="K165" s="16">
        <f>VLOOKUP(K$164,'Exogenous GDP Adjustment'!$A$12:$C$20,3,FALSE)</f>
        <v>2.2776707079393459E-3</v>
      </c>
      <c r="L165" s="16">
        <f>VLOOKUP(L$164,'Exogenous GDP Adjustment'!$A$12:$C$20,3,FALSE)</f>
        <v>9.5496980910586202E-4</v>
      </c>
      <c r="M165" s="16">
        <v>0</v>
      </c>
      <c r="N165" s="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4" x14ac:dyDescent="0.25">
      <c r="A1" s="1" t="s">
        <v>157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3.2258000000000002E-2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6.4516000000000004E-2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9.6773999999999999E-2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0.12903200000000001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0.16128999999999999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0.193548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0.22580600000000001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0.25806499999999999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0.290323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0.32258100000000001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0.35483900000000002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0.38709700000000002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0.41935499999999998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0.45161299999999999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0.483871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0.51612899999999995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0.54838699999999996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0.58064499999999997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0.61290299999999998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0.64516099999999998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0.67741899999999999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0.709677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0.74193500000000001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0.77419400000000005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0.80645199999999995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0.83870999999999996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0.87096799999999996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0.90322599999999997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0.93548399999999998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0.96774199999999999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3.2258000000000002E-2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6.4516000000000004E-2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9.6773999999999999E-2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0.12903200000000001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0.16128999999999999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0.193548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0.22580600000000001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0.25806499999999999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0.290323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0.32258100000000001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0.35483900000000002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0.38709700000000002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0.41935499999999998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0.45161299999999999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0.483871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0.51612899999999995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0.54838699999999996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0.58064499999999997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0.61290299999999998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0.64516099999999998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0.67741899999999999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0.709677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0.74193500000000001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0.77419400000000005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0.80645199999999995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0.83870999999999996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0.87096799999999996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0.90322599999999997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0.93548399999999998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0.96774199999999999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cross alternate government revenue allocation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1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1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1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1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1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1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1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1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1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1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1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1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1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1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1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1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1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1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1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1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heat convert heat to CHP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heat fuel type shifting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hydgn shift production pathways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forest set asides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afforestation and reforestation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forest management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land avoid deforestation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3.2258000000000002E-2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6.4516000000000004E-2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9.6773999999999999E-2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0.12903200000000001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0.16128999999999999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0.193548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0.22580600000000001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0.25806499999999999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0.290323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0.32258100000000001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0.35483900000000002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0.38709700000000002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0.41935499999999998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0.45161299999999999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0.483871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0.51612899999999995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0.54838699999999996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0.58064499999999997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0.61290299999999998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0.64516099999999998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0.67741899999999999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0.709677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0.74193500000000001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0.77419400000000005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0.80645199999999995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0.83870999999999996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0.87096799999999996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0.90322599999999997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0.93548399999999998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0.96774199999999999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25">
      <c r="A70" s="12" t="str">
        <f>'Set Schedules Here'!A138</f>
        <v>land peatland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25">
      <c r="A71" s="12" t="str">
        <f>'Set Schedules Here'!A140</f>
        <v>land forest restoration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1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1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1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1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1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1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1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1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1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1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1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1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1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1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1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1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1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1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1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1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1</v>
      </c>
    </row>
    <row r="72" spans="1:34" x14ac:dyDescent="0.25">
      <c r="A72" s="12" t="str">
        <f>'Set Schedules Here'!A142</f>
        <v>RnD transportation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electricity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building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industry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CCS capital cost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transportation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electricity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25">
      <c r="A79" s="12" t="str">
        <f>'Set Schedules Here'!A156</f>
        <v>RnD building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25">
      <c r="A80" s="12" t="str">
        <f>'Set Schedules Here'!A158</f>
        <v>RnD industry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25">
      <c r="A81" s="12" t="str">
        <f>'Set Schedules Here'!A160</f>
        <v>RnD CCS fuel use reduction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1.7278000000000002E-2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2.2513999999999999E-2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2.929E-2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3.8026999999999998E-2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4.9238999999999998E-2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6.3539999999999999E-2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8.1642000000000006E-2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0.10433099999999999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0.13242599999999999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0.16669200000000001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0.20772299999999999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0.25578800000000002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0.31066199999999999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0.37150100000000003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0.436803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0.50449999999999995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0.57219699999999996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0.63749900000000004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0.69833800000000001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0.75321199999999999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0.80127700000000002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0.84230799999999995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0.87657399999999996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0.90466899999999995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0.92735800000000002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0.94545999999999997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0.95976099999999998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0.97097299999999997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0.97970999999999997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0.98648599999999997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0.99172199999999999</v>
      </c>
    </row>
    <row r="82" spans="1:34" x14ac:dyDescent="0.25">
      <c r="A82" s="12" t="str">
        <f>'Set Schedules Here'!A162</f>
        <v>geoeng direct air capture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3.2258000000000002E-2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6.4516000000000004E-2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9.6773999999999999E-2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0.12903200000000001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0.16128999999999999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0.193548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0.22580600000000001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0.25806499999999999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0.290323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0.32258100000000001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0.35483900000000002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0.38709700000000002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0.41935499999999998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0.45161299999999999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0.483871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0.51612899999999995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0.54838699999999996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0.58064499999999997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0.61290299999999998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0.64516099999999998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0.67741899999999999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0.709677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0.74193500000000001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0.77419400000000005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0.80645199999999995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0.83870999999999996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0.87096799999999996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0.90322599999999997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0.93548399999999998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0.96774199999999999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1</v>
      </c>
    </row>
    <row r="83" spans="1:34" x14ac:dyDescent="0.25">
      <c r="A83" s="12" t="str">
        <f>'Set Schedules Here'!A164</f>
        <v>settings exogenous GDP adjustment</v>
      </c>
      <c r="B83">
        <f>ROUND(IF(B$1=2050,TREND(INDEX('Set Schedules Here'!165:165,1,MATCH(B$1,'Set Schedules Here'!164:164,0)),INDEX('Set Schedules Here'!164:164,1,MATCH(B$1,'Set Schedules Here'!164:164,0)),B$1),TREND(INDEX('Set Schedules Here'!165:165,1,MATCH(B$1,'Set Schedules Here'!164:164,1)):INDEX('Set Schedules Here'!165:165,1,MATCH(B$1,'Set Schedules Here'!164:164,1)+1),INDEX('Set Schedules Here'!164:164,1,MATCH(B$1,'Set Schedules Here'!164:164,1)):INDEX('Set Schedules Here'!164:164,1,MATCH(B$1,'Set Schedules Here'!164:164,1)+1),B$1)),rounding_decimal_places)</f>
        <v>0</v>
      </c>
      <c r="C83">
        <f>ROUND(IF(C$1=2050,TREND(INDEX('Set Schedules Here'!165:165,1,MATCH(C$1,'Set Schedules Here'!164:164,0)),INDEX('Set Schedules Here'!164:164,1,MATCH(C$1,'Set Schedules Here'!164:164,0)),C$1),TREND(INDEX('Set Schedules Here'!165:165,1,MATCH(C$1,'Set Schedules Here'!164:164,1)):INDEX('Set Schedules Here'!165:165,1,MATCH(C$1,'Set Schedules Here'!164:164,1)+1),INDEX('Set Schedules Here'!164:164,1,MATCH(C$1,'Set Schedules Here'!164:164,1)):INDEX('Set Schedules Here'!164:164,1,MATCH(C$1,'Set Schedules Here'!164:164,1)+1),C$1)),rounding_decimal_places)</f>
        <v>0</v>
      </c>
      <c r="D83">
        <f>ROUND(IF(D$1=2050,TREND(INDEX('Set Schedules Here'!165:165,1,MATCH(D$1,'Set Schedules Here'!164:164,0)),INDEX('Set Schedules Here'!164:164,1,MATCH(D$1,'Set Schedules Here'!164:164,0)),D$1),TREND(INDEX('Set Schedules Here'!165:165,1,MATCH(D$1,'Set Schedules Here'!164:164,1)):INDEX('Set Schedules Here'!165:165,1,MATCH(D$1,'Set Schedules Here'!164:164,1)+1),INDEX('Set Schedules Here'!164:164,1,MATCH(D$1,'Set Schedules Here'!164:164,1)):INDEX('Set Schedules Here'!164:164,1,MATCH(D$1,'Set Schedules Here'!164:164,1)+1),D$1)),rounding_decimal_places)</f>
        <v>1</v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0.41927500000000001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0.175791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7.3705000000000007E-2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3.0903E-2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1.2957E-2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5.4320000000000002E-3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2.2780000000000001E-3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9.5500000000000001E-4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0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0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0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0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0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0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0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0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0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0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0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0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0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0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0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0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0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0</v>
      </c>
      <c r="AH83">
        <f>ROUND(IF(AH$1=2050,TREND(INDEX('Set Schedules Here'!165:165,1,MATCH(AH$1,'Set Schedules Here'!164:164,0)),INDEX('Set Schedules Here'!164:164,1,MATCH(AH$1,'Set Schedules Here'!164:164,0)),AH$1),TREND(INDEX('Set Schedules Here'!165:165,1,MATCH(AH$1,'Set Schedules Here'!164:164,1)):INDEX('Set Schedules Here'!165:165,1,MATCH(AH$1,'Set Schedules Here'!164:164,1)+1),INDEX('Set Schedules Here'!164:164,1,MATCH(AH$1,'Set Schedules Here'!164:164,1)):INDEX('Set Schedules Here'!164:164,1,MATCH(AH$1,'Set Schedules Here'!164:164,1)+1),AH$1)),rounding_decimal_places)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O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18" t="s">
        <v>78</v>
      </c>
      <c r="BN1" s="18" t="s">
        <v>31</v>
      </c>
      <c r="BO1" s="21" t="s">
        <v>78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cross alternate government revenue allocation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1</v>
      </c>
      <c r="D62" s="12">
        <f>IF(ISBLANK('Set Schedules Here'!C122),"",ROUND('Set Schedules Here'!C122,rounding_decimal_places))</f>
        <v>2050</v>
      </c>
      <c r="E62" s="12">
        <f>IF(ISBLANK('Set Schedules Here'!C123),"",ROUND('Set Schedules Here'!C123,rounding_decimal_places))</f>
        <v>1</v>
      </c>
      <c r="F62" s="12" t="str">
        <f>IF(ISBLANK('Set Schedules Here'!D122),"",ROUND('Set Schedules Here'!D122,rounding_decimal_places))</f>
        <v/>
      </c>
      <c r="G62" s="12" t="str">
        <f>IF(ISBLANK('Set Schedules Here'!D123),"",ROUND('Set Schedules Here'!D123,rounding_decimal_places))</f>
        <v/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heat convert heat to CHP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heat fuel type shifting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hydgn shift production pathways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forest set asides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afforestation and reforestation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forest management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land avoid deforestation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2050</v>
      </c>
      <c r="G69" s="12">
        <f>IF(ISBLANK('Set Schedules Here'!D137),"",ROUND('Set Schedules Here'!D137,rounding_decimal_places))</f>
        <v>1</v>
      </c>
      <c r="H69" s="12" t="str">
        <f>IF(ISBLANK('Set Schedules Here'!E136),"",ROUND('Set Schedules Here'!E136,rounding_decimal_places))</f>
        <v/>
      </c>
      <c r="I69" s="12" t="str">
        <f>IF(ISBLANK('Set Schedules Here'!E137),"",ROUND('Set Schedules Here'!E137,rounding_decimal_places))</f>
        <v/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25">
      <c r="A70" s="12" t="str">
        <f>'Set Schedules Here'!A138</f>
        <v>land peatland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25">
      <c r="A71" s="12" t="str">
        <f>'Set Schedules Here'!A140</f>
        <v>land forest restoration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</v>
      </c>
      <c r="H71" s="12">
        <f>IF(ISBLANK('Set Schedules Here'!E140),"",ROUND('Set Schedules Here'!E140,rounding_decimal_places))</f>
        <v>2050</v>
      </c>
      <c r="I71" s="12">
        <f>IF(ISBLANK('Set Schedules Here'!E141),"",ROUND('Set Schedules Here'!E141,rounding_decimal_places))</f>
        <v>1</v>
      </c>
      <c r="J71" s="12" t="str">
        <f>IF(ISBLANK('Set Schedules Here'!F140),"",ROUND('Set Schedules Here'!F140,rounding_decimal_places))</f>
        <v/>
      </c>
      <c r="K71" s="12" t="str">
        <f>IF(ISBLANK('Set Schedules Here'!F141),"",ROUND('Set Schedules Here'!F141,rounding_decimal_places))</f>
        <v/>
      </c>
      <c r="L71" s="12" t="str">
        <f>IF(ISBLANK('Set Schedules Here'!G140),"",ROUND('Set Schedules Here'!G140,rounding_decimal_places))</f>
        <v/>
      </c>
      <c r="M71" s="12" t="str">
        <f>IF(ISBLANK('Set Schedules Here'!G141),"",ROUND('Set Schedules Here'!G141,rounding_decimal_places))</f>
        <v/>
      </c>
      <c r="N71" s="12" t="str">
        <f>IF(ISBLANK('Set Schedules Here'!H140),"",ROUND('Set Schedules Here'!H140,rounding_decimal_places))</f>
        <v/>
      </c>
      <c r="O71" s="12" t="str">
        <f>IF(ISBLANK('Set Schedules Here'!H141),"",ROUND('Set Schedules Here'!H141,rounding_decimal_places))</f>
        <v/>
      </c>
      <c r="P71" s="12" t="str">
        <f>IF(ISBLANK('Set Schedules Here'!I140),"",ROUND('Set Schedules Here'!I140,rounding_decimal_places))</f>
        <v/>
      </c>
      <c r="Q71" s="12" t="str">
        <f>IF(ISBLANK('Set Schedules Here'!I141),"",ROUND('Set Schedules Here'!I141,rounding_decimal_places))</f>
        <v/>
      </c>
      <c r="R71" s="12" t="str">
        <f>IF(ISBLANK('Set Schedules Here'!J140),"",ROUND('Set Schedules Here'!J140,rounding_decimal_places))</f>
        <v/>
      </c>
      <c r="S71" s="12" t="str">
        <f>IF(ISBLANK('Set Schedules Here'!J141),"",ROUND('Set Schedules Here'!J141,rounding_decimal_places))</f>
        <v/>
      </c>
      <c r="T71" s="12" t="str">
        <f>IF(ISBLANK('Set Schedules Here'!K140),"",ROUND('Set Schedules Here'!K140,rounding_decimal_places))</f>
        <v/>
      </c>
      <c r="U71" s="12" t="str">
        <f>IF(ISBLANK('Set Schedules Here'!K141),"",ROUND('Set Schedules Here'!K141,rounding_decimal_places))</f>
        <v/>
      </c>
      <c r="V71" s="12" t="str">
        <f>IF(ISBLANK('Set Schedules Here'!L140),"",ROUND('Set Schedules Here'!L140,rounding_decimal_places))</f>
        <v/>
      </c>
      <c r="W71" s="12" t="str">
        <f>IF(ISBLANK('Set Schedules Here'!L141),"",ROUND('Set Schedules Here'!L141,rounding_decimal_places))</f>
        <v/>
      </c>
      <c r="X71" s="12" t="str">
        <f>IF(ISBLANK('Set Schedules Here'!M140),"",ROUND('Set Schedules Here'!M140,rounding_decimal_places))</f>
        <v/>
      </c>
      <c r="Y71" s="12" t="str">
        <f>IF(ISBLANK('Set Schedules Here'!M141),"",ROUND('Set Schedules Here'!M141,rounding_decimal_places))</f>
        <v/>
      </c>
      <c r="Z71" s="12" t="str">
        <f>IF(ISBLANK('Set Schedules Here'!N140),"",ROUND('Set Schedules Here'!N140,rounding_decimal_places))</f>
        <v/>
      </c>
      <c r="AA71" s="12" t="str">
        <f>IF(ISBLANK('Set Schedules Here'!N141),"",ROUND('Set Schedules Here'!N141,rounding_decimal_places))</f>
        <v/>
      </c>
      <c r="AB71" s="12" t="str">
        <f>IF(ISBLANK('Set Schedules Here'!O140),"",ROUND('Set Schedules Here'!O140,rounding_decimal_places))</f>
        <v/>
      </c>
      <c r="AC71" s="12" t="str">
        <f>IF(ISBLANK('Set Schedules Here'!O141),"",ROUND('Set Schedules Here'!O141,rounding_decimal_places))</f>
        <v/>
      </c>
      <c r="AD71" s="12" t="str">
        <f>IF(ISBLANK('Set Schedules Here'!P140),"",ROUND('Set Schedules Here'!P140,rounding_decimal_places))</f>
        <v/>
      </c>
      <c r="AE71" s="12" t="str">
        <f>IF(ISBLANK('Set Schedules Here'!P141),"",ROUND('Set Schedules Here'!P141,rounding_decimal_places))</f>
        <v/>
      </c>
      <c r="AF71" s="12" t="str">
        <f>IF(ISBLANK('Set Schedules Here'!Q140),"",ROUND('Set Schedules Here'!Q140,rounding_decimal_places))</f>
        <v/>
      </c>
      <c r="AG71" s="12" t="str">
        <f>IF(ISBLANK('Set Schedules Here'!Q141),"",ROUND('Set Schedules Here'!Q141,rounding_decimal_places))</f>
        <v/>
      </c>
      <c r="AH71" s="12" t="str">
        <f>IF(ISBLANK('Set Schedules Here'!R140),"",ROUND('Set Schedules Here'!R140,rounding_decimal_places))</f>
        <v/>
      </c>
      <c r="AI71" s="12" t="str">
        <f>IF(ISBLANK('Set Schedules Here'!R141),"",ROUND('Set Schedules Here'!R141,rounding_decimal_places))</f>
        <v/>
      </c>
      <c r="AJ71" s="12" t="str">
        <f>IF(ISBLANK('Set Schedules Here'!S140),"",ROUND('Set Schedules Here'!S140,rounding_decimal_places))</f>
        <v/>
      </c>
      <c r="AK71" s="12" t="str">
        <f>IF(ISBLANK('Set Schedules Here'!S141),"",ROUND('Set Schedules Here'!S141,rounding_decimal_places))</f>
        <v/>
      </c>
      <c r="AL71" s="12" t="str">
        <f>IF(ISBLANK('Set Schedules Here'!T140),"",ROUND('Set Schedules Here'!T140,rounding_decimal_places))</f>
        <v/>
      </c>
      <c r="AM71" s="12" t="str">
        <f>IF(ISBLANK('Set Schedules Here'!T141),"",ROUND('Set Schedules Here'!T141,rounding_decimal_places))</f>
        <v/>
      </c>
      <c r="AN71" s="12" t="str">
        <f>IF(ISBLANK('Set Schedules Here'!U140),"",ROUND('Set Schedules Here'!U140,rounding_decimal_places))</f>
        <v/>
      </c>
      <c r="AO71" s="12" t="str">
        <f>IF(ISBLANK('Set Schedules Here'!U141),"",ROUND('Set Schedules Here'!U141,rounding_decimal_places))</f>
        <v/>
      </c>
      <c r="AP71" s="12" t="str">
        <f>IF(ISBLANK('Set Schedules Here'!V140),"",ROUND('Set Schedules Here'!V140,rounding_decimal_places))</f>
        <v/>
      </c>
      <c r="AQ71" s="12" t="str">
        <f>IF(ISBLANK('Set Schedules Here'!V141),"",ROUND('Set Schedules Here'!V141,rounding_decimal_places))</f>
        <v/>
      </c>
      <c r="AR71" s="12" t="str">
        <f>IF(ISBLANK('Set Schedules Here'!W140),"",ROUND('Set Schedules Here'!W140,rounding_decimal_places))</f>
        <v/>
      </c>
      <c r="AS71" s="12" t="str">
        <f>IF(ISBLANK('Set Schedules Here'!W141),"",ROUND('Set Schedules Here'!W141,rounding_decimal_places))</f>
        <v/>
      </c>
      <c r="AT71" s="12" t="str">
        <f>IF(ISBLANK('Set Schedules Here'!X140),"",ROUND('Set Schedules Here'!X140,rounding_decimal_places))</f>
        <v/>
      </c>
      <c r="AU71" s="12" t="str">
        <f>IF(ISBLANK('Set Schedules Here'!X141),"",ROUND('Set Schedules Here'!X141,rounding_decimal_places))</f>
        <v/>
      </c>
      <c r="AV71" s="12" t="str">
        <f>IF(ISBLANK('Set Schedules Here'!Y140),"",ROUND('Set Schedules Here'!Y140,rounding_decimal_places))</f>
        <v/>
      </c>
      <c r="AW71" s="12" t="str">
        <f>IF(ISBLANK('Set Schedules Here'!Y141),"",ROUND('Set Schedules Here'!Y141,rounding_decimal_places))</f>
        <v/>
      </c>
      <c r="AX71" s="12" t="str">
        <f>IF(ISBLANK('Set Schedules Here'!Z140),"",ROUND('Set Schedules Here'!Z140,rounding_decimal_places))</f>
        <v/>
      </c>
      <c r="AY71" s="12" t="str">
        <f>IF(ISBLANK('Set Schedules Here'!Z141),"",ROUND('Set Schedules Here'!Z141,rounding_decimal_places))</f>
        <v/>
      </c>
      <c r="AZ71" s="12" t="str">
        <f>IF(ISBLANK('Set Schedules Here'!AA140),"",ROUND('Set Schedules Here'!AA140,rounding_decimal_places))</f>
        <v/>
      </c>
      <c r="BA71" s="12" t="str">
        <f>IF(ISBLANK('Set Schedules Here'!AA141),"",ROUND('Set Schedules Here'!AA141,rounding_decimal_places))</f>
        <v/>
      </c>
      <c r="BB71" s="12" t="str">
        <f>IF(ISBLANK('Set Schedules Here'!AB140),"",ROUND('Set Schedules Here'!AB140,rounding_decimal_places))</f>
        <v/>
      </c>
      <c r="BC71" s="12" t="str">
        <f>IF(ISBLANK('Set Schedules Here'!AB141),"",ROUND('Set Schedules Here'!AB141,rounding_decimal_places))</f>
        <v/>
      </c>
      <c r="BD71" s="12" t="str">
        <f>IF(ISBLANK('Set Schedules Here'!AC140),"",ROUND('Set Schedules Here'!AC140,rounding_decimal_places))</f>
        <v/>
      </c>
      <c r="BE71" s="12" t="str">
        <f>IF(ISBLANK('Set Schedules Here'!AC141),"",ROUND('Set Schedules Here'!AC141,rounding_decimal_places))</f>
        <v/>
      </c>
      <c r="BF71" s="12" t="str">
        <f>IF(ISBLANK('Set Schedules Here'!AD140),"",ROUND('Set Schedules Here'!AD140,rounding_decimal_places))</f>
        <v/>
      </c>
      <c r="BG71" s="12" t="str">
        <f>IF(ISBLANK('Set Schedules Here'!AD141),"",ROUND('Set Schedules Here'!AD141,rounding_decimal_places))</f>
        <v/>
      </c>
      <c r="BH71" s="12" t="str">
        <f>IF(ISBLANK('Set Schedules Here'!AE140),"",ROUND('Set Schedules Here'!AE140,rounding_decimal_places))</f>
        <v/>
      </c>
      <c r="BI71" s="12" t="str">
        <f>IF(ISBLANK('Set Schedules Here'!AE141),"",ROUND('Set Schedules Here'!AE141,rounding_decimal_places))</f>
        <v/>
      </c>
      <c r="BJ71" s="12" t="str">
        <f>IF(ISBLANK('Set Schedules Here'!AF140),"",ROUND('Set Schedules Here'!AF140,rounding_decimal_places))</f>
        <v/>
      </c>
      <c r="BK71" s="12" t="str">
        <f>IF(ISBLANK('Set Schedules Here'!AF141),"",ROUND('Set Schedules Here'!AF141,rounding_decimal_places))</f>
        <v/>
      </c>
      <c r="BL71" s="12" t="str">
        <f>IF(ISBLANK('Set Schedules Here'!AG140),"",ROUND('Set Schedules Here'!AG140,rounding_decimal_places))</f>
        <v/>
      </c>
      <c r="BM71" s="12" t="str">
        <f>IF(ISBLANK('Set Schedules Here'!AG141),"",ROUND('Set Schedules Here'!AG141,rounding_decimal_places))</f>
        <v/>
      </c>
      <c r="BN71" s="12" t="str">
        <f>IF(ISBLANK('Set Schedules Here'!AH140),"",ROUND('Set Schedules Here'!AH140,rounding_decimal_places))</f>
        <v/>
      </c>
      <c r="BO71" s="22" t="str">
        <f>IF(ISBLANK('Set Schedules Here'!AH141),"",ROUND('Set Schedules Here'!AH141,rounding_decimal_places))</f>
        <v/>
      </c>
    </row>
    <row r="72" spans="1:67" x14ac:dyDescent="0.25">
      <c r="A72" s="12" t="str">
        <f>'Set Schedules Here'!A142</f>
        <v>RnD transportation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electricity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building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industry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CCS capital cost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transportation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electricity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25">
      <c r="A79" s="12" t="str">
        <f>'Set Schedules Here'!A156</f>
        <v>RnD building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25">
      <c r="A80" s="12" t="str">
        <f>'Set Schedules Here'!A158</f>
        <v>RnD industry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25">
      <c r="A81" s="12" t="str">
        <f>'Set Schedules Here'!A160</f>
        <v>RnD CCS fuel use reduction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2020</v>
      </c>
      <c r="G81" s="12">
        <f>IF(ISBLANK('Set Schedules Here'!D161),"",ROUND('Set Schedules Here'!D161,rounding_decimal_places))</f>
        <v>1.7278000000000002E-2</v>
      </c>
      <c r="H81" s="12">
        <f>IF(ISBLANK('Set Schedules Here'!E160),"",ROUND('Set Schedules Here'!E160,rounding_decimal_places))</f>
        <v>2021</v>
      </c>
      <c r="I81" s="12">
        <f>IF(ISBLANK('Set Schedules Here'!E161),"",ROUND('Set Schedules Here'!E161,rounding_decimal_places))</f>
        <v>2.2513999999999999E-2</v>
      </c>
      <c r="J81" s="12">
        <f>IF(ISBLANK('Set Schedules Here'!F160),"",ROUND('Set Schedules Here'!F160,rounding_decimal_places))</f>
        <v>2022</v>
      </c>
      <c r="K81" s="12">
        <f>IF(ISBLANK('Set Schedules Here'!F161),"",ROUND('Set Schedules Here'!F161,rounding_decimal_places))</f>
        <v>2.929E-2</v>
      </c>
      <c r="L81" s="12">
        <f>IF(ISBLANK('Set Schedules Here'!G160),"",ROUND('Set Schedules Here'!G160,rounding_decimal_places))</f>
        <v>2023</v>
      </c>
      <c r="M81" s="12">
        <f>IF(ISBLANK('Set Schedules Here'!G161),"",ROUND('Set Schedules Here'!G161,rounding_decimal_places))</f>
        <v>3.8026999999999998E-2</v>
      </c>
      <c r="N81" s="12">
        <f>IF(ISBLANK('Set Schedules Here'!H160),"",ROUND('Set Schedules Here'!H160,rounding_decimal_places))</f>
        <v>2024</v>
      </c>
      <c r="O81" s="12">
        <f>IF(ISBLANK('Set Schedules Here'!H161),"",ROUND('Set Schedules Here'!H161,rounding_decimal_places))</f>
        <v>4.9238999999999998E-2</v>
      </c>
      <c r="P81" s="12">
        <f>IF(ISBLANK('Set Schedules Here'!I160),"",ROUND('Set Schedules Here'!I160,rounding_decimal_places))</f>
        <v>2025</v>
      </c>
      <c r="Q81" s="12">
        <f>IF(ISBLANK('Set Schedules Here'!I161),"",ROUND('Set Schedules Here'!I161,rounding_decimal_places))</f>
        <v>6.3539999999999999E-2</v>
      </c>
      <c r="R81" s="12">
        <f>IF(ISBLANK('Set Schedules Here'!J160),"",ROUND('Set Schedules Here'!J160,rounding_decimal_places))</f>
        <v>2026</v>
      </c>
      <c r="S81" s="12">
        <f>IF(ISBLANK('Set Schedules Here'!J161),"",ROUND('Set Schedules Here'!J161,rounding_decimal_places))</f>
        <v>8.1642000000000006E-2</v>
      </c>
      <c r="T81" s="12">
        <f>IF(ISBLANK('Set Schedules Here'!K160),"",ROUND('Set Schedules Here'!K160,rounding_decimal_places))</f>
        <v>2027</v>
      </c>
      <c r="U81" s="12">
        <f>IF(ISBLANK('Set Schedules Here'!K161),"",ROUND('Set Schedules Here'!K161,rounding_decimal_places))</f>
        <v>0.10433099999999999</v>
      </c>
      <c r="V81" s="12">
        <f>IF(ISBLANK('Set Schedules Here'!L160),"",ROUND('Set Schedules Here'!L160,rounding_decimal_places))</f>
        <v>2028</v>
      </c>
      <c r="W81" s="12">
        <f>IF(ISBLANK('Set Schedules Here'!L161),"",ROUND('Set Schedules Here'!L161,rounding_decimal_places))</f>
        <v>0.13242599999999999</v>
      </c>
      <c r="X81" s="12">
        <f>IF(ISBLANK('Set Schedules Here'!M160),"",ROUND('Set Schedules Here'!M160,rounding_decimal_places))</f>
        <v>2029</v>
      </c>
      <c r="Y81" s="12">
        <f>IF(ISBLANK('Set Schedules Here'!M161),"",ROUND('Set Schedules Here'!M161,rounding_decimal_places))</f>
        <v>0.16669200000000001</v>
      </c>
      <c r="Z81" s="12">
        <f>IF(ISBLANK('Set Schedules Here'!N160),"",ROUND('Set Schedules Here'!N160,rounding_decimal_places))</f>
        <v>2030</v>
      </c>
      <c r="AA81" s="12">
        <f>IF(ISBLANK('Set Schedules Here'!N161),"",ROUND('Set Schedules Here'!N161,rounding_decimal_places))</f>
        <v>0.20772299999999999</v>
      </c>
      <c r="AB81" s="12">
        <f>IF(ISBLANK('Set Schedules Here'!O160),"",ROUND('Set Schedules Here'!O160,rounding_decimal_places))</f>
        <v>2031</v>
      </c>
      <c r="AC81" s="12">
        <f>IF(ISBLANK('Set Schedules Here'!O161),"",ROUND('Set Schedules Here'!O161,rounding_decimal_places))</f>
        <v>0.25578800000000002</v>
      </c>
      <c r="AD81" s="12">
        <f>IF(ISBLANK('Set Schedules Here'!P160),"",ROUND('Set Schedules Here'!P160,rounding_decimal_places))</f>
        <v>2032</v>
      </c>
      <c r="AE81" s="12">
        <f>IF(ISBLANK('Set Schedules Here'!P161),"",ROUND('Set Schedules Here'!P161,rounding_decimal_places))</f>
        <v>0.31066199999999999</v>
      </c>
      <c r="AF81" s="12">
        <f>IF(ISBLANK('Set Schedules Here'!Q160),"",ROUND('Set Schedules Here'!Q160,rounding_decimal_places))</f>
        <v>2033</v>
      </c>
      <c r="AG81" s="12">
        <f>IF(ISBLANK('Set Schedules Here'!Q161),"",ROUND('Set Schedules Here'!Q161,rounding_decimal_places))</f>
        <v>0.37150100000000003</v>
      </c>
      <c r="AH81" s="12">
        <f>IF(ISBLANK('Set Schedules Here'!R160),"",ROUND('Set Schedules Here'!R160,rounding_decimal_places))</f>
        <v>2034</v>
      </c>
      <c r="AI81" s="12">
        <f>IF(ISBLANK('Set Schedules Here'!R161),"",ROUND('Set Schedules Here'!R161,rounding_decimal_places))</f>
        <v>0.436803</v>
      </c>
      <c r="AJ81" s="12">
        <f>IF(ISBLANK('Set Schedules Here'!S160),"",ROUND('Set Schedules Here'!S160,rounding_decimal_places))</f>
        <v>2035</v>
      </c>
      <c r="AK81" s="12">
        <f>IF(ISBLANK('Set Schedules Here'!S161),"",ROUND('Set Schedules Here'!S161,rounding_decimal_places))</f>
        <v>0.50449999999999995</v>
      </c>
      <c r="AL81" s="12">
        <f>IF(ISBLANK('Set Schedules Here'!T160),"",ROUND('Set Schedules Here'!T160,rounding_decimal_places))</f>
        <v>2036</v>
      </c>
      <c r="AM81" s="12">
        <f>IF(ISBLANK('Set Schedules Here'!T161),"",ROUND('Set Schedules Here'!T161,rounding_decimal_places))</f>
        <v>0.57219699999999996</v>
      </c>
      <c r="AN81" s="12">
        <f>IF(ISBLANK('Set Schedules Here'!U160),"",ROUND('Set Schedules Here'!U160,rounding_decimal_places))</f>
        <v>2037</v>
      </c>
      <c r="AO81" s="12">
        <f>IF(ISBLANK('Set Schedules Here'!U161),"",ROUND('Set Schedules Here'!U161,rounding_decimal_places))</f>
        <v>0.63749900000000004</v>
      </c>
      <c r="AP81" s="12">
        <f>IF(ISBLANK('Set Schedules Here'!V160),"",ROUND('Set Schedules Here'!V160,rounding_decimal_places))</f>
        <v>2038</v>
      </c>
      <c r="AQ81" s="12">
        <f>IF(ISBLANK('Set Schedules Here'!V161),"",ROUND('Set Schedules Here'!V161,rounding_decimal_places))</f>
        <v>0.69833800000000001</v>
      </c>
      <c r="AR81" s="12">
        <f>IF(ISBLANK('Set Schedules Here'!W160),"",ROUND('Set Schedules Here'!W160,rounding_decimal_places))</f>
        <v>2039</v>
      </c>
      <c r="AS81" s="12">
        <f>IF(ISBLANK('Set Schedules Here'!W161),"",ROUND('Set Schedules Here'!W161,rounding_decimal_places))</f>
        <v>0.75321199999999999</v>
      </c>
      <c r="AT81" s="12">
        <f>IF(ISBLANK('Set Schedules Here'!X160),"",ROUND('Set Schedules Here'!X160,rounding_decimal_places))</f>
        <v>2040</v>
      </c>
      <c r="AU81" s="12">
        <f>IF(ISBLANK('Set Schedules Here'!X161),"",ROUND('Set Schedules Here'!X161,rounding_decimal_places))</f>
        <v>0.80127700000000002</v>
      </c>
      <c r="AV81" s="12">
        <f>IF(ISBLANK('Set Schedules Here'!Y160),"",ROUND('Set Schedules Here'!Y160,rounding_decimal_places))</f>
        <v>2041</v>
      </c>
      <c r="AW81" s="12">
        <f>IF(ISBLANK('Set Schedules Here'!Y161),"",ROUND('Set Schedules Here'!Y161,rounding_decimal_places))</f>
        <v>0.84230799999999995</v>
      </c>
      <c r="AX81" s="12">
        <f>IF(ISBLANK('Set Schedules Here'!Z160),"",ROUND('Set Schedules Here'!Z160,rounding_decimal_places))</f>
        <v>2042</v>
      </c>
      <c r="AY81" s="12">
        <f>IF(ISBLANK('Set Schedules Here'!Z161),"",ROUND('Set Schedules Here'!Z161,rounding_decimal_places))</f>
        <v>0.87657399999999996</v>
      </c>
      <c r="AZ81" s="12">
        <f>IF(ISBLANK('Set Schedules Here'!AA160),"",ROUND('Set Schedules Here'!AA160,rounding_decimal_places))</f>
        <v>2043</v>
      </c>
      <c r="BA81" s="12">
        <f>IF(ISBLANK('Set Schedules Here'!AA161),"",ROUND('Set Schedules Here'!AA161,rounding_decimal_places))</f>
        <v>0.90466899999999995</v>
      </c>
      <c r="BB81" s="12">
        <f>IF(ISBLANK('Set Schedules Here'!AB160),"",ROUND('Set Schedules Here'!AB160,rounding_decimal_places))</f>
        <v>2044</v>
      </c>
      <c r="BC81" s="12">
        <f>IF(ISBLANK('Set Schedules Here'!AB161),"",ROUND('Set Schedules Here'!AB161,rounding_decimal_places))</f>
        <v>0.92735800000000002</v>
      </c>
      <c r="BD81" s="12">
        <f>IF(ISBLANK('Set Schedules Here'!AC160),"",ROUND('Set Schedules Here'!AC160,rounding_decimal_places))</f>
        <v>2045</v>
      </c>
      <c r="BE81" s="12">
        <f>IF(ISBLANK('Set Schedules Here'!AC161),"",ROUND('Set Schedules Here'!AC161,rounding_decimal_places))</f>
        <v>0.94545999999999997</v>
      </c>
      <c r="BF81" s="12">
        <f>IF(ISBLANK('Set Schedules Here'!AD160),"",ROUND('Set Schedules Here'!AD160,rounding_decimal_places))</f>
        <v>2046</v>
      </c>
      <c r="BG81" s="12">
        <f>IF(ISBLANK('Set Schedules Here'!AD161),"",ROUND('Set Schedules Here'!AD161,rounding_decimal_places))</f>
        <v>0.95976099999999998</v>
      </c>
      <c r="BH81" s="12">
        <f>IF(ISBLANK('Set Schedules Here'!AE160),"",ROUND('Set Schedules Here'!AE160,rounding_decimal_places))</f>
        <v>2047</v>
      </c>
      <c r="BI81" s="12">
        <f>IF(ISBLANK('Set Schedules Here'!AE161),"",ROUND('Set Schedules Here'!AE161,rounding_decimal_places))</f>
        <v>0.97097299999999997</v>
      </c>
      <c r="BJ81" s="12">
        <f>IF(ISBLANK('Set Schedules Here'!AF160),"",ROUND('Set Schedules Here'!AF160,rounding_decimal_places))</f>
        <v>2048</v>
      </c>
      <c r="BK81" s="12">
        <f>IF(ISBLANK('Set Schedules Here'!AF161),"",ROUND('Set Schedules Here'!AF161,rounding_decimal_places))</f>
        <v>0.97970999999999997</v>
      </c>
      <c r="BL81" s="12">
        <f>IF(ISBLANK('Set Schedules Here'!AG160),"",ROUND('Set Schedules Here'!AG160,rounding_decimal_places))</f>
        <v>2049</v>
      </c>
      <c r="BM81" s="12">
        <f>IF(ISBLANK('Set Schedules Here'!AG161),"",ROUND('Set Schedules Here'!AG161,rounding_decimal_places))</f>
        <v>0.98648599999999997</v>
      </c>
      <c r="BN81" s="12">
        <f>IF(ISBLANK('Set Schedules Here'!AH160),"",ROUND('Set Schedules Here'!AH160,rounding_decimal_places))</f>
        <v>2050</v>
      </c>
      <c r="BO81" s="22">
        <f>IF(ISBLANK('Set Schedules Here'!AH161),"",ROUND('Set Schedules Here'!AH161,rounding_decimal_places))</f>
        <v>0.99172199999999999</v>
      </c>
    </row>
    <row r="82" spans="1:67" x14ac:dyDescent="0.25">
      <c r="A82" s="12" t="str">
        <f>'Set Schedules Here'!A162</f>
        <v>geoeng direct air capture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2019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2050</v>
      </c>
      <c r="G82" s="12">
        <f>IF(ISBLANK('Set Schedules Here'!D163),"",ROUND('Set Schedules Here'!D163,rounding_decimal_places))</f>
        <v>1</v>
      </c>
      <c r="H82" s="12" t="str">
        <f>IF(ISBLANK('Set Schedules Here'!E162),"",ROUND('Set Schedules Here'!E162,rounding_decimal_places))</f>
        <v/>
      </c>
      <c r="I82" s="12" t="str">
        <f>IF(ISBLANK('Set Schedules Here'!E163),"",ROUND('Set Schedules Here'!E163,rounding_decimal_places))</f>
        <v/>
      </c>
      <c r="J82" s="12" t="str">
        <f>IF(ISBLANK('Set Schedules Here'!F162),"",ROUND('Set Schedules Here'!F162,rounding_decimal_places))</f>
        <v/>
      </c>
      <c r="K82" s="12" t="str">
        <f>IF(ISBLANK('Set Schedules Here'!F163),"",ROUND('Set Schedules Here'!F163,rounding_decimal_places))</f>
        <v/>
      </c>
      <c r="L82" s="12" t="str">
        <f>IF(ISBLANK('Set Schedules Here'!G162),"",ROUND('Set Schedules Here'!G162,rounding_decimal_places))</f>
        <v/>
      </c>
      <c r="M82" s="12" t="str">
        <f>IF(ISBLANK('Set Schedules Here'!G163),"",ROUND('Set Schedules Here'!G163,rounding_decimal_places))</f>
        <v/>
      </c>
      <c r="N82" s="12" t="str">
        <f>IF(ISBLANK('Set Schedules Here'!H162),"",ROUND('Set Schedules Here'!H162,rounding_decimal_places))</f>
        <v/>
      </c>
      <c r="O82" s="12" t="str">
        <f>IF(ISBLANK('Set Schedules Here'!H163),"",ROUND('Set Schedules Here'!H163,rounding_decimal_places))</f>
        <v/>
      </c>
      <c r="P82" s="12" t="str">
        <f>IF(ISBLANK('Set Schedules Here'!I162),"",ROUND('Set Schedules Here'!I162,rounding_decimal_places))</f>
        <v/>
      </c>
      <c r="Q82" s="12" t="str">
        <f>IF(ISBLANK('Set Schedules Here'!I163),"",ROUND('Set Schedules Here'!I163,rounding_decimal_places))</f>
        <v/>
      </c>
      <c r="R82" s="12" t="str">
        <f>IF(ISBLANK('Set Schedules Here'!J162),"",ROUND('Set Schedules Here'!J162,rounding_decimal_places))</f>
        <v/>
      </c>
      <c r="S82" s="12" t="str">
        <f>IF(ISBLANK('Set Schedules Here'!J163),"",ROUND('Set Schedules Here'!J163,rounding_decimal_places))</f>
        <v/>
      </c>
      <c r="T82" s="12" t="str">
        <f>IF(ISBLANK('Set Schedules Here'!K162),"",ROUND('Set Schedules Here'!K162,rounding_decimal_places))</f>
        <v/>
      </c>
      <c r="U82" s="12" t="str">
        <f>IF(ISBLANK('Set Schedules Here'!K163),"",ROUND('Set Schedules Here'!K163,rounding_decimal_places))</f>
        <v/>
      </c>
      <c r="V82" s="12" t="str">
        <f>IF(ISBLANK('Set Schedules Here'!L162),"",ROUND('Set Schedules Here'!L162,rounding_decimal_places))</f>
        <v/>
      </c>
      <c r="W82" s="12" t="str">
        <f>IF(ISBLANK('Set Schedules Here'!L163),"",ROUND('Set Schedules Here'!L163,rounding_decimal_places))</f>
        <v/>
      </c>
      <c r="X82" s="12" t="str">
        <f>IF(ISBLANK('Set Schedules Here'!M162),"",ROUND('Set Schedules Here'!M162,rounding_decimal_places))</f>
        <v/>
      </c>
      <c r="Y82" s="12" t="str">
        <f>IF(ISBLANK('Set Schedules Here'!M163),"",ROUND('Set Schedules Here'!M163,rounding_decimal_places))</f>
        <v/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  <row r="83" spans="1:67" x14ac:dyDescent="0.25">
      <c r="A83" s="12" t="str">
        <f>'Set Schedules Here'!A164</f>
        <v>settings exogenous GDP adjustment</v>
      </c>
      <c r="B83" s="12">
        <f>IF(ISBLANK('Set Schedules Here'!B164),"",ROUND('Set Schedules Here'!B164,rounding_decimal_places))</f>
        <v>2018</v>
      </c>
      <c r="C83" s="12">
        <f>IF(ISBLANK('Set Schedules Here'!B165),"",ROUND('Set Schedules Here'!B165,rounding_decimal_places))</f>
        <v>0</v>
      </c>
      <c r="D83" s="12">
        <f>IF(ISBLANK('Set Schedules Here'!C164),"",ROUND('Set Schedules Here'!C164,rounding_decimal_places))</f>
        <v>2019</v>
      </c>
      <c r="E83" s="12">
        <f>IF(ISBLANK('Set Schedules Here'!C165),"",ROUND('Set Schedules Here'!C165,rounding_decimal_places))</f>
        <v>0</v>
      </c>
      <c r="F83" s="12">
        <f>IF(ISBLANK('Set Schedules Here'!D164),"",ROUND('Set Schedules Here'!D164,rounding_decimal_places))</f>
        <v>2020</v>
      </c>
      <c r="G83" s="12">
        <f>IF(ISBLANK('Set Schedules Here'!D165),"",ROUND('Set Schedules Here'!D165,rounding_decimal_places))</f>
        <v>1</v>
      </c>
      <c r="H83" s="12">
        <f>IF(ISBLANK('Set Schedules Here'!E164),"",ROUND('Set Schedules Here'!E164,rounding_decimal_places))</f>
        <v>2021</v>
      </c>
      <c r="I83" s="12">
        <f>IF(ISBLANK('Set Schedules Here'!E165),"",ROUND('Set Schedules Here'!E165,rounding_decimal_places))</f>
        <v>0.41927500000000001</v>
      </c>
      <c r="J83" s="12">
        <f>IF(ISBLANK('Set Schedules Here'!F164),"",ROUND('Set Schedules Here'!F164,rounding_decimal_places))</f>
        <v>2022</v>
      </c>
      <c r="K83" s="12">
        <f>IF(ISBLANK('Set Schedules Here'!F165),"",ROUND('Set Schedules Here'!F165,rounding_decimal_places))</f>
        <v>0.175791</v>
      </c>
      <c r="L83" s="12">
        <f>IF(ISBLANK('Set Schedules Here'!G164),"",ROUND('Set Schedules Here'!G164,rounding_decimal_places))</f>
        <v>2023</v>
      </c>
      <c r="M83" s="12">
        <f>IF(ISBLANK('Set Schedules Here'!G165),"",ROUND('Set Schedules Here'!G165,rounding_decimal_places))</f>
        <v>7.3705000000000007E-2</v>
      </c>
      <c r="N83" s="12">
        <f>IF(ISBLANK('Set Schedules Here'!H164),"",ROUND('Set Schedules Here'!H164,rounding_decimal_places))</f>
        <v>2024</v>
      </c>
      <c r="O83" s="12">
        <f>IF(ISBLANK('Set Schedules Here'!H165),"",ROUND('Set Schedules Here'!H165,rounding_decimal_places))</f>
        <v>3.0903E-2</v>
      </c>
      <c r="P83" s="12">
        <f>IF(ISBLANK('Set Schedules Here'!I164),"",ROUND('Set Schedules Here'!I164,rounding_decimal_places))</f>
        <v>2025</v>
      </c>
      <c r="Q83" s="12">
        <f>IF(ISBLANK('Set Schedules Here'!I165),"",ROUND('Set Schedules Here'!I165,rounding_decimal_places))</f>
        <v>1.2957E-2</v>
      </c>
      <c r="R83" s="12">
        <f>IF(ISBLANK('Set Schedules Here'!J164),"",ROUND('Set Schedules Here'!J164,rounding_decimal_places))</f>
        <v>2026</v>
      </c>
      <c r="S83" s="12">
        <f>IF(ISBLANK('Set Schedules Here'!J165),"",ROUND('Set Schedules Here'!J165,rounding_decimal_places))</f>
        <v>5.4320000000000002E-3</v>
      </c>
      <c r="T83" s="12">
        <f>IF(ISBLANK('Set Schedules Here'!K164),"",ROUND('Set Schedules Here'!K164,rounding_decimal_places))</f>
        <v>2027</v>
      </c>
      <c r="U83" s="12">
        <f>IF(ISBLANK('Set Schedules Here'!K165),"",ROUND('Set Schedules Here'!K165,rounding_decimal_places))</f>
        <v>2.2780000000000001E-3</v>
      </c>
      <c r="V83" s="12">
        <f>IF(ISBLANK('Set Schedules Here'!L164),"",ROUND('Set Schedules Here'!L164,rounding_decimal_places))</f>
        <v>2028</v>
      </c>
      <c r="W83" s="12">
        <f>IF(ISBLANK('Set Schedules Here'!L165),"",ROUND('Set Schedules Here'!L165,rounding_decimal_places))</f>
        <v>9.5500000000000001E-4</v>
      </c>
      <c r="X83" s="12">
        <f>IF(ISBLANK('Set Schedules Here'!M164),"",ROUND('Set Schedules Here'!M164,rounding_decimal_places))</f>
        <v>2029</v>
      </c>
      <c r="Y83" s="12">
        <f>IF(ISBLANK('Set Schedules Here'!M165),"",ROUND('Set Schedules Here'!M165,rounding_decimal_places))</f>
        <v>0</v>
      </c>
      <c r="Z83" s="12">
        <f>IF(ISBLANK('Set Schedules Here'!N164),"",ROUND('Set Schedules Here'!N164,rounding_decimal_places))</f>
        <v>2050</v>
      </c>
      <c r="AA83" s="12">
        <f>IF(ISBLANK('Set Schedules Here'!N165),"",ROUND('Set Schedules Here'!N165,rounding_decimal_places))</f>
        <v>0</v>
      </c>
      <c r="AB83" s="12" t="str">
        <f>IF(ISBLANK('Set Schedules Here'!O164),"",ROUND('Set Schedules Here'!O164,rounding_decimal_places))</f>
        <v/>
      </c>
      <c r="AC83" s="12" t="str">
        <f>IF(ISBLANK('Set Schedules Here'!O165),"",ROUND('Set Schedules Here'!O165,rounding_decimal_places))</f>
        <v/>
      </c>
      <c r="AD83" s="12" t="str">
        <f>IF(ISBLANK('Set Schedules Here'!P164),"",ROUND('Set Schedules Here'!P164,rounding_decimal_places))</f>
        <v/>
      </c>
      <c r="AE83" s="12" t="str">
        <f>IF(ISBLANK('Set Schedules Here'!P165),"",ROUND('Set Schedules Here'!P165,rounding_decimal_places))</f>
        <v/>
      </c>
      <c r="AF83" s="12" t="str">
        <f>IF(ISBLANK('Set Schedules Here'!Q164),"",ROUND('Set Schedules Here'!Q164,rounding_decimal_places))</f>
        <v/>
      </c>
      <c r="AG83" s="12" t="str">
        <f>IF(ISBLANK('Set Schedules Here'!Q165),"",ROUND('Set Schedules Here'!Q165,rounding_decimal_places))</f>
        <v/>
      </c>
      <c r="AH83" s="12" t="str">
        <f>IF(ISBLANK('Set Schedules Here'!R164),"",ROUND('Set Schedules Here'!R164,rounding_decimal_places))</f>
        <v/>
      </c>
      <c r="AI83" s="12" t="str">
        <f>IF(ISBLANK('Set Schedules Here'!R165),"",ROUND('Set Schedules Here'!R165,rounding_decimal_places))</f>
        <v/>
      </c>
      <c r="AJ83" s="12" t="str">
        <f>IF(ISBLANK('Set Schedules Here'!S164),"",ROUND('Set Schedules Here'!S164,rounding_decimal_places))</f>
        <v/>
      </c>
      <c r="AK83" s="12" t="str">
        <f>IF(ISBLANK('Set Schedules Here'!S165),"",ROUND('Set Schedules Here'!S165,rounding_decimal_places))</f>
        <v/>
      </c>
      <c r="AL83" s="12" t="str">
        <f>IF(ISBLANK('Set Schedules Here'!T164),"",ROUND('Set Schedules Here'!T164,rounding_decimal_places))</f>
        <v/>
      </c>
      <c r="AM83" s="12" t="str">
        <f>IF(ISBLANK('Set Schedules Here'!T165),"",ROUND('Set Schedules Here'!T165,rounding_decimal_places))</f>
        <v/>
      </c>
      <c r="AN83" s="12" t="str">
        <f>IF(ISBLANK('Set Schedules Here'!U164),"",ROUND('Set Schedules Here'!U164,rounding_decimal_places))</f>
        <v/>
      </c>
      <c r="AO83" s="12" t="str">
        <f>IF(ISBLANK('Set Schedules Here'!U165),"",ROUND('Set Schedules Here'!U165,rounding_decimal_places))</f>
        <v/>
      </c>
      <c r="AP83" s="12" t="str">
        <f>IF(ISBLANK('Set Schedules Here'!V164),"",ROUND('Set Schedules Here'!V164,rounding_decimal_places))</f>
        <v/>
      </c>
      <c r="AQ83" s="12" t="str">
        <f>IF(ISBLANK('Set Schedules Here'!V165),"",ROUND('Set Schedules Here'!V165,rounding_decimal_places))</f>
        <v/>
      </c>
      <c r="AR83" s="12" t="str">
        <f>IF(ISBLANK('Set Schedules Here'!W164),"",ROUND('Set Schedules Here'!W164,rounding_decimal_places))</f>
        <v/>
      </c>
      <c r="AS83" s="12" t="str">
        <f>IF(ISBLANK('Set Schedules Here'!W165),"",ROUND('Set Schedules Here'!W165,rounding_decimal_places))</f>
        <v/>
      </c>
      <c r="AT83" s="12" t="str">
        <f>IF(ISBLANK('Set Schedules Here'!X164),"",ROUND('Set Schedules Here'!X164,rounding_decimal_places))</f>
        <v/>
      </c>
      <c r="AU83" s="12" t="str">
        <f>IF(ISBLANK('Set Schedules Here'!X165),"",ROUND('Set Schedules Here'!X165,rounding_decimal_places))</f>
        <v/>
      </c>
      <c r="AV83" s="12" t="str">
        <f>IF(ISBLANK('Set Schedules Here'!Y164),"",ROUND('Set Schedules Here'!Y164,rounding_decimal_places))</f>
        <v/>
      </c>
      <c r="AW83" s="12" t="str">
        <f>IF(ISBLANK('Set Schedules Here'!Y165),"",ROUND('Set Schedules Here'!Y165,rounding_decimal_places))</f>
        <v/>
      </c>
      <c r="AX83" s="12" t="str">
        <f>IF(ISBLANK('Set Schedules Here'!Z164),"",ROUND('Set Schedules Here'!Z164,rounding_decimal_places))</f>
        <v/>
      </c>
      <c r="AY83" s="12" t="str">
        <f>IF(ISBLANK('Set Schedules Here'!Z165),"",ROUND('Set Schedules Here'!Z165,rounding_decimal_places))</f>
        <v/>
      </c>
      <c r="AZ83" s="12" t="str">
        <f>IF(ISBLANK('Set Schedules Here'!AA164),"",ROUND('Set Schedules Here'!AA164,rounding_decimal_places))</f>
        <v/>
      </c>
      <c r="BA83" s="12" t="str">
        <f>IF(ISBLANK('Set Schedules Here'!AA165),"",ROUND('Set Schedules Here'!AA165,rounding_decimal_places))</f>
        <v/>
      </c>
      <c r="BB83" s="12" t="str">
        <f>IF(ISBLANK('Set Schedules Here'!AB164),"",ROUND('Set Schedules Here'!AB164,rounding_decimal_places))</f>
        <v/>
      </c>
      <c r="BC83" s="12" t="str">
        <f>IF(ISBLANK('Set Schedules Here'!AB165),"",ROUND('Set Schedules Here'!AB165,rounding_decimal_places))</f>
        <v/>
      </c>
      <c r="BD83" s="12" t="str">
        <f>IF(ISBLANK('Set Schedules Here'!AC164),"",ROUND('Set Schedules Here'!AC164,rounding_decimal_places))</f>
        <v/>
      </c>
      <c r="BE83" s="12" t="str">
        <f>IF(ISBLANK('Set Schedules Here'!AC165),"",ROUND('Set Schedules Here'!AC165,rounding_decimal_places))</f>
        <v/>
      </c>
      <c r="BF83" s="12" t="str">
        <f>IF(ISBLANK('Set Schedules Here'!AD164),"",ROUND('Set Schedules Here'!AD164,rounding_decimal_places))</f>
        <v/>
      </c>
      <c r="BG83" s="12" t="str">
        <f>IF(ISBLANK('Set Schedules Here'!AD165),"",ROUND('Set Schedules Here'!AD165,rounding_decimal_places))</f>
        <v/>
      </c>
      <c r="BH83" s="12" t="str">
        <f>IF(ISBLANK('Set Schedules Here'!AE164),"",ROUND('Set Schedules Here'!AE164,rounding_decimal_places))</f>
        <v/>
      </c>
      <c r="BI83" s="12" t="str">
        <f>IF(ISBLANK('Set Schedules Here'!AE165),"",ROUND('Set Schedules Here'!AE165,rounding_decimal_places))</f>
        <v/>
      </c>
      <c r="BJ83" s="12" t="str">
        <f>IF(ISBLANK('Set Schedules Here'!AF164),"",ROUND('Set Schedules Here'!AF164,rounding_decimal_places))</f>
        <v/>
      </c>
      <c r="BK83" s="12" t="str">
        <f>IF(ISBLANK('Set Schedules Here'!AF165),"",ROUND('Set Schedules Here'!AF165,rounding_decimal_places))</f>
        <v/>
      </c>
      <c r="BL83" s="12" t="str">
        <f>IF(ISBLANK('Set Schedules Here'!AG164),"",ROUND('Set Schedules Here'!AG164,rounding_decimal_places))</f>
        <v/>
      </c>
      <c r="BM83" s="12" t="str">
        <f>IF(ISBLANK('Set Schedules Here'!AG165),"",ROUND('Set Schedules Here'!AG165,rounding_decimal_places))</f>
        <v/>
      </c>
      <c r="BN83" s="12" t="str">
        <f>IF(ISBLANK('Set Schedules Here'!AH164),"",ROUND('Set Schedules Here'!AH164,rounding_decimal_places))</f>
        <v/>
      </c>
      <c r="BO83" s="22" t="str">
        <f>IF(ISBLANK('Set Schedules Here'!AH165),"",ROUND('Set Schedules Here'!AH165,rounding_decimal_places))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zoomScaleNormal="100" workbookViewId="0"/>
  </sheetViews>
  <sheetFormatPr defaultRowHeight="15" x14ac:dyDescent="0.25"/>
  <cols>
    <col min="1" max="1" width="23.85546875" customWidth="1"/>
    <col min="2" max="2" width="29.85546875" customWidth="1"/>
    <col min="3" max="3" width="28.140625" customWidth="1"/>
    <col min="4" max="4" width="20.42578125" bestFit="1" customWidth="1"/>
  </cols>
  <sheetData>
    <row r="1" spans="1:5" x14ac:dyDescent="0.25">
      <c r="A1" s="31" t="s">
        <v>187</v>
      </c>
      <c r="B1" s="31"/>
      <c r="C1" s="31"/>
      <c r="D1" s="31"/>
    </row>
    <row r="2" spans="1:5" x14ac:dyDescent="0.25">
      <c r="B2">
        <v>2019</v>
      </c>
      <c r="C2">
        <v>2020</v>
      </c>
      <c r="D2">
        <v>2021</v>
      </c>
    </row>
    <row r="3" spans="1:5" x14ac:dyDescent="0.25">
      <c r="A3" t="s">
        <v>178</v>
      </c>
      <c r="B3">
        <v>19073</v>
      </c>
      <c r="C3">
        <v>18044</v>
      </c>
      <c r="D3">
        <v>19194</v>
      </c>
    </row>
    <row r="4" spans="1:5" x14ac:dyDescent="0.25">
      <c r="A4" t="s">
        <v>179</v>
      </c>
      <c r="B4">
        <v>19068</v>
      </c>
      <c r="C4">
        <v>19448</v>
      </c>
      <c r="D4">
        <v>19790</v>
      </c>
    </row>
    <row r="5" spans="1:5" ht="30" x14ac:dyDescent="0.25">
      <c r="A5" s="32" t="s">
        <v>180</v>
      </c>
      <c r="B5">
        <f>B3</f>
        <v>19073</v>
      </c>
      <c r="C5" s="33">
        <f>C4*($B$3/$B$4)</f>
        <v>19453.099643381582</v>
      </c>
      <c r="D5" s="33">
        <f>D4*($B$3/$B$4)</f>
        <v>19795.189322425005</v>
      </c>
    </row>
    <row r="6" spans="1:5" x14ac:dyDescent="0.25">
      <c r="A6" s="34" t="s">
        <v>181</v>
      </c>
    </row>
    <row r="7" spans="1:5" x14ac:dyDescent="0.25">
      <c r="D7" s="26"/>
    </row>
    <row r="8" spans="1:5" x14ac:dyDescent="0.25">
      <c r="A8" t="s">
        <v>176</v>
      </c>
      <c r="C8" s="35">
        <f>(C3-C5)/C5</f>
        <v>-7.2435738736422492E-2</v>
      </c>
      <c r="D8" s="35">
        <f>(D3-D5)/D5</f>
        <v>-3.0370476009741777E-2</v>
      </c>
    </row>
    <row r="11" spans="1:5" x14ac:dyDescent="0.25">
      <c r="A11" s="37" t="s">
        <v>31</v>
      </c>
      <c r="B11" s="30" t="s">
        <v>176</v>
      </c>
      <c r="C11" s="30" t="s">
        <v>177</v>
      </c>
      <c r="E11" s="1" t="s">
        <v>173</v>
      </c>
    </row>
    <row r="12" spans="1:5" x14ac:dyDescent="0.25">
      <c r="A12">
        <v>2020</v>
      </c>
      <c r="B12" s="25">
        <f>C8</f>
        <v>-7.2435738736422492E-2</v>
      </c>
      <c r="C12" s="25">
        <f>B12/B$12</f>
        <v>1</v>
      </c>
      <c r="E12" s="26">
        <f>B13/B12</f>
        <v>0.41927474668620651</v>
      </c>
    </row>
    <row r="13" spans="1:5" ht="15.75" thickBot="1" x14ac:dyDescent="0.3">
      <c r="A13" s="10">
        <v>2021</v>
      </c>
      <c r="B13" s="28">
        <f>D8</f>
        <v>-3.0370476009741777E-2</v>
      </c>
      <c r="C13" s="25">
        <f t="shared" ref="C13:C20" si="0">B13/B$12</f>
        <v>0.41927474668620651</v>
      </c>
    </row>
    <row r="14" spans="1:5" x14ac:dyDescent="0.25">
      <c r="A14">
        <v>2022</v>
      </c>
      <c r="B14" s="25">
        <f t="shared" ref="B14:B20" si="1">B13*E$12</f>
        <v>-1.2733573635723996E-2</v>
      </c>
      <c r="C14" s="25">
        <f t="shared" si="0"/>
        <v>0.17579131320878263</v>
      </c>
      <c r="D14" s="27"/>
    </row>
    <row r="15" spans="1:5" x14ac:dyDescent="0.25">
      <c r="A15">
        <v>2023</v>
      </c>
      <c r="B15" s="25">
        <f t="shared" si="1"/>
        <v>-5.338865860528336E-3</v>
      </c>
      <c r="C15" s="25">
        <f t="shared" si="0"/>
        <v>7.3704858315247937E-2</v>
      </c>
      <c r="D15" s="27"/>
    </row>
    <row r="16" spans="1:5" x14ac:dyDescent="0.25">
      <c r="A16">
        <v>2024</v>
      </c>
      <c r="B16" s="25">
        <f t="shared" si="1"/>
        <v>-2.2384516312646541E-3</v>
      </c>
      <c r="C16" s="25">
        <f t="shared" si="0"/>
        <v>3.0902585799668317E-2</v>
      </c>
      <c r="D16" s="27"/>
    </row>
    <row r="17" spans="1:4" x14ac:dyDescent="0.25">
      <c r="A17">
        <v>2025</v>
      </c>
      <c r="B17" s="25">
        <f t="shared" si="1"/>
        <v>-9.3852624066781355E-4</v>
      </c>
      <c r="C17" s="25">
        <f t="shared" si="0"/>
        <v>1.2956673833104696E-2</v>
      </c>
      <c r="D17" s="27"/>
    </row>
    <row r="18" spans="1:4" x14ac:dyDescent="0.25">
      <c r="A18">
        <v>2026</v>
      </c>
      <c r="B18" s="25">
        <f t="shared" si="1"/>
        <v>-3.9350035181435523E-4</v>
      </c>
      <c r="C18" s="25">
        <f t="shared" si="0"/>
        <v>5.4324061392707719E-3</v>
      </c>
    </row>
    <row r="19" spans="1:4" x14ac:dyDescent="0.25">
      <c r="A19">
        <v>2027</v>
      </c>
      <c r="B19" s="25">
        <f t="shared" si="1"/>
        <v>-1.6498476032789693E-4</v>
      </c>
      <c r="C19" s="25">
        <f t="shared" si="0"/>
        <v>2.2776707079393459E-3</v>
      </c>
    </row>
    <row r="20" spans="1:4" x14ac:dyDescent="0.25">
      <c r="A20">
        <v>2028</v>
      </c>
      <c r="B20" s="25">
        <f t="shared" si="1"/>
        <v>-6.9173943593563484E-5</v>
      </c>
      <c r="C20" s="25">
        <f t="shared" si="0"/>
        <v>9.5496980910586202E-4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FoPITY-1</vt:lpstr>
      <vt:lpstr>FoPITY-1-WebApp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2020-07-01T23:34:58Z</dcterms:modified>
</cp:coreProperties>
</file>