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C:\Users\olivia\Dropbox (Energy Innovation)\Documents\EPS_Models by Region\United States\Model\InputData\bldgs\BCEU\"/>
    </mc:Choice>
  </mc:AlternateContent>
  <xr:revisionPtr revIDLastSave="0" documentId="13_ncr:1_{FDE79BA0-476A-44DB-91E5-C60E84D4EB79}" xr6:coauthVersionLast="45" xr6:coauthVersionMax="45" xr10:uidLastSave="{00000000-0000-0000-0000-000000000000}"/>
  <bookViews>
    <workbookView xWindow="30" yWindow="0" windowWidth="14107" windowHeight="10200" firstSheet="2" activeTab="5" xr2:uid="{62DBD58C-909E-4480-AEA4-2C1D8430F11A}"/>
  </bookViews>
  <sheets>
    <sheet name="About" sheetId="1" r:id="rId1"/>
    <sheet name="AEO Table 4" sheetId="28" r:id="rId2"/>
    <sheet name="AEO Table 5" sheetId="29" r:id="rId3"/>
    <sheet name="District Heat" sheetId="19" r:id="rId4"/>
    <sheet name="RECS HC2.1" sheetId="22" r:id="rId5"/>
    <sheet name="Calculations" sheetId="30" r:id="rId6"/>
    <sheet name="BCEU-urban-residential-heating" sheetId="18" r:id="rId7"/>
    <sheet name="BCEU-urban-residential-cooling" sheetId="20" r:id="rId8"/>
    <sheet name="BCEU-urban-residential-lighting" sheetId="11" r:id="rId9"/>
    <sheet name="BCEU-urban-residential-appl" sheetId="12" r:id="rId10"/>
    <sheet name="BCEU-urban-residential-other" sheetId="13" r:id="rId11"/>
    <sheet name="BCEU-rural-residential-heating" sheetId="23" r:id="rId12"/>
    <sheet name="BCEU-rural-residential-cooling" sheetId="24" r:id="rId13"/>
    <sheet name="BCEU-rural-residential-lighting" sheetId="25" r:id="rId14"/>
    <sheet name="BCEU-rural-residential-appl" sheetId="26" r:id="rId15"/>
    <sheet name="BCEU-rural-residential-other" sheetId="27" r:id="rId16"/>
    <sheet name="BCEU-commercial-heating" sheetId="21" r:id="rId17"/>
    <sheet name="BCEU-commercial-cooling" sheetId="14" r:id="rId18"/>
    <sheet name="BCEU-commercial-lighting" sheetId="15" r:id="rId19"/>
    <sheet name="BCEU-commercial-appl" sheetId="16" r:id="rId20"/>
    <sheet name="BCEU-commercial-other" sheetId="17" r:id="rId21"/>
  </sheets>
  <definedNames>
    <definedName name="Fraction_coal">About!$C$50</definedName>
    <definedName name="Percent_rural">About!$A$69</definedName>
    <definedName name="Percent_urban">About!$A$68</definedName>
    <definedName name="quadrillion">About!$B$71</definedName>
    <definedName name="Table4">'AEO Table 4'!$C$34:$AI$72</definedName>
    <definedName name="Table5">'AEO Table 5'!$C$31:$AI$58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O139" i="30" l="1"/>
  <c r="K139" i="30"/>
  <c r="L139" i="30"/>
  <c r="M139" i="30"/>
  <c r="N139" i="30"/>
  <c r="O139" i="30"/>
  <c r="P139" i="30"/>
  <c r="Q139" i="30"/>
  <c r="R139" i="30"/>
  <c r="S139" i="30"/>
  <c r="T139" i="30"/>
  <c r="U139" i="30"/>
  <c r="V139" i="30"/>
  <c r="W139" i="30"/>
  <c r="X139" i="30"/>
  <c r="Y139" i="30"/>
  <c r="Z139" i="30"/>
  <c r="AA139" i="30"/>
  <c r="AB139" i="30"/>
  <c r="AC139" i="30"/>
  <c r="AD139" i="30"/>
  <c r="AE139" i="30"/>
  <c r="AF139" i="30"/>
  <c r="AG139" i="30"/>
  <c r="AH139" i="30"/>
  <c r="AI139" i="30"/>
  <c r="AJ139" i="30"/>
  <c r="AK139" i="30"/>
  <c r="AL139" i="30"/>
  <c r="AM139" i="30"/>
  <c r="AN139" i="30"/>
  <c r="J139" i="30"/>
  <c r="C2" i="17" l="1"/>
  <c r="D2" i="17"/>
  <c r="E2" i="17"/>
  <c r="F2" i="17"/>
  <c r="G2" i="17"/>
  <c r="H2" i="17"/>
  <c r="I2" i="17"/>
  <c r="J2" i="17"/>
  <c r="K2" i="17"/>
  <c r="L2" i="17"/>
  <c r="M2" i="17"/>
  <c r="N2" i="17"/>
  <c r="O2" i="17"/>
  <c r="P2" i="17"/>
  <c r="Q2" i="17"/>
  <c r="R2" i="17"/>
  <c r="S2" i="17"/>
  <c r="T2" i="17"/>
  <c r="U2" i="17"/>
  <c r="V2" i="17"/>
  <c r="W2" i="17"/>
  <c r="X2" i="17"/>
  <c r="Y2" i="17"/>
  <c r="Z2" i="17"/>
  <c r="AA2" i="17"/>
  <c r="AB2" i="17"/>
  <c r="AC2" i="17"/>
  <c r="AD2" i="17"/>
  <c r="AE2" i="17"/>
  <c r="AF2" i="17"/>
  <c r="AG2" i="17"/>
  <c r="C3" i="17"/>
  <c r="D3" i="17"/>
  <c r="E3" i="17"/>
  <c r="F3" i="17"/>
  <c r="G3" i="17"/>
  <c r="H3" i="17"/>
  <c r="I3" i="17"/>
  <c r="J3" i="17"/>
  <c r="K3" i="17"/>
  <c r="L3" i="17"/>
  <c r="M3" i="17"/>
  <c r="N3" i="17"/>
  <c r="O3" i="17"/>
  <c r="P3" i="17"/>
  <c r="Q3" i="17"/>
  <c r="R3" i="17"/>
  <c r="S3" i="17"/>
  <c r="T3" i="17"/>
  <c r="U3" i="17"/>
  <c r="V3" i="17"/>
  <c r="W3" i="17"/>
  <c r="X3" i="17"/>
  <c r="Y3" i="17"/>
  <c r="Z3" i="17"/>
  <c r="AA3" i="17"/>
  <c r="AB3" i="17"/>
  <c r="AC3" i="17"/>
  <c r="AD3" i="17"/>
  <c r="AE3" i="17"/>
  <c r="AF3" i="17"/>
  <c r="AG3" i="17"/>
  <c r="C4" i="17"/>
  <c r="D4" i="17"/>
  <c r="E4" i="17"/>
  <c r="F4" i="17"/>
  <c r="G4" i="17"/>
  <c r="H4" i="17"/>
  <c r="I4" i="17"/>
  <c r="J4" i="17"/>
  <c r="K4" i="17"/>
  <c r="L4" i="17"/>
  <c r="M4" i="17"/>
  <c r="N4" i="17"/>
  <c r="O4" i="17"/>
  <c r="P4" i="17"/>
  <c r="Q4" i="17"/>
  <c r="R4" i="17"/>
  <c r="S4" i="17"/>
  <c r="T4" i="17"/>
  <c r="U4" i="17"/>
  <c r="V4" i="17"/>
  <c r="W4" i="17"/>
  <c r="X4" i="17"/>
  <c r="Y4" i="17"/>
  <c r="Z4" i="17"/>
  <c r="AA4" i="17"/>
  <c r="AB4" i="17"/>
  <c r="AC4" i="17"/>
  <c r="AD4" i="17"/>
  <c r="AE4" i="17"/>
  <c r="AF4" i="17"/>
  <c r="AG4" i="17"/>
  <c r="C5" i="17"/>
  <c r="D5" i="17"/>
  <c r="E5" i="17"/>
  <c r="F5" i="17"/>
  <c r="G5" i="17"/>
  <c r="H5" i="17"/>
  <c r="I5" i="17"/>
  <c r="J5" i="17"/>
  <c r="K5" i="17"/>
  <c r="L5" i="17"/>
  <c r="M5" i="17"/>
  <c r="N5" i="17"/>
  <c r="O5" i="17"/>
  <c r="P5" i="17"/>
  <c r="Q5" i="17"/>
  <c r="R5" i="17"/>
  <c r="S5" i="17"/>
  <c r="T5" i="17"/>
  <c r="U5" i="17"/>
  <c r="V5" i="17"/>
  <c r="W5" i="17"/>
  <c r="X5" i="17"/>
  <c r="Y5" i="17"/>
  <c r="Z5" i="17"/>
  <c r="AA5" i="17"/>
  <c r="AB5" i="17"/>
  <c r="AC5" i="17"/>
  <c r="AD5" i="17"/>
  <c r="AE5" i="17"/>
  <c r="AF5" i="17"/>
  <c r="AG5" i="17"/>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AF6" i="17"/>
  <c r="AG6"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AF7" i="17"/>
  <c r="AG7"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AF8" i="17"/>
  <c r="AG8"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AF9" i="17"/>
  <c r="AG9" i="17"/>
  <c r="C10" i="17"/>
  <c r="D10" i="17"/>
  <c r="E10" i="17"/>
  <c r="F10" i="17"/>
  <c r="G10" i="17"/>
  <c r="H10" i="17"/>
  <c r="I10" i="17"/>
  <c r="J10" i="17"/>
  <c r="K10" i="17"/>
  <c r="L10" i="17"/>
  <c r="M10" i="17"/>
  <c r="N10" i="17"/>
  <c r="O10" i="17"/>
  <c r="P10" i="17"/>
  <c r="Q10" i="17"/>
  <c r="R10" i="17"/>
  <c r="S10" i="17"/>
  <c r="T10" i="17"/>
  <c r="U10" i="17"/>
  <c r="V10" i="17"/>
  <c r="W10" i="17"/>
  <c r="X10" i="17"/>
  <c r="Y10" i="17"/>
  <c r="Z10" i="17"/>
  <c r="AA10" i="17"/>
  <c r="AB10" i="17"/>
  <c r="AC10" i="17"/>
  <c r="AD10" i="17"/>
  <c r="AE10" i="17"/>
  <c r="AF10" i="17"/>
  <c r="AG10" i="17"/>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AF11" i="17"/>
  <c r="AG11" i="17"/>
  <c r="B3" i="17"/>
  <c r="B4" i="17"/>
  <c r="B5" i="17"/>
  <c r="B6" i="17"/>
  <c r="B7" i="17"/>
  <c r="B8" i="17"/>
  <c r="B9" i="17"/>
  <c r="B10" i="17"/>
  <c r="B11" i="17"/>
  <c r="B2" i="17"/>
  <c r="K187" i="30"/>
  <c r="L187" i="30"/>
  <c r="M187" i="30"/>
  <c r="N187" i="30"/>
  <c r="O187" i="30"/>
  <c r="P187" i="30"/>
  <c r="Q187" i="30"/>
  <c r="R187" i="30"/>
  <c r="S187" i="30"/>
  <c r="T187" i="30"/>
  <c r="U187" i="30"/>
  <c r="V187" i="30"/>
  <c r="W187" i="30"/>
  <c r="X187" i="30"/>
  <c r="Y187" i="30"/>
  <c r="Z187" i="30"/>
  <c r="AA187" i="30"/>
  <c r="AB187" i="30"/>
  <c r="AC187" i="30"/>
  <c r="AD187" i="30"/>
  <c r="AE187" i="30"/>
  <c r="AF187" i="30"/>
  <c r="AG187" i="30"/>
  <c r="AH187" i="30"/>
  <c r="AI187" i="30"/>
  <c r="AJ187" i="30"/>
  <c r="AK187" i="30"/>
  <c r="AL187" i="30"/>
  <c r="AM187" i="30"/>
  <c r="AN187" i="30"/>
  <c r="AO187" i="30"/>
  <c r="J187" i="30"/>
  <c r="C2" i="16"/>
  <c r="D2" i="16"/>
  <c r="E2" i="16"/>
  <c r="F2" i="16"/>
  <c r="G2" i="16"/>
  <c r="H2" i="16"/>
  <c r="I2" i="16"/>
  <c r="J2" i="16"/>
  <c r="K2" i="16"/>
  <c r="L2" i="16"/>
  <c r="M2" i="16"/>
  <c r="N2" i="16"/>
  <c r="O2" i="16"/>
  <c r="P2" i="16"/>
  <c r="Q2" i="16"/>
  <c r="R2" i="16"/>
  <c r="S2" i="16"/>
  <c r="T2" i="16"/>
  <c r="U2" i="16"/>
  <c r="V2" i="16"/>
  <c r="W2" i="16"/>
  <c r="X2" i="16"/>
  <c r="Y2" i="16"/>
  <c r="Z2" i="16"/>
  <c r="AA2" i="16"/>
  <c r="AB2" i="16"/>
  <c r="AC2" i="16"/>
  <c r="AD2" i="16"/>
  <c r="AE2" i="16"/>
  <c r="AF2" i="16"/>
  <c r="AG2" i="16"/>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C4" i="16"/>
  <c r="D4" i="16"/>
  <c r="E4" i="16"/>
  <c r="F4" i="16"/>
  <c r="G4" i="16"/>
  <c r="H4" i="16"/>
  <c r="I4" i="16"/>
  <c r="J4" i="16"/>
  <c r="K4" i="16"/>
  <c r="L4" i="16"/>
  <c r="M4" i="16"/>
  <c r="N4" i="16"/>
  <c r="O4" i="16"/>
  <c r="P4" i="16"/>
  <c r="Q4" i="16"/>
  <c r="R4" i="16"/>
  <c r="S4" i="16"/>
  <c r="T4" i="16"/>
  <c r="U4" i="16"/>
  <c r="V4" i="16"/>
  <c r="W4" i="16"/>
  <c r="X4" i="16"/>
  <c r="Y4" i="16"/>
  <c r="Z4" i="16"/>
  <c r="AA4" i="16"/>
  <c r="AB4" i="16"/>
  <c r="AC4" i="16"/>
  <c r="AD4" i="16"/>
  <c r="AE4" i="16"/>
  <c r="AF4" i="16"/>
  <c r="AG4" i="16"/>
  <c r="C5" i="16"/>
  <c r="D5" i="16"/>
  <c r="E5" i="16"/>
  <c r="F5" i="16"/>
  <c r="G5" i="16"/>
  <c r="H5" i="16"/>
  <c r="I5" i="16"/>
  <c r="J5" i="16"/>
  <c r="K5" i="16"/>
  <c r="L5" i="16"/>
  <c r="M5" i="16"/>
  <c r="N5" i="16"/>
  <c r="O5" i="16"/>
  <c r="P5" i="16"/>
  <c r="Q5" i="16"/>
  <c r="R5" i="16"/>
  <c r="S5" i="16"/>
  <c r="T5" i="16"/>
  <c r="U5" i="16"/>
  <c r="V5" i="16"/>
  <c r="W5" i="16"/>
  <c r="X5" i="16"/>
  <c r="Y5" i="16"/>
  <c r="Z5" i="16"/>
  <c r="AA5" i="16"/>
  <c r="AB5" i="16"/>
  <c r="AC5" i="16"/>
  <c r="AD5" i="16"/>
  <c r="AE5" i="16"/>
  <c r="AF5" i="16"/>
  <c r="AG5"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AF6" i="16"/>
  <c r="AG6"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AF8" i="16"/>
  <c r="AG8"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C10" i="16"/>
  <c r="D10" i="16"/>
  <c r="E10" i="16"/>
  <c r="F10" i="16"/>
  <c r="G10" i="16"/>
  <c r="H10" i="16"/>
  <c r="I10" i="16"/>
  <c r="J10" i="16"/>
  <c r="K10" i="16"/>
  <c r="L10" i="16"/>
  <c r="M10" i="16"/>
  <c r="N10" i="16"/>
  <c r="O10" i="16"/>
  <c r="P10" i="16"/>
  <c r="Q10" i="16"/>
  <c r="R10" i="16"/>
  <c r="S10" i="16"/>
  <c r="T10" i="16"/>
  <c r="U10" i="16"/>
  <c r="V10" i="16"/>
  <c r="W10" i="16"/>
  <c r="X10" i="16"/>
  <c r="Y10" i="16"/>
  <c r="Z10" i="16"/>
  <c r="AA10" i="16"/>
  <c r="AB10" i="16"/>
  <c r="AC10" i="16"/>
  <c r="AD10" i="16"/>
  <c r="AE10" i="16"/>
  <c r="AF10" i="16"/>
  <c r="AG10"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AF11" i="16"/>
  <c r="AG11" i="16"/>
  <c r="B3" i="16"/>
  <c r="B4" i="16"/>
  <c r="B5" i="16"/>
  <c r="B6" i="16"/>
  <c r="B7" i="16"/>
  <c r="B8" i="16"/>
  <c r="B9" i="16"/>
  <c r="B10" i="16"/>
  <c r="B11" i="16"/>
  <c r="B2" i="16"/>
  <c r="C2" i="15"/>
  <c r="D2" i="15"/>
  <c r="E2" i="15"/>
  <c r="F2" i="15"/>
  <c r="G2" i="15"/>
  <c r="H2" i="15"/>
  <c r="I2" i="15"/>
  <c r="J2" i="15"/>
  <c r="K2" i="15"/>
  <c r="L2" i="15"/>
  <c r="M2" i="15"/>
  <c r="N2" i="15"/>
  <c r="O2" i="15"/>
  <c r="P2" i="15"/>
  <c r="Q2" i="15"/>
  <c r="R2" i="15"/>
  <c r="S2" i="15"/>
  <c r="T2" i="15"/>
  <c r="U2" i="15"/>
  <c r="V2" i="15"/>
  <c r="W2" i="15"/>
  <c r="X2" i="15"/>
  <c r="Y2" i="15"/>
  <c r="Z2" i="15"/>
  <c r="AA2" i="15"/>
  <c r="AB2" i="15"/>
  <c r="AC2" i="15"/>
  <c r="AD2" i="15"/>
  <c r="AE2" i="15"/>
  <c r="AF2" i="15"/>
  <c r="AG2" i="15"/>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AF3" i="15"/>
  <c r="AG3"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AF4" i="15"/>
  <c r="AG4"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AF5" i="15"/>
  <c r="AG5"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AF6" i="15"/>
  <c r="AG6"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AG8"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AF9" i="15"/>
  <c r="AG9"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AF10" i="15"/>
  <c r="AG10"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AF11" i="15"/>
  <c r="AG11" i="15"/>
  <c r="B3" i="15"/>
  <c r="B4" i="15"/>
  <c r="B5" i="15"/>
  <c r="B6" i="15"/>
  <c r="B7" i="15"/>
  <c r="B8" i="15"/>
  <c r="B9" i="15"/>
  <c r="B10" i="15"/>
  <c r="B11" i="15"/>
  <c r="B2" i="15"/>
  <c r="C2" i="14"/>
  <c r="D2" i="14"/>
  <c r="E2" i="14"/>
  <c r="F2" i="14"/>
  <c r="G2" i="14"/>
  <c r="H2" i="14"/>
  <c r="I2" i="14"/>
  <c r="J2" i="14"/>
  <c r="K2" i="14"/>
  <c r="L2" i="14"/>
  <c r="M2" i="14"/>
  <c r="N2" i="14"/>
  <c r="O2" i="14"/>
  <c r="P2" i="14"/>
  <c r="Q2" i="14"/>
  <c r="R2" i="14"/>
  <c r="S2" i="14"/>
  <c r="T2" i="14"/>
  <c r="U2" i="14"/>
  <c r="V2" i="14"/>
  <c r="W2" i="14"/>
  <c r="X2" i="14"/>
  <c r="Y2" i="14"/>
  <c r="Z2" i="14"/>
  <c r="AA2" i="14"/>
  <c r="AB2" i="14"/>
  <c r="AC2" i="14"/>
  <c r="AD2" i="14"/>
  <c r="AE2" i="14"/>
  <c r="AF2" i="14"/>
  <c r="AG2" i="14"/>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AF3" i="14"/>
  <c r="AG3" i="14"/>
  <c r="C4" i="14"/>
  <c r="D4" i="14"/>
  <c r="E4" i="14"/>
  <c r="F4" i="14"/>
  <c r="G4" i="14"/>
  <c r="H4" i="14"/>
  <c r="I4" i="14"/>
  <c r="J4" i="14"/>
  <c r="K4" i="14"/>
  <c r="L4" i="14"/>
  <c r="M4" i="14"/>
  <c r="N4" i="14"/>
  <c r="O4" i="14"/>
  <c r="P4" i="14"/>
  <c r="Q4" i="14"/>
  <c r="R4" i="14"/>
  <c r="S4" i="14"/>
  <c r="T4" i="14"/>
  <c r="U4" i="14"/>
  <c r="V4" i="14"/>
  <c r="W4" i="14"/>
  <c r="X4" i="14"/>
  <c r="Y4" i="14"/>
  <c r="Z4" i="14"/>
  <c r="AA4" i="14"/>
  <c r="AB4" i="14"/>
  <c r="AC4" i="14"/>
  <c r="AD4" i="14"/>
  <c r="AE4" i="14"/>
  <c r="AF4" i="14"/>
  <c r="AG4"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AF5" i="14"/>
  <c r="AG5"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AF6" i="14"/>
  <c r="AG6"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AF7" i="14"/>
  <c r="AG7"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AF8" i="14"/>
  <c r="AG8"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AF9" i="14"/>
  <c r="AG9"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AF10" i="14"/>
  <c r="AG10"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AF11" i="14"/>
  <c r="AG11" i="14"/>
  <c r="B3" i="14"/>
  <c r="B4" i="14"/>
  <c r="B5" i="14"/>
  <c r="B6" i="14"/>
  <c r="B7" i="14"/>
  <c r="B8" i="14"/>
  <c r="B9" i="14"/>
  <c r="B10" i="14"/>
  <c r="B11" i="14"/>
  <c r="B2" i="14"/>
  <c r="C2" i="21"/>
  <c r="D2" i="21"/>
  <c r="E2" i="21"/>
  <c r="F2" i="21"/>
  <c r="G2" i="21"/>
  <c r="H2" i="21"/>
  <c r="I2" i="21"/>
  <c r="J2" i="21"/>
  <c r="K2" i="21"/>
  <c r="L2" i="21"/>
  <c r="M2" i="21"/>
  <c r="N2" i="21"/>
  <c r="O2" i="21"/>
  <c r="P2" i="21"/>
  <c r="Q2" i="21"/>
  <c r="R2" i="21"/>
  <c r="S2" i="21"/>
  <c r="T2" i="21"/>
  <c r="U2" i="21"/>
  <c r="V2" i="21"/>
  <c r="W2" i="21"/>
  <c r="X2" i="21"/>
  <c r="Y2" i="21"/>
  <c r="Z2" i="21"/>
  <c r="AA2" i="21"/>
  <c r="AB2" i="21"/>
  <c r="AC2" i="21"/>
  <c r="AD2" i="21"/>
  <c r="AE2" i="21"/>
  <c r="AF2" i="21"/>
  <c r="AG2" i="21"/>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AE3" i="21"/>
  <c r="AF3" i="21"/>
  <c r="AG3" i="21"/>
  <c r="C4" i="21"/>
  <c r="D4" i="21"/>
  <c r="E4" i="21"/>
  <c r="F4" i="21"/>
  <c r="G4" i="21"/>
  <c r="H4" i="21"/>
  <c r="I4" i="21"/>
  <c r="J4" i="21"/>
  <c r="K4" i="21"/>
  <c r="L4" i="21"/>
  <c r="M4" i="21"/>
  <c r="N4" i="21"/>
  <c r="O4" i="21"/>
  <c r="P4" i="21"/>
  <c r="Q4" i="21"/>
  <c r="R4" i="21"/>
  <c r="S4" i="21"/>
  <c r="T4" i="21"/>
  <c r="U4" i="21"/>
  <c r="V4" i="21"/>
  <c r="W4" i="21"/>
  <c r="X4" i="21"/>
  <c r="Y4" i="21"/>
  <c r="Z4" i="21"/>
  <c r="AA4" i="21"/>
  <c r="AB4" i="21"/>
  <c r="AC4" i="21"/>
  <c r="AD4" i="21"/>
  <c r="AE4" i="21"/>
  <c r="AF4" i="21"/>
  <c r="AG4" i="21"/>
  <c r="C5" i="21"/>
  <c r="D5" i="21"/>
  <c r="E5" i="21"/>
  <c r="F5" i="21"/>
  <c r="G5" i="21"/>
  <c r="H5" i="21"/>
  <c r="I5" i="21"/>
  <c r="J5" i="21"/>
  <c r="K5" i="21"/>
  <c r="L5" i="21"/>
  <c r="M5" i="21"/>
  <c r="N5" i="21"/>
  <c r="O5" i="21"/>
  <c r="P5" i="21"/>
  <c r="Q5" i="21"/>
  <c r="R5" i="21"/>
  <c r="S5" i="21"/>
  <c r="T5" i="21"/>
  <c r="U5" i="21"/>
  <c r="V5" i="21"/>
  <c r="W5" i="21"/>
  <c r="X5" i="21"/>
  <c r="Y5" i="21"/>
  <c r="Z5" i="21"/>
  <c r="AA5" i="21"/>
  <c r="AB5" i="21"/>
  <c r="AC5" i="21"/>
  <c r="AD5" i="21"/>
  <c r="AE5" i="21"/>
  <c r="AF5" i="21"/>
  <c r="AG5" i="21"/>
  <c r="C6" i="21"/>
  <c r="D6" i="21"/>
  <c r="E6" i="21"/>
  <c r="F6" i="21"/>
  <c r="G6" i="21"/>
  <c r="H6" i="21"/>
  <c r="I6" i="21"/>
  <c r="J6" i="21"/>
  <c r="K6" i="21"/>
  <c r="L6" i="21"/>
  <c r="M6" i="21"/>
  <c r="N6" i="21"/>
  <c r="O6" i="21"/>
  <c r="P6" i="21"/>
  <c r="Q6" i="21"/>
  <c r="R6" i="21"/>
  <c r="S6" i="21"/>
  <c r="T6" i="21"/>
  <c r="U6" i="21"/>
  <c r="V6" i="21"/>
  <c r="W6" i="21"/>
  <c r="X6" i="21"/>
  <c r="Y6" i="21"/>
  <c r="Z6" i="21"/>
  <c r="AA6" i="21"/>
  <c r="AB6" i="21"/>
  <c r="AC6" i="21"/>
  <c r="AD6" i="21"/>
  <c r="AE6" i="21"/>
  <c r="AF6" i="21"/>
  <c r="AG6"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AE7" i="21"/>
  <c r="AF7" i="21"/>
  <c r="AG7"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AE8" i="21"/>
  <c r="AF8" i="21"/>
  <c r="AG8"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AE9" i="21"/>
  <c r="AF9" i="21"/>
  <c r="AG9" i="21"/>
  <c r="C10" i="21"/>
  <c r="D10" i="21"/>
  <c r="E10" i="21"/>
  <c r="F10" i="21"/>
  <c r="G10" i="21"/>
  <c r="H10" i="21"/>
  <c r="I10" i="21"/>
  <c r="J10" i="21"/>
  <c r="K10" i="21"/>
  <c r="L10" i="21"/>
  <c r="M10" i="21"/>
  <c r="N10" i="21"/>
  <c r="O10" i="21"/>
  <c r="P10" i="21"/>
  <c r="Q10" i="21"/>
  <c r="R10" i="21"/>
  <c r="S10" i="21"/>
  <c r="T10" i="21"/>
  <c r="U10" i="21"/>
  <c r="V10" i="21"/>
  <c r="W10" i="21"/>
  <c r="X10" i="21"/>
  <c r="Y10" i="21"/>
  <c r="Z10" i="21"/>
  <c r="AA10" i="21"/>
  <c r="AB10" i="21"/>
  <c r="AC10" i="21"/>
  <c r="AD10" i="21"/>
  <c r="AE10" i="21"/>
  <c r="AF10" i="21"/>
  <c r="AG10" i="21"/>
  <c r="C11" i="21"/>
  <c r="D11" i="21"/>
  <c r="E11" i="21"/>
  <c r="F11" i="21"/>
  <c r="G11" i="21"/>
  <c r="H11" i="21"/>
  <c r="I11" i="21"/>
  <c r="J11" i="21"/>
  <c r="K11" i="21"/>
  <c r="L11" i="21"/>
  <c r="M11" i="21"/>
  <c r="N11" i="21"/>
  <c r="O11" i="21"/>
  <c r="P11" i="21"/>
  <c r="Q11" i="21"/>
  <c r="R11" i="21"/>
  <c r="S11" i="21"/>
  <c r="T11" i="21"/>
  <c r="U11" i="21"/>
  <c r="V11" i="21"/>
  <c r="W11" i="21"/>
  <c r="X11" i="21"/>
  <c r="Y11" i="21"/>
  <c r="Z11" i="21"/>
  <c r="AA11" i="21"/>
  <c r="AB11" i="21"/>
  <c r="AC11" i="21"/>
  <c r="AD11" i="21"/>
  <c r="AE11" i="21"/>
  <c r="AF11" i="21"/>
  <c r="AG11" i="21"/>
  <c r="B3" i="21"/>
  <c r="B4" i="21"/>
  <c r="B5" i="21"/>
  <c r="B6" i="21"/>
  <c r="B7" i="21"/>
  <c r="B8" i="21"/>
  <c r="B9" i="21"/>
  <c r="B10" i="21"/>
  <c r="B11" i="21"/>
  <c r="B2" i="21"/>
  <c r="K138" i="30"/>
  <c r="L138" i="30"/>
  <c r="M138" i="30"/>
  <c r="N138" i="30"/>
  <c r="O138" i="30"/>
  <c r="P138" i="30"/>
  <c r="Q138" i="30"/>
  <c r="R138" i="30"/>
  <c r="S138" i="30"/>
  <c r="T138" i="30"/>
  <c r="U138" i="30"/>
  <c r="V138" i="30"/>
  <c r="W138" i="30"/>
  <c r="X138" i="30"/>
  <c r="Y138" i="30"/>
  <c r="Z138" i="30"/>
  <c r="AA138" i="30"/>
  <c r="AB138" i="30"/>
  <c r="AC138" i="30"/>
  <c r="AD138" i="30"/>
  <c r="AE138" i="30"/>
  <c r="AF138" i="30"/>
  <c r="AG138" i="30"/>
  <c r="AH138" i="30"/>
  <c r="AI138" i="30"/>
  <c r="AJ138" i="30"/>
  <c r="AK138" i="30"/>
  <c r="AL138" i="30"/>
  <c r="AM138" i="30"/>
  <c r="AN138" i="30"/>
  <c r="AO138" i="30"/>
  <c r="J138" i="30"/>
  <c r="C2" i="27"/>
  <c r="D2" i="27"/>
  <c r="E2" i="27"/>
  <c r="F2" i="27"/>
  <c r="G2" i="27"/>
  <c r="H2" i="27"/>
  <c r="I2" i="27"/>
  <c r="J2" i="27"/>
  <c r="K2" i="27"/>
  <c r="L2" i="27"/>
  <c r="M2" i="27"/>
  <c r="N2" i="27"/>
  <c r="O2" i="27"/>
  <c r="P2" i="27"/>
  <c r="Q2" i="27"/>
  <c r="R2" i="27"/>
  <c r="S2" i="27"/>
  <c r="T2" i="27"/>
  <c r="U2" i="27"/>
  <c r="V2" i="27"/>
  <c r="W2" i="27"/>
  <c r="X2" i="27"/>
  <c r="Y2" i="27"/>
  <c r="Z2" i="27"/>
  <c r="AA2" i="27"/>
  <c r="AB2" i="27"/>
  <c r="AC2" i="27"/>
  <c r="AD2" i="27"/>
  <c r="AE2" i="27"/>
  <c r="AF2" i="27"/>
  <c r="AG2" i="27"/>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AF3" i="27"/>
  <c r="AG3" i="27"/>
  <c r="C4" i="27"/>
  <c r="D4" i="27"/>
  <c r="E4" i="27"/>
  <c r="F4" i="27"/>
  <c r="G4" i="27"/>
  <c r="H4" i="27"/>
  <c r="I4" i="27"/>
  <c r="J4" i="27"/>
  <c r="K4" i="27"/>
  <c r="L4" i="27"/>
  <c r="M4" i="27"/>
  <c r="N4" i="27"/>
  <c r="O4" i="27"/>
  <c r="P4" i="27"/>
  <c r="Q4" i="27"/>
  <c r="R4" i="27"/>
  <c r="S4" i="27"/>
  <c r="T4" i="27"/>
  <c r="U4" i="27"/>
  <c r="V4" i="27"/>
  <c r="W4" i="27"/>
  <c r="X4" i="27"/>
  <c r="Y4" i="27"/>
  <c r="Z4" i="27"/>
  <c r="AA4" i="27"/>
  <c r="AB4" i="27"/>
  <c r="AC4" i="27"/>
  <c r="AD4" i="27"/>
  <c r="AE4" i="27"/>
  <c r="AF4" i="27"/>
  <c r="AG4" i="27"/>
  <c r="C5" i="27"/>
  <c r="D5" i="27"/>
  <c r="E5" i="27"/>
  <c r="F5" i="27"/>
  <c r="G5" i="27"/>
  <c r="H5" i="27"/>
  <c r="I5" i="27"/>
  <c r="J5" i="27"/>
  <c r="K5" i="27"/>
  <c r="L5" i="27"/>
  <c r="M5" i="27"/>
  <c r="N5" i="27"/>
  <c r="O5" i="27"/>
  <c r="P5" i="27"/>
  <c r="Q5" i="27"/>
  <c r="R5" i="27"/>
  <c r="S5" i="27"/>
  <c r="T5" i="27"/>
  <c r="U5" i="27"/>
  <c r="V5" i="27"/>
  <c r="W5" i="27"/>
  <c r="X5" i="27"/>
  <c r="Y5" i="27"/>
  <c r="Z5" i="27"/>
  <c r="AA5" i="27"/>
  <c r="AB5" i="27"/>
  <c r="AC5" i="27"/>
  <c r="AD5" i="27"/>
  <c r="AE5" i="27"/>
  <c r="AF5" i="27"/>
  <c r="AG5"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AF6" i="27"/>
  <c r="AG6"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AF7" i="27"/>
  <c r="AG7"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AF8" i="27"/>
  <c r="AG8"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AF9" i="27"/>
  <c r="AG9" i="27"/>
  <c r="C10" i="27"/>
  <c r="D10" i="27"/>
  <c r="E10" i="27"/>
  <c r="F10" i="27"/>
  <c r="G10" i="27"/>
  <c r="H10" i="27"/>
  <c r="I10" i="27"/>
  <c r="J10" i="27"/>
  <c r="K10" i="27"/>
  <c r="L10" i="27"/>
  <c r="M10" i="27"/>
  <c r="N10" i="27"/>
  <c r="O10" i="27"/>
  <c r="P10" i="27"/>
  <c r="Q10" i="27"/>
  <c r="R10" i="27"/>
  <c r="S10" i="27"/>
  <c r="T10" i="27"/>
  <c r="U10" i="27"/>
  <c r="V10" i="27"/>
  <c r="W10" i="27"/>
  <c r="X10" i="27"/>
  <c r="Y10" i="27"/>
  <c r="Z10" i="27"/>
  <c r="AA10" i="27"/>
  <c r="AB10" i="27"/>
  <c r="AC10" i="27"/>
  <c r="AD10" i="27"/>
  <c r="AE10" i="27"/>
  <c r="AF10" i="27"/>
  <c r="AG10"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AF11" i="27"/>
  <c r="AG11" i="27"/>
  <c r="B3" i="27"/>
  <c r="B4" i="27"/>
  <c r="B5" i="27"/>
  <c r="B6" i="27"/>
  <c r="B7" i="27"/>
  <c r="B8" i="27"/>
  <c r="B9" i="27"/>
  <c r="B10" i="27"/>
  <c r="B11" i="27"/>
  <c r="B2" i="27"/>
  <c r="C2" i="26"/>
  <c r="D2" i="26"/>
  <c r="E2" i="26"/>
  <c r="F2" i="26"/>
  <c r="G2" i="26"/>
  <c r="H2" i="26"/>
  <c r="I2" i="26"/>
  <c r="J2" i="26"/>
  <c r="K2" i="26"/>
  <c r="L2" i="26"/>
  <c r="M2" i="26"/>
  <c r="N2" i="26"/>
  <c r="O2" i="26"/>
  <c r="P2" i="26"/>
  <c r="Q2" i="26"/>
  <c r="R2" i="26"/>
  <c r="S2" i="26"/>
  <c r="T2" i="26"/>
  <c r="U2" i="26"/>
  <c r="V2" i="26"/>
  <c r="W2" i="26"/>
  <c r="X2" i="26"/>
  <c r="Y2" i="26"/>
  <c r="Z2" i="26"/>
  <c r="AA2" i="26"/>
  <c r="AB2" i="26"/>
  <c r="AC2" i="26"/>
  <c r="AD2" i="26"/>
  <c r="AE2" i="26"/>
  <c r="AF2" i="26"/>
  <c r="AG2" i="26"/>
  <c r="C3" i="26"/>
  <c r="D3" i="26"/>
  <c r="E3" i="26"/>
  <c r="F3" i="26"/>
  <c r="G3" i="26"/>
  <c r="H3" i="26"/>
  <c r="I3" i="26"/>
  <c r="J3" i="26"/>
  <c r="K3" i="26"/>
  <c r="L3" i="26"/>
  <c r="M3" i="26"/>
  <c r="N3" i="26"/>
  <c r="O3" i="26"/>
  <c r="P3" i="26"/>
  <c r="Q3" i="26"/>
  <c r="R3" i="26"/>
  <c r="S3" i="26"/>
  <c r="T3" i="26"/>
  <c r="U3" i="26"/>
  <c r="V3" i="26"/>
  <c r="W3" i="26"/>
  <c r="X3" i="26"/>
  <c r="Y3" i="26"/>
  <c r="Z3" i="26"/>
  <c r="AA3" i="26"/>
  <c r="AB3" i="26"/>
  <c r="AC3" i="26"/>
  <c r="AD3" i="26"/>
  <c r="AE3" i="26"/>
  <c r="AF3" i="26"/>
  <c r="AG3" i="26"/>
  <c r="C4" i="26"/>
  <c r="D4" i="26"/>
  <c r="E4" i="26"/>
  <c r="F4" i="26"/>
  <c r="G4" i="26"/>
  <c r="H4" i="26"/>
  <c r="I4" i="26"/>
  <c r="J4" i="26"/>
  <c r="K4" i="26"/>
  <c r="L4" i="26"/>
  <c r="M4" i="26"/>
  <c r="N4" i="26"/>
  <c r="O4" i="26"/>
  <c r="P4" i="26"/>
  <c r="Q4" i="26"/>
  <c r="R4" i="26"/>
  <c r="S4" i="26"/>
  <c r="T4" i="26"/>
  <c r="U4" i="26"/>
  <c r="V4" i="26"/>
  <c r="W4" i="26"/>
  <c r="X4" i="26"/>
  <c r="Y4" i="26"/>
  <c r="Z4" i="26"/>
  <c r="AA4" i="26"/>
  <c r="AB4" i="26"/>
  <c r="AC4" i="26"/>
  <c r="AD4" i="26"/>
  <c r="AE4" i="26"/>
  <c r="AF4" i="26"/>
  <c r="AG4" i="26"/>
  <c r="C5" i="26"/>
  <c r="D5" i="26"/>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C6"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C10"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B3" i="26"/>
  <c r="B4" i="26"/>
  <c r="B5" i="26"/>
  <c r="B6" i="26"/>
  <c r="B7" i="26"/>
  <c r="B8" i="26"/>
  <c r="B9" i="26"/>
  <c r="B10" i="26"/>
  <c r="B11" i="26"/>
  <c r="B2" i="26"/>
  <c r="C2" i="25"/>
  <c r="D2" i="25"/>
  <c r="E2" i="25"/>
  <c r="F2" i="25"/>
  <c r="G2" i="25"/>
  <c r="H2" i="25"/>
  <c r="I2" i="25"/>
  <c r="J2" i="25"/>
  <c r="K2" i="25"/>
  <c r="L2" i="25"/>
  <c r="M2" i="25"/>
  <c r="N2" i="25"/>
  <c r="O2" i="25"/>
  <c r="P2" i="25"/>
  <c r="Q2" i="25"/>
  <c r="R2" i="25"/>
  <c r="S2" i="25"/>
  <c r="T2" i="25"/>
  <c r="U2" i="25"/>
  <c r="V2" i="25"/>
  <c r="W2" i="25"/>
  <c r="X2" i="25"/>
  <c r="Y2" i="25"/>
  <c r="Z2" i="25"/>
  <c r="AA2" i="25"/>
  <c r="AB2" i="25"/>
  <c r="AC2" i="25"/>
  <c r="AD2" i="25"/>
  <c r="AE2" i="25"/>
  <c r="AF2" i="25"/>
  <c r="AG2" i="25"/>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AF3" i="25"/>
  <c r="AG3"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AF4" i="25"/>
  <c r="AG4"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AF5" i="25"/>
  <c r="AG5"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AF6" i="25"/>
  <c r="AG6"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AF7" i="25"/>
  <c r="AG7"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AF8" i="25"/>
  <c r="AG8"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AF9" i="25"/>
  <c r="AG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AF10" i="25"/>
  <c r="AG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AF11" i="25"/>
  <c r="AG11" i="25"/>
  <c r="B3" i="25"/>
  <c r="B4" i="25"/>
  <c r="B5" i="25"/>
  <c r="B6" i="25"/>
  <c r="B7" i="25"/>
  <c r="B8" i="25"/>
  <c r="B9" i="25"/>
  <c r="B10" i="25"/>
  <c r="B11" i="25"/>
  <c r="B2" i="25"/>
  <c r="C2" i="24"/>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AF8" i="24"/>
  <c r="AG8"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AF9" i="24"/>
  <c r="AG9"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AF10" i="24"/>
  <c r="AG10"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AF11" i="24"/>
  <c r="AG11" i="24"/>
  <c r="B3" i="24"/>
  <c r="B4" i="24"/>
  <c r="B5" i="24"/>
  <c r="B6" i="24"/>
  <c r="B7" i="24"/>
  <c r="B8" i="24"/>
  <c r="B9" i="24"/>
  <c r="B10" i="24"/>
  <c r="B11"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AF8" i="23"/>
  <c r="AG8"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AF9" i="23"/>
  <c r="AG9" i="23"/>
  <c r="C10" i="23"/>
  <c r="D10" i="23"/>
  <c r="E10" i="23"/>
  <c r="F10" i="23"/>
  <c r="G10" i="23"/>
  <c r="H10" i="23"/>
  <c r="I10" i="23"/>
  <c r="J10" i="23"/>
  <c r="K10" i="23"/>
  <c r="L10" i="23"/>
  <c r="M10" i="23"/>
  <c r="N10" i="23"/>
  <c r="O10" i="23"/>
  <c r="P10" i="23"/>
  <c r="Q10" i="23"/>
  <c r="R10" i="23"/>
  <c r="S10" i="23"/>
  <c r="T10" i="23"/>
  <c r="U10" i="23"/>
  <c r="V10" i="23"/>
  <c r="W10" i="23"/>
  <c r="X10" i="23"/>
  <c r="Y10" i="23"/>
  <c r="Z10" i="23"/>
  <c r="AA10" i="23"/>
  <c r="AB10" i="23"/>
  <c r="AC10" i="23"/>
  <c r="AD10" i="23"/>
  <c r="AE10" i="23"/>
  <c r="AF10" i="23"/>
  <c r="AG10"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AF11" i="23"/>
  <c r="AG11" i="23"/>
  <c r="B3" i="23"/>
  <c r="B4" i="23"/>
  <c r="B5" i="23"/>
  <c r="B6" i="23"/>
  <c r="B7" i="23"/>
  <c r="B8" i="23"/>
  <c r="B9" i="23"/>
  <c r="B10" i="23"/>
  <c r="B11" i="23"/>
  <c r="B2" i="23"/>
  <c r="C2" i="13"/>
  <c r="D2" i="13"/>
  <c r="E2" i="13"/>
  <c r="F2" i="13"/>
  <c r="G2" i="13"/>
  <c r="H2" i="13"/>
  <c r="I2" i="13"/>
  <c r="J2" i="13"/>
  <c r="K2" i="13"/>
  <c r="L2" i="13"/>
  <c r="M2" i="13"/>
  <c r="N2" i="13"/>
  <c r="O2" i="13"/>
  <c r="P2" i="13"/>
  <c r="Q2" i="13"/>
  <c r="R2" i="13"/>
  <c r="S2" i="13"/>
  <c r="T2" i="13"/>
  <c r="U2" i="13"/>
  <c r="V2" i="13"/>
  <c r="W2" i="13"/>
  <c r="X2" i="13"/>
  <c r="Y2" i="13"/>
  <c r="Z2" i="13"/>
  <c r="AA2" i="13"/>
  <c r="AB2" i="13"/>
  <c r="AC2" i="13"/>
  <c r="AD2" i="13"/>
  <c r="AE2" i="13"/>
  <c r="AF2" i="13"/>
  <c r="AG2" i="1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AF3" i="13"/>
  <c r="AG3" i="13"/>
  <c r="C4" i="13"/>
  <c r="D4" i="13"/>
  <c r="E4" i="13"/>
  <c r="F4" i="13"/>
  <c r="G4" i="13"/>
  <c r="H4" i="13"/>
  <c r="I4" i="13"/>
  <c r="J4" i="13"/>
  <c r="K4" i="13"/>
  <c r="L4" i="13"/>
  <c r="M4" i="13"/>
  <c r="N4" i="13"/>
  <c r="O4" i="13"/>
  <c r="P4" i="13"/>
  <c r="Q4" i="13"/>
  <c r="R4" i="13"/>
  <c r="S4" i="13"/>
  <c r="T4" i="13"/>
  <c r="U4" i="13"/>
  <c r="V4" i="13"/>
  <c r="W4" i="13"/>
  <c r="X4" i="13"/>
  <c r="Y4" i="13"/>
  <c r="Z4" i="13"/>
  <c r="AA4" i="13"/>
  <c r="AB4" i="13"/>
  <c r="AC4" i="13"/>
  <c r="AD4" i="13"/>
  <c r="AE4" i="13"/>
  <c r="AF4" i="13"/>
  <c r="AG4" i="13"/>
  <c r="C5" i="13"/>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AG5"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AF6" i="13"/>
  <c r="AG6"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AF7" i="13"/>
  <c r="AG7"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AF8" i="13"/>
  <c r="AG8"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AF9" i="13"/>
  <c r="AG9" i="13"/>
  <c r="C10" i="13"/>
  <c r="D10" i="13"/>
  <c r="E10" i="13"/>
  <c r="F10" i="13"/>
  <c r="G10" i="13"/>
  <c r="H10" i="13"/>
  <c r="I10" i="13"/>
  <c r="J10" i="13"/>
  <c r="K10" i="13"/>
  <c r="L10" i="13"/>
  <c r="M10" i="13"/>
  <c r="N10" i="13"/>
  <c r="O10" i="13"/>
  <c r="P10" i="13"/>
  <c r="Q10" i="13"/>
  <c r="R10" i="13"/>
  <c r="S10" i="13"/>
  <c r="T10" i="13"/>
  <c r="U10" i="13"/>
  <c r="V10" i="13"/>
  <c r="W10" i="13"/>
  <c r="X10" i="13"/>
  <c r="Y10" i="13"/>
  <c r="Z10" i="13"/>
  <c r="AA10" i="13"/>
  <c r="AB10" i="13"/>
  <c r="AC10" i="13"/>
  <c r="AD10" i="13"/>
  <c r="AE10" i="13"/>
  <c r="AF10" i="13"/>
  <c r="AG10"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AF11" i="13"/>
  <c r="AG11" i="13"/>
  <c r="B3" i="13"/>
  <c r="B4" i="13"/>
  <c r="B5" i="13"/>
  <c r="B6" i="13"/>
  <c r="B7" i="13"/>
  <c r="B8" i="13"/>
  <c r="B9" i="13"/>
  <c r="B10" i="13"/>
  <c r="B11" i="13"/>
  <c r="B2" i="13"/>
  <c r="C2" i="12"/>
  <c r="D2" i="12"/>
  <c r="E2" i="12"/>
  <c r="F2" i="12"/>
  <c r="G2" i="12"/>
  <c r="H2" i="12"/>
  <c r="I2" i="12"/>
  <c r="J2" i="12"/>
  <c r="K2" i="12"/>
  <c r="L2" i="12"/>
  <c r="M2" i="12"/>
  <c r="N2" i="12"/>
  <c r="O2" i="12"/>
  <c r="P2" i="12"/>
  <c r="Q2" i="12"/>
  <c r="R2" i="12"/>
  <c r="S2" i="12"/>
  <c r="T2" i="12"/>
  <c r="U2" i="12"/>
  <c r="V2" i="12"/>
  <c r="W2" i="12"/>
  <c r="X2" i="12"/>
  <c r="Y2" i="12"/>
  <c r="Z2" i="12"/>
  <c r="AA2" i="12"/>
  <c r="AB2" i="12"/>
  <c r="AC2" i="12"/>
  <c r="AD2" i="12"/>
  <c r="AE2" i="12"/>
  <c r="AF2" i="12"/>
  <c r="AG2"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AG6"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AF8" i="12"/>
  <c r="AG8"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B3" i="12"/>
  <c r="B4" i="12"/>
  <c r="B5" i="12"/>
  <c r="B6" i="12"/>
  <c r="B7" i="12"/>
  <c r="B8" i="12"/>
  <c r="B9" i="12"/>
  <c r="B10" i="12"/>
  <c r="B11" i="12"/>
  <c r="B2" i="12"/>
  <c r="C2" i="11"/>
  <c r="D2" i="11"/>
  <c r="E2" i="11"/>
  <c r="F2" i="11"/>
  <c r="G2" i="11"/>
  <c r="H2" i="11"/>
  <c r="I2" i="11"/>
  <c r="J2" i="11"/>
  <c r="K2" i="11"/>
  <c r="L2" i="11"/>
  <c r="M2" i="11"/>
  <c r="N2" i="11"/>
  <c r="O2" i="11"/>
  <c r="P2" i="11"/>
  <c r="Q2" i="11"/>
  <c r="R2" i="11"/>
  <c r="S2" i="11"/>
  <c r="T2" i="11"/>
  <c r="U2" i="11"/>
  <c r="V2" i="11"/>
  <c r="W2" i="11"/>
  <c r="X2" i="11"/>
  <c r="Y2" i="11"/>
  <c r="Z2" i="11"/>
  <c r="AA2" i="11"/>
  <c r="AB2" i="11"/>
  <c r="AC2" i="11"/>
  <c r="AD2" i="11"/>
  <c r="AE2" i="11"/>
  <c r="AF2" i="11"/>
  <c r="AG2"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AF6" i="11"/>
  <c r="AG6"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AF7" i="11"/>
  <c r="AG7"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AF8" i="11"/>
  <c r="AG8"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B3" i="11"/>
  <c r="B4" i="11"/>
  <c r="B5" i="11"/>
  <c r="B6" i="11"/>
  <c r="B7" i="11"/>
  <c r="B8" i="11"/>
  <c r="B9" i="11"/>
  <c r="B10" i="11"/>
  <c r="B11" i="11"/>
  <c r="B2" i="11"/>
  <c r="C2" i="20"/>
  <c r="D2" i="20"/>
  <c r="E2" i="20"/>
  <c r="F2" i="20"/>
  <c r="G2" i="20"/>
  <c r="H2" i="20"/>
  <c r="I2" i="20"/>
  <c r="J2" i="20"/>
  <c r="K2" i="20"/>
  <c r="L2" i="20"/>
  <c r="M2" i="20"/>
  <c r="N2" i="20"/>
  <c r="O2" i="20"/>
  <c r="P2" i="20"/>
  <c r="Q2" i="20"/>
  <c r="R2" i="20"/>
  <c r="S2" i="20"/>
  <c r="T2" i="20"/>
  <c r="U2" i="20"/>
  <c r="V2" i="20"/>
  <c r="W2" i="20"/>
  <c r="X2" i="20"/>
  <c r="Y2" i="20"/>
  <c r="Z2" i="20"/>
  <c r="AA2" i="20"/>
  <c r="AB2" i="20"/>
  <c r="AC2" i="20"/>
  <c r="AD2" i="20"/>
  <c r="AE2" i="20"/>
  <c r="AF2" i="20"/>
  <c r="AG2" i="20"/>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AF3" i="20"/>
  <c r="AG3" i="20"/>
  <c r="C4" i="20"/>
  <c r="D4" i="20"/>
  <c r="E4" i="20"/>
  <c r="F4" i="20"/>
  <c r="G4" i="20"/>
  <c r="H4" i="20"/>
  <c r="I4" i="20"/>
  <c r="J4" i="20"/>
  <c r="K4" i="20"/>
  <c r="L4" i="20"/>
  <c r="M4" i="20"/>
  <c r="N4" i="20"/>
  <c r="O4" i="20"/>
  <c r="P4" i="20"/>
  <c r="Q4" i="20"/>
  <c r="R4" i="20"/>
  <c r="S4" i="20"/>
  <c r="T4" i="20"/>
  <c r="U4" i="20"/>
  <c r="V4" i="20"/>
  <c r="W4" i="20"/>
  <c r="X4" i="20"/>
  <c r="Y4" i="20"/>
  <c r="Z4" i="20"/>
  <c r="AA4" i="20"/>
  <c r="AB4" i="20"/>
  <c r="AC4" i="20"/>
  <c r="AD4" i="20"/>
  <c r="AE4" i="20"/>
  <c r="AF4" i="20"/>
  <c r="AG4"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AF5" i="20"/>
  <c r="AG5"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AF6" i="20"/>
  <c r="AG6"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AF7" i="20"/>
  <c r="AG7"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AF8" i="20"/>
  <c r="AG8"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AF9" i="20"/>
  <c r="AG9" i="20"/>
  <c r="C10" i="20"/>
  <c r="D10" i="20"/>
  <c r="E10" i="20"/>
  <c r="F10" i="20"/>
  <c r="G10" i="20"/>
  <c r="H10" i="20"/>
  <c r="I10" i="20"/>
  <c r="J10" i="20"/>
  <c r="K10" i="20"/>
  <c r="L10" i="20"/>
  <c r="M10" i="20"/>
  <c r="N10" i="20"/>
  <c r="O10" i="20"/>
  <c r="P10" i="20"/>
  <c r="Q10" i="20"/>
  <c r="R10" i="20"/>
  <c r="S10" i="20"/>
  <c r="T10" i="20"/>
  <c r="U10" i="20"/>
  <c r="V10" i="20"/>
  <c r="W10" i="20"/>
  <c r="X10" i="20"/>
  <c r="Y10" i="20"/>
  <c r="Z10" i="20"/>
  <c r="AA10" i="20"/>
  <c r="AB10" i="20"/>
  <c r="AC10" i="20"/>
  <c r="AD10" i="20"/>
  <c r="AE10" i="20"/>
  <c r="AF10" i="20"/>
  <c r="AG10"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AF11" i="20"/>
  <c r="AG11" i="20"/>
  <c r="B3" i="20"/>
  <c r="B4" i="20"/>
  <c r="B5" i="20"/>
  <c r="B6" i="20"/>
  <c r="B7" i="20"/>
  <c r="B8" i="20"/>
  <c r="B9" i="20"/>
  <c r="B10" i="20"/>
  <c r="B11" i="20"/>
  <c r="B2" i="20"/>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5"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AF5" i="18"/>
  <c r="AG5"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AG6" i="18"/>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AF9" i="18"/>
  <c r="AG9" i="18"/>
  <c r="C10" i="18"/>
  <c r="D10" i="18"/>
  <c r="E10" i="18"/>
  <c r="F10" i="18"/>
  <c r="G10" i="18"/>
  <c r="H10" i="18"/>
  <c r="I10" i="18"/>
  <c r="J10" i="18"/>
  <c r="K10" i="18"/>
  <c r="L10" i="18"/>
  <c r="M10" i="18"/>
  <c r="N10" i="18"/>
  <c r="O10" i="18"/>
  <c r="P10" i="18"/>
  <c r="Q10" i="18"/>
  <c r="R10" i="18"/>
  <c r="S10" i="18"/>
  <c r="T10" i="18"/>
  <c r="U10" i="18"/>
  <c r="V10" i="18"/>
  <c r="W10" i="18"/>
  <c r="X10" i="18"/>
  <c r="Y10" i="18"/>
  <c r="Z10" i="18"/>
  <c r="AA10" i="18"/>
  <c r="AB10" i="18"/>
  <c r="AC10" i="18"/>
  <c r="AD10" i="18"/>
  <c r="AE10" i="18"/>
  <c r="AF10" i="18"/>
  <c r="AG10"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AG11" i="18"/>
  <c r="B3" i="18"/>
  <c r="B4" i="18"/>
  <c r="B5" i="18"/>
  <c r="B6" i="18"/>
  <c r="B7" i="18"/>
  <c r="B8" i="18"/>
  <c r="B9" i="18"/>
  <c r="B10" i="18"/>
  <c r="B11" i="18"/>
  <c r="B2" i="18"/>
  <c r="K194" i="30"/>
  <c r="L194" i="30"/>
  <c r="M194" i="30"/>
  <c r="N194" i="30"/>
  <c r="O194" i="30"/>
  <c r="P194" i="30"/>
  <c r="Q194" i="30"/>
  <c r="R194" i="30"/>
  <c r="S194" i="30"/>
  <c r="T194" i="30"/>
  <c r="U194" i="30"/>
  <c r="V194" i="30"/>
  <c r="W194" i="30"/>
  <c r="X194" i="30"/>
  <c r="Y194" i="30"/>
  <c r="Z194" i="30"/>
  <c r="AA194" i="30"/>
  <c r="AB194" i="30"/>
  <c r="AC194" i="30"/>
  <c r="AD194" i="30"/>
  <c r="AE194" i="30"/>
  <c r="AF194" i="30"/>
  <c r="AG194" i="30"/>
  <c r="AH194" i="30"/>
  <c r="AI194" i="30"/>
  <c r="AJ194" i="30"/>
  <c r="AK194" i="30"/>
  <c r="AL194" i="30"/>
  <c r="AM194" i="30"/>
  <c r="AN194" i="30"/>
  <c r="AO194" i="30"/>
  <c r="J194" i="30"/>
  <c r="K186" i="30" l="1"/>
  <c r="L186" i="30"/>
  <c r="M186" i="30"/>
  <c r="N186" i="30"/>
  <c r="O186" i="30"/>
  <c r="P186" i="30"/>
  <c r="Q186" i="30"/>
  <c r="R186" i="30"/>
  <c r="S186" i="30"/>
  <c r="T186" i="30"/>
  <c r="U186" i="30"/>
  <c r="V186" i="30"/>
  <c r="W186" i="30"/>
  <c r="X186" i="30"/>
  <c r="Y186" i="30"/>
  <c r="Z186" i="30"/>
  <c r="AA186" i="30"/>
  <c r="AB186" i="30"/>
  <c r="AC186" i="30"/>
  <c r="AD186" i="30"/>
  <c r="AE186" i="30"/>
  <c r="AF186" i="30"/>
  <c r="AG186" i="30"/>
  <c r="AH186" i="30"/>
  <c r="AI186" i="30"/>
  <c r="AJ186" i="30"/>
  <c r="AK186" i="30"/>
  <c r="AL186" i="30"/>
  <c r="AM186" i="30"/>
  <c r="AN186" i="30"/>
  <c r="AO186" i="30"/>
  <c r="K188" i="30"/>
  <c r="L188" i="30"/>
  <c r="M188" i="30"/>
  <c r="N188" i="30"/>
  <c r="O188" i="30"/>
  <c r="P188" i="30"/>
  <c r="Q188" i="30"/>
  <c r="R188" i="30"/>
  <c r="S188" i="30"/>
  <c r="T188" i="30"/>
  <c r="U188" i="30"/>
  <c r="V188" i="30"/>
  <c r="W188" i="30"/>
  <c r="X188" i="30"/>
  <c r="Y188" i="30"/>
  <c r="Z188" i="30"/>
  <c r="AA188" i="30"/>
  <c r="AB188" i="30"/>
  <c r="AC188" i="30"/>
  <c r="AD188" i="30"/>
  <c r="AE188" i="30"/>
  <c r="AF188" i="30"/>
  <c r="AG188" i="30"/>
  <c r="AH188" i="30"/>
  <c r="AI188" i="30"/>
  <c r="AJ188" i="30"/>
  <c r="AK188" i="30"/>
  <c r="AL188" i="30"/>
  <c r="AM188" i="30"/>
  <c r="AN188" i="30"/>
  <c r="AO188" i="30"/>
  <c r="K189" i="30"/>
  <c r="L189" i="30"/>
  <c r="M189" i="30"/>
  <c r="N189" i="30"/>
  <c r="O189" i="30"/>
  <c r="P189" i="30"/>
  <c r="Q189" i="30"/>
  <c r="R189" i="30"/>
  <c r="S189" i="30"/>
  <c r="T189" i="30"/>
  <c r="U189" i="30"/>
  <c r="V189" i="30"/>
  <c r="W189" i="30"/>
  <c r="X189" i="30"/>
  <c r="Y189" i="30"/>
  <c r="Z189" i="30"/>
  <c r="AA189" i="30"/>
  <c r="AB189" i="30"/>
  <c r="AC189" i="30"/>
  <c r="AD189" i="30"/>
  <c r="AE189" i="30"/>
  <c r="AF189" i="30"/>
  <c r="AG189" i="30"/>
  <c r="AH189" i="30"/>
  <c r="AI189" i="30"/>
  <c r="AJ189" i="30"/>
  <c r="AK189" i="30"/>
  <c r="AL189" i="30"/>
  <c r="AM189" i="30"/>
  <c r="AN189" i="30"/>
  <c r="AO189" i="30"/>
  <c r="J186" i="30"/>
  <c r="J188" i="30"/>
  <c r="J189" i="30"/>
  <c r="K181" i="30"/>
  <c r="L181" i="30"/>
  <c r="M181" i="30"/>
  <c r="N181" i="30"/>
  <c r="O181" i="30"/>
  <c r="P181" i="30"/>
  <c r="Q181" i="30"/>
  <c r="R181" i="30"/>
  <c r="S181" i="30"/>
  <c r="T181" i="30"/>
  <c r="U181" i="30"/>
  <c r="V181" i="30"/>
  <c r="W181" i="30"/>
  <c r="X181" i="30"/>
  <c r="Y181" i="30"/>
  <c r="Z181" i="30"/>
  <c r="AA181" i="30"/>
  <c r="AB181" i="30"/>
  <c r="AC181" i="30"/>
  <c r="AD181" i="30"/>
  <c r="AE181" i="30"/>
  <c r="AF181" i="30"/>
  <c r="AG181" i="30"/>
  <c r="AH181" i="30"/>
  <c r="AI181" i="30"/>
  <c r="AJ181" i="30"/>
  <c r="AK181" i="30"/>
  <c r="AL181" i="30"/>
  <c r="AM181" i="30"/>
  <c r="AN181" i="30"/>
  <c r="AO181" i="30"/>
  <c r="J181" i="30"/>
  <c r="M173" i="30"/>
  <c r="N173" i="30"/>
  <c r="O173" i="30"/>
  <c r="P173" i="30"/>
  <c r="Q173" i="30"/>
  <c r="R173" i="30"/>
  <c r="S173" i="30"/>
  <c r="T173" i="30"/>
  <c r="U173" i="30"/>
  <c r="V173" i="30"/>
  <c r="W173" i="30"/>
  <c r="X173" i="30"/>
  <c r="Y173" i="30"/>
  <c r="Z173" i="30"/>
  <c r="AA173" i="30"/>
  <c r="AB173" i="30"/>
  <c r="AC173" i="30"/>
  <c r="AD173" i="30"/>
  <c r="AE173" i="30"/>
  <c r="AF173" i="30"/>
  <c r="AG173" i="30"/>
  <c r="AH173" i="30"/>
  <c r="AI173" i="30"/>
  <c r="AJ173" i="30"/>
  <c r="AK173" i="30"/>
  <c r="AL173" i="30"/>
  <c r="AM173" i="30"/>
  <c r="AN173" i="30"/>
  <c r="AO173" i="30"/>
  <c r="M175" i="30"/>
  <c r="N175" i="30"/>
  <c r="O175" i="30"/>
  <c r="P175" i="30"/>
  <c r="Q175" i="30"/>
  <c r="R175" i="30"/>
  <c r="S175" i="30"/>
  <c r="T175" i="30"/>
  <c r="U175" i="30"/>
  <c r="V175" i="30"/>
  <c r="W175" i="30"/>
  <c r="X175" i="30"/>
  <c r="Y175" i="30"/>
  <c r="Z175" i="30"/>
  <c r="AA175" i="30"/>
  <c r="AB175" i="30"/>
  <c r="AC175" i="30"/>
  <c r="AD175" i="30"/>
  <c r="AE175" i="30"/>
  <c r="AF175" i="30"/>
  <c r="AG175" i="30"/>
  <c r="AH175" i="30"/>
  <c r="AI175" i="30"/>
  <c r="AJ175" i="30"/>
  <c r="AK175" i="30"/>
  <c r="AL175" i="30"/>
  <c r="AM175" i="30"/>
  <c r="AN175" i="30"/>
  <c r="AO175" i="30"/>
  <c r="M176" i="30"/>
  <c r="N176" i="30"/>
  <c r="O176" i="30"/>
  <c r="P176" i="30"/>
  <c r="Q176" i="30"/>
  <c r="R176" i="30"/>
  <c r="S176" i="30"/>
  <c r="T176" i="30"/>
  <c r="U176" i="30"/>
  <c r="V176" i="30"/>
  <c r="W176" i="30"/>
  <c r="X176" i="30"/>
  <c r="Y176" i="30"/>
  <c r="Z176" i="30"/>
  <c r="AA176" i="30"/>
  <c r="AB176" i="30"/>
  <c r="AC176" i="30"/>
  <c r="AD176" i="30"/>
  <c r="AE176" i="30"/>
  <c r="AF176" i="30"/>
  <c r="AG176" i="30"/>
  <c r="AH176" i="30"/>
  <c r="AI176" i="30"/>
  <c r="AJ176" i="30"/>
  <c r="AK176" i="30"/>
  <c r="AL176" i="30"/>
  <c r="AM176" i="30"/>
  <c r="AN176" i="30"/>
  <c r="AO176" i="30"/>
  <c r="L173" i="30"/>
  <c r="L175" i="30"/>
  <c r="L176" i="30"/>
  <c r="K176" i="30"/>
  <c r="J176" i="30"/>
  <c r="K175" i="30"/>
  <c r="J175" i="30"/>
  <c r="K173" i="30"/>
  <c r="J173" i="30"/>
  <c r="K147" i="30"/>
  <c r="J147" i="30"/>
  <c r="J121" i="30"/>
  <c r="L160" i="30"/>
  <c r="M160" i="30"/>
  <c r="N160" i="30"/>
  <c r="O160" i="30"/>
  <c r="P160" i="30"/>
  <c r="Q160" i="30"/>
  <c r="R160" i="30"/>
  <c r="S160" i="30"/>
  <c r="T160" i="30"/>
  <c r="U160" i="30"/>
  <c r="V160" i="30"/>
  <c r="W160" i="30"/>
  <c r="X160" i="30"/>
  <c r="Y160" i="30"/>
  <c r="Z160" i="30"/>
  <c r="AA160" i="30"/>
  <c r="AB160" i="30"/>
  <c r="AC160" i="30"/>
  <c r="AD160" i="30"/>
  <c r="AE160" i="30"/>
  <c r="AF160" i="30"/>
  <c r="AG160" i="30"/>
  <c r="AH160" i="30"/>
  <c r="AI160" i="30"/>
  <c r="AJ160" i="30"/>
  <c r="AK160" i="30"/>
  <c r="AL160" i="30"/>
  <c r="AM160" i="30"/>
  <c r="AN160" i="30"/>
  <c r="AO160" i="30"/>
  <c r="K160" i="30"/>
  <c r="J160" i="30"/>
  <c r="L147" i="30"/>
  <c r="M147" i="30"/>
  <c r="N147" i="30"/>
  <c r="O147" i="30"/>
  <c r="P147" i="30"/>
  <c r="Q147" i="30"/>
  <c r="R147" i="30"/>
  <c r="S147" i="30"/>
  <c r="T147" i="30"/>
  <c r="U147" i="30"/>
  <c r="V147" i="30"/>
  <c r="W147" i="30"/>
  <c r="X147" i="30"/>
  <c r="Y147" i="30"/>
  <c r="Z147" i="30"/>
  <c r="AA147" i="30"/>
  <c r="AB147" i="30"/>
  <c r="AC147" i="30"/>
  <c r="AD147" i="30"/>
  <c r="AE147" i="30"/>
  <c r="AF147" i="30"/>
  <c r="AG147" i="30"/>
  <c r="AH147" i="30"/>
  <c r="AI147" i="30"/>
  <c r="AJ147" i="30"/>
  <c r="AK147" i="30"/>
  <c r="AL147" i="30"/>
  <c r="AM147" i="30"/>
  <c r="AN147" i="30"/>
  <c r="AO147" i="30"/>
  <c r="L149" i="30"/>
  <c r="M149" i="30"/>
  <c r="N149" i="30"/>
  <c r="O149" i="30"/>
  <c r="P149" i="30"/>
  <c r="Q149" i="30"/>
  <c r="R149" i="30"/>
  <c r="S149" i="30"/>
  <c r="T149" i="30"/>
  <c r="U149" i="30"/>
  <c r="V149" i="30"/>
  <c r="W149" i="30"/>
  <c r="X149" i="30"/>
  <c r="Y149" i="30"/>
  <c r="Z149" i="30"/>
  <c r="AA149" i="30"/>
  <c r="AB149" i="30"/>
  <c r="AC149" i="30"/>
  <c r="AD149" i="30"/>
  <c r="AE149" i="30"/>
  <c r="AF149" i="30"/>
  <c r="AG149" i="30"/>
  <c r="AH149" i="30"/>
  <c r="AI149" i="30"/>
  <c r="AJ149" i="30"/>
  <c r="AK149" i="30"/>
  <c r="AL149" i="30"/>
  <c r="AM149" i="30"/>
  <c r="AN149" i="30"/>
  <c r="AO149" i="30"/>
  <c r="K149" i="30"/>
  <c r="J149" i="30"/>
  <c r="K142" i="30"/>
  <c r="L142" i="30"/>
  <c r="M142" i="30"/>
  <c r="N142" i="30"/>
  <c r="O142" i="30"/>
  <c r="P142" i="30"/>
  <c r="Q142" i="30"/>
  <c r="R142" i="30"/>
  <c r="S142" i="30"/>
  <c r="T142" i="30"/>
  <c r="U142" i="30"/>
  <c r="V142" i="30"/>
  <c r="W142" i="30"/>
  <c r="X142" i="30"/>
  <c r="Y142" i="30"/>
  <c r="Z142" i="30"/>
  <c r="AA142" i="30"/>
  <c r="AB142" i="30"/>
  <c r="AC142" i="30"/>
  <c r="AD142" i="30"/>
  <c r="AE142" i="30"/>
  <c r="AF142" i="30"/>
  <c r="AG142" i="30"/>
  <c r="AH142" i="30"/>
  <c r="AI142" i="30"/>
  <c r="AJ142" i="30"/>
  <c r="AK142" i="30"/>
  <c r="AL142" i="30"/>
  <c r="AM142" i="30"/>
  <c r="AN142" i="30"/>
  <c r="AO142" i="30"/>
  <c r="J142" i="30"/>
  <c r="L134" i="30"/>
  <c r="M134" i="30"/>
  <c r="N134" i="30"/>
  <c r="O134" i="30"/>
  <c r="P134" i="30"/>
  <c r="Q134" i="30"/>
  <c r="R134" i="30"/>
  <c r="S134" i="30"/>
  <c r="T134" i="30"/>
  <c r="U134" i="30"/>
  <c r="V134" i="30"/>
  <c r="W134" i="30"/>
  <c r="X134" i="30"/>
  <c r="Y134" i="30"/>
  <c r="Z134" i="30"/>
  <c r="AA134" i="30"/>
  <c r="AB134" i="30"/>
  <c r="AC134" i="30"/>
  <c r="AD134" i="30"/>
  <c r="AE134" i="30"/>
  <c r="AF134" i="30"/>
  <c r="AG134" i="30"/>
  <c r="AH134" i="30"/>
  <c r="AI134" i="30"/>
  <c r="AJ134" i="30"/>
  <c r="AK134" i="30"/>
  <c r="AL134" i="30"/>
  <c r="AM134" i="30"/>
  <c r="AN134" i="30"/>
  <c r="AO134" i="30"/>
  <c r="L136" i="30"/>
  <c r="M136" i="30"/>
  <c r="N136" i="30"/>
  <c r="O136" i="30"/>
  <c r="P136" i="30"/>
  <c r="Q136" i="30"/>
  <c r="R136" i="30"/>
  <c r="S136" i="30"/>
  <c r="T136" i="30"/>
  <c r="U136" i="30"/>
  <c r="V136" i="30"/>
  <c r="W136" i="30"/>
  <c r="X136" i="30"/>
  <c r="Y136" i="30"/>
  <c r="Z136" i="30"/>
  <c r="AA136" i="30"/>
  <c r="AB136" i="30"/>
  <c r="AC136" i="30"/>
  <c r="AD136" i="30"/>
  <c r="AE136" i="30"/>
  <c r="AF136" i="30"/>
  <c r="AG136" i="30"/>
  <c r="AH136" i="30"/>
  <c r="AI136" i="30"/>
  <c r="AJ136" i="30"/>
  <c r="AK136" i="30"/>
  <c r="AL136" i="30"/>
  <c r="AM136" i="30"/>
  <c r="AN136" i="30"/>
  <c r="AO136" i="30"/>
  <c r="L137" i="30"/>
  <c r="M137" i="30"/>
  <c r="N137" i="30"/>
  <c r="O137" i="30"/>
  <c r="P137" i="30"/>
  <c r="Q137" i="30"/>
  <c r="R137" i="30"/>
  <c r="S137" i="30"/>
  <c r="T137" i="30"/>
  <c r="U137" i="30"/>
  <c r="V137" i="30"/>
  <c r="W137" i="30"/>
  <c r="X137" i="30"/>
  <c r="Y137" i="30"/>
  <c r="Z137" i="30"/>
  <c r="AA137" i="30"/>
  <c r="AB137" i="30"/>
  <c r="AC137" i="30"/>
  <c r="AD137" i="30"/>
  <c r="AE137" i="30"/>
  <c r="AF137" i="30"/>
  <c r="AG137" i="30"/>
  <c r="AH137" i="30"/>
  <c r="AI137" i="30"/>
  <c r="AJ137" i="30"/>
  <c r="AK137" i="30"/>
  <c r="AL137" i="30"/>
  <c r="AM137" i="30"/>
  <c r="AN137" i="30"/>
  <c r="AO137" i="30"/>
  <c r="K134" i="30"/>
  <c r="K136" i="30"/>
  <c r="K137" i="30"/>
  <c r="J137" i="30"/>
  <c r="J136" i="30"/>
  <c r="J134" i="30"/>
  <c r="L121" i="30"/>
  <c r="M121" i="30"/>
  <c r="N121" i="30"/>
  <c r="O121" i="30"/>
  <c r="P121" i="30"/>
  <c r="Q121" i="30"/>
  <c r="R121" i="30"/>
  <c r="S121" i="30"/>
  <c r="T121" i="30"/>
  <c r="U121" i="30"/>
  <c r="V121" i="30"/>
  <c r="W121" i="30"/>
  <c r="X121" i="30"/>
  <c r="Y121" i="30"/>
  <c r="Z121" i="30"/>
  <c r="AA121" i="30"/>
  <c r="AB121" i="30"/>
  <c r="AC121" i="30"/>
  <c r="AD121" i="30"/>
  <c r="AE121" i="30"/>
  <c r="AF121" i="30"/>
  <c r="AG121" i="30"/>
  <c r="AH121" i="30"/>
  <c r="AI121" i="30"/>
  <c r="AJ121" i="30"/>
  <c r="AK121" i="30"/>
  <c r="AL121" i="30"/>
  <c r="AM121" i="30"/>
  <c r="AN121" i="30"/>
  <c r="AO121" i="30"/>
  <c r="L123" i="30"/>
  <c r="M123" i="30"/>
  <c r="N123" i="30"/>
  <c r="O123" i="30"/>
  <c r="P123" i="30"/>
  <c r="Q123" i="30"/>
  <c r="R123" i="30"/>
  <c r="S123" i="30"/>
  <c r="T123" i="30"/>
  <c r="U123" i="30"/>
  <c r="V123" i="30"/>
  <c r="W123" i="30"/>
  <c r="X123" i="30"/>
  <c r="Y123" i="30"/>
  <c r="Z123" i="30"/>
  <c r="AA123" i="30"/>
  <c r="AB123" i="30"/>
  <c r="AC123" i="30"/>
  <c r="AD123" i="30"/>
  <c r="AE123" i="30"/>
  <c r="AF123" i="30"/>
  <c r="AG123" i="30"/>
  <c r="AH123" i="30"/>
  <c r="AI123" i="30"/>
  <c r="AJ123" i="30"/>
  <c r="AK123" i="30"/>
  <c r="AL123" i="30"/>
  <c r="AM123" i="30"/>
  <c r="AN123" i="30"/>
  <c r="AO123" i="30"/>
  <c r="L124" i="30"/>
  <c r="M124" i="30"/>
  <c r="N124" i="30"/>
  <c r="O124" i="30"/>
  <c r="P124" i="30"/>
  <c r="Q124" i="30"/>
  <c r="R124" i="30"/>
  <c r="S124" i="30"/>
  <c r="T124" i="30"/>
  <c r="U124" i="30"/>
  <c r="V124" i="30"/>
  <c r="W124" i="30"/>
  <c r="X124" i="30"/>
  <c r="Y124" i="30"/>
  <c r="Z124" i="30"/>
  <c r="AA124" i="30"/>
  <c r="AB124" i="30"/>
  <c r="AC124" i="30"/>
  <c r="AD124" i="30"/>
  <c r="AE124" i="30"/>
  <c r="AF124" i="30"/>
  <c r="AG124" i="30"/>
  <c r="AH124" i="30"/>
  <c r="AI124" i="30"/>
  <c r="AJ124" i="30"/>
  <c r="AK124" i="30"/>
  <c r="AL124" i="30"/>
  <c r="AM124" i="30"/>
  <c r="AN124" i="30"/>
  <c r="AO124" i="30"/>
  <c r="L129" i="30"/>
  <c r="M129" i="30"/>
  <c r="N129" i="30"/>
  <c r="O129" i="30"/>
  <c r="P129" i="30"/>
  <c r="Q129" i="30"/>
  <c r="R129" i="30"/>
  <c r="S129" i="30"/>
  <c r="T129" i="30"/>
  <c r="U129" i="30"/>
  <c r="V129" i="30"/>
  <c r="W129" i="30"/>
  <c r="X129" i="30"/>
  <c r="Y129" i="30"/>
  <c r="Z129" i="30"/>
  <c r="AA129" i="30"/>
  <c r="AB129" i="30"/>
  <c r="AC129" i="30"/>
  <c r="AD129" i="30"/>
  <c r="AE129" i="30"/>
  <c r="AF129" i="30"/>
  <c r="AG129" i="30"/>
  <c r="AH129" i="30"/>
  <c r="AI129" i="30"/>
  <c r="AJ129" i="30"/>
  <c r="AK129" i="30"/>
  <c r="AL129" i="30"/>
  <c r="AM129" i="30"/>
  <c r="AN129" i="30"/>
  <c r="AO129" i="30"/>
  <c r="K121" i="30"/>
  <c r="K123" i="30"/>
  <c r="K124" i="30"/>
  <c r="K129" i="30"/>
  <c r="J129" i="30"/>
  <c r="J124" i="30"/>
  <c r="J123" i="30"/>
  <c r="J56" i="30"/>
  <c r="L108" i="30"/>
  <c r="M108" i="30"/>
  <c r="N108" i="30"/>
  <c r="O108" i="30"/>
  <c r="P108" i="30"/>
  <c r="Q108" i="30"/>
  <c r="R108" i="30"/>
  <c r="S108" i="30"/>
  <c r="T108" i="30"/>
  <c r="U108" i="30"/>
  <c r="V108" i="30"/>
  <c r="W108" i="30"/>
  <c r="X108" i="30"/>
  <c r="Y108" i="30"/>
  <c r="Z108" i="30"/>
  <c r="AA108" i="30"/>
  <c r="AB108" i="30"/>
  <c r="AC108" i="30"/>
  <c r="AD108" i="30"/>
  <c r="AE108" i="30"/>
  <c r="AF108" i="30"/>
  <c r="AG108" i="30"/>
  <c r="AH108" i="30"/>
  <c r="AI108" i="30"/>
  <c r="AJ108" i="30"/>
  <c r="AK108" i="30"/>
  <c r="AL108" i="30"/>
  <c r="AM108" i="30"/>
  <c r="AN108" i="30"/>
  <c r="AO108" i="30"/>
  <c r="L110" i="30"/>
  <c r="M110" i="30"/>
  <c r="N110" i="30"/>
  <c r="O110" i="30"/>
  <c r="P110" i="30"/>
  <c r="Q110" i="30"/>
  <c r="R110" i="30"/>
  <c r="S110" i="30"/>
  <c r="T110" i="30"/>
  <c r="U110" i="30"/>
  <c r="V110" i="30"/>
  <c r="W110" i="30"/>
  <c r="X110" i="30"/>
  <c r="Y110" i="30"/>
  <c r="Z110" i="30"/>
  <c r="AA110" i="30"/>
  <c r="AB110" i="30"/>
  <c r="AC110" i="30"/>
  <c r="AD110" i="30"/>
  <c r="AE110" i="30"/>
  <c r="AF110" i="30"/>
  <c r="AG110" i="30"/>
  <c r="AH110" i="30"/>
  <c r="AI110" i="30"/>
  <c r="AJ110" i="30"/>
  <c r="AK110" i="30"/>
  <c r="AL110" i="30"/>
  <c r="AM110" i="30"/>
  <c r="AN110" i="30"/>
  <c r="AO110" i="30"/>
  <c r="L111" i="30"/>
  <c r="M111" i="30"/>
  <c r="N111" i="30"/>
  <c r="O111" i="30"/>
  <c r="P111" i="30"/>
  <c r="Q111" i="30"/>
  <c r="R111" i="30"/>
  <c r="S111" i="30"/>
  <c r="T111" i="30"/>
  <c r="U111" i="30"/>
  <c r="V111" i="30"/>
  <c r="W111" i="30"/>
  <c r="X111" i="30"/>
  <c r="Y111" i="30"/>
  <c r="Z111" i="30"/>
  <c r="AA111" i="30"/>
  <c r="AB111" i="30"/>
  <c r="AC111" i="30"/>
  <c r="AD111" i="30"/>
  <c r="AE111" i="30"/>
  <c r="AF111" i="30"/>
  <c r="AG111" i="30"/>
  <c r="AH111" i="30"/>
  <c r="AI111" i="30"/>
  <c r="AJ111" i="30"/>
  <c r="AK111" i="30"/>
  <c r="AL111" i="30"/>
  <c r="AM111" i="30"/>
  <c r="AN111" i="30"/>
  <c r="AO111" i="30"/>
  <c r="L116" i="30"/>
  <c r="M116" i="30"/>
  <c r="N116" i="30"/>
  <c r="O116" i="30"/>
  <c r="P116" i="30"/>
  <c r="Q116" i="30"/>
  <c r="R116" i="30"/>
  <c r="S116" i="30"/>
  <c r="T116" i="30"/>
  <c r="U116" i="30"/>
  <c r="V116" i="30"/>
  <c r="W116" i="30"/>
  <c r="X116" i="30"/>
  <c r="Y116" i="30"/>
  <c r="Z116" i="30"/>
  <c r="AA116" i="30"/>
  <c r="AB116" i="30"/>
  <c r="AC116" i="30"/>
  <c r="AD116" i="30"/>
  <c r="AE116" i="30"/>
  <c r="AF116" i="30"/>
  <c r="AG116" i="30"/>
  <c r="AH116" i="30"/>
  <c r="AI116" i="30"/>
  <c r="AJ116" i="30"/>
  <c r="AK116" i="30"/>
  <c r="AL116" i="30"/>
  <c r="AM116" i="30"/>
  <c r="AN116" i="30"/>
  <c r="AO116" i="30"/>
  <c r="J110" i="30"/>
  <c r="J116" i="30"/>
  <c r="K108" i="30"/>
  <c r="K110" i="30"/>
  <c r="K111" i="30"/>
  <c r="K116" i="30"/>
  <c r="J111" i="30"/>
  <c r="J108" i="30"/>
  <c r="L95" i="30"/>
  <c r="M95" i="30"/>
  <c r="N95" i="30"/>
  <c r="O95" i="30"/>
  <c r="P95" i="30"/>
  <c r="Q95" i="30"/>
  <c r="R95" i="30"/>
  <c r="S95" i="30"/>
  <c r="T95" i="30"/>
  <c r="U95" i="30"/>
  <c r="V95" i="30"/>
  <c r="W95" i="30"/>
  <c r="X95" i="30"/>
  <c r="Y95" i="30"/>
  <c r="Z95" i="30"/>
  <c r="AA95" i="30"/>
  <c r="AB95" i="30"/>
  <c r="AC95" i="30"/>
  <c r="AD95" i="30"/>
  <c r="AE95" i="30"/>
  <c r="AF95" i="30"/>
  <c r="AG95" i="30"/>
  <c r="AH95" i="30"/>
  <c r="AI95" i="30"/>
  <c r="AJ95" i="30"/>
  <c r="AK95" i="30"/>
  <c r="AL95" i="30"/>
  <c r="AM95" i="30"/>
  <c r="AN95" i="30"/>
  <c r="AO95" i="30"/>
  <c r="K95" i="30"/>
  <c r="J95" i="30"/>
  <c r="L82" i="30"/>
  <c r="M82" i="30"/>
  <c r="N82" i="30"/>
  <c r="O82" i="30"/>
  <c r="P82" i="30"/>
  <c r="Q82" i="30"/>
  <c r="R82" i="30"/>
  <c r="S82" i="30"/>
  <c r="T82" i="30"/>
  <c r="U82" i="30"/>
  <c r="V82" i="30"/>
  <c r="W82" i="30"/>
  <c r="X82" i="30"/>
  <c r="Y82" i="30"/>
  <c r="Z82" i="30"/>
  <c r="AA82" i="30"/>
  <c r="AB82" i="30"/>
  <c r="AC82" i="30"/>
  <c r="AD82" i="30"/>
  <c r="AE82" i="30"/>
  <c r="AF82" i="30"/>
  <c r="AG82" i="30"/>
  <c r="AH82" i="30"/>
  <c r="AI82" i="30"/>
  <c r="AJ82" i="30"/>
  <c r="AK82" i="30"/>
  <c r="AL82" i="30"/>
  <c r="AM82" i="30"/>
  <c r="AN82" i="30"/>
  <c r="AO82" i="30"/>
  <c r="L84" i="30"/>
  <c r="M84" i="30"/>
  <c r="N84" i="30"/>
  <c r="O84" i="30"/>
  <c r="P84" i="30"/>
  <c r="Q84" i="30"/>
  <c r="R84" i="30"/>
  <c r="S84" i="30"/>
  <c r="T84" i="30"/>
  <c r="U84" i="30"/>
  <c r="V84" i="30"/>
  <c r="W84" i="30"/>
  <c r="X84" i="30"/>
  <c r="Y84" i="30"/>
  <c r="Z84" i="30"/>
  <c r="AA84" i="30"/>
  <c r="AB84" i="30"/>
  <c r="AC84" i="30"/>
  <c r="AD84" i="30"/>
  <c r="AE84" i="30"/>
  <c r="AF84" i="30"/>
  <c r="AG84" i="30"/>
  <c r="AH84" i="30"/>
  <c r="AI84" i="30"/>
  <c r="AJ84" i="30"/>
  <c r="AK84" i="30"/>
  <c r="AL84" i="30"/>
  <c r="AM84" i="30"/>
  <c r="AN84" i="30"/>
  <c r="AO84" i="30"/>
  <c r="K84" i="30"/>
  <c r="J84" i="30"/>
  <c r="K82" i="30"/>
  <c r="J82" i="30"/>
  <c r="J17" i="30"/>
  <c r="K17" i="30"/>
  <c r="L17" i="30"/>
  <c r="M17" i="30"/>
  <c r="N17" i="30"/>
  <c r="O17" i="30"/>
  <c r="P17" i="30"/>
  <c r="Q17" i="30"/>
  <c r="R17" i="30"/>
  <c r="S17" i="30"/>
  <c r="T17" i="30"/>
  <c r="U17" i="30"/>
  <c r="V17" i="30"/>
  <c r="W17" i="30"/>
  <c r="X17" i="30"/>
  <c r="Y17" i="30"/>
  <c r="Z17" i="30"/>
  <c r="AA17" i="30"/>
  <c r="AB17" i="30"/>
  <c r="AC17" i="30"/>
  <c r="AD17" i="30"/>
  <c r="AE17" i="30"/>
  <c r="AF17" i="30"/>
  <c r="AG17" i="30"/>
  <c r="AH17" i="30"/>
  <c r="AI17" i="30"/>
  <c r="AJ17" i="30"/>
  <c r="AK17" i="30"/>
  <c r="AL17" i="30"/>
  <c r="AM17" i="30"/>
  <c r="AN17" i="30"/>
  <c r="AO17" i="30"/>
  <c r="L69" i="30"/>
  <c r="M69" i="30"/>
  <c r="N69" i="30"/>
  <c r="O69" i="30"/>
  <c r="P69" i="30"/>
  <c r="Q69" i="30"/>
  <c r="R69" i="30"/>
  <c r="S69" i="30"/>
  <c r="T69" i="30"/>
  <c r="U69" i="30"/>
  <c r="V69" i="30"/>
  <c r="W69" i="30"/>
  <c r="X69" i="30"/>
  <c r="Y69" i="30"/>
  <c r="Z69" i="30"/>
  <c r="AA69" i="30"/>
  <c r="AB69" i="30"/>
  <c r="AC69" i="30"/>
  <c r="AD69" i="30"/>
  <c r="AE69" i="30"/>
  <c r="AF69" i="30"/>
  <c r="AG69" i="30"/>
  <c r="AH69" i="30"/>
  <c r="AI69" i="30"/>
  <c r="AJ69" i="30"/>
  <c r="AK69" i="30"/>
  <c r="AL69" i="30"/>
  <c r="AM69" i="30"/>
  <c r="AN69" i="30"/>
  <c r="AO69" i="30"/>
  <c r="L71" i="30"/>
  <c r="M71" i="30"/>
  <c r="N71" i="30"/>
  <c r="O71" i="30"/>
  <c r="P71" i="30"/>
  <c r="Q71" i="30"/>
  <c r="R71" i="30"/>
  <c r="S71" i="30"/>
  <c r="T71" i="30"/>
  <c r="U71" i="30"/>
  <c r="V71" i="30"/>
  <c r="W71" i="30"/>
  <c r="X71" i="30"/>
  <c r="Y71" i="30"/>
  <c r="Z71" i="30"/>
  <c r="AA71" i="30"/>
  <c r="AB71" i="30"/>
  <c r="AC71" i="30"/>
  <c r="AD71" i="30"/>
  <c r="AE71" i="30"/>
  <c r="AF71" i="30"/>
  <c r="AG71" i="30"/>
  <c r="AH71" i="30"/>
  <c r="AI71" i="30"/>
  <c r="AJ71" i="30"/>
  <c r="AK71" i="30"/>
  <c r="AL71" i="30"/>
  <c r="AM71" i="30"/>
  <c r="AN71" i="30"/>
  <c r="AO71" i="30"/>
  <c r="L72" i="30"/>
  <c r="M72" i="30"/>
  <c r="N72" i="30"/>
  <c r="O72" i="30"/>
  <c r="P72" i="30"/>
  <c r="Q72" i="30"/>
  <c r="R72" i="30"/>
  <c r="S72" i="30"/>
  <c r="T72" i="30"/>
  <c r="U72" i="30"/>
  <c r="V72" i="30"/>
  <c r="W72" i="30"/>
  <c r="X72" i="30"/>
  <c r="Y72" i="30"/>
  <c r="Z72" i="30"/>
  <c r="AA72" i="30"/>
  <c r="AB72" i="30"/>
  <c r="AC72" i="30"/>
  <c r="AD72" i="30"/>
  <c r="AE72" i="30"/>
  <c r="AF72" i="30"/>
  <c r="AG72" i="30"/>
  <c r="AH72" i="30"/>
  <c r="AI72" i="30"/>
  <c r="AJ72" i="30"/>
  <c r="AK72" i="30"/>
  <c r="AL72" i="30"/>
  <c r="AM72" i="30"/>
  <c r="AN72" i="30"/>
  <c r="AO72" i="30"/>
  <c r="L74" i="30"/>
  <c r="M74" i="30"/>
  <c r="N74" i="30"/>
  <c r="O74" i="30"/>
  <c r="P74" i="30"/>
  <c r="Q74" i="30"/>
  <c r="R74" i="30"/>
  <c r="S74" i="30"/>
  <c r="T74" i="30"/>
  <c r="U74" i="30"/>
  <c r="V74" i="30"/>
  <c r="W74" i="30"/>
  <c r="X74" i="30"/>
  <c r="Y74" i="30"/>
  <c r="Z74" i="30"/>
  <c r="AA74" i="30"/>
  <c r="AB74" i="30"/>
  <c r="AC74" i="30"/>
  <c r="AD74" i="30"/>
  <c r="AE74" i="30"/>
  <c r="AF74" i="30"/>
  <c r="AG74" i="30"/>
  <c r="AH74" i="30"/>
  <c r="AI74" i="30"/>
  <c r="AJ74" i="30"/>
  <c r="AK74" i="30"/>
  <c r="AL74" i="30"/>
  <c r="AM74" i="30"/>
  <c r="AN74" i="30"/>
  <c r="AO74" i="30"/>
  <c r="L77" i="30"/>
  <c r="M77" i="30"/>
  <c r="N77" i="30"/>
  <c r="O77" i="30"/>
  <c r="P77" i="30"/>
  <c r="Q77" i="30"/>
  <c r="R77" i="30"/>
  <c r="S77" i="30"/>
  <c r="T77" i="30"/>
  <c r="U77" i="30"/>
  <c r="V77" i="30"/>
  <c r="W77" i="30"/>
  <c r="X77" i="30"/>
  <c r="Y77" i="30"/>
  <c r="Z77" i="30"/>
  <c r="AA77" i="30"/>
  <c r="AB77" i="30"/>
  <c r="AC77" i="30"/>
  <c r="AD77" i="30"/>
  <c r="AE77" i="30"/>
  <c r="AF77" i="30"/>
  <c r="AG77" i="30"/>
  <c r="AH77" i="30"/>
  <c r="AI77" i="30"/>
  <c r="AJ77" i="30"/>
  <c r="AK77" i="30"/>
  <c r="AL77" i="30"/>
  <c r="AM77" i="30"/>
  <c r="AN77" i="30"/>
  <c r="AO77" i="30"/>
  <c r="J77" i="30"/>
  <c r="K77" i="30"/>
  <c r="K74" i="30"/>
  <c r="J74" i="30"/>
  <c r="K72" i="30"/>
  <c r="J72" i="30"/>
  <c r="K71" i="30"/>
  <c r="J71" i="30"/>
  <c r="K69" i="30"/>
  <c r="J69" i="30"/>
  <c r="K56" i="30"/>
  <c r="L56" i="30"/>
  <c r="M56" i="30"/>
  <c r="N56" i="30"/>
  <c r="O56" i="30"/>
  <c r="P56" i="30"/>
  <c r="Q56" i="30"/>
  <c r="R56" i="30"/>
  <c r="S56" i="30"/>
  <c r="T56" i="30"/>
  <c r="U56" i="30"/>
  <c r="V56" i="30"/>
  <c r="W56" i="30"/>
  <c r="X56" i="30"/>
  <c r="Y56" i="30"/>
  <c r="Z56" i="30"/>
  <c r="AA56" i="30"/>
  <c r="AB56" i="30"/>
  <c r="AC56" i="30"/>
  <c r="AD56" i="30"/>
  <c r="AE56" i="30"/>
  <c r="AF56" i="30"/>
  <c r="AG56" i="30"/>
  <c r="AH56" i="30"/>
  <c r="AI56" i="30"/>
  <c r="AJ56" i="30"/>
  <c r="AK56" i="30"/>
  <c r="AL56" i="30"/>
  <c r="AM56" i="30"/>
  <c r="AN56" i="30"/>
  <c r="AO56" i="30"/>
  <c r="L58" i="30"/>
  <c r="M58" i="30"/>
  <c r="N58" i="30"/>
  <c r="O58" i="30"/>
  <c r="P58" i="30"/>
  <c r="Q58" i="30"/>
  <c r="R58" i="30"/>
  <c r="S58" i="30"/>
  <c r="T58" i="30"/>
  <c r="U58" i="30"/>
  <c r="V58" i="30"/>
  <c r="W58" i="30"/>
  <c r="X58" i="30"/>
  <c r="Y58" i="30"/>
  <c r="Z58" i="30"/>
  <c r="AA58" i="30"/>
  <c r="AB58" i="30"/>
  <c r="AC58" i="30"/>
  <c r="AD58" i="30"/>
  <c r="AE58" i="30"/>
  <c r="AF58" i="30"/>
  <c r="AG58" i="30"/>
  <c r="AH58" i="30"/>
  <c r="AI58" i="30"/>
  <c r="AJ58" i="30"/>
  <c r="AK58" i="30"/>
  <c r="AL58" i="30"/>
  <c r="AM58" i="30"/>
  <c r="AN58" i="30"/>
  <c r="AO58" i="30"/>
  <c r="L59" i="30"/>
  <c r="M59" i="30"/>
  <c r="N59" i="30"/>
  <c r="O59" i="30"/>
  <c r="P59" i="30"/>
  <c r="Q59" i="30"/>
  <c r="R59" i="30"/>
  <c r="S59" i="30"/>
  <c r="T59" i="30"/>
  <c r="U59" i="30"/>
  <c r="V59" i="30"/>
  <c r="W59" i="30"/>
  <c r="X59" i="30"/>
  <c r="Y59" i="30"/>
  <c r="Z59" i="30"/>
  <c r="AA59" i="30"/>
  <c r="AB59" i="30"/>
  <c r="AC59" i="30"/>
  <c r="AD59" i="30"/>
  <c r="AE59" i="30"/>
  <c r="AF59" i="30"/>
  <c r="AG59" i="30"/>
  <c r="AH59" i="30"/>
  <c r="AI59" i="30"/>
  <c r="AJ59" i="30"/>
  <c r="AK59" i="30"/>
  <c r="AL59" i="30"/>
  <c r="AM59" i="30"/>
  <c r="AN59" i="30"/>
  <c r="AO59" i="30"/>
  <c r="L64" i="30"/>
  <c r="M64" i="30"/>
  <c r="N64" i="30"/>
  <c r="O64" i="30"/>
  <c r="P64" i="30"/>
  <c r="Q64" i="30"/>
  <c r="R64" i="30"/>
  <c r="S64" i="30"/>
  <c r="T64" i="30"/>
  <c r="U64" i="30"/>
  <c r="V64" i="30"/>
  <c r="W64" i="30"/>
  <c r="X64" i="30"/>
  <c r="Y64" i="30"/>
  <c r="Z64" i="30"/>
  <c r="AA64" i="30"/>
  <c r="AB64" i="30"/>
  <c r="AC64" i="30"/>
  <c r="AD64" i="30"/>
  <c r="AE64" i="30"/>
  <c r="AF64" i="30"/>
  <c r="AG64" i="30"/>
  <c r="AH64" i="30"/>
  <c r="AI64" i="30"/>
  <c r="AJ64" i="30"/>
  <c r="AK64" i="30"/>
  <c r="AL64" i="30"/>
  <c r="AM64" i="30"/>
  <c r="AN64" i="30"/>
  <c r="AO64" i="30"/>
  <c r="K58" i="30"/>
  <c r="K59" i="30"/>
  <c r="K64" i="30"/>
  <c r="J64" i="30"/>
  <c r="J59" i="30"/>
  <c r="J58" i="30"/>
  <c r="J46" i="30"/>
  <c r="J43" i="30"/>
  <c r="L43" i="30"/>
  <c r="M43" i="30"/>
  <c r="N43" i="30"/>
  <c r="O43" i="30"/>
  <c r="P43" i="30"/>
  <c r="Q43" i="30"/>
  <c r="R43" i="30"/>
  <c r="S43" i="30"/>
  <c r="T43" i="30"/>
  <c r="U43" i="30"/>
  <c r="V43" i="30"/>
  <c r="W43" i="30"/>
  <c r="X43" i="30"/>
  <c r="Y43" i="30"/>
  <c r="Z43" i="30"/>
  <c r="AA43" i="30"/>
  <c r="AB43" i="30"/>
  <c r="AC43" i="30"/>
  <c r="AD43" i="30"/>
  <c r="AE43" i="30"/>
  <c r="AF43" i="30"/>
  <c r="AG43" i="30"/>
  <c r="AH43" i="30"/>
  <c r="AI43" i="30"/>
  <c r="AJ43" i="30"/>
  <c r="AK43" i="30"/>
  <c r="AL43" i="30"/>
  <c r="AM43" i="30"/>
  <c r="AN43" i="30"/>
  <c r="AO43" i="30"/>
  <c r="L45" i="30"/>
  <c r="M45" i="30"/>
  <c r="N45" i="30"/>
  <c r="O45" i="30"/>
  <c r="P45" i="30"/>
  <c r="Q45" i="30"/>
  <c r="R45" i="30"/>
  <c r="S45" i="30"/>
  <c r="T45" i="30"/>
  <c r="U45" i="30"/>
  <c r="V45" i="30"/>
  <c r="W45" i="30"/>
  <c r="X45" i="30"/>
  <c r="Y45" i="30"/>
  <c r="Z45" i="30"/>
  <c r="AA45" i="30"/>
  <c r="AB45" i="30"/>
  <c r="AC45" i="30"/>
  <c r="AD45" i="30"/>
  <c r="AE45" i="30"/>
  <c r="AF45" i="30"/>
  <c r="AG45" i="30"/>
  <c r="AH45" i="30"/>
  <c r="AI45" i="30"/>
  <c r="AJ45" i="30"/>
  <c r="AK45" i="30"/>
  <c r="AL45" i="30"/>
  <c r="AM45" i="30"/>
  <c r="AN45" i="30"/>
  <c r="AO45" i="30"/>
  <c r="L46" i="30"/>
  <c r="M46" i="30"/>
  <c r="N46" i="30"/>
  <c r="O46" i="30"/>
  <c r="P46" i="30"/>
  <c r="Q46" i="30"/>
  <c r="R46" i="30"/>
  <c r="S46" i="30"/>
  <c r="T46" i="30"/>
  <c r="U46" i="30"/>
  <c r="V46" i="30"/>
  <c r="W46" i="30"/>
  <c r="X46" i="30"/>
  <c r="Y46" i="30"/>
  <c r="Z46" i="30"/>
  <c r="AA46" i="30"/>
  <c r="AB46" i="30"/>
  <c r="AC46" i="30"/>
  <c r="AD46" i="30"/>
  <c r="AE46" i="30"/>
  <c r="AF46" i="30"/>
  <c r="AG46" i="30"/>
  <c r="AH46" i="30"/>
  <c r="AI46" i="30"/>
  <c r="AJ46" i="30"/>
  <c r="AK46" i="30"/>
  <c r="AL46" i="30"/>
  <c r="AM46" i="30"/>
  <c r="AN46" i="30"/>
  <c r="AO46" i="30"/>
  <c r="L51" i="30"/>
  <c r="M51" i="30"/>
  <c r="N51" i="30"/>
  <c r="O51" i="30"/>
  <c r="P51" i="30"/>
  <c r="Q51" i="30"/>
  <c r="R51" i="30"/>
  <c r="S51" i="30"/>
  <c r="T51" i="30"/>
  <c r="U51" i="30"/>
  <c r="V51" i="30"/>
  <c r="W51" i="30"/>
  <c r="X51" i="30"/>
  <c r="Y51" i="30"/>
  <c r="Z51" i="30"/>
  <c r="AA51" i="30"/>
  <c r="AB51" i="30"/>
  <c r="AC51" i="30"/>
  <c r="AD51" i="30"/>
  <c r="AE51" i="30"/>
  <c r="AF51" i="30"/>
  <c r="AG51" i="30"/>
  <c r="AH51" i="30"/>
  <c r="AI51" i="30"/>
  <c r="AJ51" i="30"/>
  <c r="AK51" i="30"/>
  <c r="AL51" i="30"/>
  <c r="AM51" i="30"/>
  <c r="AN51" i="30"/>
  <c r="AO51" i="30"/>
  <c r="K43" i="30"/>
  <c r="K45" i="30"/>
  <c r="K46" i="30"/>
  <c r="K51" i="30"/>
  <c r="J51" i="30"/>
  <c r="J45" i="30"/>
  <c r="J30" i="30"/>
  <c r="AO30" i="30"/>
  <c r="AN30" i="30"/>
  <c r="AM30" i="30"/>
  <c r="AL30" i="30"/>
  <c r="AK30" i="30"/>
  <c r="AJ30" i="30"/>
  <c r="AI30" i="30"/>
  <c r="AH30" i="30"/>
  <c r="AG30" i="30"/>
  <c r="AF30" i="30"/>
  <c r="AE30" i="30"/>
  <c r="AD30" i="30"/>
  <c r="AC30" i="30"/>
  <c r="AB30" i="30"/>
  <c r="AA30" i="30"/>
  <c r="Z30" i="30"/>
  <c r="Y30" i="30"/>
  <c r="X30" i="30"/>
  <c r="W30" i="30"/>
  <c r="V30" i="30"/>
  <c r="U30" i="30"/>
  <c r="T30" i="30"/>
  <c r="S30" i="30"/>
  <c r="R30" i="30"/>
  <c r="Q30" i="30"/>
  <c r="P30" i="30"/>
  <c r="O30" i="30"/>
  <c r="N30" i="30"/>
  <c r="M30" i="30"/>
  <c r="L30" i="30"/>
  <c r="K30" i="30"/>
  <c r="AO19" i="30"/>
  <c r="AN19" i="30"/>
  <c r="AM19" i="30"/>
  <c r="AL19" i="30"/>
  <c r="AK19" i="30"/>
  <c r="AJ19" i="30"/>
  <c r="AI19" i="30"/>
  <c r="AH19" i="30"/>
  <c r="AG19" i="30"/>
  <c r="AF19" i="30"/>
  <c r="AE19" i="30"/>
  <c r="AD19" i="30"/>
  <c r="AC19" i="30"/>
  <c r="AB19" i="30"/>
  <c r="AA19" i="30"/>
  <c r="Z19" i="30"/>
  <c r="Y19" i="30"/>
  <c r="X19" i="30"/>
  <c r="W19" i="30"/>
  <c r="V19" i="30"/>
  <c r="U19" i="30"/>
  <c r="T19" i="30"/>
  <c r="S19" i="30"/>
  <c r="R19" i="30"/>
  <c r="Q19" i="30"/>
  <c r="P19" i="30"/>
  <c r="O19" i="30"/>
  <c r="N19" i="30"/>
  <c r="M19" i="30"/>
  <c r="L19" i="30"/>
  <c r="K19" i="30"/>
  <c r="J19" i="30"/>
  <c r="AO12" i="30"/>
  <c r="AN12" i="30"/>
  <c r="AM12" i="30"/>
  <c r="AL12" i="30"/>
  <c r="AK12" i="30"/>
  <c r="AJ12" i="30"/>
  <c r="AI12" i="30"/>
  <c r="AH12" i="30"/>
  <c r="AG12" i="30"/>
  <c r="AF12" i="30"/>
  <c r="AE12" i="30"/>
  <c r="AD12" i="30"/>
  <c r="AC12" i="30"/>
  <c r="AB12" i="30"/>
  <c r="AA12" i="30"/>
  <c r="Z12" i="30"/>
  <c r="Y12" i="30"/>
  <c r="X12" i="30"/>
  <c r="W12" i="30"/>
  <c r="V12" i="30"/>
  <c r="U12" i="30"/>
  <c r="T12" i="30"/>
  <c r="S12" i="30"/>
  <c r="R12" i="30"/>
  <c r="Q12" i="30"/>
  <c r="P12" i="30"/>
  <c r="O12" i="30"/>
  <c r="N12" i="30"/>
  <c r="M12" i="30"/>
  <c r="L12" i="30"/>
  <c r="K12" i="30"/>
  <c r="J12" i="30"/>
  <c r="AO7" i="30"/>
  <c r="AN7" i="30"/>
  <c r="AM7" i="30"/>
  <c r="AL7" i="30"/>
  <c r="AK7" i="30"/>
  <c r="AJ7" i="30"/>
  <c r="AI7" i="30"/>
  <c r="AH7" i="30"/>
  <c r="AG7" i="30"/>
  <c r="AF7" i="30"/>
  <c r="AE7" i="30"/>
  <c r="AD7" i="30"/>
  <c r="AC7" i="30"/>
  <c r="AB7" i="30"/>
  <c r="AA7" i="30"/>
  <c r="Z7" i="30"/>
  <c r="Y7" i="30"/>
  <c r="X7" i="30"/>
  <c r="W7" i="30"/>
  <c r="V7" i="30"/>
  <c r="U7" i="30"/>
  <c r="T7" i="30"/>
  <c r="S7" i="30"/>
  <c r="R7" i="30"/>
  <c r="Q7" i="30"/>
  <c r="P7" i="30"/>
  <c r="O7" i="30"/>
  <c r="N7" i="30"/>
  <c r="M7" i="30"/>
  <c r="L7" i="30"/>
  <c r="K7" i="30"/>
  <c r="J7" i="30"/>
  <c r="AO9" i="30"/>
  <c r="AN9" i="30"/>
  <c r="AM9" i="30"/>
  <c r="AL9" i="30"/>
  <c r="AK9" i="30"/>
  <c r="AJ9" i="30"/>
  <c r="AI9" i="30"/>
  <c r="AH9" i="30"/>
  <c r="AG9" i="30"/>
  <c r="AF9" i="30"/>
  <c r="AE9" i="30"/>
  <c r="AD9" i="30"/>
  <c r="AC9" i="30"/>
  <c r="AB9" i="30"/>
  <c r="AA9" i="30"/>
  <c r="Z9" i="30"/>
  <c r="Y9" i="30"/>
  <c r="X9" i="30"/>
  <c r="W9" i="30"/>
  <c r="V9" i="30"/>
  <c r="U9" i="30"/>
  <c r="T9" i="30"/>
  <c r="S9" i="30"/>
  <c r="R9" i="30"/>
  <c r="Q9" i="30"/>
  <c r="P9" i="30"/>
  <c r="O9" i="30"/>
  <c r="N9" i="30"/>
  <c r="M9" i="30"/>
  <c r="L9" i="30"/>
  <c r="K9" i="30"/>
  <c r="J9" i="30"/>
  <c r="K6" i="30"/>
  <c r="K4" i="30"/>
  <c r="AO6" i="30"/>
  <c r="AN6" i="30"/>
  <c r="AM6" i="30"/>
  <c r="AL6" i="30"/>
  <c r="AK6" i="30"/>
  <c r="AJ6" i="30"/>
  <c r="AI6" i="30"/>
  <c r="AH6" i="30"/>
  <c r="AG6" i="30"/>
  <c r="AF6" i="30"/>
  <c r="AE6" i="30"/>
  <c r="AD6" i="30"/>
  <c r="AC6" i="30"/>
  <c r="AB6" i="30"/>
  <c r="AA6" i="30"/>
  <c r="Z6" i="30"/>
  <c r="Y6" i="30"/>
  <c r="X6" i="30"/>
  <c r="W6" i="30"/>
  <c r="V6" i="30"/>
  <c r="U6" i="30"/>
  <c r="T6" i="30"/>
  <c r="S6" i="30"/>
  <c r="R6" i="30"/>
  <c r="Q6" i="30"/>
  <c r="P6" i="30"/>
  <c r="O6" i="30"/>
  <c r="N6" i="30"/>
  <c r="M6" i="30"/>
  <c r="L6" i="30"/>
  <c r="J6" i="30"/>
  <c r="L4" i="30"/>
  <c r="M4" i="30"/>
  <c r="N4" i="30"/>
  <c r="O4" i="30"/>
  <c r="P4" i="30"/>
  <c r="Q4" i="30"/>
  <c r="R4" i="30"/>
  <c r="S4" i="30"/>
  <c r="T4" i="30"/>
  <c r="U4" i="30"/>
  <c r="V4" i="30"/>
  <c r="W4" i="30"/>
  <c r="X4" i="30"/>
  <c r="Y4" i="30"/>
  <c r="Z4" i="30"/>
  <c r="AA4" i="30"/>
  <c r="AB4" i="30"/>
  <c r="AC4" i="30"/>
  <c r="AD4" i="30"/>
  <c r="AE4" i="30"/>
  <c r="AF4" i="30"/>
  <c r="AG4" i="30"/>
  <c r="AH4" i="30"/>
  <c r="AI4" i="30"/>
  <c r="AJ4" i="30"/>
  <c r="AK4" i="30"/>
  <c r="AL4" i="30"/>
  <c r="AM4" i="30"/>
  <c r="AN4" i="30"/>
  <c r="AO4" i="30"/>
  <c r="J4" i="30"/>
  <c r="B71" i="1"/>
  <c r="A68" i="1" l="1"/>
  <c r="A69" i="1" l="1"/>
  <c r="B3" i="19" l="1"/>
  <c r="AI9" i="19" l="1"/>
  <c r="AC9" i="19"/>
  <c r="AD9" i="19"/>
  <c r="AE9" i="19"/>
  <c r="AF9" i="19"/>
  <c r="AG9" i="19"/>
  <c r="AH9" i="19"/>
  <c r="H9" i="19"/>
  <c r="L9" i="19"/>
  <c r="P9" i="19"/>
  <c r="T9" i="19"/>
  <c r="X9" i="19"/>
  <c r="AB9" i="19"/>
  <c r="E9" i="19"/>
  <c r="I9" i="19"/>
  <c r="M9" i="19"/>
  <c r="Q9" i="19"/>
  <c r="U9" i="19"/>
  <c r="Y9" i="19"/>
  <c r="D9" i="19"/>
  <c r="F9" i="19"/>
  <c r="J9" i="19"/>
  <c r="N9" i="19"/>
  <c r="R9" i="19"/>
  <c r="V9" i="19"/>
  <c r="Z9" i="19"/>
  <c r="C9" i="19"/>
  <c r="G9" i="19"/>
  <c r="K9" i="19"/>
  <c r="O9" i="19"/>
  <c r="S9" i="19"/>
  <c r="W9" i="19"/>
  <c r="AA9" i="19"/>
  <c r="B9" i="19"/>
</calcChain>
</file>

<file path=xl/sharedStrings.xml><?xml version="1.0" encoding="utf-8"?>
<sst xmlns="http://schemas.openxmlformats.org/spreadsheetml/2006/main" count="1836" uniqueCount="609">
  <si>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</si>
  <si>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</si>
  <si>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</si>
  <si>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</si>
  <si>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</si>
  <si>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</si>
  <si>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</si>
  <si>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</si>
  <si>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</si>
  <si>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</si>
  <si>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</si>
  <si>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</si>
  <si>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</si>
  <si>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Electricity Related Losses</t>
  </si>
  <si>
    <t xml:space="preserve">   Total Energy Consumption</t>
  </si>
  <si>
    <t>Delivered Energy Consumption by Fuel</t>
  </si>
  <si>
    <t xml:space="preserve"> Purchased Electricity</t>
  </si>
  <si>
    <t xml:space="preserve">   Space Heating 1/</t>
  </si>
  <si>
    <t xml:space="preserve">   Space Cooling 1/</t>
  </si>
  <si>
    <t xml:space="preserve">   Water Heating 1/</t>
  </si>
  <si>
    <t xml:space="preserve">   Ventilation</t>
  </si>
  <si>
    <t xml:space="preserve">   Cooking</t>
  </si>
  <si>
    <t xml:space="preserve">   Lighting</t>
  </si>
  <si>
    <t xml:space="preserve">   Refrigeration</t>
  </si>
  <si>
    <t xml:space="preserve">   Other Uses 2/</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</si>
  <si>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</si>
  <si>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</si>
  <si>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</si>
  <si>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</si>
  <si>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</si>
  <si>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</si>
  <si>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Fuels 5/</t>
  </si>
  <si>
    <t>Delivered Energy Consumption by End Use</t>
  </si>
  <si>
    <t xml:space="preserve">   Other Uses 6/</t>
  </si>
  <si>
    <t>Electricity Related Losses</t>
  </si>
  <si>
    <t>Total Energy Consumption by End Use</t>
  </si>
  <si>
    <t>Nonmarketed Renewable Fuels 7/</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</si>
  <si>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</si>
  <si>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</si>
  <si>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</si>
  <si>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</si>
  <si>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</si>
  <si>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</si>
  <si>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</si>
  <si>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</si>
  <si>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</si>
  <si>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</si>
  <si>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</si>
  <si>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</si>
  <si>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</si>
  <si>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</si>
  <si>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</si>
  <si>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</si>
  <si>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</si>
  <si>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</si>
  <si>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</si>
  <si>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</si>
  <si>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</si>
  <si>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</si>
  <si>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 xml:space="preserve">   Btu = British thermal unit.</t>
  </si>
  <si>
    <t xml:space="preserve">   - - = Not applicable.</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</si>
  <si>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</si>
  <si>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</si>
  <si>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</si>
  <si>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</si>
  <si>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</si>
  <si>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</si>
  <si>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</si>
  <si>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</si>
  <si>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Delivered Energy Consumption</t>
  </si>
  <si>
    <t xml:space="preserve">  Total Energy Consumption</t>
  </si>
  <si>
    <t xml:space="preserve">   Space Heating</t>
  </si>
  <si>
    <t xml:space="preserve">   Space Cooling</t>
  </si>
  <si>
    <t xml:space="preserve">   Water Heating</t>
  </si>
  <si>
    <t xml:space="preserve">   Clothes Dryers</t>
  </si>
  <si>
    <t xml:space="preserve">   Freezers</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</si>
  <si>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</si>
  <si>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</si>
  <si>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</si>
  <si>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</si>
  <si>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</si>
  <si>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</si>
  <si>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</si>
  <si>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</si>
  <si>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</si>
  <si>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</si>
  <si>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</si>
  <si>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</si>
  <si>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</si>
  <si>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</si>
  <si>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</si>
  <si>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</si>
  <si>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</si>
  <si>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</si>
  <si>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</si>
  <si>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</si>
  <si>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Delivered Energy</t>
  </si>
  <si>
    <t xml:space="preserve">   Total</t>
  </si>
  <si>
    <t xml:space="preserve">  Geothermal Heat Pumps</t>
  </si>
  <si>
    <t xml:space="preserve">  Solar Hot Water Heating</t>
  </si>
  <si>
    <t xml:space="preserve">   3/ Includes desktop and laptop computers, monitors, and networking equipment.</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</si>
  <si>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</si>
  <si>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</si>
  <si>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</si>
  <si>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</si>
  <si>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</si>
  <si>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</si>
  <si>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</si>
  <si>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</si>
  <si>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</si>
  <si>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</si>
  <si>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</si>
  <si>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</si>
  <si>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</si>
  <si>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</si>
  <si>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</si>
  <si>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</si>
  <si>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</si>
  <si>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</si>
  <si>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</si>
  <si>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</si>
  <si>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</si>
  <si>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</si>
  <si>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</si>
  <si>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</si>
  <si>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</si>
  <si>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</si>
  <si>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Heat demand</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</si>
  <si>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</si>
  <si>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</si>
  <si>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</si>
  <si>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</si>
  <si>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</si>
  <si>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</si>
  <si>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</si>
  <si>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</si>
  <si>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</si>
  <si>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</si>
  <si>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</si>
  <si>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</si>
  <si>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The AEO does not include the consumption of heat as an energy carrier</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</si>
  <si>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</si>
  <si>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</si>
  <si>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</si>
  <si>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</si>
  <si>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</si>
  <si>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</si>
  <si>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</si>
  <si>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</si>
  <si>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</si>
  <si>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</si>
  <si>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 xml:space="preserve">   3/ Includes miscellaneous uses, such as emergency generators, combined heat and power in commercial buildings, and manufacturing</t>
  </si>
  <si>
    <t>escalators, off-road electric vehicles, laboratory fume hoods, laundry equipment, coffee brewers, water services, emergency generators,</t>
  </si>
  <si>
    <t>http://www.eia.gov/forecasts/aeo/excel/aeotab_5.xlsx</t>
  </si>
  <si>
    <t>Detached</t>
  </si>
  <si>
    <t>Attached</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</si>
  <si>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</si>
  <si>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</si>
  <si>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</si>
  <si>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</si>
  <si>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</si>
  <si>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</si>
  <si>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</si>
  <si>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</si>
  <si>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</si>
  <si>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</si>
  <si>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</si>
  <si>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</si>
  <si>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</si>
  <si>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</si>
  <si>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</si>
  <si>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</si>
  <si>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</si>
  <si>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</si>
  <si>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</si>
  <si>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</si>
  <si>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</si>
  <si>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</si>
  <si>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</si>
  <si>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</si>
  <si>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</si>
  <si>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</si>
  <si>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</si>
  <si>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</si>
  <si>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</si>
  <si>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</si>
  <si>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</si>
  <si>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</si>
  <si>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</si>
  <si>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</si>
  <si>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Not Asked (Mobile Homes and Apartments</t>
  </si>
  <si>
    <t>in Buildings With 5 or More Units)</t>
  </si>
  <si>
    <t>1 or 2</t>
  </si>
  <si>
    <t>None</t>
  </si>
  <si>
    <t>Yes</t>
  </si>
  <si>
    <t>No</t>
  </si>
  <si>
    <t>All</t>
  </si>
  <si>
    <t>Garage/Carport</t>
  </si>
  <si>
    <t>(Single-Family Units and Mobile Homes)</t>
  </si>
  <si>
    <t>1-Car Garage</t>
  </si>
  <si>
    <t>2-Car Garage</t>
  </si>
  <si>
    <t>3 or More Car Garage</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</si>
  <si>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</si>
  <si>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</si>
  <si>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</si>
  <si>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</si>
  <si>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</si>
  <si>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</si>
  <si>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</si>
  <si>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</si>
  <si>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</si>
  <si>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</si>
  <si>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Never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</si>
  <si>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</si>
  <si>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</si>
  <si>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</si>
  <si>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</si>
  <si>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</si>
  <si>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</si>
  <si>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</si>
  <si>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</si>
  <si>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</si>
  <si>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</si>
  <si>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</si>
  <si>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</si>
  <si>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</si>
  <si>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</si>
  <si>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Some</t>
  </si>
  <si>
    <t>Energy Efficient Light Bulbs Used</t>
  </si>
  <si>
    <t>Don't Know</t>
  </si>
  <si>
    <t>Energy Audit Performed on Home</t>
  </si>
  <si>
    <t>Park a Car Within 20 Feet</t>
  </si>
  <si>
    <t>of Electrical Outlet</t>
  </si>
  <si>
    <t>No Vehicles Owned</t>
  </si>
  <si>
    <r>
      <t xml:space="preserve">     </t>
    </r>
    <r>
      <rPr>
        <vertAlign val="superscript"/>
        <sz val="10"/>
        <rFont val="Arial"/>
        <family val="2"/>
      </rPr>
      <t>1</t>
    </r>
    <r>
      <rPr>
        <sz val="8"/>
        <rFont val="Arial"/>
        <family val="2"/>
      </rPr>
      <t xml:space="preserve">Total U.S. includes all primary occupied housing units in the 50 States and the District of Columbia. Vacant housing units, seasonal units, second homes, military housing, and group quarters are excluded.
     </t>
    </r>
    <r>
      <rPr>
        <vertAlign val="superscript"/>
        <sz val="10"/>
        <rFont val="Arial"/>
        <family val="2"/>
      </rPr>
      <t>2</t>
    </r>
    <r>
      <rPr>
        <sz val="8"/>
        <rFont val="Arial"/>
        <family val="2"/>
      </rPr>
      <t xml:space="preserve">Housing units are classified as urban or rural using definitions created by the U.S. Census Bureau, which are publically available through 2009 TIGER/Line Shapefiles.
     </t>
    </r>
    <r>
      <rPr>
        <vertAlign val="superscript"/>
        <sz val="10"/>
        <rFont val="Arial"/>
        <family val="2"/>
      </rPr>
      <t>3</t>
    </r>
    <r>
      <rPr>
        <sz val="8"/>
        <rFont val="Arial"/>
        <family val="2"/>
      </rPr>
      <t>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r>
  </si>
  <si>
    <t>Urban vs. Rural Residential Households</t>
  </si>
  <si>
    <t>Energy Information Administration</t>
  </si>
  <si>
    <t>Residential Energy Consumption Survey (RECS)</t>
  </si>
  <si>
    <t>Table HC2.1</t>
  </si>
  <si>
    <t>biomass (BTU)</t>
  </si>
  <si>
    <t>Release Date</t>
  </si>
  <si>
    <t>Datekey</t>
  </si>
  <si>
    <t>Reference case</t>
  </si>
  <si>
    <t>Scenario</t>
  </si>
  <si>
    <t>Report</t>
  </si>
  <si>
    <t>Statistics Overview: Country by Country 2013</t>
  </si>
  <si>
    <t>http://www.euroheat.org/wp-content/uploads/2016/03/2013-Country-by-country-Statistics-Overview.pdf</t>
  </si>
  <si>
    <t>Row "Total District Heat sales 2011," Column "USA"</t>
  </si>
  <si>
    <t>We assume that the 2011 heat sales are the same as 2014, then for future years, we</t>
  </si>
  <si>
    <t>scale it by the rate of overall energy demand for heating in commercial buildings.</t>
  </si>
  <si>
    <t xml:space="preserve">   5/ Includes such appliances as outdoor grills, natural gas-fueled lights, pool heaters, spa heaters, and backup electricity generators.</t>
  </si>
  <si>
    <t xml:space="preserve">   Computing</t>
  </si>
  <si>
    <t xml:space="preserve">   Office Equipment</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</si>
  <si>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</si>
  <si>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</si>
  <si>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</si>
  <si>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</si>
  <si>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</si>
  <si>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</si>
  <si>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</si>
  <si>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</si>
  <si>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</si>
  <si>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</si>
  <si>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</si>
  <si>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</si>
  <si>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</si>
  <si>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</si>
  <si>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</si>
  <si>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</si>
  <si>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</si>
  <si>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</si>
  <si>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</si>
  <si>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</si>
  <si>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</si>
  <si>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</si>
  <si>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</si>
  <si>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</si>
  <si>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</si>
  <si>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</si>
  <si>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</si>
  <si>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</si>
  <si>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</si>
  <si>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</si>
  <si>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</si>
  <si>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</si>
  <si>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</si>
  <si>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</si>
  <si>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</si>
  <si>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</si>
  <si>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</si>
  <si>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</si>
  <si>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</si>
  <si>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</si>
  <si>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</si>
  <si>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</si>
  <si>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</si>
  <si>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</si>
  <si>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</si>
  <si>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</si>
  <si>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</si>
  <si>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</si>
  <si>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</si>
  <si>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</si>
  <si>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</si>
  <si>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</si>
  <si>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</si>
  <si>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</si>
  <si>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</si>
  <si>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</si>
  <si>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</si>
  <si>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</si>
  <si>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</si>
  <si>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</si>
  <si>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</si>
  <si>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</si>
  <si>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</si>
  <si>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</si>
  <si>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</si>
  <si>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</si>
  <si>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</si>
  <si>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</si>
  <si>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</si>
  <si>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</si>
  <si>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</si>
  <si>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</si>
  <si>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</si>
  <si>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</si>
  <si>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</si>
  <si>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</si>
  <si>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</si>
  <si>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</si>
  <si>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</si>
  <si>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</si>
  <si>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</si>
  <si>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</si>
  <si>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</si>
  <si>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</si>
  <si>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</si>
  <si>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</si>
  <si>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</si>
  <si>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</si>
  <si>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</si>
  <si>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</si>
  <si>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</si>
  <si>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</si>
  <si>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</si>
  <si>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</si>
  <si>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</si>
  <si>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</si>
  <si>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</si>
  <si>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</si>
  <si>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</si>
  <si>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</si>
  <si>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</si>
  <si>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</si>
  <si>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</si>
  <si>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</si>
  <si>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</si>
  <si>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</si>
  <si>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</si>
  <si>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</si>
  <si>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</si>
  <si>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</si>
  <si>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</si>
  <si>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</si>
  <si>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</si>
  <si>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</si>
  <si>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</si>
  <si>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</si>
  <si>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</si>
  <si>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</si>
  <si>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</si>
  <si>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</si>
  <si>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</si>
  <si>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</si>
  <si>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</si>
  <si>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</si>
  <si>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</si>
  <si>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</si>
  <si>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t>https://www.eia.gov/consumption/residential/data/2015/hc/hc2.1.xlsx</t>
  </si>
  <si>
    <t>https://www.eia.gov/outlooks/aeo/excel/aeotab_4.xlsx</t>
  </si>
  <si>
    <t>Urban Residential Split</t>
  </si>
  <si>
    <t xml:space="preserve"> Distillate Fuel Oil 6/</t>
  </si>
  <si>
    <t xml:space="preserve">   Other Uses 7/</t>
  </si>
  <si>
    <t xml:space="preserve">   6/ Includes kerosene use.</t>
  </si>
  <si>
    <t xml:space="preserve">   7/ Includes such appliances as pool heaters, spa heaters, and backup electricity generators.</t>
  </si>
  <si>
    <t>Survey.</t>
  </si>
  <si>
    <t>kerosene (BTU)</t>
  </si>
  <si>
    <t>heavy or residual fuel oil (BTU)</t>
  </si>
  <si>
    <t>LPG propane or butane (BTU)</t>
  </si>
  <si>
    <t>hydrogen (BTU)</t>
  </si>
  <si>
    <t>Accordingly, we make the following assumptions based on comparing emissions</t>
  </si>
  <si>
    <t>Remainng "other fuels" are LPG/propane/butane</t>
  </si>
  <si>
    <t>ref2020.d112119a</t>
  </si>
  <si>
    <t>Annual Energy Outlook 2020</t>
  </si>
  <si>
    <t>ref2020</t>
  </si>
  <si>
    <t>d112119a</t>
  </si>
  <si>
    <t xml:space="preserve"> January 2020</t>
  </si>
  <si>
    <t>2019-</t>
  </si>
  <si>
    <t xml:space="preserve">   Other Uses 8/</t>
  </si>
  <si>
    <t xml:space="preserve"> Marketed Renewables (wood) 9/</t>
  </si>
  <si>
    <t xml:space="preserve"> Other Uses 10/</t>
  </si>
  <si>
    <t>Nonmarketed Renewables 11/</t>
  </si>
  <si>
    <t xml:space="preserve">   2/ Includes televisions, set-top boxes, home theater systems, DVD and Blu-ray players, and video game consoles.</t>
  </si>
  <si>
    <t xml:space="preserve">   4/ Includes electric and electronic devices, heating elements, and motors not listed above.  Electric vehicles are included in the</t>
  </si>
  <si>
    <t xml:space="preserve">   8/ Includes such appliances as outdoor grills, propane-fueled lights, pool heaters, spa heaters, and backup electricity generators.</t>
  </si>
  <si>
    <t xml:space="preserve">   9/ Includes wood used for primary and secondary heating in wood stoves or fireplaces as reported in the Residential Energy Consumption</t>
  </si>
  <si>
    <t xml:space="preserve">   10/ Includes electric and electronic devices, heating elements, motors, outdoor grills, natural gas-and propane-fueled lights, pool</t>
  </si>
  <si>
    <t>heaters, spa heaters, and backup electricity generators not listed above.  Electric vehicles are included in the transportation sector.</t>
  </si>
  <si>
    <t xml:space="preserve">   11/ Consumption determined by using the average electric power sector net heat rate for fossil fuels.</t>
  </si>
  <si>
    <t xml:space="preserve">   Note:  Totals may not equal sum of components due to independent rounding.</t>
  </si>
  <si>
    <t xml:space="preserve">   Sources:  2019:  U.S. Energy Information Administration (EIA), Short-Term Energy Outlook, October 2019 and EIA, AEO2020 National</t>
  </si>
  <si>
    <t>Energy Modeling System run ref2020.d112119a.  Projections:  EIA, AEO2020 National Energy Modeling System run ref2020.d112119a.</t>
  </si>
  <si>
    <t>combined heat and power in commercial buildings, manufacturing performed in commercial buildings, and cooking (distillate).  Also</t>
  </si>
  <si>
    <t>includes residual fuel oil, propane, coal, motor gasoline, kerosene, and marketed renewable fuels (biomass).</t>
  </si>
  <si>
    <t xml:space="preserve">   7/ Consumption determined by using the average electric power sector net heat rate for fossil fuels.</t>
  </si>
  <si>
    <t>BCEU-urban-residential-heating</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</si>
  <si>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</si>
  <si>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</si>
  <si>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</si>
  <si>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</si>
  <si>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</si>
  <si>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</si>
  <si>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</si>
  <si>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</si>
  <si>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</si>
  <si>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</si>
  <si>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</si>
  <si>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</si>
  <si>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</si>
  <si>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</si>
  <si>
    <t>RKI000</t>
  </si>
  <si>
    <t>RKI000:ba_Single-Family</t>
  </si>
  <si>
    <t>RKI000:ba_Multifamily</t>
  </si>
  <si>
    <t>RKI000:ba_MobileHomes</t>
  </si>
  <si>
    <t>RKI000:ba_Total</t>
  </si>
  <si>
    <t>RKI000:ca_AverageHouseS</t>
  </si>
  <si>
    <t>RKI000:da_DeliveredEner</t>
  </si>
  <si>
    <t>RKI000:da_TotalEnergyCo</t>
  </si>
  <si>
    <t>RKI000:ea_DeliveredEner</t>
  </si>
  <si>
    <t>RKI000:ea_TotalEnergyCo</t>
  </si>
  <si>
    <t>RKI000:fa_SpaceHeating</t>
  </si>
  <si>
    <t>RKI000:fa_SpaceCooling</t>
  </si>
  <si>
    <t>RKI000:fa_WaterHeating</t>
  </si>
  <si>
    <t>RKI000:fa_Refrigeration</t>
  </si>
  <si>
    <t>RKI000:fa_Cooking</t>
  </si>
  <si>
    <t>RKI000:fa_ClothesDryers</t>
  </si>
  <si>
    <t>RKI000:fa_Freezers</t>
  </si>
  <si>
    <t>RKI000:fa_Lighting</t>
  </si>
  <si>
    <t>RKI000:fa_ClothesWasher</t>
  </si>
  <si>
    <t>RKI000:fa_Dishwashers</t>
  </si>
  <si>
    <t>RKI000:fa_ColorTelevisi</t>
  </si>
  <si>
    <t>RKI000:fa_PersonalCompu</t>
  </si>
  <si>
    <t>RKI000:fa_FurnaceFans</t>
  </si>
  <si>
    <t>RKI000:fa_OtherUses</t>
  </si>
  <si>
    <t>RKI000:fa_DeliveredEner</t>
  </si>
  <si>
    <t>RKI000:ga_SpaceHeating</t>
  </si>
  <si>
    <t>RKI000:ga_SpaceCooling</t>
  </si>
  <si>
    <t>RKI000:ga_WaterHeating</t>
  </si>
  <si>
    <t>RKI000:ga_Cooking</t>
  </si>
  <si>
    <t>RKI000:ga_ClothesDryers</t>
  </si>
  <si>
    <t>RKI000:ga_OtherNatGas</t>
  </si>
  <si>
    <t>RKI000:ga_DeliveredEner</t>
  </si>
  <si>
    <t>RKI000:ha_SpaceHeating</t>
  </si>
  <si>
    <t>RKI000:ha_WaterHeating</t>
  </si>
  <si>
    <t>RKI000:Other_ha_ha</t>
  </si>
  <si>
    <t>RKI000:ha_DeliveredEner</t>
  </si>
  <si>
    <t>RKI000:ia_SpaceHeating</t>
  </si>
  <si>
    <t>RKI000:ia_WaterHeating</t>
  </si>
  <si>
    <t>RKI000:ia_Cooking</t>
  </si>
  <si>
    <t>RKI000:ia_OtherUses</t>
  </si>
  <si>
    <t>RKI000:ia_DeliveredEner</t>
  </si>
  <si>
    <t>RKI000:ja_MarketedRenew</t>
  </si>
  <si>
    <t>RKI000:ka_SpaceHeating</t>
  </si>
  <si>
    <t>RKI000:ka_SpaceCooling</t>
  </si>
  <si>
    <t>RKI000:ka_WaterHeating</t>
  </si>
  <si>
    <t>RKI000:ka_Refrigeration</t>
  </si>
  <si>
    <t>RKI000:ka_Cooking</t>
  </si>
  <si>
    <t>RKI000:ka_ClothesDryers</t>
  </si>
  <si>
    <t>RKI000:ka_Freezers</t>
  </si>
  <si>
    <t>RKI000:ka_Lighting</t>
  </si>
  <si>
    <t>RKI000:ka_ClothesWasher</t>
  </si>
  <si>
    <t>RKI000:ka_Dishwashers</t>
  </si>
  <si>
    <t>RKI000:ka_ColorTelevisi</t>
  </si>
  <si>
    <t>RKI000:ka_PersonalCompu</t>
  </si>
  <si>
    <t>RKI000:ka_FurnaceFans</t>
  </si>
  <si>
    <t>RKI000:ka_OtherUses</t>
  </si>
  <si>
    <t>RKI000:ka_DeliveredEner</t>
  </si>
  <si>
    <t>RKI000:la_ElectricityRe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</si>
  <si>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</si>
  <si>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</si>
  <si>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</si>
  <si>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</si>
  <si>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</si>
  <si>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</si>
  <si>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</si>
  <si>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</si>
  <si>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</si>
  <si>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</si>
  <si>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</si>
  <si>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</si>
  <si>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</si>
  <si>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</si>
  <si>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RKI000:ma_Total</t>
  </si>
  <si>
    <t>RKI000:na_GeothermalHea</t>
  </si>
  <si>
    <t>RKI000:na_SolarHotWater</t>
  </si>
  <si>
    <t>RKI000:na_SolarPhotovol</t>
  </si>
  <si>
    <t>RKI000:na_WindHuffPuff</t>
  </si>
  <si>
    <t>RKI000:na_Total</t>
  </si>
  <si>
    <t>RKI000:hdd_NewEngland</t>
  </si>
  <si>
    <t>RKI000:hdd_MiddleAtlant</t>
  </si>
  <si>
    <t>RKI000:hdd_EastNorthCen</t>
  </si>
  <si>
    <t>RKI000:hdd_WestNorthCen</t>
  </si>
  <si>
    <t>RKI000:hdd_SouthAtlantc</t>
  </si>
  <si>
    <t>RKI000:hdd_EastSouthCen</t>
  </si>
  <si>
    <t>RKI000:hdd_WestSouthCen</t>
  </si>
  <si>
    <t>RKI000:hdd_Mountain</t>
  </si>
  <si>
    <t>RKI000:hdd_Pacific</t>
  </si>
  <si>
    <t>RKI000:hdd_UnitedStates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</si>
  <si>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</si>
  <si>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</si>
  <si>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</si>
  <si>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</si>
  <si>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</si>
  <si>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</si>
  <si>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</si>
  <si>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</si>
  <si>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</si>
  <si>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</si>
  <si>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 xml:space="preserve">   1/ Does not include water heating portion of load.</t>
  </si>
  <si>
    <t>CKI000</t>
  </si>
  <si>
    <t>CKI000:da_Surviving</t>
  </si>
  <si>
    <t>CKI000:da_NewAdditions</t>
  </si>
  <si>
    <t>CKI000:da_Total</t>
  </si>
  <si>
    <t>CKI000:ea_DeliveredEner</t>
  </si>
  <si>
    <t>CKI000:ea_ElectricityRe</t>
  </si>
  <si>
    <t>CKI000:ea_TotalEnergyCo</t>
  </si>
  <si>
    <t>CKI000:ga_SpaceHeating</t>
  </si>
  <si>
    <t>CKI000:ga_SpaceCooling</t>
  </si>
  <si>
    <t>CKI000:ga_WaterHeating</t>
  </si>
  <si>
    <t>CKI000:ga_Ventilation</t>
  </si>
  <si>
    <t>CKI000:ga_Cooking</t>
  </si>
  <si>
    <t>CKI000:ga_Lighting</t>
  </si>
  <si>
    <t>CKI000:ga_Refrigeration</t>
  </si>
  <si>
    <t>CKI000:ga_OfficeEquipme</t>
  </si>
  <si>
    <t>CKI000:ha_OfficeEquipme</t>
  </si>
  <si>
    <t>CKI000:ha_OtherUses</t>
  </si>
  <si>
    <t>CKI000:ha_DeliveredEner</t>
  </si>
  <si>
    <t>CKI000:ia_SpaceHeating</t>
  </si>
  <si>
    <t>CKI000:ia_SpaceCooling</t>
  </si>
  <si>
    <t>CKI000:ia_WaterHeating</t>
  </si>
  <si>
    <t>CKI000:ia_Cooking</t>
  </si>
  <si>
    <t>CKI000:ia_OtherUses</t>
  </si>
  <si>
    <t>CKI000:ia_DeliveredEner</t>
  </si>
  <si>
    <t>CKI000:ja_SpaceHeating</t>
  </si>
  <si>
    <t>CKI000:ja_WaterHeating</t>
  </si>
  <si>
    <t>CKI000:ja_OtherUses</t>
  </si>
  <si>
    <t>CKI000:ja_DeliveredEner</t>
  </si>
  <si>
    <t>CKI000:ka_MarketedRenew</t>
  </si>
  <si>
    <t>CKI000:ka_OtherFuels</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</si>
  <si>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</si>
  <si>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</si>
  <si>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</si>
  <si>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</si>
  <si>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</si>
  <si>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</si>
  <si>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</si>
  <si>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</si>
  <si>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</si>
  <si>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</si>
  <si>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</si>
  <si>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</si>
  <si>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</si>
  <si>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</si>
  <si>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</si>
  <si>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</si>
  <si>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</si>
  <si>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</si>
  <si>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</si>
  <si>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</si>
  <si>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</si>
  <si>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</si>
  <si>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</si>
  <si>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CKI000:qa_SolarThermal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</si>
  <si>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</si>
  <si>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</si>
  <si>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</si>
  <si>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</si>
  <si>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</si>
  <si>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</si>
  <si>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</si>
  <si>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</si>
  <si>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</si>
  <si>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</si>
  <si>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</si>
  <si>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</si>
  <si>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</si>
  <si>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</si>
  <si>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</si>
  <si>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</si>
  <si>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</si>
  <si>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</si>
  <si>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</si>
  <si>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</si>
  <si>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</si>
  <si>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</si>
  <si>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</si>
  <si>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 xml:space="preserve">   1/ Includes fuel consumption for district services.</t>
  </si>
  <si>
    <t>Quadrillion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</si>
</sst>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00E+00"/>
    <numFmt numFmtId="167" formatCode="@*."/>
    <numFmt numFmtId="168" formatCode="#,##0.0"/>
  </numFmts>
  <fonts count="25"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10"/>
      <color indexed="23"/>
      <name val="Calibri"/>
      <family val="2"/>
      <scheme val="minor"/>
    </font>
    <font>
      <sz val="10"/>
      <color theme="4"/>
      <name val="Cambria"/>
      <family val="1"/>
      <scheme val="major"/>
    </font>
    <font>
      <sz val="9"/>
      <name val="Arial"/>
      <family val="2"/>
    </font>
    <font>
      <b/>
      <sz val="8"/>
      <name val="Arial"/>
      <family val="2"/>
    </font>
    <font>
      <vertAlign val="superscript"/>
      <sz val="10"/>
      <name val="Arial"/>
      <family val="2"/>
    </font>
    <font>
      <sz val="8"/>
      <name val="Arial"/>
      <family val="2"/>
    </font>
    <font>
      <sz val="10"/>
      <color indexed="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vertAlign val="superscript"/>
      <sz val="10"/>
      <color theme="1"/>
      <name val="Calibri"/>
      <family val="2"/>
      <scheme val="minor"/>
    </font>
    <font>
      <b/>
      <sz val="14"/>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9" tint="0.59999389629810485"/>
        <bgColor indexed="64"/>
      </patternFill>
    </fill>
  </fills>
  <borders count="13">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s>
  <cellStyleXfs count="18">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7" fillId="0" borderId="0" applyFont="0" applyFill="0" applyBorder="0" applyAlignment="0" applyProtection="0"/>
    <xf numFmtId="0" fontId="3" fillId="0" borderId="11" applyNumberFormat="0" applyProtection="0">
      <alignment horizontal="left" wrapText="1"/>
    </xf>
    <xf numFmtId="43" fontId="17" fillId="0" borderId="0" applyFont="0" applyFill="0" applyBorder="0" applyAlignment="0" applyProtection="0"/>
  </cellStyleXfs>
  <cellXfs count="86">
    <xf numFmtId="0" fontId="0" fillId="0" borderId="0" xfId="0"/>
    <xf numFmtId="0" fontId="1" fillId="0" borderId="0" xfId="0" applyFont="1"/>
    <xf numFmtId="0" fontId="1" fillId="2" borderId="0" xfId="0" applyFont="1" applyFill="1"/>
    <xf numFmtId="0" fontId="0" fillId="0" borderId="0" xfId="0" applyFill="1"/>
    <xf numFmtId="0" fontId="0" fillId="3" borderId="0" xfId="0" applyFill="1"/>
    <xf numFmtId="0" fontId="0" fillId="0" borderId="0" xfId="0" applyAlignment="1">
      <alignment horizontal="left"/>
    </xf>
    <xf numFmtId="0" fontId="5" fillId="0" borderId="0" xfId="7"/>
    <xf numFmtId="0" fontId="0" fillId="0" borderId="0" xfId="0" applyFont="1"/>
    <xf numFmtId="11" fontId="0" fillId="0" borderId="0" xfId="0" applyNumberFormat="1"/>
    <xf numFmtId="166" fontId="0" fillId="0" borderId="0" xfId="0" applyNumberFormat="1"/>
    <xf numFmtId="0" fontId="10" fillId="0" borderId="0" xfId="0" applyFont="1"/>
    <xf numFmtId="0" fontId="11" fillId="0" borderId="0" xfId="0" applyFont="1"/>
    <xf numFmtId="0" fontId="12" fillId="0" borderId="0" xfId="0" applyFont="1"/>
    <xf numFmtId="164" fontId="15" fillId="0" borderId="0" xfId="0" applyNumberFormat="1" applyFont="1" applyAlignment="1">
      <alignment horizontal="right" indent="1"/>
    </xf>
    <xf numFmtId="0" fontId="15" fillId="0" borderId="0" xfId="0" applyFont="1"/>
    <xf numFmtId="167" fontId="15" fillId="0" borderId="0" xfId="0" applyNumberFormat="1" applyFont="1" applyAlignment="1">
      <alignment horizontal="left" indent="1"/>
    </xf>
    <xf numFmtId="167" fontId="15" fillId="0" borderId="0" xfId="0" applyNumberFormat="1" applyFont="1" applyAlignment="1">
      <alignment horizontal="left" indent="2"/>
    </xf>
    <xf numFmtId="167" fontId="15" fillId="0" borderId="0" xfId="0" applyNumberFormat="1" applyFont="1" applyAlignment="1">
      <alignment horizontal="left" indent="3"/>
    </xf>
    <xf numFmtId="0" fontId="0" fillId="0" borderId="0" xfId="0" applyAlignment="1">
      <alignment horizontal="left" indent="3"/>
    </xf>
    <xf numFmtId="0" fontId="13" fillId="0" borderId="0" xfId="0" applyNumberFormat="1" applyFont="1"/>
    <xf numFmtId="0" fontId="13" fillId="0" borderId="0" xfId="0" applyNumberFormat="1" applyFont="1" applyAlignment="1">
      <alignment horizontal="left"/>
    </xf>
    <xf numFmtId="0" fontId="15" fillId="0" borderId="0" xfId="0" applyNumberFormat="1" applyFont="1" applyAlignment="1">
      <alignment horizontal="left" indent="2"/>
    </xf>
    <xf numFmtId="0" fontId="15" fillId="0" borderId="0" xfId="0" applyNumberFormat="1" applyFont="1"/>
    <xf numFmtId="0" fontId="13" fillId="0" borderId="0" xfId="0" applyFont="1" applyAlignment="1">
      <alignment horizontal="left"/>
    </xf>
    <xf numFmtId="0" fontId="15" fillId="0" borderId="0" xfId="0" applyFont="1" applyAlignment="1">
      <alignment horizontal="left" indent="1"/>
    </xf>
    <xf numFmtId="0" fontId="13" fillId="0" borderId="0" xfId="0" applyFont="1" applyAlignment="1">
      <alignment horizontal="left" indent="1"/>
    </xf>
    <xf numFmtId="0" fontId="0" fillId="0" borderId="9" xfId="0" applyBorder="1" applyAlignment="1"/>
    <xf numFmtId="164" fontId="15" fillId="0" borderId="9" xfId="0" applyNumberFormat="1" applyFont="1" applyBorder="1" applyAlignment="1">
      <alignment horizontal="right" indent="1"/>
    </xf>
    <xf numFmtId="0" fontId="0" fillId="0" borderId="0" xfId="0" applyAlignment="1"/>
    <xf numFmtId="0" fontId="16" fillId="0" borderId="0" xfId="0" applyFont="1"/>
    <xf numFmtId="0" fontId="9" fillId="0" borderId="0" xfId="0" applyFont="1"/>
    <xf numFmtId="0" fontId="18" fillId="0" borderId="0" xfId="0" applyFont="1" applyAlignment="1">
      <alignment wrapText="1"/>
    </xf>
    <xf numFmtId="0" fontId="4" fillId="0" borderId="0" xfId="3" applyFill="1" applyAlignment="1">
      <alignment horizontal="left" wrapText="1"/>
    </xf>
    <xf numFmtId="3" fontId="20" fillId="0" borderId="0" xfId="0" applyNumberFormat="1" applyFont="1" applyBorder="1" applyAlignment="1">
      <alignment horizontal="left" wrapText="1"/>
    </xf>
    <xf numFmtId="0" fontId="20" fillId="0" borderId="1" xfId="2" applyFont="1" applyFill="1">
      <alignment wrapText="1"/>
    </xf>
    <xf numFmtId="3" fontId="20" fillId="0" borderId="1" xfId="2" applyNumberFormat="1" applyFont="1" applyBorder="1" applyAlignment="1">
      <alignment horizontal="right" wrapText="1"/>
    </xf>
    <xf numFmtId="0" fontId="20" fillId="0" borderId="12" xfId="4" applyFont="1" applyFill="1" applyBorder="1">
      <alignment wrapText="1"/>
    </xf>
    <xf numFmtId="164" fontId="22" fillId="0" borderId="12" xfId="4" applyNumberFormat="1" applyFont="1" applyBorder="1" applyAlignment="1">
      <alignment horizontal="right" wrapText="1"/>
    </xf>
    <xf numFmtId="0" fontId="20" fillId="0" borderId="3" xfId="5" applyFont="1" applyFill="1" applyAlignment="1">
      <alignment wrapText="1"/>
    </xf>
    <xf numFmtId="164" fontId="20" fillId="0" borderId="3" xfId="5" applyNumberFormat="1" applyFont="1" applyAlignment="1">
      <alignment horizontal="right" wrapText="1"/>
    </xf>
    <xf numFmtId="0" fontId="22" fillId="0" borderId="2" xfId="4" applyFont="1" applyFill="1">
      <alignment wrapText="1"/>
    </xf>
    <xf numFmtId="164" fontId="22" fillId="0" borderId="2" xfId="4" applyNumberFormat="1" applyFont="1" applyAlignment="1">
      <alignment horizontal="right" wrapText="1"/>
    </xf>
    <xf numFmtId="0" fontId="22" fillId="0" borderId="2" xfId="4" applyFont="1" applyFill="1" applyAlignment="1">
      <alignment horizontal="left" wrapText="1" indent="1"/>
    </xf>
    <xf numFmtId="0" fontId="22" fillId="0" borderId="2" xfId="4" applyFont="1" applyFill="1" applyAlignment="1">
      <alignment horizontal="left" wrapText="1" indent="2"/>
    </xf>
    <xf numFmtId="0" fontId="20" fillId="0" borderId="3" xfId="5" applyFont="1" applyFill="1">
      <alignment wrapText="1"/>
    </xf>
    <xf numFmtId="0" fontId="22" fillId="0" borderId="2" xfId="4" applyFont="1" applyFill="1" applyAlignment="1">
      <alignment wrapText="1"/>
    </xf>
    <xf numFmtId="164" fontId="20" fillId="0" borderId="3" xfId="5" applyNumberFormat="1" applyFont="1" applyFill="1" applyAlignment="1">
      <alignment horizontal="right" wrapText="1"/>
    </xf>
    <xf numFmtId="164" fontId="22" fillId="0" borderId="2" xfId="4" applyNumberFormat="1" applyFont="1" applyFill="1" applyAlignment="1">
      <alignment horizontal="right" wrapText="1"/>
    </xf>
    <xf numFmtId="0" fontId="22" fillId="0" borderId="2" xfId="4" applyFont="1" applyFill="1" applyAlignment="1">
      <alignment horizontal="left" wrapText="1"/>
    </xf>
    <xf numFmtId="0" fontId="22" fillId="0" borderId="2" xfId="4" quotePrefix="1" applyFont="1" applyFill="1">
      <alignment wrapText="1"/>
    </xf>
    <xf numFmtId="0" fontId="20" fillId="0" borderId="3" xfId="5" applyFont="1" applyFill="1" applyAlignment="1">
      <alignment horizontal="left" wrapText="1" indent="1"/>
    </xf>
    <xf numFmtId="165" fontId="0" fillId="0" borderId="0" xfId="15" applyNumberFormat="1" applyFont="1"/>
    <xf numFmtId="4" fontId="0" fillId="0" borderId="0" xfId="0" applyNumberFormat="1"/>
    <xf numFmtId="0" fontId="7" fillId="0" borderId="0" xfId="13"/>
    <xf numFmtId="0" fontId="8" fillId="0" borderId="5" xfId="12">
      <alignment wrapText="1"/>
    </xf>
    <xf numFmtId="0" fontId="6" fillId="0" borderId="0" xfId="14">
      <alignment horizontal="left"/>
    </xf>
    <xf numFmtId="0" fontId="8" fillId="0" borderId="6" xfId="10">
      <alignment wrapText="1"/>
    </xf>
    <xf numFmtId="0" fontId="0" fillId="0" borderId="7" xfId="11" applyFont="1">
      <alignment wrapText="1"/>
    </xf>
    <xf numFmtId="4" fontId="0" fillId="0" borderId="7" xfId="11" applyNumberFormat="1" applyFont="1" applyAlignment="1">
      <alignment horizontal="right" wrapText="1"/>
    </xf>
    <xf numFmtId="165" fontId="0" fillId="0" borderId="7" xfId="11" applyNumberFormat="1" applyFont="1" applyAlignment="1">
      <alignment horizontal="right" wrapText="1"/>
    </xf>
    <xf numFmtId="4" fontId="8" fillId="0" borderId="6" xfId="10" applyNumberFormat="1" applyAlignment="1">
      <alignment horizontal="right" wrapText="1"/>
    </xf>
    <xf numFmtId="165" fontId="8" fillId="0" borderId="6" xfId="10" applyNumberFormat="1" applyAlignment="1">
      <alignment horizontal="right" wrapText="1"/>
    </xf>
    <xf numFmtId="3" fontId="8" fillId="0" borderId="6" xfId="10" applyNumberFormat="1" applyAlignment="1">
      <alignment horizontal="right" wrapText="1"/>
    </xf>
    <xf numFmtId="168" fontId="0" fillId="0" borderId="7" xfId="11" applyNumberFormat="1" applyFont="1" applyAlignment="1">
      <alignment horizontal="right" wrapText="1"/>
    </xf>
    <xf numFmtId="3" fontId="0" fillId="0" borderId="7" xfId="11" applyNumberFormat="1" applyFont="1" applyAlignment="1">
      <alignment horizontal="right" wrapText="1"/>
    </xf>
    <xf numFmtId="168" fontId="8" fillId="0" borderId="6" xfId="10" applyNumberFormat="1" applyAlignment="1">
      <alignment horizontal="right" wrapText="1"/>
    </xf>
    <xf numFmtId="0" fontId="24" fillId="0" borderId="0" xfId="0" applyFont="1"/>
    <xf numFmtId="0" fontId="15" fillId="4" borderId="0" xfId="0" applyFont="1" applyFill="1"/>
    <xf numFmtId="0" fontId="15" fillId="5" borderId="0" xfId="0" applyFont="1" applyFill="1"/>
    <xf numFmtId="0" fontId="15" fillId="0" borderId="0" xfId="0" applyFont="1" applyFill="1"/>
    <xf numFmtId="4" fontId="0" fillId="6" borderId="7" xfId="11" applyNumberFormat="1" applyFont="1" applyFill="1" applyAlignment="1">
      <alignment horizontal="right" wrapText="1"/>
    </xf>
    <xf numFmtId="165" fontId="0" fillId="6" borderId="7" xfId="11" applyNumberFormat="1" applyFont="1" applyFill="1" applyAlignment="1">
      <alignment horizontal="right" wrapText="1"/>
    </xf>
    <xf numFmtId="4" fontId="8" fillId="6" borderId="6" xfId="10" applyNumberFormat="1" applyFill="1" applyAlignment="1">
      <alignment horizontal="right" wrapText="1"/>
    </xf>
    <xf numFmtId="165" fontId="8" fillId="6" borderId="6" xfId="10" applyNumberFormat="1" applyFill="1" applyAlignment="1">
      <alignment horizontal="right" wrapText="1"/>
    </xf>
    <xf numFmtId="0" fontId="0" fillId="6" borderId="0" xfId="0" applyFill="1"/>
    <xf numFmtId="11" fontId="0" fillId="0" borderId="0" xfId="17" applyNumberFormat="1" applyFont="1"/>
    <xf numFmtId="166" fontId="0" fillId="7" borderId="0" xfId="0" applyNumberFormat="1" applyFill="1"/>
    <xf numFmtId="0" fontId="15" fillId="8" borderId="0" xfId="0" applyFont="1" applyFill="1"/>
    <xf numFmtId="166" fontId="0" fillId="9" borderId="0" xfId="0" applyNumberFormat="1" applyFill="1"/>
    <xf numFmtId="0" fontId="7" fillId="0" borderId="8" xfId="9">
      <alignment wrapText="1"/>
    </xf>
    <xf numFmtId="0" fontId="4" fillId="0" borderId="0" xfId="3" applyAlignment="1">
      <alignment horizontal="left" wrapText="1"/>
    </xf>
    <xf numFmtId="0" fontId="0" fillId="0" borderId="0" xfId="0" applyAlignment="1">
      <alignment wrapText="1"/>
    </xf>
    <xf numFmtId="3" fontId="20" fillId="0" borderId="10" xfId="0" applyNumberFormat="1" applyFont="1" applyBorder="1" applyAlignment="1">
      <alignment horizontal="left" wrapText="1"/>
    </xf>
    <xf numFmtId="0" fontId="0" fillId="0" borderId="10" xfId="0" applyBorder="1" applyAlignment="1">
      <alignment horizontal="left"/>
    </xf>
    <xf numFmtId="3" fontId="20" fillId="0" borderId="11" xfId="16" applyNumberFormat="1" applyFont="1" applyBorder="1">
      <alignment horizontal="left" wrapText="1"/>
    </xf>
    <xf numFmtId="0" fontId="15" fillId="0" borderId="0" xfId="0" applyFont="1" applyAlignment="1">
      <alignment horizontal="left" vertical="top" wrapText="1"/>
    </xf>
  </cellXfs>
  <cellStyles count="18">
    <cellStyle name="Body: normal cell" xfId="4" xr:uid="{00000000-0005-0000-0000-000000000000}"/>
    <cellStyle name="Body: normal cell 2" xfId="11" xr:uid="{00000000-0005-0000-0000-000001000000}"/>
    <cellStyle name="Comma" xfId="17" builtinId="3"/>
    <cellStyle name="Font: Calibri, 9pt regular" xfId="1" xr:uid="{00000000-0005-0000-0000-000002000000}"/>
    <cellStyle name="Font: Calibri, 9pt regular 2" xfId="13" xr:uid="{00000000-0005-0000-0000-000003000000}"/>
    <cellStyle name="Footnotes: top row" xfId="6" xr:uid="{00000000-0005-0000-0000-000004000000}"/>
    <cellStyle name="Footnotes: top row 2" xfId="9" xr:uid="{00000000-0005-0000-0000-000005000000}"/>
    <cellStyle name="Header: bottom row" xfId="2" xr:uid="{00000000-0005-0000-0000-000006000000}"/>
    <cellStyle name="Header: bottom row 2" xfId="12" xr:uid="{00000000-0005-0000-0000-000007000000}"/>
    <cellStyle name="Header: top rows" xfId="16" xr:uid="{00000000-0005-0000-0000-000008000000}"/>
    <cellStyle name="Hyperlink" xfId="7" builtinId="8"/>
    <cellStyle name="Normal" xfId="0" builtinId="0"/>
    <cellStyle name="Normal 2" xfId="8" xr:uid="{00000000-0005-0000-0000-00000B000000}"/>
    <cellStyle name="Parent row" xfId="5" xr:uid="{00000000-0005-0000-0000-00000C000000}"/>
    <cellStyle name="Parent row 2" xfId="10" xr:uid="{00000000-0005-0000-0000-00000D000000}"/>
    <cellStyle name="Percent" xfId="15" builtinId="5"/>
    <cellStyle name="Table title" xfId="3" xr:uid="{00000000-0005-0000-0000-00000F000000}"/>
    <cellStyle name="Table title 2" xfId="14" xr:uid="{00000000-0005-0000-0000-00001000000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forecasts/aeo/excel/aeotab_5.xlsx" TargetMode="External"/><Relationship Id="rId2" Type="http://schemas.openxmlformats.org/officeDocument/2006/relationships/hyperlink" Target="https://www.eia.gov/outlooks/aeo/excel/aeotab_4.xlsx" TargetMode="External"/><Relationship Id="rId1" Type="http://schemas.openxmlformats.org/officeDocument/2006/relationships/hyperlink" Target="http://www.euroheat.org/United-States-156.aspx"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1"/>
  <sheetViews>
    <sheetView workbookViewId="0">
      <selection activeCell="B14" sqref="B14"/>
    </sheetView>
  </sheetViews>
  <sheetFormatPr defaultRowHeight="14.25" x14ac:dyDescent="0.45"/>
  <cols>
    <col min="1" max="1" width="12.3984375" customWidth="1"/>
    <col min="2" max="2" width="61.3984375" customWidth="1"/>
    <col min="3" max="3" width="19.265625" customWidth="1"/>
  </cols>
  <sheetData>
    <row r="1" spans="1:2" x14ac:dyDescent="0.45">
      <c r="A1" s="1" t="s">
        <v>110</v>
      </c>
    </row>
    <row r="3" spans="1:2" x14ac:dyDescent="0.45">
      <c r="A3" s="1" t="s">
        <v>0</v>
      </c>
      <c r="B3" s="2" t="s">
        <v>114</v>
      </c>
    </row>
    <row r="4" spans="1:2" x14ac:dyDescent="0.45">
      <c r="B4" t="s">
        <v>102</v>
      </c>
    </row>
    <row r="5" spans="1:2" x14ac:dyDescent="0.45">
      <c r="B5" s="5">
        <v>2020</v>
      </c>
    </row>
    <row r="6" spans="1:2" x14ac:dyDescent="0.45">
      <c r="B6" t="s">
        <v>394</v>
      </c>
    </row>
    <row r="7" spans="1:2" x14ac:dyDescent="0.45">
      <c r="B7" s="6" t="s">
        <v>380</v>
      </c>
    </row>
    <row r="8" spans="1:2" x14ac:dyDescent="0.45">
      <c r="B8" t="s">
        <v>103</v>
      </c>
    </row>
    <row r="10" spans="1:2" x14ac:dyDescent="0.45">
      <c r="B10" s="2" t="s">
        <v>112</v>
      </c>
    </row>
    <row r="11" spans="1:2" x14ac:dyDescent="0.45">
      <c r="B11" t="s">
        <v>102</v>
      </c>
    </row>
    <row r="12" spans="1:2" x14ac:dyDescent="0.45">
      <c r="B12" s="5">
        <v>2020</v>
      </c>
    </row>
    <row r="13" spans="1:2" x14ac:dyDescent="0.45">
      <c r="B13" t="s">
        <v>394</v>
      </c>
    </row>
    <row r="14" spans="1:2" x14ac:dyDescent="0.45">
      <c r="B14" s="6" t="s">
        <v>153</v>
      </c>
    </row>
    <row r="15" spans="1:2" x14ac:dyDescent="0.45">
      <c r="B15" t="s">
        <v>104</v>
      </c>
    </row>
    <row r="17" spans="1:2" x14ac:dyDescent="0.45">
      <c r="B17" s="2" t="s">
        <v>113</v>
      </c>
    </row>
    <row r="18" spans="1:2" x14ac:dyDescent="0.45">
      <c r="B18" t="s">
        <v>115</v>
      </c>
    </row>
    <row r="19" spans="1:2" x14ac:dyDescent="0.45">
      <c r="B19" s="5">
        <v>2013</v>
      </c>
    </row>
    <row r="20" spans="1:2" x14ac:dyDescent="0.45">
      <c r="B20" t="s">
        <v>245</v>
      </c>
    </row>
    <row r="21" spans="1:2" x14ac:dyDescent="0.45">
      <c r="B21" s="6" t="s">
        <v>246</v>
      </c>
    </row>
    <row r="22" spans="1:2" x14ac:dyDescent="0.45">
      <c r="B22" t="s">
        <v>247</v>
      </c>
    </row>
    <row r="24" spans="1:2" x14ac:dyDescent="0.45">
      <c r="B24" s="2" t="s">
        <v>235</v>
      </c>
    </row>
    <row r="25" spans="1:2" x14ac:dyDescent="0.45">
      <c r="B25" t="s">
        <v>236</v>
      </c>
    </row>
    <row r="26" spans="1:2" x14ac:dyDescent="0.45">
      <c r="B26" s="5">
        <v>2018</v>
      </c>
    </row>
    <row r="27" spans="1:2" x14ac:dyDescent="0.45">
      <c r="B27" t="s">
        <v>237</v>
      </c>
    </row>
    <row r="28" spans="1:2" x14ac:dyDescent="0.45">
      <c r="B28" t="s">
        <v>379</v>
      </c>
    </row>
    <row r="29" spans="1:2" x14ac:dyDescent="0.45">
      <c r="B29" t="s">
        <v>238</v>
      </c>
    </row>
    <row r="31" spans="1:2" x14ac:dyDescent="0.45">
      <c r="A31" s="1" t="s">
        <v>116</v>
      </c>
    </row>
    <row r="32" spans="1:2" x14ac:dyDescent="0.45">
      <c r="A32" s="1"/>
    </row>
    <row r="33" spans="1:2" x14ac:dyDescent="0.45">
      <c r="A33" s="1" t="s">
        <v>143</v>
      </c>
    </row>
    <row r="34" spans="1:2" x14ac:dyDescent="0.45">
      <c r="A34" s="7" t="s">
        <v>144</v>
      </c>
    </row>
    <row r="35" spans="1:2" x14ac:dyDescent="0.45">
      <c r="A35" s="7" t="s">
        <v>145</v>
      </c>
    </row>
    <row r="36" spans="1:2" x14ac:dyDescent="0.45">
      <c r="A36" s="7" t="s">
        <v>146</v>
      </c>
    </row>
    <row r="37" spans="1:2" x14ac:dyDescent="0.45">
      <c r="A37" s="7"/>
    </row>
    <row r="38" spans="1:2" x14ac:dyDescent="0.45">
      <c r="A38" s="7" t="s">
        <v>147</v>
      </c>
    </row>
    <row r="39" spans="1:2" x14ac:dyDescent="0.45">
      <c r="A39" s="7" t="s">
        <v>148</v>
      </c>
    </row>
    <row r="40" spans="1:2" x14ac:dyDescent="0.45">
      <c r="A40" s="7" t="s">
        <v>150</v>
      </c>
    </row>
    <row r="41" spans="1:2" x14ac:dyDescent="0.45">
      <c r="A41" s="7" t="s">
        <v>149</v>
      </c>
    </row>
    <row r="42" spans="1:2" x14ac:dyDescent="0.45">
      <c r="A42" s="7"/>
    </row>
    <row r="43" spans="1:2" x14ac:dyDescent="0.45">
      <c r="A43" s="1" t="s">
        <v>132</v>
      </c>
    </row>
    <row r="44" spans="1:2" x14ac:dyDescent="0.45">
      <c r="A44" s="7" t="s">
        <v>133</v>
      </c>
    </row>
    <row r="45" spans="1:2" x14ac:dyDescent="0.45">
      <c r="A45" s="7" t="s">
        <v>134</v>
      </c>
    </row>
    <row r="46" spans="1:2" x14ac:dyDescent="0.45">
      <c r="A46" s="7" t="s">
        <v>135</v>
      </c>
    </row>
    <row r="47" spans="1:2" x14ac:dyDescent="0.45">
      <c r="A47" s="7" t="s">
        <v>391</v>
      </c>
    </row>
    <row r="48" spans="1:2" x14ac:dyDescent="0.45">
      <c r="A48" s="7"/>
      <c r="B48" t="s">
        <v>136</v>
      </c>
    </row>
    <row r="49" spans="1:3" x14ac:dyDescent="0.45">
      <c r="A49" s="7"/>
      <c r="B49" t="s">
        <v>137</v>
      </c>
    </row>
    <row r="50" spans="1:3" x14ac:dyDescent="0.45">
      <c r="A50" s="7"/>
      <c r="B50" t="s">
        <v>138</v>
      </c>
      <c r="C50" s="4">
        <v>0.04</v>
      </c>
    </row>
    <row r="51" spans="1:3" x14ac:dyDescent="0.45">
      <c r="A51" s="7"/>
      <c r="B51" t="s">
        <v>392</v>
      </c>
      <c r="C51" s="3"/>
    </row>
    <row r="52" spans="1:3" x14ac:dyDescent="0.45">
      <c r="A52" s="1" t="s">
        <v>139</v>
      </c>
      <c r="C52" s="3"/>
    </row>
    <row r="53" spans="1:3" x14ac:dyDescent="0.45">
      <c r="A53" s="7" t="s">
        <v>140</v>
      </c>
    </row>
    <row r="54" spans="1:3" x14ac:dyDescent="0.45">
      <c r="A54" s="7" t="s">
        <v>141</v>
      </c>
    </row>
    <row r="55" spans="1:3" x14ac:dyDescent="0.45">
      <c r="A55" s="7" t="s">
        <v>142</v>
      </c>
    </row>
    <row r="56" spans="1:3" x14ac:dyDescent="0.45">
      <c r="A56" s="7" t="s">
        <v>117</v>
      </c>
    </row>
    <row r="57" spans="1:3" x14ac:dyDescent="0.45">
      <c r="A57" t="s">
        <v>118</v>
      </c>
    </row>
    <row r="58" spans="1:3" x14ac:dyDescent="0.45">
      <c r="A58" t="s">
        <v>119</v>
      </c>
    </row>
    <row r="59" spans="1:3" x14ac:dyDescent="0.45">
      <c r="A59" t="s">
        <v>120</v>
      </c>
    </row>
    <row r="60" spans="1:3" x14ac:dyDescent="0.45">
      <c r="A60" t="s">
        <v>121</v>
      </c>
    </row>
    <row r="62" spans="1:3" x14ac:dyDescent="0.45">
      <c r="A62" t="s">
        <v>128</v>
      </c>
    </row>
    <row r="63" spans="1:3" x14ac:dyDescent="0.45">
      <c r="A63" t="s">
        <v>129</v>
      </c>
    </row>
    <row r="64" spans="1:3" x14ac:dyDescent="0.45">
      <c r="A64" t="s">
        <v>130</v>
      </c>
    </row>
    <row r="65" spans="1:2" x14ac:dyDescent="0.45">
      <c r="A65" t="s">
        <v>131</v>
      </c>
    </row>
    <row r="67" spans="1:2" x14ac:dyDescent="0.45">
      <c r="A67" s="1" t="s">
        <v>381</v>
      </c>
    </row>
    <row r="68" spans="1:2" x14ac:dyDescent="0.45">
      <c r="A68" s="51">
        <f>'RECS HC2.1'!B24/('RECS HC2.1'!B24+'RECS HC2.1'!B27)</f>
        <v>0.80118443316412857</v>
      </c>
      <c r="B68" t="s">
        <v>171</v>
      </c>
    </row>
    <row r="69" spans="1:2" x14ac:dyDescent="0.45">
      <c r="A69" s="51">
        <f>'RECS HC2.1'!B27/('RECS HC2.1'!B27+'RECS HC2.1'!B24)</f>
        <v>0.1988155668358714</v>
      </c>
      <c r="B69" t="s">
        <v>172</v>
      </c>
    </row>
    <row r="71" spans="1:2" x14ac:dyDescent="0.45">
      <c r="A71" t="s">
        <v>608</v>
      </c>
      <c r="B71" s="75">
        <f>10^15</f>
        <v>1000000000000000</v>
      </c>
    </row>
  </sheetData>
  <hyperlinks>
    <hyperlink ref="B21" r:id="rId1" display="http://www.euroheat.org/United-States-156.aspx" xr:uid="{00000000-0004-0000-0000-000000000000}"/>
    <hyperlink ref="B7" r:id="rId2" xr:uid="{00000000-0004-0000-0000-000001000000}"/>
    <hyperlink ref="B14" r:id="rId3" xr:uid="{77136046-9AAC-47F8-8946-A27532E41E17}"/>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11"/>
  <sheetViews>
    <sheetView topLeftCell="A4" zoomScale="80" zoomScaleNormal="80" workbookViewId="0">
      <selection activeCell="B15" sqref="B15"/>
    </sheetView>
  </sheetViews>
  <sheetFormatPr defaultRowHeight="14.25" x14ac:dyDescent="0.45"/>
  <cols>
    <col min="1" max="1" width="29.86328125" customWidth="1"/>
    <col min="2" max="2" width="10.59765625" customWidth="1"/>
    <col min="3"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Calculations!J43</f>
        <v>1025184384094754.8</v>
      </c>
      <c r="C2" s="9">
        <f>Calculations!K43</f>
        <v>1030412913705583.8</v>
      </c>
      <c r="D2" s="9">
        <f>Calculations!L43</f>
        <v>1032721927241962.8</v>
      </c>
      <c r="E2" s="9">
        <f>Calculations!M43</f>
        <v>1033838778341793.8</v>
      </c>
      <c r="F2" s="9">
        <f>Calculations!N43</f>
        <v>1033854802030456.5</v>
      </c>
      <c r="G2" s="9">
        <f>Calculations!O43</f>
        <v>1032878959390863</v>
      </c>
      <c r="H2" s="9">
        <f>Calculations!P43</f>
        <v>1030959321489001.6</v>
      </c>
      <c r="I2" s="9">
        <f>Calculations!Q43</f>
        <v>1028435590524534.6</v>
      </c>
      <c r="J2" s="9">
        <f>Calculations!R43</f>
        <v>1026508741962775</v>
      </c>
      <c r="K2" s="9">
        <f>Calculations!S43</f>
        <v>1025998387478849.6</v>
      </c>
      <c r="L2" s="9">
        <f>Calculations!T43</f>
        <v>1026689008460236.8</v>
      </c>
      <c r="M2" s="9">
        <f>Calculations!U43</f>
        <v>1028040606598984.6</v>
      </c>
      <c r="N2" s="9">
        <f>Calculations!V43</f>
        <v>1030467394247039</v>
      </c>
      <c r="O2" s="9">
        <f>Calculations!W43</f>
        <v>1033479046531302.9</v>
      </c>
      <c r="P2" s="9">
        <f>Calculations!X43</f>
        <v>1036696603214889.9</v>
      </c>
      <c r="Q2" s="9">
        <f>Calculations!Y43</f>
        <v>1040515849407783.3</v>
      </c>
      <c r="R2" s="9">
        <f>Calculations!Z43</f>
        <v>1045616990693739.6</v>
      </c>
      <c r="S2" s="9">
        <f>Calculations!AA43</f>
        <v>1051431987309644.5</v>
      </c>
      <c r="T2" s="9">
        <f>Calculations!AB43</f>
        <v>1057631552453468.8</v>
      </c>
      <c r="U2" s="9">
        <f>Calculations!AC43</f>
        <v>1063686904399323.4</v>
      </c>
      <c r="V2" s="9">
        <f>Calculations!AD43</f>
        <v>1069740653976311.3</v>
      </c>
      <c r="W2" s="9">
        <f>Calculations!AE43</f>
        <v>1076229446700507.6</v>
      </c>
      <c r="X2" s="9">
        <f>Calculations!AF43</f>
        <v>1082925746192893.4</v>
      </c>
      <c r="Y2" s="9">
        <f>Calculations!AG43</f>
        <v>1090024240270727.6</v>
      </c>
      <c r="Z2" s="9">
        <f>Calculations!AH43</f>
        <v>1097098698815566.9</v>
      </c>
      <c r="AA2" s="9">
        <f>Calculations!AI43</f>
        <v>1104238053299492.3</v>
      </c>
      <c r="AB2" s="9">
        <f>Calculations!AJ43</f>
        <v>1111670641285956</v>
      </c>
      <c r="AC2" s="9">
        <f>Calculations!AK43</f>
        <v>1119551892554991.4</v>
      </c>
      <c r="AD2" s="9">
        <f>Calculations!AL43</f>
        <v>1127507653976311.3</v>
      </c>
      <c r="AE2" s="9">
        <f>Calculations!AM43</f>
        <v>1135600417935702.3</v>
      </c>
      <c r="AF2" s="9">
        <f>Calculations!AN43</f>
        <v>1144054516074450</v>
      </c>
      <c r="AG2" s="9">
        <f>Calculations!AO43</f>
        <v>1152611165820642.8</v>
      </c>
    </row>
    <row r="3" spans="1:35" x14ac:dyDescent="0.45">
      <c r="A3" s="1" t="s">
        <v>107</v>
      </c>
      <c r="B3" s="9">
        <f>Calculations!J44</f>
        <v>0</v>
      </c>
      <c r="C3" s="9">
        <f>Calculations!K44</f>
        <v>0</v>
      </c>
      <c r="D3" s="9">
        <f>Calculations!L44</f>
        <v>0</v>
      </c>
      <c r="E3" s="9">
        <f>Calculations!M44</f>
        <v>0</v>
      </c>
      <c r="F3" s="9">
        <f>Calculations!N44</f>
        <v>0</v>
      </c>
      <c r="G3" s="9">
        <f>Calculations!O44</f>
        <v>0</v>
      </c>
      <c r="H3" s="9">
        <f>Calculations!P44</f>
        <v>0</v>
      </c>
      <c r="I3" s="9">
        <f>Calculations!Q44</f>
        <v>0</v>
      </c>
      <c r="J3" s="9">
        <f>Calculations!R44</f>
        <v>0</v>
      </c>
      <c r="K3" s="9">
        <f>Calculations!S44</f>
        <v>0</v>
      </c>
      <c r="L3" s="9">
        <f>Calculations!T44</f>
        <v>0</v>
      </c>
      <c r="M3" s="9">
        <f>Calculations!U44</f>
        <v>0</v>
      </c>
      <c r="N3" s="9">
        <f>Calculations!V44</f>
        <v>0</v>
      </c>
      <c r="O3" s="9">
        <f>Calculations!W44</f>
        <v>0</v>
      </c>
      <c r="P3" s="9">
        <f>Calculations!X44</f>
        <v>0</v>
      </c>
      <c r="Q3" s="9">
        <f>Calculations!Y44</f>
        <v>0</v>
      </c>
      <c r="R3" s="9">
        <f>Calculations!Z44</f>
        <v>0</v>
      </c>
      <c r="S3" s="9">
        <f>Calculations!AA44</f>
        <v>0</v>
      </c>
      <c r="T3" s="9">
        <f>Calculations!AB44</f>
        <v>0</v>
      </c>
      <c r="U3" s="9">
        <f>Calculations!AC44</f>
        <v>0</v>
      </c>
      <c r="V3" s="9">
        <f>Calculations!AD44</f>
        <v>0</v>
      </c>
      <c r="W3" s="9">
        <f>Calculations!AE44</f>
        <v>0</v>
      </c>
      <c r="X3" s="9">
        <f>Calculations!AF44</f>
        <v>0</v>
      </c>
      <c r="Y3" s="9">
        <f>Calculations!AG44</f>
        <v>0</v>
      </c>
      <c r="Z3" s="9">
        <f>Calculations!AH44</f>
        <v>0</v>
      </c>
      <c r="AA3" s="9">
        <f>Calculations!AI44</f>
        <v>0</v>
      </c>
      <c r="AB3" s="9">
        <f>Calculations!AJ44</f>
        <v>0</v>
      </c>
      <c r="AC3" s="9">
        <f>Calculations!AK44</f>
        <v>0</v>
      </c>
      <c r="AD3" s="9">
        <f>Calculations!AL44</f>
        <v>0</v>
      </c>
      <c r="AE3" s="9">
        <f>Calculations!AM44</f>
        <v>0</v>
      </c>
      <c r="AF3" s="9">
        <f>Calculations!AN44</f>
        <v>0</v>
      </c>
      <c r="AG3" s="9">
        <f>Calculations!AO44</f>
        <v>0</v>
      </c>
    </row>
    <row r="4" spans="1:35" x14ac:dyDescent="0.45">
      <c r="A4" s="1" t="s">
        <v>108</v>
      </c>
      <c r="B4" s="9">
        <f>Calculations!J45</f>
        <v>912283076142132</v>
      </c>
      <c r="C4" s="9">
        <f>Calculations!K45</f>
        <v>914697044839255.38</v>
      </c>
      <c r="D4" s="9">
        <f>Calculations!L45</f>
        <v>916305021996615.88</v>
      </c>
      <c r="E4" s="9">
        <f>Calculations!M45</f>
        <v>919318276649746.13</v>
      </c>
      <c r="F4" s="9">
        <f>Calculations!N45</f>
        <v>922922004230118.5</v>
      </c>
      <c r="G4" s="9">
        <f>Calculations!O45</f>
        <v>927320506768189.5</v>
      </c>
      <c r="H4" s="9">
        <f>Calculations!P45</f>
        <v>931842391708967.88</v>
      </c>
      <c r="I4" s="9">
        <f>Calculations!Q45</f>
        <v>936136740270727.63</v>
      </c>
      <c r="J4" s="9">
        <f>Calculations!R45</f>
        <v>940534441624365.38</v>
      </c>
      <c r="K4" s="9">
        <f>Calculations!S45</f>
        <v>945920804568528</v>
      </c>
      <c r="L4" s="9">
        <f>Calculations!T45</f>
        <v>952626718274111.63</v>
      </c>
      <c r="M4" s="9">
        <f>Calculations!U45</f>
        <v>958612367174280.75</v>
      </c>
      <c r="N4" s="9">
        <f>Calculations!V45</f>
        <v>965448072758037.13</v>
      </c>
      <c r="O4" s="9">
        <f>Calculations!W45</f>
        <v>972542560913705.75</v>
      </c>
      <c r="P4" s="9">
        <f>Calculations!X45</f>
        <v>979273311336717.5</v>
      </c>
      <c r="Q4" s="9">
        <f>Calculations!Y45</f>
        <v>985728454314720.63</v>
      </c>
      <c r="R4" s="9">
        <f>Calculations!Z45</f>
        <v>992384694585448.38</v>
      </c>
      <c r="S4" s="9">
        <f>Calculations!AA45</f>
        <v>999068175126903.5</v>
      </c>
      <c r="T4" s="9">
        <f>Calculations!AB45</f>
        <v>1005081865482233.4</v>
      </c>
      <c r="U4" s="9">
        <f>Calculations!AC45</f>
        <v>1010590809644670.1</v>
      </c>
      <c r="V4" s="9">
        <f>Calculations!AD45</f>
        <v>1015826549915397.5</v>
      </c>
      <c r="W4" s="9">
        <f>Calculations!AE45</f>
        <v>1021111963620981.4</v>
      </c>
      <c r="X4" s="9">
        <f>Calculations!AF45</f>
        <v>1026355715736040.6</v>
      </c>
      <c r="Y4" s="9">
        <f>Calculations!AG45</f>
        <v>1031626708121827.5</v>
      </c>
      <c r="Z4" s="9">
        <f>Calculations!AH45</f>
        <v>1037083575296108.3</v>
      </c>
      <c r="AA4" s="9">
        <f>Calculations!AI45</f>
        <v>1042992310490693.5</v>
      </c>
      <c r="AB4" s="9">
        <f>Calculations!AJ45</f>
        <v>1049155822335025.5</v>
      </c>
      <c r="AC4" s="9">
        <f>Calculations!AK45</f>
        <v>1055549274111675.3</v>
      </c>
      <c r="AD4" s="9">
        <f>Calculations!AL45</f>
        <v>1062008423011844.3</v>
      </c>
      <c r="AE4" s="9">
        <f>Calculations!AM45</f>
        <v>1068631013536379</v>
      </c>
      <c r="AF4" s="9">
        <f>Calculations!AN45</f>
        <v>1075184702199661.6</v>
      </c>
      <c r="AG4" s="9">
        <f>Calculations!AO45</f>
        <v>1081680705583756.5</v>
      </c>
    </row>
    <row r="5" spans="1:35" x14ac:dyDescent="0.45">
      <c r="A5" s="1" t="s">
        <v>109</v>
      </c>
      <c r="B5" s="9">
        <f>Calculations!J46</f>
        <v>39893376480541.453</v>
      </c>
      <c r="C5" s="9">
        <f>Calculations!K46</f>
        <v>37944895939086.297</v>
      </c>
      <c r="D5" s="9">
        <f>Calculations!L46</f>
        <v>36179886632825.719</v>
      </c>
      <c r="E5" s="9">
        <f>Calculations!M46</f>
        <v>34470159052453.465</v>
      </c>
      <c r="F5" s="9">
        <f>Calculations!N46</f>
        <v>32892626903553.305</v>
      </c>
      <c r="G5" s="9">
        <f>Calculations!O46</f>
        <v>31482542301184.426</v>
      </c>
      <c r="H5" s="9">
        <f>Calculations!P46</f>
        <v>30271952622673.43</v>
      </c>
      <c r="I5" s="9">
        <f>Calculations!Q46</f>
        <v>29244834179357.02</v>
      </c>
      <c r="J5" s="9">
        <f>Calculations!R46</f>
        <v>28430830795262.262</v>
      </c>
      <c r="K5" s="9">
        <f>Calculations!S46</f>
        <v>27760239424703.891</v>
      </c>
      <c r="L5" s="9">
        <f>Calculations!T46</f>
        <v>27234662436548.223</v>
      </c>
      <c r="M5" s="9">
        <f>Calculations!U46</f>
        <v>26866117597292.723</v>
      </c>
      <c r="N5" s="9">
        <f>Calculations!V46</f>
        <v>26455109983079.523</v>
      </c>
      <c r="O5" s="9">
        <f>Calculations!W46</f>
        <v>26021669204737.73</v>
      </c>
      <c r="P5" s="9">
        <f>Calculations!X46</f>
        <v>25562590524534.684</v>
      </c>
      <c r="Q5" s="9">
        <f>Calculations!Y46</f>
        <v>25095499999999.996</v>
      </c>
      <c r="R5" s="9">
        <f>Calculations!Z46</f>
        <v>24619596446700.508</v>
      </c>
      <c r="S5" s="9">
        <f>Calculations!AA46</f>
        <v>24136482233502.539</v>
      </c>
      <c r="T5" s="9">
        <f>Calculations!AB46</f>
        <v>23657373942470.391</v>
      </c>
      <c r="U5" s="9">
        <f>Calculations!AC46</f>
        <v>23183873942470.391</v>
      </c>
      <c r="V5" s="9">
        <f>Calculations!AD46</f>
        <v>22714379864636.211</v>
      </c>
      <c r="W5" s="9">
        <f>Calculations!AE46</f>
        <v>22267318950930.629</v>
      </c>
      <c r="X5" s="9">
        <f>Calculations!AF46</f>
        <v>21830673434856.176</v>
      </c>
      <c r="Y5" s="9">
        <f>Calculations!AG46</f>
        <v>21397232656514.383</v>
      </c>
      <c r="Z5" s="9">
        <f>Calculations!AH46</f>
        <v>20982219120135.363</v>
      </c>
      <c r="AA5" s="9">
        <f>Calculations!AI46</f>
        <v>20591241116751.27</v>
      </c>
      <c r="AB5" s="9">
        <f>Calculations!AJ46</f>
        <v>20212280879864.637</v>
      </c>
      <c r="AC5" s="9">
        <f>Calculations!AK46</f>
        <v>19862163282571.914</v>
      </c>
      <c r="AD5" s="9">
        <f>Calculations!AL46</f>
        <v>19524864636209.813</v>
      </c>
      <c r="AE5" s="9">
        <f>Calculations!AM46</f>
        <v>19195577834179.355</v>
      </c>
      <c r="AF5" s="9">
        <f>Calculations!AN46</f>
        <v>18876706429780.031</v>
      </c>
      <c r="AG5" s="9">
        <f>Calculations!AO46</f>
        <v>18571455160744.5</v>
      </c>
    </row>
    <row r="6" spans="1:35" x14ac:dyDescent="0.45">
      <c r="A6" s="1" t="s">
        <v>111</v>
      </c>
      <c r="B6" s="9">
        <f>Calculations!J47</f>
        <v>0</v>
      </c>
      <c r="C6" s="9">
        <f>Calculations!K47</f>
        <v>0</v>
      </c>
      <c r="D6" s="9">
        <f>Calculations!L47</f>
        <v>0</v>
      </c>
      <c r="E6" s="9">
        <f>Calculations!M47</f>
        <v>0</v>
      </c>
      <c r="F6" s="9">
        <f>Calculations!N47</f>
        <v>0</v>
      </c>
      <c r="G6" s="9">
        <f>Calculations!O47</f>
        <v>0</v>
      </c>
      <c r="H6" s="9">
        <f>Calculations!P47</f>
        <v>0</v>
      </c>
      <c r="I6" s="9">
        <f>Calculations!Q47</f>
        <v>0</v>
      </c>
      <c r="J6" s="9">
        <f>Calculations!R47</f>
        <v>0</v>
      </c>
      <c r="K6" s="9">
        <f>Calculations!S47</f>
        <v>0</v>
      </c>
      <c r="L6" s="9">
        <f>Calculations!T47</f>
        <v>0</v>
      </c>
      <c r="M6" s="9">
        <f>Calculations!U47</f>
        <v>0</v>
      </c>
      <c r="N6" s="9">
        <f>Calculations!V47</f>
        <v>0</v>
      </c>
      <c r="O6" s="9">
        <f>Calculations!W47</f>
        <v>0</v>
      </c>
      <c r="P6" s="9">
        <f>Calculations!X47</f>
        <v>0</v>
      </c>
      <c r="Q6" s="9">
        <f>Calculations!Y47</f>
        <v>0</v>
      </c>
      <c r="R6" s="9">
        <f>Calculations!Z47</f>
        <v>0</v>
      </c>
      <c r="S6" s="9">
        <f>Calculations!AA47</f>
        <v>0</v>
      </c>
      <c r="T6" s="9">
        <f>Calculations!AB47</f>
        <v>0</v>
      </c>
      <c r="U6" s="9">
        <f>Calculations!AC47</f>
        <v>0</v>
      </c>
      <c r="V6" s="9">
        <f>Calculations!AD47</f>
        <v>0</v>
      </c>
      <c r="W6" s="9">
        <f>Calculations!AE47</f>
        <v>0</v>
      </c>
      <c r="X6" s="9">
        <f>Calculations!AF47</f>
        <v>0</v>
      </c>
      <c r="Y6" s="9">
        <f>Calculations!AG47</f>
        <v>0</v>
      </c>
      <c r="Z6" s="9">
        <f>Calculations!AH47</f>
        <v>0</v>
      </c>
      <c r="AA6" s="9">
        <f>Calculations!AI47</f>
        <v>0</v>
      </c>
      <c r="AB6" s="9">
        <f>Calculations!AJ47</f>
        <v>0</v>
      </c>
      <c r="AC6" s="9">
        <f>Calculations!AK47</f>
        <v>0</v>
      </c>
      <c r="AD6" s="9">
        <f>Calculations!AL47</f>
        <v>0</v>
      </c>
      <c r="AE6" s="9">
        <f>Calculations!AM47</f>
        <v>0</v>
      </c>
      <c r="AF6" s="9">
        <f>Calculations!AN47</f>
        <v>0</v>
      </c>
      <c r="AG6" s="9">
        <f>Calculations!AO47</f>
        <v>0</v>
      </c>
    </row>
    <row r="7" spans="1:35" x14ac:dyDescent="0.45">
      <c r="A7" s="1" t="s">
        <v>239</v>
      </c>
      <c r="B7" s="9">
        <f>Calculations!J48</f>
        <v>0</v>
      </c>
      <c r="C7" s="9">
        <f>Calculations!K48</f>
        <v>0</v>
      </c>
      <c r="D7" s="9">
        <f>Calculations!L48</f>
        <v>0</v>
      </c>
      <c r="E7" s="9">
        <f>Calculations!M48</f>
        <v>0</v>
      </c>
      <c r="F7" s="9">
        <f>Calculations!N48</f>
        <v>0</v>
      </c>
      <c r="G7" s="9">
        <f>Calculations!O48</f>
        <v>0</v>
      </c>
      <c r="H7" s="9">
        <f>Calculations!P48</f>
        <v>0</v>
      </c>
      <c r="I7" s="9">
        <f>Calculations!Q48</f>
        <v>0</v>
      </c>
      <c r="J7" s="9">
        <f>Calculations!R48</f>
        <v>0</v>
      </c>
      <c r="K7" s="9">
        <f>Calculations!S48</f>
        <v>0</v>
      </c>
      <c r="L7" s="9">
        <f>Calculations!T48</f>
        <v>0</v>
      </c>
      <c r="M7" s="9">
        <f>Calculations!U48</f>
        <v>0</v>
      </c>
      <c r="N7" s="9">
        <f>Calculations!V48</f>
        <v>0</v>
      </c>
      <c r="O7" s="9">
        <f>Calculations!W48</f>
        <v>0</v>
      </c>
      <c r="P7" s="9">
        <f>Calculations!X48</f>
        <v>0</v>
      </c>
      <c r="Q7" s="9">
        <f>Calculations!Y48</f>
        <v>0</v>
      </c>
      <c r="R7" s="9">
        <f>Calculations!Z48</f>
        <v>0</v>
      </c>
      <c r="S7" s="9">
        <f>Calculations!AA48</f>
        <v>0</v>
      </c>
      <c r="T7" s="9">
        <f>Calculations!AB48</f>
        <v>0</v>
      </c>
      <c r="U7" s="9">
        <f>Calculations!AC48</f>
        <v>0</v>
      </c>
      <c r="V7" s="9">
        <f>Calculations!AD48</f>
        <v>0</v>
      </c>
      <c r="W7" s="9">
        <f>Calculations!AE48</f>
        <v>0</v>
      </c>
      <c r="X7" s="9">
        <f>Calculations!AF48</f>
        <v>0</v>
      </c>
      <c r="Y7" s="9">
        <f>Calculations!AG48</f>
        <v>0</v>
      </c>
      <c r="Z7" s="9">
        <f>Calculations!AH48</f>
        <v>0</v>
      </c>
      <c r="AA7" s="9">
        <f>Calculations!AI48</f>
        <v>0</v>
      </c>
      <c r="AB7" s="9">
        <f>Calculations!AJ48</f>
        <v>0</v>
      </c>
      <c r="AC7" s="9">
        <f>Calculations!AK48</f>
        <v>0</v>
      </c>
      <c r="AD7" s="9">
        <f>Calculations!AL48</f>
        <v>0</v>
      </c>
      <c r="AE7" s="9">
        <f>Calculations!AM48</f>
        <v>0</v>
      </c>
      <c r="AF7" s="9">
        <f>Calculations!AN48</f>
        <v>0</v>
      </c>
      <c r="AG7" s="9">
        <f>Calculations!AO48</f>
        <v>0</v>
      </c>
    </row>
    <row r="8" spans="1:35" x14ac:dyDescent="0.45">
      <c r="A8" s="1" t="s">
        <v>387</v>
      </c>
      <c r="B8" s="9">
        <f>Calculations!J49</f>
        <v>0</v>
      </c>
      <c r="C8" s="9">
        <f>Calculations!K49</f>
        <v>0</v>
      </c>
      <c r="D8" s="9">
        <f>Calculations!L49</f>
        <v>0</v>
      </c>
      <c r="E8" s="9">
        <f>Calculations!M49</f>
        <v>0</v>
      </c>
      <c r="F8" s="9">
        <f>Calculations!N49</f>
        <v>0</v>
      </c>
      <c r="G8" s="9">
        <f>Calculations!O49</f>
        <v>0</v>
      </c>
      <c r="H8" s="9">
        <f>Calculations!P49</f>
        <v>0</v>
      </c>
      <c r="I8" s="9">
        <f>Calculations!Q49</f>
        <v>0</v>
      </c>
      <c r="J8" s="9">
        <f>Calculations!R49</f>
        <v>0</v>
      </c>
      <c r="K8" s="9">
        <f>Calculations!S49</f>
        <v>0</v>
      </c>
      <c r="L8" s="9">
        <f>Calculations!T49</f>
        <v>0</v>
      </c>
      <c r="M8" s="9">
        <f>Calculations!U49</f>
        <v>0</v>
      </c>
      <c r="N8" s="9">
        <f>Calculations!V49</f>
        <v>0</v>
      </c>
      <c r="O8" s="9">
        <f>Calculations!W49</f>
        <v>0</v>
      </c>
      <c r="P8" s="9">
        <f>Calculations!X49</f>
        <v>0</v>
      </c>
      <c r="Q8" s="9">
        <f>Calculations!Y49</f>
        <v>0</v>
      </c>
      <c r="R8" s="9">
        <f>Calculations!Z49</f>
        <v>0</v>
      </c>
      <c r="S8" s="9">
        <f>Calculations!AA49</f>
        <v>0</v>
      </c>
      <c r="T8" s="9">
        <f>Calculations!AB49</f>
        <v>0</v>
      </c>
      <c r="U8" s="9">
        <f>Calculations!AC49</f>
        <v>0</v>
      </c>
      <c r="V8" s="9">
        <f>Calculations!AD49</f>
        <v>0</v>
      </c>
      <c r="W8" s="9">
        <f>Calculations!AE49</f>
        <v>0</v>
      </c>
      <c r="X8" s="9">
        <f>Calculations!AF49</f>
        <v>0</v>
      </c>
      <c r="Y8" s="9">
        <f>Calculations!AG49</f>
        <v>0</v>
      </c>
      <c r="Z8" s="9">
        <f>Calculations!AH49</f>
        <v>0</v>
      </c>
      <c r="AA8" s="9">
        <f>Calculations!AI49</f>
        <v>0</v>
      </c>
      <c r="AB8" s="9">
        <f>Calculations!AJ49</f>
        <v>0</v>
      </c>
      <c r="AC8" s="9">
        <f>Calculations!AK49</f>
        <v>0</v>
      </c>
      <c r="AD8" s="9">
        <f>Calculations!AL49</f>
        <v>0</v>
      </c>
      <c r="AE8" s="9">
        <f>Calculations!AM49</f>
        <v>0</v>
      </c>
      <c r="AF8" s="9">
        <f>Calculations!AN49</f>
        <v>0</v>
      </c>
      <c r="AG8" s="9">
        <f>Calculations!AO49</f>
        <v>0</v>
      </c>
    </row>
    <row r="9" spans="1:35" x14ac:dyDescent="0.45">
      <c r="A9" s="1" t="s">
        <v>388</v>
      </c>
      <c r="B9" s="9">
        <f>Calculations!J50</f>
        <v>0</v>
      </c>
      <c r="C9" s="9">
        <f>Calculations!K50</f>
        <v>0</v>
      </c>
      <c r="D9" s="9">
        <f>Calculations!L50</f>
        <v>0</v>
      </c>
      <c r="E9" s="9">
        <f>Calculations!M50</f>
        <v>0</v>
      </c>
      <c r="F9" s="9">
        <f>Calculations!N50</f>
        <v>0</v>
      </c>
      <c r="G9" s="9">
        <f>Calculations!O50</f>
        <v>0</v>
      </c>
      <c r="H9" s="9">
        <f>Calculations!P50</f>
        <v>0</v>
      </c>
      <c r="I9" s="9">
        <f>Calculations!Q50</f>
        <v>0</v>
      </c>
      <c r="J9" s="9">
        <f>Calculations!R50</f>
        <v>0</v>
      </c>
      <c r="K9" s="9">
        <f>Calculations!S50</f>
        <v>0</v>
      </c>
      <c r="L9" s="9">
        <f>Calculations!T50</f>
        <v>0</v>
      </c>
      <c r="M9" s="9">
        <f>Calculations!U50</f>
        <v>0</v>
      </c>
      <c r="N9" s="9">
        <f>Calculations!V50</f>
        <v>0</v>
      </c>
      <c r="O9" s="9">
        <f>Calculations!W50</f>
        <v>0</v>
      </c>
      <c r="P9" s="9">
        <f>Calculations!X50</f>
        <v>0</v>
      </c>
      <c r="Q9" s="9">
        <f>Calculations!Y50</f>
        <v>0</v>
      </c>
      <c r="R9" s="9">
        <f>Calculations!Z50</f>
        <v>0</v>
      </c>
      <c r="S9" s="9">
        <f>Calculations!AA50</f>
        <v>0</v>
      </c>
      <c r="T9" s="9">
        <f>Calculations!AB50</f>
        <v>0</v>
      </c>
      <c r="U9" s="9">
        <f>Calculations!AC50</f>
        <v>0</v>
      </c>
      <c r="V9" s="9">
        <f>Calculations!AD50</f>
        <v>0</v>
      </c>
      <c r="W9" s="9">
        <f>Calculations!AE50</f>
        <v>0</v>
      </c>
      <c r="X9" s="9">
        <f>Calculations!AF50</f>
        <v>0</v>
      </c>
      <c r="Y9" s="9">
        <f>Calculations!AG50</f>
        <v>0</v>
      </c>
      <c r="Z9" s="9">
        <f>Calculations!AH50</f>
        <v>0</v>
      </c>
      <c r="AA9" s="9">
        <f>Calculations!AI50</f>
        <v>0</v>
      </c>
      <c r="AB9" s="9">
        <f>Calculations!AJ50</f>
        <v>0</v>
      </c>
      <c r="AC9" s="9">
        <f>Calculations!AK50</f>
        <v>0</v>
      </c>
      <c r="AD9" s="9">
        <f>Calculations!AL50</f>
        <v>0</v>
      </c>
      <c r="AE9" s="9">
        <f>Calculations!AM50</f>
        <v>0</v>
      </c>
      <c r="AF9" s="9">
        <f>Calculations!AN50</f>
        <v>0</v>
      </c>
      <c r="AG9" s="9">
        <f>Calculations!AO50</f>
        <v>0</v>
      </c>
    </row>
    <row r="10" spans="1:35" x14ac:dyDescent="0.45">
      <c r="A10" s="1" t="s">
        <v>389</v>
      </c>
      <c r="B10" s="9">
        <f>Calculations!J51</f>
        <v>65485610829103.219</v>
      </c>
      <c r="C10" s="9">
        <f>Calculations!K51</f>
        <v>62977903553299.492</v>
      </c>
      <c r="D10" s="9">
        <f>Calculations!L51</f>
        <v>60809898477157.359</v>
      </c>
      <c r="E10" s="9">
        <f>Calculations!M51</f>
        <v>58710795262267.344</v>
      </c>
      <c r="F10" s="9">
        <f>Calculations!N51</f>
        <v>56717448392554.984</v>
      </c>
      <c r="G10" s="9">
        <f>Calculations!O51</f>
        <v>54889946700507.609</v>
      </c>
      <c r="H10" s="9">
        <f>Calculations!P51</f>
        <v>53192236886632.828</v>
      </c>
      <c r="I10" s="9">
        <f>Calculations!Q51</f>
        <v>51602686971235.188</v>
      </c>
      <c r="J10" s="9">
        <f>Calculations!R51</f>
        <v>50150139593908.625</v>
      </c>
      <c r="K10" s="9">
        <f>Calculations!S51</f>
        <v>48876256345177.664</v>
      </c>
      <c r="L10" s="9">
        <f>Calculations!T51</f>
        <v>47784241962774.953</v>
      </c>
      <c r="M10" s="9">
        <f>Calculations!U51</f>
        <v>46862879864636.211</v>
      </c>
      <c r="N10" s="9">
        <f>Calculations!V51</f>
        <v>45926295262267.336</v>
      </c>
      <c r="O10" s="9">
        <f>Calculations!W51</f>
        <v>44972084602368.867</v>
      </c>
      <c r="P10" s="9">
        <f>Calculations!X51</f>
        <v>44017072758037.227</v>
      </c>
      <c r="Q10" s="9">
        <f>Calculations!Y51</f>
        <v>43066868020304.57</v>
      </c>
      <c r="R10" s="9">
        <f>Calculations!Z51</f>
        <v>42137494077834.18</v>
      </c>
      <c r="S10" s="9">
        <f>Calculations!AA51</f>
        <v>41227348561759.734</v>
      </c>
      <c r="T10" s="9">
        <f>Calculations!AB51</f>
        <v>40348449238578.68</v>
      </c>
      <c r="U10" s="9">
        <f>Calculations!AC51</f>
        <v>39473555837563.453</v>
      </c>
      <c r="V10" s="9">
        <f>Calculations!AD51</f>
        <v>38616288494077.836</v>
      </c>
      <c r="W10" s="9">
        <f>Calculations!AE51</f>
        <v>37791068527918.781</v>
      </c>
      <c r="X10" s="9">
        <f>Calculations!AF51</f>
        <v>37005907783417.93</v>
      </c>
      <c r="Y10" s="9">
        <f>Calculations!AG51</f>
        <v>36259203891708.977</v>
      </c>
      <c r="Z10" s="9">
        <f>Calculations!AH51</f>
        <v>35553360406091.367</v>
      </c>
      <c r="AA10" s="9">
        <f>Calculations!AI51</f>
        <v>34896389170896.781</v>
      </c>
      <c r="AB10" s="9">
        <f>Calculations!AJ51</f>
        <v>34285085448392.551</v>
      </c>
      <c r="AC10" s="9">
        <f>Calculations!AK51</f>
        <v>33717846869712.348</v>
      </c>
      <c r="AD10" s="9">
        <f>Calculations!AL51</f>
        <v>33182655668358.707</v>
      </c>
      <c r="AE10" s="9">
        <f>Calculations!AM51</f>
        <v>32671500000000</v>
      </c>
      <c r="AF10" s="9">
        <f>Calculations!AN51</f>
        <v>32181175126903.555</v>
      </c>
      <c r="AG10" s="9">
        <f>Calculations!AO51</f>
        <v>31710879864636.207</v>
      </c>
    </row>
    <row r="11" spans="1:35" x14ac:dyDescent="0.45">
      <c r="A11" s="1" t="s">
        <v>390</v>
      </c>
      <c r="B11" s="9">
        <f>Calculations!J52</f>
        <v>0</v>
      </c>
      <c r="C11" s="9">
        <f>Calculations!K52</f>
        <v>0</v>
      </c>
      <c r="D11" s="9">
        <f>Calculations!L52</f>
        <v>0</v>
      </c>
      <c r="E11" s="9">
        <f>Calculations!M52</f>
        <v>0</v>
      </c>
      <c r="F11" s="9">
        <f>Calculations!N52</f>
        <v>0</v>
      </c>
      <c r="G11" s="9">
        <f>Calculations!O52</f>
        <v>0</v>
      </c>
      <c r="H11" s="9">
        <f>Calculations!P52</f>
        <v>0</v>
      </c>
      <c r="I11" s="9">
        <f>Calculations!Q52</f>
        <v>0</v>
      </c>
      <c r="J11" s="9">
        <f>Calculations!R52</f>
        <v>0</v>
      </c>
      <c r="K11" s="9">
        <f>Calculations!S52</f>
        <v>0</v>
      </c>
      <c r="L11" s="9">
        <f>Calculations!T52</f>
        <v>0</v>
      </c>
      <c r="M11" s="9">
        <f>Calculations!U52</f>
        <v>0</v>
      </c>
      <c r="N11" s="9">
        <f>Calculations!V52</f>
        <v>0</v>
      </c>
      <c r="O11" s="9">
        <f>Calculations!W52</f>
        <v>0</v>
      </c>
      <c r="P11" s="9">
        <f>Calculations!X52</f>
        <v>0</v>
      </c>
      <c r="Q11" s="9">
        <f>Calculations!Y52</f>
        <v>0</v>
      </c>
      <c r="R11" s="9">
        <f>Calculations!Z52</f>
        <v>0</v>
      </c>
      <c r="S11" s="9">
        <f>Calculations!AA52</f>
        <v>0</v>
      </c>
      <c r="T11" s="9">
        <f>Calculations!AB52</f>
        <v>0</v>
      </c>
      <c r="U11" s="9">
        <f>Calculations!AC52</f>
        <v>0</v>
      </c>
      <c r="V11" s="9">
        <f>Calculations!AD52</f>
        <v>0</v>
      </c>
      <c r="W11" s="9">
        <f>Calculations!AE52</f>
        <v>0</v>
      </c>
      <c r="X11" s="9">
        <f>Calculations!AF52</f>
        <v>0</v>
      </c>
      <c r="Y11" s="9">
        <f>Calculations!AG52</f>
        <v>0</v>
      </c>
      <c r="Z11" s="9">
        <f>Calculations!AH52</f>
        <v>0</v>
      </c>
      <c r="AA11" s="9">
        <f>Calculations!AI52</f>
        <v>0</v>
      </c>
      <c r="AB11" s="9">
        <f>Calculations!AJ52</f>
        <v>0</v>
      </c>
      <c r="AC11" s="9">
        <f>Calculations!AK52</f>
        <v>0</v>
      </c>
      <c r="AD11" s="9">
        <f>Calculations!AL52</f>
        <v>0</v>
      </c>
      <c r="AE11" s="9">
        <f>Calculations!AM52</f>
        <v>0</v>
      </c>
      <c r="AF11" s="9">
        <f>Calculations!AN52</f>
        <v>0</v>
      </c>
      <c r="AG11" s="9">
        <f>Calculations!AO52</f>
        <v>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11"/>
  <sheetViews>
    <sheetView zoomScale="80" zoomScaleNormal="80" workbookViewId="0">
      <selection activeCell="B15" sqref="B15"/>
    </sheetView>
  </sheetViews>
  <sheetFormatPr defaultRowHeight="14.25" x14ac:dyDescent="0.45"/>
  <cols>
    <col min="1" max="1" width="29.86328125" customWidth="1"/>
    <col min="2"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Calculations!J56</f>
        <v>1437204695431472</v>
      </c>
      <c r="C2" s="9">
        <f>Calculations!K56</f>
        <v>1459419937394247</v>
      </c>
      <c r="D2" s="9">
        <f>Calculations!L56</f>
        <v>1472673130287648</v>
      </c>
      <c r="E2" s="9">
        <f>Calculations!M56</f>
        <v>1470385748730964.5</v>
      </c>
      <c r="F2" s="9">
        <f>Calculations!N56</f>
        <v>1466354989847715.8</v>
      </c>
      <c r="G2" s="9">
        <f>Calculations!O56</f>
        <v>1464189388324873</v>
      </c>
      <c r="H2" s="9">
        <f>Calculations!P56</f>
        <v>1462753665820643</v>
      </c>
      <c r="I2" s="9">
        <f>Calculations!Q56</f>
        <v>1469615810490693.5</v>
      </c>
      <c r="J2" s="9">
        <f>Calculations!R56</f>
        <v>1477960947546531.3</v>
      </c>
      <c r="K2" s="9">
        <f>Calculations!S56</f>
        <v>1489751177664974.5</v>
      </c>
      <c r="L2" s="9">
        <f>Calculations!T56</f>
        <v>1504633979695431.3</v>
      </c>
      <c r="M2" s="9">
        <f>Calculations!U56</f>
        <v>1520575947546531.3</v>
      </c>
      <c r="N2" s="9">
        <f>Calculations!V56</f>
        <v>1537965655668358.8</v>
      </c>
      <c r="O2" s="9">
        <f>Calculations!W56</f>
        <v>1556378476311336.8</v>
      </c>
      <c r="P2" s="9">
        <f>Calculations!X56</f>
        <v>1574216847715736</v>
      </c>
      <c r="Q2" s="9">
        <f>Calculations!Y56</f>
        <v>1594776041455160.8</v>
      </c>
      <c r="R2" s="9">
        <f>Calculations!Z56</f>
        <v>1615618053299492.3</v>
      </c>
      <c r="S2" s="9">
        <f>Calculations!AA56</f>
        <v>1637140270727580.5</v>
      </c>
      <c r="T2" s="9">
        <f>Calculations!AB56</f>
        <v>1658926077834179.3</v>
      </c>
      <c r="U2" s="9">
        <f>Calculations!AC56</f>
        <v>1679950759729272.3</v>
      </c>
      <c r="V2" s="9">
        <f>Calculations!AD56</f>
        <v>1701296716582064</v>
      </c>
      <c r="W2" s="9">
        <f>Calculations!AE56</f>
        <v>1723805192047377.3</v>
      </c>
      <c r="X2" s="9">
        <f>Calculations!AF56</f>
        <v>1745906665820643</v>
      </c>
      <c r="Y2" s="9">
        <f>Calculations!AG56</f>
        <v>1768133124365482</v>
      </c>
      <c r="Z2" s="9">
        <f>Calculations!AH56</f>
        <v>1790776198815566.8</v>
      </c>
      <c r="AA2" s="9">
        <f>Calculations!AI56</f>
        <v>1813468145516074.5</v>
      </c>
      <c r="AB2" s="9">
        <f>Calculations!AJ56</f>
        <v>1837054214043993.3</v>
      </c>
      <c r="AC2" s="9">
        <f>Calculations!AK56</f>
        <v>1861738706429780</v>
      </c>
      <c r="AD2" s="9">
        <f>Calculations!AL56</f>
        <v>1886375928934009.8</v>
      </c>
      <c r="AE2" s="9">
        <f>Calculations!AM56</f>
        <v>1911437779187817.3</v>
      </c>
      <c r="AF2" s="9">
        <f>Calculations!AN56</f>
        <v>1937239923857868</v>
      </c>
      <c r="AG2" s="9">
        <f>Calculations!AO56</f>
        <v>1963312067681895</v>
      </c>
    </row>
    <row r="3" spans="1:35" x14ac:dyDescent="0.45">
      <c r="A3" s="1" t="s">
        <v>107</v>
      </c>
      <c r="B3" s="9">
        <f>Calculations!J57</f>
        <v>0</v>
      </c>
      <c r="C3" s="9">
        <f>Calculations!K57</f>
        <v>0</v>
      </c>
      <c r="D3" s="9">
        <f>Calculations!L57</f>
        <v>0</v>
      </c>
      <c r="E3" s="9">
        <f>Calculations!M57</f>
        <v>0</v>
      </c>
      <c r="F3" s="9">
        <f>Calculations!N57</f>
        <v>0</v>
      </c>
      <c r="G3" s="9">
        <f>Calculations!O57</f>
        <v>0</v>
      </c>
      <c r="H3" s="9">
        <f>Calculations!P57</f>
        <v>0</v>
      </c>
      <c r="I3" s="9">
        <f>Calculations!Q57</f>
        <v>0</v>
      </c>
      <c r="J3" s="9">
        <f>Calculations!R57</f>
        <v>0</v>
      </c>
      <c r="K3" s="9">
        <f>Calculations!S57</f>
        <v>0</v>
      </c>
      <c r="L3" s="9">
        <f>Calculations!T57</f>
        <v>0</v>
      </c>
      <c r="M3" s="9">
        <f>Calculations!U57</f>
        <v>0</v>
      </c>
      <c r="N3" s="9">
        <f>Calculations!V57</f>
        <v>0</v>
      </c>
      <c r="O3" s="9">
        <f>Calculations!W57</f>
        <v>0</v>
      </c>
      <c r="P3" s="9">
        <f>Calculations!X57</f>
        <v>0</v>
      </c>
      <c r="Q3" s="9">
        <f>Calculations!Y57</f>
        <v>0</v>
      </c>
      <c r="R3" s="9">
        <f>Calculations!Z57</f>
        <v>0</v>
      </c>
      <c r="S3" s="9">
        <f>Calculations!AA57</f>
        <v>0</v>
      </c>
      <c r="T3" s="9">
        <f>Calculations!AB57</f>
        <v>0</v>
      </c>
      <c r="U3" s="9">
        <f>Calculations!AC57</f>
        <v>0</v>
      </c>
      <c r="V3" s="9">
        <f>Calculations!AD57</f>
        <v>0</v>
      </c>
      <c r="W3" s="9">
        <f>Calculations!AE57</f>
        <v>0</v>
      </c>
      <c r="X3" s="9">
        <f>Calculations!AF57</f>
        <v>0</v>
      </c>
      <c r="Y3" s="9">
        <f>Calculations!AG57</f>
        <v>0</v>
      </c>
      <c r="Z3" s="9">
        <f>Calculations!AH57</f>
        <v>0</v>
      </c>
      <c r="AA3" s="9">
        <f>Calculations!AI57</f>
        <v>0</v>
      </c>
      <c r="AB3" s="9">
        <f>Calculations!AJ57</f>
        <v>0</v>
      </c>
      <c r="AC3" s="9">
        <f>Calculations!AK57</f>
        <v>0</v>
      </c>
      <c r="AD3" s="9">
        <f>Calculations!AL57</f>
        <v>0</v>
      </c>
      <c r="AE3" s="9">
        <f>Calculations!AM57</f>
        <v>0</v>
      </c>
      <c r="AF3" s="9">
        <f>Calculations!AN57</f>
        <v>0</v>
      </c>
      <c r="AG3" s="9">
        <f>Calculations!AO57</f>
        <v>0</v>
      </c>
    </row>
    <row r="4" spans="1:35" x14ac:dyDescent="0.45">
      <c r="A4" s="1" t="s">
        <v>108</v>
      </c>
      <c r="B4" s="9">
        <f>Calculations!J58</f>
        <v>184377374788494.09</v>
      </c>
      <c r="C4" s="9">
        <f>Calculations!K58</f>
        <v>184427048223350.25</v>
      </c>
      <c r="D4" s="9">
        <f>Calculations!L58</f>
        <v>183931916243654.81</v>
      </c>
      <c r="E4" s="9">
        <f>Calculations!M58</f>
        <v>183485656514382.41</v>
      </c>
      <c r="F4" s="9">
        <f>Calculations!N58</f>
        <v>182976904399323.19</v>
      </c>
      <c r="G4" s="9">
        <f>Calculations!O58</f>
        <v>182440110829103.22</v>
      </c>
      <c r="H4" s="9">
        <f>Calculations!P58</f>
        <v>181727857868020.28</v>
      </c>
      <c r="I4" s="9">
        <f>Calculations!Q58</f>
        <v>180788068527918.75</v>
      </c>
      <c r="J4" s="9">
        <f>Calculations!R58</f>
        <v>179771365482233.5</v>
      </c>
      <c r="K4" s="9">
        <f>Calculations!S58</f>
        <v>178819558375634.5</v>
      </c>
      <c r="L4" s="9">
        <f>Calculations!T58</f>
        <v>177995139593908.63</v>
      </c>
      <c r="M4" s="9">
        <f>Calculations!U58</f>
        <v>176746894247038.91</v>
      </c>
      <c r="N4" s="9">
        <f>Calculations!V58</f>
        <v>175739004230118.44</v>
      </c>
      <c r="O4" s="9">
        <f>Calculations!W58</f>
        <v>174928205583756.34</v>
      </c>
      <c r="P4" s="9">
        <f>Calculations!X58</f>
        <v>174126219966159.03</v>
      </c>
      <c r="Q4" s="9">
        <f>Calculations!Y58</f>
        <v>173318626057529.59</v>
      </c>
      <c r="R4" s="9">
        <f>Calculations!Z58</f>
        <v>172587144670050.75</v>
      </c>
      <c r="S4" s="9">
        <f>Calculations!AA58</f>
        <v>171944594754653.13</v>
      </c>
      <c r="T4" s="9">
        <f>Calculations!AB58</f>
        <v>171272401015228.41</v>
      </c>
      <c r="U4" s="9">
        <f>Calculations!AC58</f>
        <v>170588990693739.44</v>
      </c>
      <c r="V4" s="9">
        <f>Calculations!AD58</f>
        <v>169916796954314.72</v>
      </c>
      <c r="W4" s="9">
        <f>Calculations!AE58</f>
        <v>169275048223350.25</v>
      </c>
      <c r="X4" s="9">
        <f>Calculations!AF58</f>
        <v>168634100676818.94</v>
      </c>
      <c r="Y4" s="9">
        <f>Calculations!AG58</f>
        <v>167993153130287.66</v>
      </c>
      <c r="Z4" s="9">
        <f>Calculations!AH58</f>
        <v>167353807952622.66</v>
      </c>
      <c r="AA4" s="9">
        <f>Calculations!AI58</f>
        <v>166724076988155.66</v>
      </c>
      <c r="AB4" s="9">
        <f>Calculations!AJ58</f>
        <v>166075117597292.72</v>
      </c>
      <c r="AC4" s="9">
        <f>Calculations!AK58</f>
        <v>165417345177665</v>
      </c>
      <c r="AD4" s="9">
        <f>Calculations!AL58</f>
        <v>164737940778341.78</v>
      </c>
      <c r="AE4" s="9">
        <f>Calculations!AM58</f>
        <v>164077764805414.56</v>
      </c>
      <c r="AF4" s="9">
        <f>Calculations!AN58</f>
        <v>163414384094754.66</v>
      </c>
      <c r="AG4" s="9">
        <f>Calculations!AO58</f>
        <v>162755009306260.56</v>
      </c>
    </row>
    <row r="5" spans="1:35" x14ac:dyDescent="0.45">
      <c r="A5" s="1" t="s">
        <v>109</v>
      </c>
      <c r="B5" s="9">
        <f>Calculations!J59</f>
        <v>6120247884940.7783</v>
      </c>
      <c r="C5" s="9">
        <f>Calculations!K59</f>
        <v>6081791032148.8994</v>
      </c>
      <c r="D5" s="9">
        <f>Calculations!L59</f>
        <v>6053749576988.1563</v>
      </c>
      <c r="E5" s="9">
        <f>Calculations!M59</f>
        <v>6008883248730.9639</v>
      </c>
      <c r="F5" s="9">
        <f>Calculations!N59</f>
        <v>5960010998307.9531</v>
      </c>
      <c r="G5" s="9">
        <f>Calculations!O59</f>
        <v>5907934010152.2842</v>
      </c>
      <c r="H5" s="9">
        <f>Calculations!P59</f>
        <v>5858260575296.1084</v>
      </c>
      <c r="I5" s="9">
        <f>Calculations!Q59</f>
        <v>5812593062605.7529</v>
      </c>
      <c r="J5" s="9">
        <f>Calculations!R59</f>
        <v>5775738578680.2021</v>
      </c>
      <c r="K5" s="9">
        <f>Calculations!S59</f>
        <v>5738082910321.4883</v>
      </c>
      <c r="L5" s="9">
        <f>Calculations!T59</f>
        <v>5701228426395.9385</v>
      </c>
      <c r="M5" s="9">
        <f>Calculations!U59</f>
        <v>5666777495769.8809</v>
      </c>
      <c r="N5" s="9">
        <f>Calculations!V59</f>
        <v>5632326565143.8242</v>
      </c>
      <c r="O5" s="9">
        <f>Calculations!W59</f>
        <v>5597875634517.7666</v>
      </c>
      <c r="P5" s="9">
        <f>Calculations!X59</f>
        <v>5562623519458.5449</v>
      </c>
      <c r="Q5" s="9">
        <f>Calculations!Y59</f>
        <v>5528172588832.4863</v>
      </c>
      <c r="R5" s="9">
        <f>Calculations!Z59</f>
        <v>5494522842639.5947</v>
      </c>
      <c r="S5" s="9">
        <f>Calculations!AA59</f>
        <v>5461674280879.8643</v>
      </c>
      <c r="T5" s="9">
        <f>Calculations!AB59</f>
        <v>5430428087986.4639</v>
      </c>
      <c r="U5" s="9">
        <f>Calculations!AC59</f>
        <v>5399983079526.2266</v>
      </c>
      <c r="V5" s="9">
        <f>Calculations!AD59</f>
        <v>5369538071065.9893</v>
      </c>
      <c r="W5" s="9">
        <f>Calculations!AE59</f>
        <v>5341496615905.2451</v>
      </c>
      <c r="X5" s="9">
        <f>Calculations!AF59</f>
        <v>5314256345177.665</v>
      </c>
      <c r="Y5" s="9">
        <f>Calculations!AG59</f>
        <v>5283010152284.2637</v>
      </c>
      <c r="Z5" s="9">
        <f>Calculations!AH59</f>
        <v>5253366328257.1914</v>
      </c>
      <c r="AA5" s="9">
        <f>Calculations!AI59</f>
        <v>5224523688663.2822</v>
      </c>
      <c r="AB5" s="9">
        <f>Calculations!AJ59</f>
        <v>5194879864636.21</v>
      </c>
      <c r="AC5" s="9">
        <f>Calculations!AK59</f>
        <v>5167639593908.6299</v>
      </c>
      <c r="AD5" s="9">
        <f>Calculations!AL59</f>
        <v>5140399323181.0488</v>
      </c>
      <c r="AE5" s="9">
        <f>Calculations!AM59</f>
        <v>5112357868020.3047</v>
      </c>
      <c r="AF5" s="9">
        <f>Calculations!AN59</f>
        <v>5085117597292.7236</v>
      </c>
      <c r="AG5" s="9">
        <f>Calculations!AO59</f>
        <v>5059479695431.4727</v>
      </c>
    </row>
    <row r="6" spans="1:35" x14ac:dyDescent="0.45">
      <c r="A6" s="1" t="s">
        <v>111</v>
      </c>
      <c r="B6" s="9">
        <f>Calculations!J60</f>
        <v>0</v>
      </c>
      <c r="C6" s="9">
        <f>Calculations!K60</f>
        <v>0</v>
      </c>
      <c r="D6" s="9">
        <f>Calculations!L60</f>
        <v>0</v>
      </c>
      <c r="E6" s="9">
        <f>Calculations!M60</f>
        <v>0</v>
      </c>
      <c r="F6" s="9">
        <f>Calculations!N60</f>
        <v>0</v>
      </c>
      <c r="G6" s="9">
        <f>Calculations!O60</f>
        <v>0</v>
      </c>
      <c r="H6" s="9">
        <f>Calculations!P60</f>
        <v>0</v>
      </c>
      <c r="I6" s="9">
        <f>Calculations!Q60</f>
        <v>0</v>
      </c>
      <c r="J6" s="9">
        <f>Calculations!R60</f>
        <v>0</v>
      </c>
      <c r="K6" s="9">
        <f>Calculations!S60</f>
        <v>0</v>
      </c>
      <c r="L6" s="9">
        <f>Calculations!T60</f>
        <v>0</v>
      </c>
      <c r="M6" s="9">
        <f>Calculations!U60</f>
        <v>0</v>
      </c>
      <c r="N6" s="9">
        <f>Calculations!V60</f>
        <v>0</v>
      </c>
      <c r="O6" s="9">
        <f>Calculations!W60</f>
        <v>0</v>
      </c>
      <c r="P6" s="9">
        <f>Calculations!X60</f>
        <v>0</v>
      </c>
      <c r="Q6" s="9">
        <f>Calculations!Y60</f>
        <v>0</v>
      </c>
      <c r="R6" s="9">
        <f>Calculations!Z60</f>
        <v>0</v>
      </c>
      <c r="S6" s="9">
        <f>Calculations!AA60</f>
        <v>0</v>
      </c>
      <c r="T6" s="9">
        <f>Calculations!AB60</f>
        <v>0</v>
      </c>
      <c r="U6" s="9">
        <f>Calculations!AC60</f>
        <v>0</v>
      </c>
      <c r="V6" s="9">
        <f>Calculations!AD60</f>
        <v>0</v>
      </c>
      <c r="W6" s="9">
        <f>Calculations!AE60</f>
        <v>0</v>
      </c>
      <c r="X6" s="9">
        <f>Calculations!AF60</f>
        <v>0</v>
      </c>
      <c r="Y6" s="9">
        <f>Calculations!AG60</f>
        <v>0</v>
      </c>
      <c r="Z6" s="9">
        <f>Calculations!AH60</f>
        <v>0</v>
      </c>
      <c r="AA6" s="9">
        <f>Calculations!AI60</f>
        <v>0</v>
      </c>
      <c r="AB6" s="9">
        <f>Calculations!AJ60</f>
        <v>0</v>
      </c>
      <c r="AC6" s="9">
        <f>Calculations!AK60</f>
        <v>0</v>
      </c>
      <c r="AD6" s="9">
        <f>Calculations!AL60</f>
        <v>0</v>
      </c>
      <c r="AE6" s="9">
        <f>Calculations!AM60</f>
        <v>0</v>
      </c>
      <c r="AF6" s="9">
        <f>Calculations!AN60</f>
        <v>0</v>
      </c>
      <c r="AG6" s="9">
        <f>Calculations!AO60</f>
        <v>0</v>
      </c>
    </row>
    <row r="7" spans="1:35" x14ac:dyDescent="0.45">
      <c r="A7" s="1" t="s">
        <v>239</v>
      </c>
      <c r="B7" s="9">
        <f>Calculations!J61</f>
        <v>0</v>
      </c>
      <c r="C7" s="9">
        <f>Calculations!K61</f>
        <v>0</v>
      </c>
      <c r="D7" s="9">
        <f>Calculations!L61</f>
        <v>0</v>
      </c>
      <c r="E7" s="9">
        <f>Calculations!M61</f>
        <v>0</v>
      </c>
      <c r="F7" s="9">
        <f>Calculations!N61</f>
        <v>0</v>
      </c>
      <c r="G7" s="9">
        <f>Calculations!O61</f>
        <v>0</v>
      </c>
      <c r="H7" s="9">
        <f>Calculations!P61</f>
        <v>0</v>
      </c>
      <c r="I7" s="9">
        <f>Calculations!Q61</f>
        <v>0</v>
      </c>
      <c r="J7" s="9">
        <f>Calculations!R61</f>
        <v>0</v>
      </c>
      <c r="K7" s="9">
        <f>Calculations!S61</f>
        <v>0</v>
      </c>
      <c r="L7" s="9">
        <f>Calculations!T61</f>
        <v>0</v>
      </c>
      <c r="M7" s="9">
        <f>Calculations!U61</f>
        <v>0</v>
      </c>
      <c r="N7" s="9">
        <f>Calculations!V61</f>
        <v>0</v>
      </c>
      <c r="O7" s="9">
        <f>Calculations!W61</f>
        <v>0</v>
      </c>
      <c r="P7" s="9">
        <f>Calculations!X61</f>
        <v>0</v>
      </c>
      <c r="Q7" s="9">
        <f>Calculations!Y61</f>
        <v>0</v>
      </c>
      <c r="R7" s="9">
        <f>Calculations!Z61</f>
        <v>0</v>
      </c>
      <c r="S7" s="9">
        <f>Calculations!AA61</f>
        <v>0</v>
      </c>
      <c r="T7" s="9">
        <f>Calculations!AB61</f>
        <v>0</v>
      </c>
      <c r="U7" s="9">
        <f>Calculations!AC61</f>
        <v>0</v>
      </c>
      <c r="V7" s="9">
        <f>Calculations!AD61</f>
        <v>0</v>
      </c>
      <c r="W7" s="9">
        <f>Calculations!AE61</f>
        <v>0</v>
      </c>
      <c r="X7" s="9">
        <f>Calculations!AF61</f>
        <v>0</v>
      </c>
      <c r="Y7" s="9">
        <f>Calculations!AG61</f>
        <v>0</v>
      </c>
      <c r="Z7" s="9">
        <f>Calculations!AH61</f>
        <v>0</v>
      </c>
      <c r="AA7" s="9">
        <f>Calculations!AI61</f>
        <v>0</v>
      </c>
      <c r="AB7" s="9">
        <f>Calculations!AJ61</f>
        <v>0</v>
      </c>
      <c r="AC7" s="9">
        <f>Calculations!AK61</f>
        <v>0</v>
      </c>
      <c r="AD7" s="9">
        <f>Calculations!AL61</f>
        <v>0</v>
      </c>
      <c r="AE7" s="9">
        <f>Calculations!AM61</f>
        <v>0</v>
      </c>
      <c r="AF7" s="9">
        <f>Calculations!AN61</f>
        <v>0</v>
      </c>
      <c r="AG7" s="9">
        <f>Calculations!AO61</f>
        <v>0</v>
      </c>
    </row>
    <row r="8" spans="1:35" x14ac:dyDescent="0.45">
      <c r="A8" s="1" t="s">
        <v>387</v>
      </c>
      <c r="B8" s="9">
        <f>Calculations!J62</f>
        <v>0</v>
      </c>
      <c r="C8" s="9">
        <f>Calculations!K62</f>
        <v>0</v>
      </c>
      <c r="D8" s="9">
        <f>Calculations!L62</f>
        <v>0</v>
      </c>
      <c r="E8" s="9">
        <f>Calculations!M62</f>
        <v>0</v>
      </c>
      <c r="F8" s="9">
        <f>Calculations!N62</f>
        <v>0</v>
      </c>
      <c r="G8" s="9">
        <f>Calculations!O62</f>
        <v>0</v>
      </c>
      <c r="H8" s="9">
        <f>Calculations!P62</f>
        <v>0</v>
      </c>
      <c r="I8" s="9">
        <f>Calculations!Q62</f>
        <v>0</v>
      </c>
      <c r="J8" s="9">
        <f>Calculations!R62</f>
        <v>0</v>
      </c>
      <c r="K8" s="9">
        <f>Calculations!S62</f>
        <v>0</v>
      </c>
      <c r="L8" s="9">
        <f>Calculations!T62</f>
        <v>0</v>
      </c>
      <c r="M8" s="9">
        <f>Calculations!U62</f>
        <v>0</v>
      </c>
      <c r="N8" s="9">
        <f>Calculations!V62</f>
        <v>0</v>
      </c>
      <c r="O8" s="9">
        <f>Calculations!W62</f>
        <v>0</v>
      </c>
      <c r="P8" s="9">
        <f>Calculations!X62</f>
        <v>0</v>
      </c>
      <c r="Q8" s="9">
        <f>Calculations!Y62</f>
        <v>0</v>
      </c>
      <c r="R8" s="9">
        <f>Calculations!Z62</f>
        <v>0</v>
      </c>
      <c r="S8" s="9">
        <f>Calculations!AA62</f>
        <v>0</v>
      </c>
      <c r="T8" s="9">
        <f>Calculations!AB62</f>
        <v>0</v>
      </c>
      <c r="U8" s="9">
        <f>Calculations!AC62</f>
        <v>0</v>
      </c>
      <c r="V8" s="9">
        <f>Calculations!AD62</f>
        <v>0</v>
      </c>
      <c r="W8" s="9">
        <f>Calculations!AE62</f>
        <v>0</v>
      </c>
      <c r="X8" s="9">
        <f>Calculations!AF62</f>
        <v>0</v>
      </c>
      <c r="Y8" s="9">
        <f>Calculations!AG62</f>
        <v>0</v>
      </c>
      <c r="Z8" s="9">
        <f>Calculations!AH62</f>
        <v>0</v>
      </c>
      <c r="AA8" s="9">
        <f>Calculations!AI62</f>
        <v>0</v>
      </c>
      <c r="AB8" s="9">
        <f>Calculations!AJ62</f>
        <v>0</v>
      </c>
      <c r="AC8" s="9">
        <f>Calculations!AK62</f>
        <v>0</v>
      </c>
      <c r="AD8" s="9">
        <f>Calculations!AL62</f>
        <v>0</v>
      </c>
      <c r="AE8" s="9">
        <f>Calculations!AM62</f>
        <v>0</v>
      </c>
      <c r="AF8" s="9">
        <f>Calculations!AN62</f>
        <v>0</v>
      </c>
      <c r="AG8" s="9">
        <f>Calculations!AO62</f>
        <v>0</v>
      </c>
    </row>
    <row r="9" spans="1:35" x14ac:dyDescent="0.45">
      <c r="A9" s="1" t="s">
        <v>388</v>
      </c>
      <c r="B9" s="9">
        <f>Calculations!J63</f>
        <v>0</v>
      </c>
      <c r="C9" s="9">
        <f>Calculations!K63</f>
        <v>0</v>
      </c>
      <c r="D9" s="9">
        <f>Calculations!L63</f>
        <v>0</v>
      </c>
      <c r="E9" s="9">
        <f>Calculations!M63</f>
        <v>0</v>
      </c>
      <c r="F9" s="9">
        <f>Calculations!N63</f>
        <v>0</v>
      </c>
      <c r="G9" s="9">
        <f>Calculations!O63</f>
        <v>0</v>
      </c>
      <c r="H9" s="9">
        <f>Calculations!P63</f>
        <v>0</v>
      </c>
      <c r="I9" s="9">
        <f>Calculations!Q63</f>
        <v>0</v>
      </c>
      <c r="J9" s="9">
        <f>Calculations!R63</f>
        <v>0</v>
      </c>
      <c r="K9" s="9">
        <f>Calculations!S63</f>
        <v>0</v>
      </c>
      <c r="L9" s="9">
        <f>Calculations!T63</f>
        <v>0</v>
      </c>
      <c r="M9" s="9">
        <f>Calculations!U63</f>
        <v>0</v>
      </c>
      <c r="N9" s="9">
        <f>Calculations!V63</f>
        <v>0</v>
      </c>
      <c r="O9" s="9">
        <f>Calculations!W63</f>
        <v>0</v>
      </c>
      <c r="P9" s="9">
        <f>Calculations!X63</f>
        <v>0</v>
      </c>
      <c r="Q9" s="9">
        <f>Calculations!Y63</f>
        <v>0</v>
      </c>
      <c r="R9" s="9">
        <f>Calculations!Z63</f>
        <v>0</v>
      </c>
      <c r="S9" s="9">
        <f>Calculations!AA63</f>
        <v>0</v>
      </c>
      <c r="T9" s="9">
        <f>Calculations!AB63</f>
        <v>0</v>
      </c>
      <c r="U9" s="9">
        <f>Calculations!AC63</f>
        <v>0</v>
      </c>
      <c r="V9" s="9">
        <f>Calculations!AD63</f>
        <v>0</v>
      </c>
      <c r="W9" s="9">
        <f>Calculations!AE63</f>
        <v>0</v>
      </c>
      <c r="X9" s="9">
        <f>Calculations!AF63</f>
        <v>0</v>
      </c>
      <c r="Y9" s="9">
        <f>Calculations!AG63</f>
        <v>0</v>
      </c>
      <c r="Z9" s="9">
        <f>Calculations!AH63</f>
        <v>0</v>
      </c>
      <c r="AA9" s="9">
        <f>Calculations!AI63</f>
        <v>0</v>
      </c>
      <c r="AB9" s="9">
        <f>Calculations!AJ63</f>
        <v>0</v>
      </c>
      <c r="AC9" s="9">
        <f>Calculations!AK63</f>
        <v>0</v>
      </c>
      <c r="AD9" s="9">
        <f>Calculations!AL63</f>
        <v>0</v>
      </c>
      <c r="AE9" s="9">
        <f>Calculations!AM63</f>
        <v>0</v>
      </c>
      <c r="AF9" s="9">
        <f>Calculations!AN63</f>
        <v>0</v>
      </c>
      <c r="AG9" s="9">
        <f>Calculations!AO63</f>
        <v>0</v>
      </c>
    </row>
    <row r="10" spans="1:35" x14ac:dyDescent="0.45">
      <c r="A10" s="1" t="s">
        <v>389</v>
      </c>
      <c r="B10" s="9">
        <f>Calculations!J64</f>
        <v>54349147208121.82</v>
      </c>
      <c r="C10" s="9">
        <f>Calculations!K64</f>
        <v>55397897631133.664</v>
      </c>
      <c r="D10" s="9">
        <f>Calculations!L64</f>
        <v>56599674280879.867</v>
      </c>
      <c r="E10" s="9">
        <f>Calculations!M64</f>
        <v>57712519458544.836</v>
      </c>
      <c r="F10" s="9">
        <f>Calculations!N64</f>
        <v>58742041455160.734</v>
      </c>
      <c r="G10" s="9">
        <f>Calculations!O64</f>
        <v>59746726734348.563</v>
      </c>
      <c r="H10" s="9">
        <f>Calculations!P64</f>
        <v>60717762267343.492</v>
      </c>
      <c r="I10" s="9">
        <f>Calculations!Q64</f>
        <v>61645533840947.547</v>
      </c>
      <c r="J10" s="9">
        <f>Calculations!R64</f>
        <v>62586925549915.406</v>
      </c>
      <c r="K10" s="9">
        <f>Calculations!S64</f>
        <v>63594815566835.867</v>
      </c>
      <c r="L10" s="9">
        <f>Calculations!T64</f>
        <v>64682022842639.586</v>
      </c>
      <c r="M10" s="9">
        <f>Calculations!U64</f>
        <v>65818102368866.328</v>
      </c>
      <c r="N10" s="9">
        <f>Calculations!V64</f>
        <v>67048721658206.422</v>
      </c>
      <c r="O10" s="9">
        <f>Calculations!W64</f>
        <v>68318598984771.578</v>
      </c>
      <c r="P10" s="9">
        <f>Calculations!X64</f>
        <v>69588476311336.719</v>
      </c>
      <c r="Q10" s="9">
        <f>Calculations!Y64</f>
        <v>70850341793570.219</v>
      </c>
      <c r="R10" s="9">
        <f>Calculations!Z64</f>
        <v>72114610829103.219</v>
      </c>
      <c r="S10" s="9">
        <f>Calculations!AA64</f>
        <v>73362054991539.766</v>
      </c>
      <c r="T10" s="9">
        <f>Calculations!AB64</f>
        <v>74590270727580.375</v>
      </c>
      <c r="U10" s="9">
        <f>Calculations!AC64</f>
        <v>75803263959390.875</v>
      </c>
      <c r="V10" s="9">
        <f>Calculations!AD64</f>
        <v>77007444162436.547</v>
      </c>
      <c r="W10" s="9">
        <f>Calculations!AE64</f>
        <v>78226045685279.188</v>
      </c>
      <c r="X10" s="9">
        <f>Calculations!AF64</f>
        <v>79463875634517.766</v>
      </c>
      <c r="Y10" s="9">
        <f>Calculations!AG64</f>
        <v>80698500846023.688</v>
      </c>
      <c r="Z10" s="9">
        <f>Calculations!AH64</f>
        <v>81945143824027.063</v>
      </c>
      <c r="AA10" s="9">
        <f>Calculations!AI64</f>
        <v>83216623519458.547</v>
      </c>
      <c r="AB10" s="9">
        <f>Calculations!AJ64</f>
        <v>84516144670050.75</v>
      </c>
      <c r="AC10" s="9">
        <f>Calculations!AK64</f>
        <v>85841303722504.234</v>
      </c>
      <c r="AD10" s="9">
        <f>Calculations!AL64</f>
        <v>87170468697123.516</v>
      </c>
      <c r="AE10" s="9">
        <f>Calculations!AM64</f>
        <v>88491621827411.156</v>
      </c>
      <c r="AF10" s="9">
        <f>Calculations!AN64</f>
        <v>89817582064297.797</v>
      </c>
      <c r="AG10" s="9">
        <f>Calculations!AO64</f>
        <v>91154758883248.719</v>
      </c>
    </row>
    <row r="11" spans="1:35" x14ac:dyDescent="0.45">
      <c r="A11" s="1" t="s">
        <v>390</v>
      </c>
      <c r="B11" s="9">
        <f>Calculations!J65</f>
        <v>0</v>
      </c>
      <c r="C11" s="9">
        <f>Calculations!K65</f>
        <v>0</v>
      </c>
      <c r="D11" s="9">
        <f>Calculations!L65</f>
        <v>0</v>
      </c>
      <c r="E11" s="9">
        <f>Calculations!M65</f>
        <v>0</v>
      </c>
      <c r="F11" s="9">
        <f>Calculations!N65</f>
        <v>0</v>
      </c>
      <c r="G11" s="9">
        <f>Calculations!O65</f>
        <v>0</v>
      </c>
      <c r="H11" s="9">
        <f>Calculations!P65</f>
        <v>0</v>
      </c>
      <c r="I11" s="9">
        <f>Calculations!Q65</f>
        <v>0</v>
      </c>
      <c r="J11" s="9">
        <f>Calculations!R65</f>
        <v>0</v>
      </c>
      <c r="K11" s="9">
        <f>Calculations!S65</f>
        <v>0</v>
      </c>
      <c r="L11" s="9">
        <f>Calculations!T65</f>
        <v>0</v>
      </c>
      <c r="M11" s="9">
        <f>Calculations!U65</f>
        <v>0</v>
      </c>
      <c r="N11" s="9">
        <f>Calculations!V65</f>
        <v>0</v>
      </c>
      <c r="O11" s="9">
        <f>Calculations!W65</f>
        <v>0</v>
      </c>
      <c r="P11" s="9">
        <f>Calculations!X65</f>
        <v>0</v>
      </c>
      <c r="Q11" s="9">
        <f>Calculations!Y65</f>
        <v>0</v>
      </c>
      <c r="R11" s="9">
        <f>Calculations!Z65</f>
        <v>0</v>
      </c>
      <c r="S11" s="9">
        <f>Calculations!AA65</f>
        <v>0</v>
      </c>
      <c r="T11" s="9">
        <f>Calculations!AB65</f>
        <v>0</v>
      </c>
      <c r="U11" s="9">
        <f>Calculations!AC65</f>
        <v>0</v>
      </c>
      <c r="V11" s="9">
        <f>Calculations!AD65</f>
        <v>0</v>
      </c>
      <c r="W11" s="9">
        <f>Calculations!AE65</f>
        <v>0</v>
      </c>
      <c r="X11" s="9">
        <f>Calculations!AF65</f>
        <v>0</v>
      </c>
      <c r="Y11" s="9">
        <f>Calculations!AG65</f>
        <v>0</v>
      </c>
      <c r="Z11" s="9">
        <f>Calculations!AH65</f>
        <v>0</v>
      </c>
      <c r="AA11" s="9">
        <f>Calculations!AI65</f>
        <v>0</v>
      </c>
      <c r="AB11" s="9">
        <f>Calculations!AJ65</f>
        <v>0</v>
      </c>
      <c r="AC11" s="9">
        <f>Calculations!AK65</f>
        <v>0</v>
      </c>
      <c r="AD11" s="9">
        <f>Calculations!AL65</f>
        <v>0</v>
      </c>
      <c r="AE11" s="9">
        <f>Calculations!AM65</f>
        <v>0</v>
      </c>
      <c r="AF11" s="9">
        <f>Calculations!AN65</f>
        <v>0</v>
      </c>
      <c r="AG11" s="9">
        <f>Calculations!AO65</f>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11"/>
  <sheetViews>
    <sheetView zoomScale="80" zoomScaleNormal="80" workbookViewId="0">
      <selection activeCell="C15" sqref="C15"/>
    </sheetView>
  </sheetViews>
  <sheetFormatPr defaultRowHeight="14.25" x14ac:dyDescent="0.45"/>
  <cols>
    <col min="1" max="1" width="29.86328125" customWidth="1"/>
    <col min="2" max="33" width="10.265625"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Calculations!J69</f>
        <v>141647741116751.28</v>
      </c>
      <c r="C2" s="9">
        <f>Calculations!K69</f>
        <v>139041070219966.17</v>
      </c>
      <c r="D2" s="9">
        <f>Calculations!L69</f>
        <v>134839302030456.86</v>
      </c>
      <c r="E2" s="9">
        <f>Calculations!M69</f>
        <v>133650384940778.33</v>
      </c>
      <c r="F2" s="9">
        <f>Calculations!N69</f>
        <v>132198832487309.63</v>
      </c>
      <c r="G2" s="9">
        <f>Calculations!O69</f>
        <v>130629183587140.42</v>
      </c>
      <c r="H2" s="9">
        <f>Calculations!P69</f>
        <v>128942233502538.08</v>
      </c>
      <c r="I2" s="9">
        <f>Calculations!Q69</f>
        <v>127212538071065.97</v>
      </c>
      <c r="J2" s="9">
        <f>Calculations!R69</f>
        <v>125648853637901.84</v>
      </c>
      <c r="K2" s="9">
        <f>Calculations!S69</f>
        <v>124267284263959.39</v>
      </c>
      <c r="L2" s="9">
        <f>Calculations!T69</f>
        <v>123051328257191.19</v>
      </c>
      <c r="M2" s="9">
        <f>Calculations!U69</f>
        <v>121923447546531.31</v>
      </c>
      <c r="N2" s="9">
        <f>Calculations!V69</f>
        <v>120867339255499.14</v>
      </c>
      <c r="O2" s="9">
        <f>Calculations!W69</f>
        <v>119851988155668.34</v>
      </c>
      <c r="P2" s="9">
        <f>Calculations!X69</f>
        <v>118806615905245.34</v>
      </c>
      <c r="Q2" s="9">
        <f>Calculations!Y69</f>
        <v>117725258037225.05</v>
      </c>
      <c r="R2" s="9">
        <f>Calculations!Z69</f>
        <v>116809911167512.69</v>
      </c>
      <c r="S2" s="9">
        <f>Calculations!AA69</f>
        <v>115919615059221.66</v>
      </c>
      <c r="T2" s="9">
        <f>Calculations!AB69</f>
        <v>115036675126903.55</v>
      </c>
      <c r="U2" s="9">
        <f>Calculations!AC69</f>
        <v>114130473773265.66</v>
      </c>
      <c r="V2" s="9">
        <f>Calculations!AD69</f>
        <v>113185105752961.09</v>
      </c>
      <c r="W2" s="9">
        <f>Calculations!AE69</f>
        <v>112306937394247.05</v>
      </c>
      <c r="X2" s="9">
        <f>Calculations!AF69</f>
        <v>111452030456852.78</v>
      </c>
      <c r="Y2" s="9">
        <f>Calculations!AG69</f>
        <v>110610046531302.86</v>
      </c>
      <c r="Z2" s="9">
        <f>Calculations!AH69</f>
        <v>109799276649746.17</v>
      </c>
      <c r="AA2" s="9">
        <f>Calculations!AI69</f>
        <v>108932440778341.8</v>
      </c>
      <c r="AB2" s="9">
        <f>Calculations!AJ69</f>
        <v>108131810490693.75</v>
      </c>
      <c r="AC2" s="9">
        <f>Calculations!AK69</f>
        <v>107336747038917.11</v>
      </c>
      <c r="AD2" s="9">
        <f>Calculations!AL69</f>
        <v>106596954314720.8</v>
      </c>
      <c r="AE2" s="9">
        <f>Calculations!AM69</f>
        <v>105837081218274.11</v>
      </c>
      <c r="AF2" s="9">
        <f>Calculations!AN69</f>
        <v>105189141285956</v>
      </c>
      <c r="AG2" s="9">
        <f>Calculations!AO69</f>
        <v>104523109137055.84</v>
      </c>
    </row>
    <row r="3" spans="1:35" x14ac:dyDescent="0.45">
      <c r="A3" s="1" t="s">
        <v>107</v>
      </c>
      <c r="B3" s="9">
        <f>Calculations!J70</f>
        <v>0</v>
      </c>
      <c r="C3" s="9">
        <f>Calculations!K70</f>
        <v>0</v>
      </c>
      <c r="D3" s="9">
        <f>Calculations!L70</f>
        <v>0</v>
      </c>
      <c r="E3" s="9">
        <f>Calculations!M70</f>
        <v>0</v>
      </c>
      <c r="F3" s="9">
        <f>Calculations!N70</f>
        <v>0</v>
      </c>
      <c r="G3" s="9">
        <f>Calculations!O70</f>
        <v>0</v>
      </c>
      <c r="H3" s="9">
        <f>Calculations!P70</f>
        <v>0</v>
      </c>
      <c r="I3" s="9">
        <f>Calculations!Q70</f>
        <v>0</v>
      </c>
      <c r="J3" s="9">
        <f>Calculations!R70</f>
        <v>0</v>
      </c>
      <c r="K3" s="9">
        <f>Calculations!S70</f>
        <v>0</v>
      </c>
      <c r="L3" s="9">
        <f>Calculations!T70</f>
        <v>0</v>
      </c>
      <c r="M3" s="9">
        <f>Calculations!U70</f>
        <v>0</v>
      </c>
      <c r="N3" s="9">
        <f>Calculations!V70</f>
        <v>0</v>
      </c>
      <c r="O3" s="9">
        <f>Calculations!W70</f>
        <v>0</v>
      </c>
      <c r="P3" s="9">
        <f>Calculations!X70</f>
        <v>0</v>
      </c>
      <c r="Q3" s="9">
        <f>Calculations!Y70</f>
        <v>0</v>
      </c>
      <c r="R3" s="9">
        <f>Calculations!Z70</f>
        <v>0</v>
      </c>
      <c r="S3" s="9">
        <f>Calculations!AA70</f>
        <v>0</v>
      </c>
      <c r="T3" s="9">
        <f>Calculations!AB70</f>
        <v>0</v>
      </c>
      <c r="U3" s="9">
        <f>Calculations!AC70</f>
        <v>0</v>
      </c>
      <c r="V3" s="9">
        <f>Calculations!AD70</f>
        <v>0</v>
      </c>
      <c r="W3" s="9">
        <f>Calculations!AE70</f>
        <v>0</v>
      </c>
      <c r="X3" s="9">
        <f>Calculations!AF70</f>
        <v>0</v>
      </c>
      <c r="Y3" s="9">
        <f>Calculations!AG70</f>
        <v>0</v>
      </c>
      <c r="Z3" s="9">
        <f>Calculations!AH70</f>
        <v>0</v>
      </c>
      <c r="AA3" s="9">
        <f>Calculations!AI70</f>
        <v>0</v>
      </c>
      <c r="AB3" s="9">
        <f>Calculations!AJ70</f>
        <v>0</v>
      </c>
      <c r="AC3" s="9">
        <f>Calculations!AK70</f>
        <v>0</v>
      </c>
      <c r="AD3" s="9">
        <f>Calculations!AL70</f>
        <v>0</v>
      </c>
      <c r="AE3" s="9">
        <f>Calculations!AM70</f>
        <v>0</v>
      </c>
      <c r="AF3" s="9">
        <f>Calculations!AN70</f>
        <v>0</v>
      </c>
      <c r="AG3" s="9">
        <f>Calculations!AO70</f>
        <v>0</v>
      </c>
    </row>
    <row r="4" spans="1:35" x14ac:dyDescent="0.45">
      <c r="A4" s="1" t="s">
        <v>108</v>
      </c>
      <c r="B4" s="9">
        <f>Calculations!J71</f>
        <v>754693752115059.13</v>
      </c>
      <c r="C4" s="9">
        <f>Calculations!K71</f>
        <v>734442000846023.75</v>
      </c>
      <c r="D4" s="9">
        <f>Calculations!L71</f>
        <v>717235109983079.63</v>
      </c>
      <c r="E4" s="9">
        <f>Calculations!M71</f>
        <v>714443341793570.13</v>
      </c>
      <c r="F4" s="9">
        <f>Calculations!N71</f>
        <v>710932457698815.63</v>
      </c>
      <c r="G4" s="9">
        <f>Calculations!O71</f>
        <v>707322165820643</v>
      </c>
      <c r="H4" s="9">
        <f>Calculations!P71</f>
        <v>702829331641285.88</v>
      </c>
      <c r="I4" s="9">
        <f>Calculations!Q71</f>
        <v>697483379864636.13</v>
      </c>
      <c r="J4" s="9">
        <f>Calculations!R71</f>
        <v>692052136209813.88</v>
      </c>
      <c r="K4" s="9">
        <f>Calculations!S71</f>
        <v>686872990693739.38</v>
      </c>
      <c r="L4" s="9">
        <f>Calculations!T71</f>
        <v>682318722504230.13</v>
      </c>
      <c r="M4" s="9">
        <f>Calculations!U71</f>
        <v>677877978003384</v>
      </c>
      <c r="N4" s="9">
        <f>Calculations!V71</f>
        <v>674169670050761.5</v>
      </c>
      <c r="O4" s="9">
        <f>Calculations!W71</f>
        <v>670557191201353.63</v>
      </c>
      <c r="P4" s="9">
        <f>Calculations!X71</f>
        <v>666808324873096.38</v>
      </c>
      <c r="Q4" s="9">
        <f>Calculations!Y71</f>
        <v>663024665820642.88</v>
      </c>
      <c r="R4" s="9">
        <f>Calculations!Z71</f>
        <v>659695896785110</v>
      </c>
      <c r="S4" s="9">
        <f>Calculations!AA71</f>
        <v>656751239424703.88</v>
      </c>
      <c r="T4" s="9">
        <f>Calculations!AB71</f>
        <v>653674369712351.88</v>
      </c>
      <c r="U4" s="9">
        <f>Calculations!AC71</f>
        <v>650721560913705.63</v>
      </c>
      <c r="V4" s="9">
        <f>Calculations!AD71</f>
        <v>647750659898477.13</v>
      </c>
      <c r="W4" s="9">
        <f>Calculations!AE71</f>
        <v>645053527918781.63</v>
      </c>
      <c r="X4" s="9">
        <f>Calculations!AF71</f>
        <v>642473697123519.38</v>
      </c>
      <c r="Y4" s="9">
        <f>Calculations!AG71</f>
        <v>639791873942470.38</v>
      </c>
      <c r="Z4" s="9">
        <f>Calculations!AH71</f>
        <v>637190173434856.13</v>
      </c>
      <c r="AA4" s="9">
        <f>Calculations!AI71</f>
        <v>634670981387478.88</v>
      </c>
      <c r="AB4" s="9">
        <f>Calculations!AJ71</f>
        <v>632134890016920.5</v>
      </c>
      <c r="AC4" s="9">
        <f>Calculations!AK71</f>
        <v>629560029610829.13</v>
      </c>
      <c r="AD4" s="9">
        <f>Calculations!AL71</f>
        <v>626955148054145.5</v>
      </c>
      <c r="AE4" s="9">
        <f>Calculations!AM71</f>
        <v>624299568527918.75</v>
      </c>
      <c r="AF4" s="9">
        <f>Calculations!AN71</f>
        <v>621657707275803.75</v>
      </c>
      <c r="AG4" s="9">
        <f>Calculations!AO71</f>
        <v>618945862944162.38</v>
      </c>
    </row>
    <row r="5" spans="1:35" x14ac:dyDescent="0.45">
      <c r="A5" s="1" t="s">
        <v>109</v>
      </c>
      <c r="B5" s="9">
        <f>Calculations!J72</f>
        <v>78791603214890.031</v>
      </c>
      <c r="C5" s="9">
        <f>Calculations!K72</f>
        <v>74288231810490.688</v>
      </c>
      <c r="D5" s="9">
        <f>Calculations!L72</f>
        <v>71045152284263.953</v>
      </c>
      <c r="E5" s="9">
        <f>Calculations!M72</f>
        <v>69268934010152.289</v>
      </c>
      <c r="F5" s="9">
        <f>Calculations!N72</f>
        <v>67476412859560.078</v>
      </c>
      <c r="G5" s="9">
        <f>Calculations!O72</f>
        <v>65686476311336.711</v>
      </c>
      <c r="H5" s="9">
        <f>Calculations!P72</f>
        <v>63964534686971.234</v>
      </c>
      <c r="I5" s="9">
        <f>Calculations!Q72</f>
        <v>62340410321488.992</v>
      </c>
      <c r="J5" s="9">
        <f>Calculations!R72</f>
        <v>60897605752961.086</v>
      </c>
      <c r="K5" s="9">
        <f>Calculations!S72</f>
        <v>59481840101522.836</v>
      </c>
      <c r="L5" s="9">
        <f>Calculations!T72</f>
        <v>58139835025380.703</v>
      </c>
      <c r="M5" s="9">
        <f>Calculations!U72</f>
        <v>56881531302876.484</v>
      </c>
      <c r="N5" s="9">
        <f>Calculations!V72</f>
        <v>55655038071065.984</v>
      </c>
      <c r="O5" s="9">
        <f>Calculations!W72</f>
        <v>54470097292724.203</v>
      </c>
      <c r="P5" s="9">
        <f>Calculations!X72</f>
        <v>53312195431472.086</v>
      </c>
      <c r="Q5" s="9">
        <f>Calculations!Y72</f>
        <v>52193460236886.625</v>
      </c>
      <c r="R5" s="9">
        <f>Calculations!Z72</f>
        <v>51114090524534.688</v>
      </c>
      <c r="S5" s="9">
        <f>Calculations!AA72</f>
        <v>50070109983079.531</v>
      </c>
      <c r="T5" s="9">
        <f>Calculations!AB72</f>
        <v>49075038071065.984</v>
      </c>
      <c r="U5" s="9">
        <f>Calculations!AC72</f>
        <v>48118934010152.281</v>
      </c>
      <c r="V5" s="9">
        <f>Calculations!AD72</f>
        <v>47176945854483.93</v>
      </c>
      <c r="W5" s="9">
        <f>Calculations!AE72</f>
        <v>46301362098138.742</v>
      </c>
      <c r="X5" s="9">
        <f>Calculations!AF72</f>
        <v>45431543993231.805</v>
      </c>
      <c r="Y5" s="9">
        <f>Calculations!AG72</f>
        <v>44536078680203.047</v>
      </c>
      <c r="Z5" s="9">
        <f>Calculations!AH72</f>
        <v>43646180203045.688</v>
      </c>
      <c r="AA5" s="9">
        <f>Calculations!AI72</f>
        <v>42774373942470.391</v>
      </c>
      <c r="AB5" s="9">
        <f>Calculations!AJ72</f>
        <v>41897796108291.031</v>
      </c>
      <c r="AC5" s="9">
        <f>Calculations!AK72</f>
        <v>41052233502538.07</v>
      </c>
      <c r="AD5" s="9">
        <f>Calculations!AL72</f>
        <v>40207267343485.609</v>
      </c>
      <c r="AE5" s="9">
        <f>Calculations!AM72</f>
        <v>39351962774957.703</v>
      </c>
      <c r="AF5" s="9">
        <f>Calculations!AN72</f>
        <v>38516937394247.031</v>
      </c>
      <c r="AG5" s="9">
        <f>Calculations!AO72</f>
        <v>37704378172588.836</v>
      </c>
    </row>
    <row r="6" spans="1:35" x14ac:dyDescent="0.45">
      <c r="A6" s="1" t="s">
        <v>111</v>
      </c>
      <c r="B6" s="9">
        <f>Calculations!J73</f>
        <v>0</v>
      </c>
      <c r="C6" s="9">
        <f>Calculations!K73</f>
        <v>0</v>
      </c>
      <c r="D6" s="9">
        <f>Calculations!L73</f>
        <v>0</v>
      </c>
      <c r="E6" s="9">
        <f>Calculations!M73</f>
        <v>0</v>
      </c>
      <c r="F6" s="9">
        <f>Calculations!N73</f>
        <v>0</v>
      </c>
      <c r="G6" s="9">
        <f>Calculations!O73</f>
        <v>0</v>
      </c>
      <c r="H6" s="9">
        <f>Calculations!P73</f>
        <v>0</v>
      </c>
      <c r="I6" s="9">
        <f>Calculations!Q73</f>
        <v>0</v>
      </c>
      <c r="J6" s="9">
        <f>Calculations!R73</f>
        <v>0</v>
      </c>
      <c r="K6" s="9">
        <f>Calculations!S73</f>
        <v>0</v>
      </c>
      <c r="L6" s="9">
        <f>Calculations!T73</f>
        <v>0</v>
      </c>
      <c r="M6" s="9">
        <f>Calculations!U73</f>
        <v>0</v>
      </c>
      <c r="N6" s="9">
        <f>Calculations!V73</f>
        <v>0</v>
      </c>
      <c r="O6" s="9">
        <f>Calculations!W73</f>
        <v>0</v>
      </c>
      <c r="P6" s="9">
        <f>Calculations!X73</f>
        <v>0</v>
      </c>
      <c r="Q6" s="9">
        <f>Calculations!Y73</f>
        <v>0</v>
      </c>
      <c r="R6" s="9">
        <f>Calculations!Z73</f>
        <v>0</v>
      </c>
      <c r="S6" s="9">
        <f>Calculations!AA73</f>
        <v>0</v>
      </c>
      <c r="T6" s="9">
        <f>Calculations!AB73</f>
        <v>0</v>
      </c>
      <c r="U6" s="9">
        <f>Calculations!AC73</f>
        <v>0</v>
      </c>
      <c r="V6" s="9">
        <f>Calculations!AD73</f>
        <v>0</v>
      </c>
      <c r="W6" s="9">
        <f>Calculations!AE73</f>
        <v>0</v>
      </c>
      <c r="X6" s="9">
        <f>Calculations!AF73</f>
        <v>0</v>
      </c>
      <c r="Y6" s="9">
        <f>Calculations!AG73</f>
        <v>0</v>
      </c>
      <c r="Z6" s="9">
        <f>Calculations!AH73</f>
        <v>0</v>
      </c>
      <c r="AA6" s="9">
        <f>Calculations!AI73</f>
        <v>0</v>
      </c>
      <c r="AB6" s="9">
        <f>Calculations!AJ73</f>
        <v>0</v>
      </c>
      <c r="AC6" s="9">
        <f>Calculations!AK73</f>
        <v>0</v>
      </c>
      <c r="AD6" s="9">
        <f>Calculations!AL73</f>
        <v>0</v>
      </c>
      <c r="AE6" s="9">
        <f>Calculations!AM73</f>
        <v>0</v>
      </c>
      <c r="AF6" s="9">
        <f>Calculations!AN73</f>
        <v>0</v>
      </c>
      <c r="AG6" s="9">
        <f>Calculations!AO73</f>
        <v>0</v>
      </c>
    </row>
    <row r="7" spans="1:35" x14ac:dyDescent="0.45">
      <c r="A7" s="1" t="s">
        <v>239</v>
      </c>
      <c r="B7" s="9">
        <f>Calculations!J74</f>
        <v>105133274111675.13</v>
      </c>
      <c r="C7" s="9">
        <f>Calculations!K74</f>
        <v>98979733502538.063</v>
      </c>
      <c r="D7" s="9">
        <f>Calculations!L74</f>
        <v>93994631979695.438</v>
      </c>
      <c r="E7" s="9">
        <f>Calculations!M74</f>
        <v>92253802876480.531</v>
      </c>
      <c r="F7" s="9">
        <f>Calculations!N74</f>
        <v>90837639593908.625</v>
      </c>
      <c r="G7" s="9">
        <f>Calculations!O74</f>
        <v>89652500000000</v>
      </c>
      <c r="H7" s="9">
        <f>Calculations!P74</f>
        <v>88330575296108.281</v>
      </c>
      <c r="I7" s="9">
        <f>Calculations!Q74</f>
        <v>87127542301184.422</v>
      </c>
      <c r="J7" s="9">
        <f>Calculations!R74</f>
        <v>85673405245346.859</v>
      </c>
      <c r="K7" s="9">
        <f>Calculations!S74</f>
        <v>84362216582064.297</v>
      </c>
      <c r="L7" s="9">
        <f>Calculations!T74</f>
        <v>83043075296108.281</v>
      </c>
      <c r="M7" s="9">
        <f>Calculations!U74</f>
        <v>81605439932318.094</v>
      </c>
      <c r="N7" s="9">
        <f>Calculations!V74</f>
        <v>80240372250423</v>
      </c>
      <c r="O7" s="9">
        <f>Calculations!W74</f>
        <v>78829179357022</v>
      </c>
      <c r="P7" s="9">
        <f>Calculations!X74</f>
        <v>77576840101522.844</v>
      </c>
      <c r="Q7" s="9">
        <f>Calculations!Y74</f>
        <v>76266844331641.281</v>
      </c>
      <c r="R7" s="9">
        <f>Calculations!Z74</f>
        <v>74941142131979.688</v>
      </c>
      <c r="S7" s="9">
        <f>Calculations!AA74</f>
        <v>73594961928934.016</v>
      </c>
      <c r="T7" s="9">
        <f>Calculations!AB74</f>
        <v>72236852791878.172</v>
      </c>
      <c r="U7" s="9">
        <f>Calculations!AC74</f>
        <v>70965824873096.453</v>
      </c>
      <c r="V7" s="9">
        <f>Calculations!AD74</f>
        <v>69775913705583.75</v>
      </c>
      <c r="W7" s="9">
        <f>Calculations!AE74</f>
        <v>68499716582064.289</v>
      </c>
      <c r="X7" s="9">
        <f>Calculations!AF74</f>
        <v>67333066835871.398</v>
      </c>
      <c r="Y7" s="9">
        <f>Calculations!AG74</f>
        <v>66389488155668.367</v>
      </c>
      <c r="Z7" s="9">
        <f>Calculations!AH74</f>
        <v>65507343485617.594</v>
      </c>
      <c r="AA7" s="9">
        <f>Calculations!AI74</f>
        <v>64657406937394.25</v>
      </c>
      <c r="AB7" s="9">
        <f>Calculations!AJ74</f>
        <v>63974077834179.352</v>
      </c>
      <c r="AC7" s="9">
        <f>Calculations!AK74</f>
        <v>63253967851099.82</v>
      </c>
      <c r="AD7" s="9">
        <f>Calculations!AL74</f>
        <v>62593104906937.398</v>
      </c>
      <c r="AE7" s="9">
        <f>Calculations!AM74</f>
        <v>61972203891708.969</v>
      </c>
      <c r="AF7" s="9">
        <f>Calculations!AN74</f>
        <v>61342952622673.43</v>
      </c>
      <c r="AG7" s="9">
        <f>Calculations!AO74</f>
        <v>60628608291032.148</v>
      </c>
    </row>
    <row r="8" spans="1:35" x14ac:dyDescent="0.45">
      <c r="A8" s="1" t="s">
        <v>387</v>
      </c>
      <c r="B8" s="9">
        <f>Calculations!J75</f>
        <v>0</v>
      </c>
      <c r="C8" s="9">
        <f>Calculations!K75</f>
        <v>0</v>
      </c>
      <c r="D8" s="9">
        <f>Calculations!L75</f>
        <v>0</v>
      </c>
      <c r="E8" s="9">
        <f>Calculations!M75</f>
        <v>0</v>
      </c>
      <c r="F8" s="9">
        <f>Calculations!N75</f>
        <v>0</v>
      </c>
      <c r="G8" s="9">
        <f>Calculations!O75</f>
        <v>0</v>
      </c>
      <c r="H8" s="9">
        <f>Calculations!P75</f>
        <v>0</v>
      </c>
      <c r="I8" s="9">
        <f>Calculations!Q75</f>
        <v>0</v>
      </c>
      <c r="J8" s="9">
        <f>Calculations!R75</f>
        <v>0</v>
      </c>
      <c r="K8" s="9">
        <f>Calculations!S75</f>
        <v>0</v>
      </c>
      <c r="L8" s="9">
        <f>Calculations!T75</f>
        <v>0</v>
      </c>
      <c r="M8" s="9">
        <f>Calculations!U75</f>
        <v>0</v>
      </c>
      <c r="N8" s="9">
        <f>Calculations!V75</f>
        <v>0</v>
      </c>
      <c r="O8" s="9">
        <f>Calculations!W75</f>
        <v>0</v>
      </c>
      <c r="P8" s="9">
        <f>Calculations!X75</f>
        <v>0</v>
      </c>
      <c r="Q8" s="9">
        <f>Calculations!Y75</f>
        <v>0</v>
      </c>
      <c r="R8" s="9">
        <f>Calculations!Z75</f>
        <v>0</v>
      </c>
      <c r="S8" s="9">
        <f>Calculations!AA75</f>
        <v>0</v>
      </c>
      <c r="T8" s="9">
        <f>Calculations!AB75</f>
        <v>0</v>
      </c>
      <c r="U8" s="9">
        <f>Calculations!AC75</f>
        <v>0</v>
      </c>
      <c r="V8" s="9">
        <f>Calculations!AD75</f>
        <v>0</v>
      </c>
      <c r="W8" s="9">
        <f>Calculations!AE75</f>
        <v>0</v>
      </c>
      <c r="X8" s="9">
        <f>Calculations!AF75</f>
        <v>0</v>
      </c>
      <c r="Y8" s="9">
        <f>Calculations!AG75</f>
        <v>0</v>
      </c>
      <c r="Z8" s="9">
        <f>Calculations!AH75</f>
        <v>0</v>
      </c>
      <c r="AA8" s="9">
        <f>Calculations!AI75</f>
        <v>0</v>
      </c>
      <c r="AB8" s="9">
        <f>Calculations!AJ75</f>
        <v>0</v>
      </c>
      <c r="AC8" s="9">
        <f>Calculations!AK75</f>
        <v>0</v>
      </c>
      <c r="AD8" s="9">
        <f>Calculations!AL75</f>
        <v>0</v>
      </c>
      <c r="AE8" s="9">
        <f>Calculations!AM75</f>
        <v>0</v>
      </c>
      <c r="AF8" s="9">
        <f>Calculations!AN75</f>
        <v>0</v>
      </c>
      <c r="AG8" s="9">
        <f>Calculations!AO75</f>
        <v>0</v>
      </c>
    </row>
    <row r="9" spans="1:35" x14ac:dyDescent="0.45">
      <c r="A9" s="1" t="s">
        <v>388</v>
      </c>
      <c r="B9" s="9">
        <f>Calculations!J76</f>
        <v>0</v>
      </c>
      <c r="C9" s="9">
        <f>Calculations!K76</f>
        <v>0</v>
      </c>
      <c r="D9" s="9">
        <f>Calculations!L76</f>
        <v>0</v>
      </c>
      <c r="E9" s="9">
        <f>Calculations!M76</f>
        <v>0</v>
      </c>
      <c r="F9" s="9">
        <f>Calculations!N76</f>
        <v>0</v>
      </c>
      <c r="G9" s="9">
        <f>Calculations!O76</f>
        <v>0</v>
      </c>
      <c r="H9" s="9">
        <f>Calculations!P76</f>
        <v>0</v>
      </c>
      <c r="I9" s="9">
        <f>Calculations!Q76</f>
        <v>0</v>
      </c>
      <c r="J9" s="9">
        <f>Calculations!R76</f>
        <v>0</v>
      </c>
      <c r="K9" s="9">
        <f>Calculations!S76</f>
        <v>0</v>
      </c>
      <c r="L9" s="9">
        <f>Calculations!T76</f>
        <v>0</v>
      </c>
      <c r="M9" s="9">
        <f>Calculations!U76</f>
        <v>0</v>
      </c>
      <c r="N9" s="9">
        <f>Calculations!V76</f>
        <v>0</v>
      </c>
      <c r="O9" s="9">
        <f>Calculations!W76</f>
        <v>0</v>
      </c>
      <c r="P9" s="9">
        <f>Calculations!X76</f>
        <v>0</v>
      </c>
      <c r="Q9" s="9">
        <f>Calculations!Y76</f>
        <v>0</v>
      </c>
      <c r="R9" s="9">
        <f>Calculations!Z76</f>
        <v>0</v>
      </c>
      <c r="S9" s="9">
        <f>Calculations!AA76</f>
        <v>0</v>
      </c>
      <c r="T9" s="9">
        <f>Calculations!AB76</f>
        <v>0</v>
      </c>
      <c r="U9" s="9">
        <f>Calculations!AC76</f>
        <v>0</v>
      </c>
      <c r="V9" s="9">
        <f>Calculations!AD76</f>
        <v>0</v>
      </c>
      <c r="W9" s="9">
        <f>Calculations!AE76</f>
        <v>0</v>
      </c>
      <c r="X9" s="9">
        <f>Calculations!AF76</f>
        <v>0</v>
      </c>
      <c r="Y9" s="9">
        <f>Calculations!AG76</f>
        <v>0</v>
      </c>
      <c r="Z9" s="9">
        <f>Calculations!AH76</f>
        <v>0</v>
      </c>
      <c r="AA9" s="9">
        <f>Calculations!AI76</f>
        <v>0</v>
      </c>
      <c r="AB9" s="9">
        <f>Calculations!AJ76</f>
        <v>0</v>
      </c>
      <c r="AC9" s="9">
        <f>Calculations!AK76</f>
        <v>0</v>
      </c>
      <c r="AD9" s="9">
        <f>Calculations!AL76</f>
        <v>0</v>
      </c>
      <c r="AE9" s="9">
        <f>Calculations!AM76</f>
        <v>0</v>
      </c>
      <c r="AF9" s="9">
        <f>Calculations!AN76</f>
        <v>0</v>
      </c>
      <c r="AG9" s="9">
        <f>Calculations!AO76</f>
        <v>0</v>
      </c>
    </row>
    <row r="10" spans="1:35" x14ac:dyDescent="0.45">
      <c r="A10" s="1" t="s">
        <v>389</v>
      </c>
      <c r="B10" s="9">
        <f>Calculations!J77</f>
        <v>62109983079526.227</v>
      </c>
      <c r="C10" s="9">
        <f>Calculations!K77</f>
        <v>59117411167512.688</v>
      </c>
      <c r="D10" s="9">
        <f>Calculations!L77</f>
        <v>57272800338409.477</v>
      </c>
      <c r="E10" s="9">
        <f>Calculations!M77</f>
        <v>56323456006768.188</v>
      </c>
      <c r="F10" s="9">
        <f>Calculations!N77</f>
        <v>55279674280879.859</v>
      </c>
      <c r="G10" s="9">
        <f>Calculations!O77</f>
        <v>54221577834179.359</v>
      </c>
      <c r="H10" s="9">
        <f>Calculations!P77</f>
        <v>53129086294416.25</v>
      </c>
      <c r="I10" s="9">
        <f>Calculations!Q77</f>
        <v>52001404399323.18</v>
      </c>
      <c r="J10" s="9">
        <f>Calculations!R77</f>
        <v>50941120981387.469</v>
      </c>
      <c r="K10" s="9">
        <f>Calculations!S77</f>
        <v>49965930626057.523</v>
      </c>
      <c r="L10" s="9">
        <f>Calculations!T77</f>
        <v>49094919627749.578</v>
      </c>
      <c r="M10" s="9">
        <f>Calculations!U77</f>
        <v>48314966159052.453</v>
      </c>
      <c r="N10" s="9">
        <f>Calculations!V77</f>
        <v>47616924703891.703</v>
      </c>
      <c r="O10" s="9">
        <f>Calculations!W77</f>
        <v>46971370558375.625</v>
      </c>
      <c r="P10" s="9">
        <f>Calculations!X77</f>
        <v>46345697969543.148</v>
      </c>
      <c r="Q10" s="9">
        <f>Calculations!Y77</f>
        <v>45728574450084.594</v>
      </c>
      <c r="R10" s="9">
        <f>Calculations!Z77</f>
        <v>45136104060913.711</v>
      </c>
      <c r="S10" s="9">
        <f>Calculations!AA77</f>
        <v>44551983925549.914</v>
      </c>
      <c r="T10" s="9">
        <f>Calculations!AB77</f>
        <v>43972436548223.352</v>
      </c>
      <c r="U10" s="9">
        <f>Calculations!AC77</f>
        <v>43410981387478.852</v>
      </c>
      <c r="V10" s="9">
        <f>Calculations!AD77</f>
        <v>42857280033840.945</v>
      </c>
      <c r="W10" s="9">
        <f>Calculations!AE77</f>
        <v>42329027072758.039</v>
      </c>
      <c r="X10" s="9">
        <f>Calculations!AF77</f>
        <v>41829801184433.164</v>
      </c>
      <c r="Y10" s="9">
        <f>Calculations!AG77</f>
        <v>41320833333333.328</v>
      </c>
      <c r="Z10" s="9">
        <f>Calculations!AH77</f>
        <v>40819022842639.594</v>
      </c>
      <c r="AA10" s="9">
        <f>Calculations!AI77</f>
        <v>40320393401015.234</v>
      </c>
      <c r="AB10" s="9">
        <f>Calculations!AJ77</f>
        <v>39836078680203.047</v>
      </c>
      <c r="AC10" s="9">
        <f>Calculations!AK77</f>
        <v>39359915397631.133</v>
      </c>
      <c r="AD10" s="9">
        <f>Calculations!AL77</f>
        <v>38893494077834.18</v>
      </c>
      <c r="AE10" s="9">
        <f>Calculations!AM77</f>
        <v>38425681049069.367</v>
      </c>
      <c r="AF10" s="9">
        <f>Calculations!AN77</f>
        <v>37973375634517.766</v>
      </c>
      <c r="AG10" s="9">
        <f>Calculations!AO77</f>
        <v>37531209813874.789</v>
      </c>
    </row>
    <row r="11" spans="1:35" x14ac:dyDescent="0.45">
      <c r="A11" s="1" t="s">
        <v>390</v>
      </c>
      <c r="B11" s="9">
        <f>Calculations!J78</f>
        <v>0</v>
      </c>
      <c r="C11" s="9">
        <f>Calculations!K78</f>
        <v>0</v>
      </c>
      <c r="D11" s="9">
        <f>Calculations!L78</f>
        <v>0</v>
      </c>
      <c r="E11" s="9">
        <f>Calculations!M78</f>
        <v>0</v>
      </c>
      <c r="F11" s="9">
        <f>Calculations!N78</f>
        <v>0</v>
      </c>
      <c r="G11" s="9">
        <f>Calculations!O78</f>
        <v>0</v>
      </c>
      <c r="H11" s="9">
        <f>Calculations!P78</f>
        <v>0</v>
      </c>
      <c r="I11" s="9">
        <f>Calculations!Q78</f>
        <v>0</v>
      </c>
      <c r="J11" s="9">
        <f>Calculations!R78</f>
        <v>0</v>
      </c>
      <c r="K11" s="9">
        <f>Calculations!S78</f>
        <v>0</v>
      </c>
      <c r="L11" s="9">
        <f>Calculations!T78</f>
        <v>0</v>
      </c>
      <c r="M11" s="9">
        <f>Calculations!U78</f>
        <v>0</v>
      </c>
      <c r="N11" s="9">
        <f>Calculations!V78</f>
        <v>0</v>
      </c>
      <c r="O11" s="9">
        <f>Calculations!W78</f>
        <v>0</v>
      </c>
      <c r="P11" s="9">
        <f>Calculations!X78</f>
        <v>0</v>
      </c>
      <c r="Q11" s="9">
        <f>Calculations!Y78</f>
        <v>0</v>
      </c>
      <c r="R11" s="9">
        <f>Calculations!Z78</f>
        <v>0</v>
      </c>
      <c r="S11" s="9">
        <f>Calculations!AA78</f>
        <v>0</v>
      </c>
      <c r="T11" s="9">
        <f>Calculations!AB78</f>
        <v>0</v>
      </c>
      <c r="U11" s="9">
        <f>Calculations!AC78</f>
        <v>0</v>
      </c>
      <c r="V11" s="9">
        <f>Calculations!AD78</f>
        <v>0</v>
      </c>
      <c r="W11" s="9">
        <f>Calculations!AE78</f>
        <v>0</v>
      </c>
      <c r="X11" s="9">
        <f>Calculations!AF78</f>
        <v>0</v>
      </c>
      <c r="Y11" s="9">
        <f>Calculations!AG78</f>
        <v>0</v>
      </c>
      <c r="Z11" s="9">
        <f>Calculations!AH78</f>
        <v>0</v>
      </c>
      <c r="AA11" s="9">
        <f>Calculations!AI78</f>
        <v>0</v>
      </c>
      <c r="AB11" s="9">
        <f>Calculations!AJ78</f>
        <v>0</v>
      </c>
      <c r="AC11" s="9">
        <f>Calculations!AK78</f>
        <v>0</v>
      </c>
      <c r="AD11" s="9">
        <f>Calculations!AL78</f>
        <v>0</v>
      </c>
      <c r="AE11" s="9">
        <f>Calculations!AM78</f>
        <v>0</v>
      </c>
      <c r="AF11" s="9">
        <f>Calculations!AN78</f>
        <v>0</v>
      </c>
      <c r="AG11" s="9">
        <f>Calculations!AO78</f>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11"/>
  <sheetViews>
    <sheetView zoomScale="70" zoomScaleNormal="70" workbookViewId="0">
      <selection activeCell="E13" sqref="E13"/>
    </sheetView>
  </sheetViews>
  <sheetFormatPr defaultRowHeight="14.25" x14ac:dyDescent="0.45"/>
  <cols>
    <col min="1" max="1" width="29.86328125" customWidth="1"/>
    <col min="2"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Calculations!J82</f>
        <v>170935659898477.16</v>
      </c>
      <c r="C2" s="9">
        <f>Calculations!K82</f>
        <v>154549082064297.81</v>
      </c>
      <c r="D2" s="9">
        <f>Calculations!L82</f>
        <v>177025579526226.72</v>
      </c>
      <c r="E2" s="9">
        <f>Calculations!M82</f>
        <v>179768240270727.56</v>
      </c>
      <c r="F2" s="9">
        <f>Calculations!N82</f>
        <v>181550621827411.16</v>
      </c>
      <c r="G2" s="9">
        <f>Calculations!O82</f>
        <v>183189657360406.09</v>
      </c>
      <c r="H2" s="9">
        <f>Calculations!P82</f>
        <v>184542000846023.69</v>
      </c>
      <c r="I2" s="9">
        <f>Calculations!Q82</f>
        <v>185868299492385.78</v>
      </c>
      <c r="J2" s="9">
        <f>Calculations!R82</f>
        <v>187441725888324.88</v>
      </c>
      <c r="K2" s="9">
        <f>Calculations!S82</f>
        <v>189368447546531.28</v>
      </c>
      <c r="L2" s="9">
        <f>Calculations!T82</f>
        <v>191700355329949.22</v>
      </c>
      <c r="M2" s="9">
        <f>Calculations!U82</f>
        <v>194234856175972.91</v>
      </c>
      <c r="N2" s="9">
        <f>Calculations!V82</f>
        <v>196935566835871.41</v>
      </c>
      <c r="O2" s="9">
        <f>Calculations!W82</f>
        <v>199784991539763.13</v>
      </c>
      <c r="P2" s="9">
        <f>Calculations!X82</f>
        <v>202547335025380.69</v>
      </c>
      <c r="Q2" s="9">
        <f>Calculations!Y82</f>
        <v>205324390862944.19</v>
      </c>
      <c r="R2" s="9">
        <f>Calculations!Z82</f>
        <v>208392711505922.16</v>
      </c>
      <c r="S2" s="9">
        <f>Calculations!AA82</f>
        <v>211676747038917.09</v>
      </c>
      <c r="T2" s="9">
        <f>Calculations!AB82</f>
        <v>215097766497461.94</v>
      </c>
      <c r="U2" s="9">
        <f>Calculations!AC82</f>
        <v>218451586294416.25</v>
      </c>
      <c r="V2" s="9">
        <f>Calculations!AD82</f>
        <v>221790892554991.53</v>
      </c>
      <c r="W2" s="9">
        <f>Calculations!AE82</f>
        <v>225262609983079.53</v>
      </c>
      <c r="X2" s="9">
        <f>Calculations!AF82</f>
        <v>228860376480541.44</v>
      </c>
      <c r="Y2" s="9">
        <f>Calculations!AG82</f>
        <v>232562322335025.34</v>
      </c>
      <c r="Z2" s="9">
        <f>Calculations!AH82</f>
        <v>236232855329949.19</v>
      </c>
      <c r="AA2" s="9">
        <f>Calculations!AI82</f>
        <v>239931023688663.31</v>
      </c>
      <c r="AB2" s="9">
        <f>Calculations!AJ82</f>
        <v>243841328257191.25</v>
      </c>
      <c r="AC2" s="9">
        <f>Calculations!AK82</f>
        <v>247995380710659.91</v>
      </c>
      <c r="AD2" s="9">
        <f>Calculations!AL82</f>
        <v>252120406091370.59</v>
      </c>
      <c r="AE2" s="9">
        <f>Calculations!AM82</f>
        <v>256352593062605.72</v>
      </c>
      <c r="AF2" s="9">
        <f>Calculations!AN82</f>
        <v>260763316412859.56</v>
      </c>
      <c r="AG2" s="9">
        <f>Calculations!AO82</f>
        <v>265238058375634.53</v>
      </c>
    </row>
    <row r="3" spans="1:35" x14ac:dyDescent="0.45">
      <c r="A3" s="1" t="s">
        <v>107</v>
      </c>
      <c r="B3" s="9">
        <f>Calculations!J83</f>
        <v>0</v>
      </c>
      <c r="C3" s="9">
        <f>Calculations!K83</f>
        <v>0</v>
      </c>
      <c r="D3" s="9">
        <f>Calculations!L83</f>
        <v>0</v>
      </c>
      <c r="E3" s="9">
        <f>Calculations!M83</f>
        <v>0</v>
      </c>
      <c r="F3" s="9">
        <f>Calculations!N83</f>
        <v>0</v>
      </c>
      <c r="G3" s="9">
        <f>Calculations!O83</f>
        <v>0</v>
      </c>
      <c r="H3" s="9">
        <f>Calculations!P83</f>
        <v>0</v>
      </c>
      <c r="I3" s="9">
        <f>Calculations!Q83</f>
        <v>0</v>
      </c>
      <c r="J3" s="9">
        <f>Calculations!R83</f>
        <v>0</v>
      </c>
      <c r="K3" s="9">
        <f>Calculations!S83</f>
        <v>0</v>
      </c>
      <c r="L3" s="9">
        <f>Calculations!T83</f>
        <v>0</v>
      </c>
      <c r="M3" s="9">
        <f>Calculations!U83</f>
        <v>0</v>
      </c>
      <c r="N3" s="9">
        <f>Calculations!V83</f>
        <v>0</v>
      </c>
      <c r="O3" s="9">
        <f>Calculations!W83</f>
        <v>0</v>
      </c>
      <c r="P3" s="9">
        <f>Calculations!X83</f>
        <v>0</v>
      </c>
      <c r="Q3" s="9">
        <f>Calculations!Y83</f>
        <v>0</v>
      </c>
      <c r="R3" s="9">
        <f>Calculations!Z83</f>
        <v>0</v>
      </c>
      <c r="S3" s="9">
        <f>Calculations!AA83</f>
        <v>0</v>
      </c>
      <c r="T3" s="9">
        <f>Calculations!AB83</f>
        <v>0</v>
      </c>
      <c r="U3" s="9">
        <f>Calculations!AC83</f>
        <v>0</v>
      </c>
      <c r="V3" s="9">
        <f>Calculations!AD83</f>
        <v>0</v>
      </c>
      <c r="W3" s="9">
        <f>Calculations!AE83</f>
        <v>0</v>
      </c>
      <c r="X3" s="9">
        <f>Calculations!AF83</f>
        <v>0</v>
      </c>
      <c r="Y3" s="9">
        <f>Calculations!AG83</f>
        <v>0</v>
      </c>
      <c r="Z3" s="9">
        <f>Calculations!AH83</f>
        <v>0</v>
      </c>
      <c r="AA3" s="9">
        <f>Calculations!AI83</f>
        <v>0</v>
      </c>
      <c r="AB3" s="9">
        <f>Calculations!AJ83</f>
        <v>0</v>
      </c>
      <c r="AC3" s="9">
        <f>Calculations!AK83</f>
        <v>0</v>
      </c>
      <c r="AD3" s="9">
        <f>Calculations!AL83</f>
        <v>0</v>
      </c>
      <c r="AE3" s="9">
        <f>Calculations!AM83</f>
        <v>0</v>
      </c>
      <c r="AF3" s="9">
        <f>Calculations!AN83</f>
        <v>0</v>
      </c>
      <c r="AG3" s="9">
        <f>Calculations!AO83</f>
        <v>0</v>
      </c>
    </row>
    <row r="4" spans="1:35" x14ac:dyDescent="0.45">
      <c r="A4" s="1" t="s">
        <v>108</v>
      </c>
      <c r="B4" s="9">
        <f>Calculations!J84</f>
        <v>12042457698815.566</v>
      </c>
      <c r="C4" s="9">
        <f>Calculations!K84</f>
        <v>10536032148900.17</v>
      </c>
      <c r="D4" s="9">
        <f>Calculations!L84</f>
        <v>11821971235194.584</v>
      </c>
      <c r="E4" s="9">
        <f>Calculations!M84</f>
        <v>11779225888324.873</v>
      </c>
      <c r="F4" s="9">
        <f>Calculations!N84</f>
        <v>11712225042301.184</v>
      </c>
      <c r="G4" s="9">
        <f>Calculations!O84</f>
        <v>11642639593908.629</v>
      </c>
      <c r="H4" s="9">
        <f>Calculations!P84</f>
        <v>11561920473773.266</v>
      </c>
      <c r="I4" s="9">
        <f>Calculations!Q84</f>
        <v>11479014382402.705</v>
      </c>
      <c r="J4" s="9">
        <f>Calculations!R84</f>
        <v>11402868020304.568</v>
      </c>
      <c r="K4" s="9">
        <f>Calculations!S84</f>
        <v>11327715736040.609</v>
      </c>
      <c r="L4" s="9">
        <f>Calculations!T84</f>
        <v>11263100676818.951</v>
      </c>
      <c r="M4" s="9">
        <f>Calculations!U84</f>
        <v>11194906937394.246</v>
      </c>
      <c r="N4" s="9">
        <f>Calculations!V84</f>
        <v>11126116751269.035</v>
      </c>
      <c r="O4" s="9">
        <f>Calculations!W84</f>
        <v>11059513536379.02</v>
      </c>
      <c r="P4" s="9">
        <f>Calculations!X84</f>
        <v>10992313874788.494</v>
      </c>
      <c r="Q4" s="9">
        <f>Calculations!Y84</f>
        <v>10926903553299.492</v>
      </c>
      <c r="R4" s="9">
        <f>Calculations!Z84</f>
        <v>10877398477157.361</v>
      </c>
      <c r="S4" s="9">
        <f>Calculations!AA84</f>
        <v>10854137055837.563</v>
      </c>
      <c r="T4" s="9">
        <f>Calculations!AB84</f>
        <v>10852148900169.203</v>
      </c>
      <c r="U4" s="9">
        <f>Calculations!AC84</f>
        <v>10856920473773.264</v>
      </c>
      <c r="V4" s="9">
        <f>Calculations!AD84</f>
        <v>10860300338409.477</v>
      </c>
      <c r="W4" s="9">
        <f>Calculations!AE84</f>
        <v>10867258883248.73</v>
      </c>
      <c r="X4" s="9">
        <f>Calculations!AF84</f>
        <v>10876404399323.18</v>
      </c>
      <c r="Y4" s="9">
        <f>Calculations!AG84</f>
        <v>10880977157360.406</v>
      </c>
      <c r="Z4" s="9">
        <f>Calculations!AH84</f>
        <v>10886146362098.137</v>
      </c>
      <c r="AA4" s="9">
        <f>Calculations!AI84</f>
        <v>10887935702199.66</v>
      </c>
      <c r="AB4" s="9">
        <f>Calculations!AJ84</f>
        <v>10893303722504.23</v>
      </c>
      <c r="AC4" s="9">
        <f>Calculations!AK84</f>
        <v>10898472927241.961</v>
      </c>
      <c r="AD4" s="9">
        <f>Calculations!AL84</f>
        <v>10901057529610.828</v>
      </c>
      <c r="AE4" s="9">
        <f>Calculations!AM84</f>
        <v>10907220812182.742</v>
      </c>
      <c r="AF4" s="9">
        <f>Calculations!AN84</f>
        <v>10913980541455.16</v>
      </c>
      <c r="AG4" s="9">
        <f>Calculations!AO84</f>
        <v>10917956852791.879</v>
      </c>
    </row>
    <row r="5" spans="1:35" x14ac:dyDescent="0.45">
      <c r="A5" s="1" t="s">
        <v>109</v>
      </c>
      <c r="B5" s="9">
        <f>Calculations!J85</f>
        <v>0</v>
      </c>
      <c r="C5" s="9">
        <f>Calculations!K85</f>
        <v>0</v>
      </c>
      <c r="D5" s="9">
        <f>Calculations!L85</f>
        <v>0</v>
      </c>
      <c r="E5" s="9">
        <f>Calculations!M85</f>
        <v>0</v>
      </c>
      <c r="F5" s="9">
        <f>Calculations!N85</f>
        <v>0</v>
      </c>
      <c r="G5" s="9">
        <f>Calculations!O85</f>
        <v>0</v>
      </c>
      <c r="H5" s="9">
        <f>Calculations!P85</f>
        <v>0</v>
      </c>
      <c r="I5" s="9">
        <f>Calculations!Q85</f>
        <v>0</v>
      </c>
      <c r="J5" s="9">
        <f>Calculations!R85</f>
        <v>0</v>
      </c>
      <c r="K5" s="9">
        <f>Calculations!S85</f>
        <v>0</v>
      </c>
      <c r="L5" s="9">
        <f>Calculations!T85</f>
        <v>0</v>
      </c>
      <c r="M5" s="9">
        <f>Calculations!U85</f>
        <v>0</v>
      </c>
      <c r="N5" s="9">
        <f>Calculations!V85</f>
        <v>0</v>
      </c>
      <c r="O5" s="9">
        <f>Calculations!W85</f>
        <v>0</v>
      </c>
      <c r="P5" s="9">
        <f>Calculations!X85</f>
        <v>0</v>
      </c>
      <c r="Q5" s="9">
        <f>Calculations!Y85</f>
        <v>0</v>
      </c>
      <c r="R5" s="9">
        <f>Calculations!Z85</f>
        <v>0</v>
      </c>
      <c r="S5" s="9">
        <f>Calculations!AA85</f>
        <v>0</v>
      </c>
      <c r="T5" s="9">
        <f>Calculations!AB85</f>
        <v>0</v>
      </c>
      <c r="U5" s="9">
        <f>Calculations!AC85</f>
        <v>0</v>
      </c>
      <c r="V5" s="9">
        <f>Calculations!AD85</f>
        <v>0</v>
      </c>
      <c r="W5" s="9">
        <f>Calculations!AE85</f>
        <v>0</v>
      </c>
      <c r="X5" s="9">
        <f>Calculations!AF85</f>
        <v>0</v>
      </c>
      <c r="Y5" s="9">
        <f>Calculations!AG85</f>
        <v>0</v>
      </c>
      <c r="Z5" s="9">
        <f>Calculations!AH85</f>
        <v>0</v>
      </c>
      <c r="AA5" s="9">
        <f>Calculations!AI85</f>
        <v>0</v>
      </c>
      <c r="AB5" s="9">
        <f>Calculations!AJ85</f>
        <v>0</v>
      </c>
      <c r="AC5" s="9">
        <f>Calculations!AK85</f>
        <v>0</v>
      </c>
      <c r="AD5" s="9">
        <f>Calculations!AL85</f>
        <v>0</v>
      </c>
      <c r="AE5" s="9">
        <f>Calculations!AM85</f>
        <v>0</v>
      </c>
      <c r="AF5" s="9">
        <f>Calculations!AN85</f>
        <v>0</v>
      </c>
      <c r="AG5" s="9">
        <f>Calculations!AO85</f>
        <v>0</v>
      </c>
    </row>
    <row r="6" spans="1:35" x14ac:dyDescent="0.45">
      <c r="A6" s="1" t="s">
        <v>111</v>
      </c>
      <c r="B6" s="9">
        <f>Calculations!J86</f>
        <v>0</v>
      </c>
      <c r="C6" s="9">
        <f>Calculations!K86</f>
        <v>0</v>
      </c>
      <c r="D6" s="9">
        <f>Calculations!L86</f>
        <v>0</v>
      </c>
      <c r="E6" s="9">
        <f>Calculations!M86</f>
        <v>0</v>
      </c>
      <c r="F6" s="9">
        <f>Calculations!N86</f>
        <v>0</v>
      </c>
      <c r="G6" s="9">
        <f>Calculations!O86</f>
        <v>0</v>
      </c>
      <c r="H6" s="9">
        <f>Calculations!P86</f>
        <v>0</v>
      </c>
      <c r="I6" s="9">
        <f>Calculations!Q86</f>
        <v>0</v>
      </c>
      <c r="J6" s="9">
        <f>Calculations!R86</f>
        <v>0</v>
      </c>
      <c r="K6" s="9">
        <f>Calculations!S86</f>
        <v>0</v>
      </c>
      <c r="L6" s="9">
        <f>Calculations!T86</f>
        <v>0</v>
      </c>
      <c r="M6" s="9">
        <f>Calculations!U86</f>
        <v>0</v>
      </c>
      <c r="N6" s="9">
        <f>Calculations!V86</f>
        <v>0</v>
      </c>
      <c r="O6" s="9">
        <f>Calculations!W86</f>
        <v>0</v>
      </c>
      <c r="P6" s="9">
        <f>Calculations!X86</f>
        <v>0</v>
      </c>
      <c r="Q6" s="9">
        <f>Calculations!Y86</f>
        <v>0</v>
      </c>
      <c r="R6" s="9">
        <f>Calculations!Z86</f>
        <v>0</v>
      </c>
      <c r="S6" s="9">
        <f>Calculations!AA86</f>
        <v>0</v>
      </c>
      <c r="T6" s="9">
        <f>Calculations!AB86</f>
        <v>0</v>
      </c>
      <c r="U6" s="9">
        <f>Calculations!AC86</f>
        <v>0</v>
      </c>
      <c r="V6" s="9">
        <f>Calculations!AD86</f>
        <v>0</v>
      </c>
      <c r="W6" s="9">
        <f>Calculations!AE86</f>
        <v>0</v>
      </c>
      <c r="X6" s="9">
        <f>Calculations!AF86</f>
        <v>0</v>
      </c>
      <c r="Y6" s="9">
        <f>Calculations!AG86</f>
        <v>0</v>
      </c>
      <c r="Z6" s="9">
        <f>Calculations!AH86</f>
        <v>0</v>
      </c>
      <c r="AA6" s="9">
        <f>Calculations!AI86</f>
        <v>0</v>
      </c>
      <c r="AB6" s="9">
        <f>Calculations!AJ86</f>
        <v>0</v>
      </c>
      <c r="AC6" s="9">
        <f>Calculations!AK86</f>
        <v>0</v>
      </c>
      <c r="AD6" s="9">
        <f>Calculations!AL86</f>
        <v>0</v>
      </c>
      <c r="AE6" s="9">
        <f>Calculations!AM86</f>
        <v>0</v>
      </c>
      <c r="AF6" s="9">
        <f>Calculations!AN86</f>
        <v>0</v>
      </c>
      <c r="AG6" s="9">
        <f>Calculations!AO86</f>
        <v>0</v>
      </c>
    </row>
    <row r="7" spans="1:35" x14ac:dyDescent="0.45">
      <c r="A7" s="1" t="s">
        <v>239</v>
      </c>
      <c r="B7" s="9">
        <f>Calculations!J87</f>
        <v>0</v>
      </c>
      <c r="C7" s="9">
        <f>Calculations!K87</f>
        <v>0</v>
      </c>
      <c r="D7" s="9">
        <f>Calculations!L87</f>
        <v>0</v>
      </c>
      <c r="E7" s="9">
        <f>Calculations!M87</f>
        <v>0</v>
      </c>
      <c r="F7" s="9">
        <f>Calculations!N87</f>
        <v>0</v>
      </c>
      <c r="G7" s="9">
        <f>Calculations!O87</f>
        <v>0</v>
      </c>
      <c r="H7" s="9">
        <f>Calculations!P87</f>
        <v>0</v>
      </c>
      <c r="I7" s="9">
        <f>Calculations!Q87</f>
        <v>0</v>
      </c>
      <c r="J7" s="9">
        <f>Calculations!R87</f>
        <v>0</v>
      </c>
      <c r="K7" s="9">
        <f>Calculations!S87</f>
        <v>0</v>
      </c>
      <c r="L7" s="9">
        <f>Calculations!T87</f>
        <v>0</v>
      </c>
      <c r="M7" s="9">
        <f>Calculations!U87</f>
        <v>0</v>
      </c>
      <c r="N7" s="9">
        <f>Calculations!V87</f>
        <v>0</v>
      </c>
      <c r="O7" s="9">
        <f>Calculations!W87</f>
        <v>0</v>
      </c>
      <c r="P7" s="9">
        <f>Calculations!X87</f>
        <v>0</v>
      </c>
      <c r="Q7" s="9">
        <f>Calculations!Y87</f>
        <v>0</v>
      </c>
      <c r="R7" s="9">
        <f>Calculations!Z87</f>
        <v>0</v>
      </c>
      <c r="S7" s="9">
        <f>Calculations!AA87</f>
        <v>0</v>
      </c>
      <c r="T7" s="9">
        <f>Calculations!AB87</f>
        <v>0</v>
      </c>
      <c r="U7" s="9">
        <f>Calculations!AC87</f>
        <v>0</v>
      </c>
      <c r="V7" s="9">
        <f>Calculations!AD87</f>
        <v>0</v>
      </c>
      <c r="W7" s="9">
        <f>Calculations!AE87</f>
        <v>0</v>
      </c>
      <c r="X7" s="9">
        <f>Calculations!AF87</f>
        <v>0</v>
      </c>
      <c r="Y7" s="9">
        <f>Calculations!AG87</f>
        <v>0</v>
      </c>
      <c r="Z7" s="9">
        <f>Calculations!AH87</f>
        <v>0</v>
      </c>
      <c r="AA7" s="9">
        <f>Calculations!AI87</f>
        <v>0</v>
      </c>
      <c r="AB7" s="9">
        <f>Calculations!AJ87</f>
        <v>0</v>
      </c>
      <c r="AC7" s="9">
        <f>Calculations!AK87</f>
        <v>0</v>
      </c>
      <c r="AD7" s="9">
        <f>Calculations!AL87</f>
        <v>0</v>
      </c>
      <c r="AE7" s="9">
        <f>Calculations!AM87</f>
        <v>0</v>
      </c>
      <c r="AF7" s="9">
        <f>Calculations!AN87</f>
        <v>0</v>
      </c>
      <c r="AG7" s="9">
        <f>Calculations!AO87</f>
        <v>0</v>
      </c>
    </row>
    <row r="8" spans="1:35" x14ac:dyDescent="0.45">
      <c r="A8" s="1" t="s">
        <v>387</v>
      </c>
      <c r="B8" s="9">
        <f>Calculations!J88</f>
        <v>0</v>
      </c>
      <c r="C8" s="9">
        <f>Calculations!K88</f>
        <v>0</v>
      </c>
      <c r="D8" s="9">
        <f>Calculations!L88</f>
        <v>0</v>
      </c>
      <c r="E8" s="9">
        <f>Calculations!M88</f>
        <v>0</v>
      </c>
      <c r="F8" s="9">
        <f>Calculations!N88</f>
        <v>0</v>
      </c>
      <c r="G8" s="9">
        <f>Calculations!O88</f>
        <v>0</v>
      </c>
      <c r="H8" s="9">
        <f>Calculations!P88</f>
        <v>0</v>
      </c>
      <c r="I8" s="9">
        <f>Calculations!Q88</f>
        <v>0</v>
      </c>
      <c r="J8" s="9">
        <f>Calculations!R88</f>
        <v>0</v>
      </c>
      <c r="K8" s="9">
        <f>Calculations!S88</f>
        <v>0</v>
      </c>
      <c r="L8" s="9">
        <f>Calculations!T88</f>
        <v>0</v>
      </c>
      <c r="M8" s="9">
        <f>Calculations!U88</f>
        <v>0</v>
      </c>
      <c r="N8" s="9">
        <f>Calculations!V88</f>
        <v>0</v>
      </c>
      <c r="O8" s="9">
        <f>Calculations!W88</f>
        <v>0</v>
      </c>
      <c r="P8" s="9">
        <f>Calculations!X88</f>
        <v>0</v>
      </c>
      <c r="Q8" s="9">
        <f>Calculations!Y88</f>
        <v>0</v>
      </c>
      <c r="R8" s="9">
        <f>Calculations!Z88</f>
        <v>0</v>
      </c>
      <c r="S8" s="9">
        <f>Calculations!AA88</f>
        <v>0</v>
      </c>
      <c r="T8" s="9">
        <f>Calculations!AB88</f>
        <v>0</v>
      </c>
      <c r="U8" s="9">
        <f>Calculations!AC88</f>
        <v>0</v>
      </c>
      <c r="V8" s="9">
        <f>Calculations!AD88</f>
        <v>0</v>
      </c>
      <c r="W8" s="9">
        <f>Calculations!AE88</f>
        <v>0</v>
      </c>
      <c r="X8" s="9">
        <f>Calculations!AF88</f>
        <v>0</v>
      </c>
      <c r="Y8" s="9">
        <f>Calculations!AG88</f>
        <v>0</v>
      </c>
      <c r="Z8" s="9">
        <f>Calculations!AH88</f>
        <v>0</v>
      </c>
      <c r="AA8" s="9">
        <f>Calculations!AI88</f>
        <v>0</v>
      </c>
      <c r="AB8" s="9">
        <f>Calculations!AJ88</f>
        <v>0</v>
      </c>
      <c r="AC8" s="9">
        <f>Calculations!AK88</f>
        <v>0</v>
      </c>
      <c r="AD8" s="9">
        <f>Calculations!AL88</f>
        <v>0</v>
      </c>
      <c r="AE8" s="9">
        <f>Calculations!AM88</f>
        <v>0</v>
      </c>
      <c r="AF8" s="9">
        <f>Calculations!AN88</f>
        <v>0</v>
      </c>
      <c r="AG8" s="9">
        <f>Calculations!AO88</f>
        <v>0</v>
      </c>
    </row>
    <row r="9" spans="1:35" x14ac:dyDescent="0.45">
      <c r="A9" s="1" t="s">
        <v>388</v>
      </c>
      <c r="B9" s="9">
        <f>Calculations!J89</f>
        <v>0</v>
      </c>
      <c r="C9" s="9">
        <f>Calculations!K89</f>
        <v>0</v>
      </c>
      <c r="D9" s="9">
        <f>Calculations!L89</f>
        <v>0</v>
      </c>
      <c r="E9" s="9">
        <f>Calculations!M89</f>
        <v>0</v>
      </c>
      <c r="F9" s="9">
        <f>Calculations!N89</f>
        <v>0</v>
      </c>
      <c r="G9" s="9">
        <f>Calculations!O89</f>
        <v>0</v>
      </c>
      <c r="H9" s="9">
        <f>Calculations!P89</f>
        <v>0</v>
      </c>
      <c r="I9" s="9">
        <f>Calculations!Q89</f>
        <v>0</v>
      </c>
      <c r="J9" s="9">
        <f>Calculations!R89</f>
        <v>0</v>
      </c>
      <c r="K9" s="9">
        <f>Calculations!S89</f>
        <v>0</v>
      </c>
      <c r="L9" s="9">
        <f>Calculations!T89</f>
        <v>0</v>
      </c>
      <c r="M9" s="9">
        <f>Calculations!U89</f>
        <v>0</v>
      </c>
      <c r="N9" s="9">
        <f>Calculations!V89</f>
        <v>0</v>
      </c>
      <c r="O9" s="9">
        <f>Calculations!W89</f>
        <v>0</v>
      </c>
      <c r="P9" s="9">
        <f>Calculations!X89</f>
        <v>0</v>
      </c>
      <c r="Q9" s="9">
        <f>Calculations!Y89</f>
        <v>0</v>
      </c>
      <c r="R9" s="9">
        <f>Calculations!Z89</f>
        <v>0</v>
      </c>
      <c r="S9" s="9">
        <f>Calculations!AA89</f>
        <v>0</v>
      </c>
      <c r="T9" s="9">
        <f>Calculations!AB89</f>
        <v>0</v>
      </c>
      <c r="U9" s="9">
        <f>Calculations!AC89</f>
        <v>0</v>
      </c>
      <c r="V9" s="9">
        <f>Calculations!AD89</f>
        <v>0</v>
      </c>
      <c r="W9" s="9">
        <f>Calculations!AE89</f>
        <v>0</v>
      </c>
      <c r="X9" s="9">
        <f>Calculations!AF89</f>
        <v>0</v>
      </c>
      <c r="Y9" s="9">
        <f>Calculations!AG89</f>
        <v>0</v>
      </c>
      <c r="Z9" s="9">
        <f>Calculations!AH89</f>
        <v>0</v>
      </c>
      <c r="AA9" s="9">
        <f>Calculations!AI89</f>
        <v>0</v>
      </c>
      <c r="AB9" s="9">
        <f>Calculations!AJ89</f>
        <v>0</v>
      </c>
      <c r="AC9" s="9">
        <f>Calculations!AK89</f>
        <v>0</v>
      </c>
      <c r="AD9" s="9">
        <f>Calculations!AL89</f>
        <v>0</v>
      </c>
      <c r="AE9" s="9">
        <f>Calculations!AM89</f>
        <v>0</v>
      </c>
      <c r="AF9" s="9">
        <f>Calculations!AN89</f>
        <v>0</v>
      </c>
      <c r="AG9" s="9">
        <f>Calculations!AO89</f>
        <v>0</v>
      </c>
    </row>
    <row r="10" spans="1:35" x14ac:dyDescent="0.45">
      <c r="A10" s="1" t="s">
        <v>389</v>
      </c>
      <c r="B10" s="9">
        <f>Calculations!J90</f>
        <v>0</v>
      </c>
      <c r="C10" s="9">
        <f>Calculations!K90</f>
        <v>0</v>
      </c>
      <c r="D10" s="9">
        <f>Calculations!L90</f>
        <v>0</v>
      </c>
      <c r="E10" s="9">
        <f>Calculations!M90</f>
        <v>0</v>
      </c>
      <c r="F10" s="9">
        <f>Calculations!N90</f>
        <v>0</v>
      </c>
      <c r="G10" s="9">
        <f>Calculations!O90</f>
        <v>0</v>
      </c>
      <c r="H10" s="9">
        <f>Calculations!P90</f>
        <v>0</v>
      </c>
      <c r="I10" s="9">
        <f>Calculations!Q90</f>
        <v>0</v>
      </c>
      <c r="J10" s="9">
        <f>Calculations!R90</f>
        <v>0</v>
      </c>
      <c r="K10" s="9">
        <f>Calculations!S90</f>
        <v>0</v>
      </c>
      <c r="L10" s="9">
        <f>Calculations!T90</f>
        <v>0</v>
      </c>
      <c r="M10" s="9">
        <f>Calculations!U90</f>
        <v>0</v>
      </c>
      <c r="N10" s="9">
        <f>Calculations!V90</f>
        <v>0</v>
      </c>
      <c r="O10" s="9">
        <f>Calculations!W90</f>
        <v>0</v>
      </c>
      <c r="P10" s="9">
        <f>Calculations!X90</f>
        <v>0</v>
      </c>
      <c r="Q10" s="9">
        <f>Calculations!Y90</f>
        <v>0</v>
      </c>
      <c r="R10" s="9">
        <f>Calculations!Z90</f>
        <v>0</v>
      </c>
      <c r="S10" s="9">
        <f>Calculations!AA90</f>
        <v>0</v>
      </c>
      <c r="T10" s="9">
        <f>Calculations!AB90</f>
        <v>0</v>
      </c>
      <c r="U10" s="9">
        <f>Calculations!AC90</f>
        <v>0</v>
      </c>
      <c r="V10" s="9">
        <f>Calculations!AD90</f>
        <v>0</v>
      </c>
      <c r="W10" s="9">
        <f>Calculations!AE90</f>
        <v>0</v>
      </c>
      <c r="X10" s="9">
        <f>Calculations!AF90</f>
        <v>0</v>
      </c>
      <c r="Y10" s="9">
        <f>Calculations!AG90</f>
        <v>0</v>
      </c>
      <c r="Z10" s="9">
        <f>Calculations!AH90</f>
        <v>0</v>
      </c>
      <c r="AA10" s="9">
        <f>Calculations!AI90</f>
        <v>0</v>
      </c>
      <c r="AB10" s="9">
        <f>Calculations!AJ90</f>
        <v>0</v>
      </c>
      <c r="AC10" s="9">
        <f>Calculations!AK90</f>
        <v>0</v>
      </c>
      <c r="AD10" s="9">
        <f>Calculations!AL90</f>
        <v>0</v>
      </c>
      <c r="AE10" s="9">
        <f>Calculations!AM90</f>
        <v>0</v>
      </c>
      <c r="AF10" s="9">
        <f>Calculations!AN90</f>
        <v>0</v>
      </c>
      <c r="AG10" s="9">
        <f>Calculations!AO90</f>
        <v>0</v>
      </c>
    </row>
    <row r="11" spans="1:35" x14ac:dyDescent="0.45">
      <c r="A11" s="1" t="s">
        <v>390</v>
      </c>
      <c r="B11" s="9">
        <f>Calculations!J91</f>
        <v>0</v>
      </c>
      <c r="C11" s="9">
        <f>Calculations!K91</f>
        <v>0</v>
      </c>
      <c r="D11" s="9">
        <f>Calculations!L91</f>
        <v>0</v>
      </c>
      <c r="E11" s="9">
        <f>Calculations!M91</f>
        <v>0</v>
      </c>
      <c r="F11" s="9">
        <f>Calculations!N91</f>
        <v>0</v>
      </c>
      <c r="G11" s="9">
        <f>Calculations!O91</f>
        <v>0</v>
      </c>
      <c r="H11" s="9">
        <f>Calculations!P91</f>
        <v>0</v>
      </c>
      <c r="I11" s="9">
        <f>Calculations!Q91</f>
        <v>0</v>
      </c>
      <c r="J11" s="9">
        <f>Calculations!R91</f>
        <v>0</v>
      </c>
      <c r="K11" s="9">
        <f>Calculations!S91</f>
        <v>0</v>
      </c>
      <c r="L11" s="9">
        <f>Calculations!T91</f>
        <v>0</v>
      </c>
      <c r="M11" s="9">
        <f>Calculations!U91</f>
        <v>0</v>
      </c>
      <c r="N11" s="9">
        <f>Calculations!V91</f>
        <v>0</v>
      </c>
      <c r="O11" s="9">
        <f>Calculations!W91</f>
        <v>0</v>
      </c>
      <c r="P11" s="9">
        <f>Calculations!X91</f>
        <v>0</v>
      </c>
      <c r="Q11" s="9">
        <f>Calculations!Y91</f>
        <v>0</v>
      </c>
      <c r="R11" s="9">
        <f>Calculations!Z91</f>
        <v>0</v>
      </c>
      <c r="S11" s="9">
        <f>Calculations!AA91</f>
        <v>0</v>
      </c>
      <c r="T11" s="9">
        <f>Calculations!AB91</f>
        <v>0</v>
      </c>
      <c r="U11" s="9">
        <f>Calculations!AC91</f>
        <v>0</v>
      </c>
      <c r="V11" s="9">
        <f>Calculations!AD91</f>
        <v>0</v>
      </c>
      <c r="W11" s="9">
        <f>Calculations!AE91</f>
        <v>0</v>
      </c>
      <c r="X11" s="9">
        <f>Calculations!AF91</f>
        <v>0</v>
      </c>
      <c r="Y11" s="9">
        <f>Calculations!AG91</f>
        <v>0</v>
      </c>
      <c r="Z11" s="9">
        <f>Calculations!AH91</f>
        <v>0</v>
      </c>
      <c r="AA11" s="9">
        <f>Calculations!AI91</f>
        <v>0</v>
      </c>
      <c r="AB11" s="9">
        <f>Calculations!AJ91</f>
        <v>0</v>
      </c>
      <c r="AC11" s="9">
        <f>Calculations!AK91</f>
        <v>0</v>
      </c>
      <c r="AD11" s="9">
        <f>Calculations!AL91</f>
        <v>0</v>
      </c>
      <c r="AE11" s="9">
        <f>Calculations!AM91</f>
        <v>0</v>
      </c>
      <c r="AF11" s="9">
        <f>Calculations!AN91</f>
        <v>0</v>
      </c>
      <c r="AG11" s="9">
        <f>Calculations!AO91</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11"/>
  <sheetViews>
    <sheetView workbookViewId="0">
      <selection activeCell="B13" sqref="B13"/>
    </sheetView>
  </sheetViews>
  <sheetFormatPr defaultRowHeight="14.25" x14ac:dyDescent="0.45"/>
  <cols>
    <col min="1" max="1" width="29.86328125" customWidth="1"/>
    <col min="2"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Calculations!J95</f>
        <v>50905731810490.695</v>
      </c>
      <c r="C2" s="9">
        <f>Calculations!K95</f>
        <v>47476362098138.75</v>
      </c>
      <c r="D2" s="9">
        <f>Calculations!L95</f>
        <v>45853032994923.859</v>
      </c>
      <c r="E2" s="9">
        <f>Calculations!M95</f>
        <v>44839670050761.422</v>
      </c>
      <c r="F2" s="9">
        <f>Calculations!N95</f>
        <v>44053752115059.219</v>
      </c>
      <c r="G2" s="9">
        <f>Calculations!O95</f>
        <v>43548959390862.938</v>
      </c>
      <c r="H2" s="9">
        <f>Calculations!P95</f>
        <v>43163257191201.352</v>
      </c>
      <c r="I2" s="9">
        <f>Calculations!Q95</f>
        <v>42770994077834.18</v>
      </c>
      <c r="J2" s="9">
        <f>Calculations!R95</f>
        <v>42497821489001.695</v>
      </c>
      <c r="K2" s="9">
        <f>Calculations!S95</f>
        <v>42336383248730.961</v>
      </c>
      <c r="L2" s="9">
        <f>Calculations!T95</f>
        <v>42316501692047.375</v>
      </c>
      <c r="M2" s="9">
        <f>Calculations!U95</f>
        <v>39869479695431.469</v>
      </c>
      <c r="N2" s="9">
        <f>Calculations!V95</f>
        <v>38113739424703.891</v>
      </c>
      <c r="O2" s="9">
        <f>Calculations!W95</f>
        <v>37133777495769.883</v>
      </c>
      <c r="P2" s="9">
        <f>Calculations!X95</f>
        <v>36879890016920.469</v>
      </c>
      <c r="Q2" s="9">
        <f>Calculations!Y95</f>
        <v>36793007614213.195</v>
      </c>
      <c r="R2" s="9">
        <f>Calculations!Z95</f>
        <v>36911302876480.539</v>
      </c>
      <c r="S2" s="9">
        <f>Calculations!AA95</f>
        <v>37115486463620.977</v>
      </c>
      <c r="T2" s="9">
        <f>Calculations!AB95</f>
        <v>37346311336717.43</v>
      </c>
      <c r="U2" s="9">
        <f>Calculations!AC95</f>
        <v>37562622673434.852</v>
      </c>
      <c r="V2" s="9">
        <f>Calculations!AD95</f>
        <v>37789073604060.914</v>
      </c>
      <c r="W2" s="9">
        <f>Calculations!AE95</f>
        <v>37417487309644.672</v>
      </c>
      <c r="X2" s="9">
        <f>Calculations!AF95</f>
        <v>37160617597292.719</v>
      </c>
      <c r="Y2" s="9">
        <f>Calculations!AG95</f>
        <v>37003155668358.711</v>
      </c>
      <c r="Z2" s="9">
        <f>Calculations!AH95</f>
        <v>36923629441624.359</v>
      </c>
      <c r="AA2" s="9">
        <f>Calculations!AI95</f>
        <v>36849471235194.586</v>
      </c>
      <c r="AB2" s="9">
        <f>Calculations!AJ95</f>
        <v>36786049069373.938</v>
      </c>
      <c r="AC2" s="9">
        <f>Calculations!AK95</f>
        <v>36739526226734.352</v>
      </c>
      <c r="AD2" s="9">
        <f>Calculations!AL95</f>
        <v>36695190355329.945</v>
      </c>
      <c r="AE2" s="9">
        <f>Calculations!AM95</f>
        <v>36665169204737.734</v>
      </c>
      <c r="AF2" s="9">
        <f>Calculations!AN95</f>
        <v>36660000000000</v>
      </c>
      <c r="AG2" s="9">
        <f>Calculations!AO95</f>
        <v>36671133671742.813</v>
      </c>
    </row>
    <row r="3" spans="1:35" x14ac:dyDescent="0.45">
      <c r="A3" s="1" t="s">
        <v>107</v>
      </c>
      <c r="B3" s="9">
        <f>Calculations!J96</f>
        <v>0</v>
      </c>
      <c r="C3" s="9">
        <f>Calculations!K96</f>
        <v>0</v>
      </c>
      <c r="D3" s="9">
        <f>Calculations!L96</f>
        <v>0</v>
      </c>
      <c r="E3" s="9">
        <f>Calculations!M96</f>
        <v>0</v>
      </c>
      <c r="F3" s="9">
        <f>Calculations!N96</f>
        <v>0</v>
      </c>
      <c r="G3" s="9">
        <f>Calculations!O96</f>
        <v>0</v>
      </c>
      <c r="H3" s="9">
        <f>Calculations!P96</f>
        <v>0</v>
      </c>
      <c r="I3" s="9">
        <f>Calculations!Q96</f>
        <v>0</v>
      </c>
      <c r="J3" s="9">
        <f>Calculations!R96</f>
        <v>0</v>
      </c>
      <c r="K3" s="9">
        <f>Calculations!S96</f>
        <v>0</v>
      </c>
      <c r="L3" s="9">
        <f>Calculations!T96</f>
        <v>0</v>
      </c>
      <c r="M3" s="9">
        <f>Calculations!U96</f>
        <v>0</v>
      </c>
      <c r="N3" s="9">
        <f>Calculations!V96</f>
        <v>0</v>
      </c>
      <c r="O3" s="9">
        <f>Calculations!W96</f>
        <v>0</v>
      </c>
      <c r="P3" s="9">
        <f>Calculations!X96</f>
        <v>0</v>
      </c>
      <c r="Q3" s="9">
        <f>Calculations!Y96</f>
        <v>0</v>
      </c>
      <c r="R3" s="9">
        <f>Calculations!Z96</f>
        <v>0</v>
      </c>
      <c r="S3" s="9">
        <f>Calculations!AA96</f>
        <v>0</v>
      </c>
      <c r="T3" s="9">
        <f>Calculations!AB96</f>
        <v>0</v>
      </c>
      <c r="U3" s="9">
        <f>Calculations!AC96</f>
        <v>0</v>
      </c>
      <c r="V3" s="9">
        <f>Calculations!AD96</f>
        <v>0</v>
      </c>
      <c r="W3" s="9">
        <f>Calculations!AE96</f>
        <v>0</v>
      </c>
      <c r="X3" s="9">
        <f>Calculations!AF96</f>
        <v>0</v>
      </c>
      <c r="Y3" s="9">
        <f>Calculations!AG96</f>
        <v>0</v>
      </c>
      <c r="Z3" s="9">
        <f>Calculations!AH96</f>
        <v>0</v>
      </c>
      <c r="AA3" s="9">
        <f>Calculations!AI96</f>
        <v>0</v>
      </c>
      <c r="AB3" s="9">
        <f>Calculations!AJ96</f>
        <v>0</v>
      </c>
      <c r="AC3" s="9">
        <f>Calculations!AK96</f>
        <v>0</v>
      </c>
      <c r="AD3" s="9">
        <f>Calculations!AL96</f>
        <v>0</v>
      </c>
      <c r="AE3" s="9">
        <f>Calculations!AM96</f>
        <v>0</v>
      </c>
      <c r="AF3" s="9">
        <f>Calculations!AN96</f>
        <v>0</v>
      </c>
      <c r="AG3" s="9">
        <f>Calculations!AO96</f>
        <v>0</v>
      </c>
    </row>
    <row r="4" spans="1:35" x14ac:dyDescent="0.45">
      <c r="A4" s="1" t="s">
        <v>108</v>
      </c>
      <c r="B4" s="9">
        <f>Calculations!J97</f>
        <v>0</v>
      </c>
      <c r="C4" s="9">
        <f>Calculations!K97</f>
        <v>0</v>
      </c>
      <c r="D4" s="9">
        <f>Calculations!L97</f>
        <v>0</v>
      </c>
      <c r="E4" s="9">
        <f>Calculations!M97</f>
        <v>0</v>
      </c>
      <c r="F4" s="9">
        <f>Calculations!N97</f>
        <v>0</v>
      </c>
      <c r="G4" s="9">
        <f>Calculations!O97</f>
        <v>0</v>
      </c>
      <c r="H4" s="9">
        <f>Calculations!P97</f>
        <v>0</v>
      </c>
      <c r="I4" s="9">
        <f>Calculations!Q97</f>
        <v>0</v>
      </c>
      <c r="J4" s="9">
        <f>Calculations!R97</f>
        <v>0</v>
      </c>
      <c r="K4" s="9">
        <f>Calculations!S97</f>
        <v>0</v>
      </c>
      <c r="L4" s="9">
        <f>Calculations!T97</f>
        <v>0</v>
      </c>
      <c r="M4" s="9">
        <f>Calculations!U97</f>
        <v>0</v>
      </c>
      <c r="N4" s="9">
        <f>Calculations!V97</f>
        <v>0</v>
      </c>
      <c r="O4" s="9">
        <f>Calculations!W97</f>
        <v>0</v>
      </c>
      <c r="P4" s="9">
        <f>Calculations!X97</f>
        <v>0</v>
      </c>
      <c r="Q4" s="9">
        <f>Calculations!Y97</f>
        <v>0</v>
      </c>
      <c r="R4" s="9">
        <f>Calculations!Z97</f>
        <v>0</v>
      </c>
      <c r="S4" s="9">
        <f>Calculations!AA97</f>
        <v>0</v>
      </c>
      <c r="T4" s="9">
        <f>Calculations!AB97</f>
        <v>0</v>
      </c>
      <c r="U4" s="9">
        <f>Calculations!AC97</f>
        <v>0</v>
      </c>
      <c r="V4" s="9">
        <f>Calculations!AD97</f>
        <v>0</v>
      </c>
      <c r="W4" s="9">
        <f>Calculations!AE97</f>
        <v>0</v>
      </c>
      <c r="X4" s="9">
        <f>Calculations!AF97</f>
        <v>0</v>
      </c>
      <c r="Y4" s="9">
        <f>Calculations!AG97</f>
        <v>0</v>
      </c>
      <c r="Z4" s="9">
        <f>Calculations!AH97</f>
        <v>0</v>
      </c>
      <c r="AA4" s="9">
        <f>Calculations!AI97</f>
        <v>0</v>
      </c>
      <c r="AB4" s="9">
        <f>Calculations!AJ97</f>
        <v>0</v>
      </c>
      <c r="AC4" s="9">
        <f>Calculations!AK97</f>
        <v>0</v>
      </c>
      <c r="AD4" s="9">
        <f>Calculations!AL97</f>
        <v>0</v>
      </c>
      <c r="AE4" s="9">
        <f>Calculations!AM97</f>
        <v>0</v>
      </c>
      <c r="AF4" s="9">
        <f>Calculations!AN97</f>
        <v>0</v>
      </c>
      <c r="AG4" s="9">
        <f>Calculations!AO97</f>
        <v>0</v>
      </c>
    </row>
    <row r="5" spans="1:35" x14ac:dyDescent="0.45">
      <c r="A5" s="1" t="s">
        <v>109</v>
      </c>
      <c r="B5" s="9">
        <f>Calculations!J98</f>
        <v>0</v>
      </c>
      <c r="C5" s="9">
        <f>Calculations!K98</f>
        <v>0</v>
      </c>
      <c r="D5" s="9">
        <f>Calculations!L98</f>
        <v>0</v>
      </c>
      <c r="E5" s="9">
        <f>Calculations!M98</f>
        <v>0</v>
      </c>
      <c r="F5" s="9">
        <f>Calculations!N98</f>
        <v>0</v>
      </c>
      <c r="G5" s="9">
        <f>Calculations!O98</f>
        <v>0</v>
      </c>
      <c r="H5" s="9">
        <f>Calculations!P98</f>
        <v>0</v>
      </c>
      <c r="I5" s="9">
        <f>Calculations!Q98</f>
        <v>0</v>
      </c>
      <c r="J5" s="9">
        <f>Calculations!R98</f>
        <v>0</v>
      </c>
      <c r="K5" s="9">
        <f>Calculations!S98</f>
        <v>0</v>
      </c>
      <c r="L5" s="9">
        <f>Calculations!T98</f>
        <v>0</v>
      </c>
      <c r="M5" s="9">
        <f>Calculations!U98</f>
        <v>0</v>
      </c>
      <c r="N5" s="9">
        <f>Calculations!V98</f>
        <v>0</v>
      </c>
      <c r="O5" s="9">
        <f>Calculations!W98</f>
        <v>0</v>
      </c>
      <c r="P5" s="9">
        <f>Calculations!X98</f>
        <v>0</v>
      </c>
      <c r="Q5" s="9">
        <f>Calculations!Y98</f>
        <v>0</v>
      </c>
      <c r="R5" s="9">
        <f>Calculations!Z98</f>
        <v>0</v>
      </c>
      <c r="S5" s="9">
        <f>Calculations!AA98</f>
        <v>0</v>
      </c>
      <c r="T5" s="9">
        <f>Calculations!AB98</f>
        <v>0</v>
      </c>
      <c r="U5" s="9">
        <f>Calculations!AC98</f>
        <v>0</v>
      </c>
      <c r="V5" s="9">
        <f>Calculations!AD98</f>
        <v>0</v>
      </c>
      <c r="W5" s="9">
        <f>Calculations!AE98</f>
        <v>0</v>
      </c>
      <c r="X5" s="9">
        <f>Calculations!AF98</f>
        <v>0</v>
      </c>
      <c r="Y5" s="9">
        <f>Calculations!AG98</f>
        <v>0</v>
      </c>
      <c r="Z5" s="9">
        <f>Calculations!AH98</f>
        <v>0</v>
      </c>
      <c r="AA5" s="9">
        <f>Calculations!AI98</f>
        <v>0</v>
      </c>
      <c r="AB5" s="9">
        <f>Calculations!AJ98</f>
        <v>0</v>
      </c>
      <c r="AC5" s="9">
        <f>Calculations!AK98</f>
        <v>0</v>
      </c>
      <c r="AD5" s="9">
        <f>Calculations!AL98</f>
        <v>0</v>
      </c>
      <c r="AE5" s="9">
        <f>Calculations!AM98</f>
        <v>0</v>
      </c>
      <c r="AF5" s="9">
        <f>Calculations!AN98</f>
        <v>0</v>
      </c>
      <c r="AG5" s="9">
        <f>Calculations!AO98</f>
        <v>0</v>
      </c>
    </row>
    <row r="6" spans="1:35" x14ac:dyDescent="0.45">
      <c r="A6" s="1" t="s">
        <v>111</v>
      </c>
      <c r="B6" s="9">
        <f>Calculations!J99</f>
        <v>0</v>
      </c>
      <c r="C6" s="9">
        <f>Calculations!K99</f>
        <v>0</v>
      </c>
      <c r="D6" s="9">
        <f>Calculations!L99</f>
        <v>0</v>
      </c>
      <c r="E6" s="9">
        <f>Calculations!M99</f>
        <v>0</v>
      </c>
      <c r="F6" s="9">
        <f>Calculations!N99</f>
        <v>0</v>
      </c>
      <c r="G6" s="9">
        <f>Calculations!O99</f>
        <v>0</v>
      </c>
      <c r="H6" s="9">
        <f>Calculations!P99</f>
        <v>0</v>
      </c>
      <c r="I6" s="9">
        <f>Calculations!Q99</f>
        <v>0</v>
      </c>
      <c r="J6" s="9">
        <f>Calculations!R99</f>
        <v>0</v>
      </c>
      <c r="K6" s="9">
        <f>Calculations!S99</f>
        <v>0</v>
      </c>
      <c r="L6" s="9">
        <f>Calculations!T99</f>
        <v>0</v>
      </c>
      <c r="M6" s="9">
        <f>Calculations!U99</f>
        <v>0</v>
      </c>
      <c r="N6" s="9">
        <f>Calculations!V99</f>
        <v>0</v>
      </c>
      <c r="O6" s="9">
        <f>Calculations!W99</f>
        <v>0</v>
      </c>
      <c r="P6" s="9">
        <f>Calculations!X99</f>
        <v>0</v>
      </c>
      <c r="Q6" s="9">
        <f>Calculations!Y99</f>
        <v>0</v>
      </c>
      <c r="R6" s="9">
        <f>Calculations!Z99</f>
        <v>0</v>
      </c>
      <c r="S6" s="9">
        <f>Calculations!AA99</f>
        <v>0</v>
      </c>
      <c r="T6" s="9">
        <f>Calculations!AB99</f>
        <v>0</v>
      </c>
      <c r="U6" s="9">
        <f>Calculations!AC99</f>
        <v>0</v>
      </c>
      <c r="V6" s="9">
        <f>Calculations!AD99</f>
        <v>0</v>
      </c>
      <c r="W6" s="9">
        <f>Calculations!AE99</f>
        <v>0</v>
      </c>
      <c r="X6" s="9">
        <f>Calculations!AF99</f>
        <v>0</v>
      </c>
      <c r="Y6" s="9">
        <f>Calculations!AG99</f>
        <v>0</v>
      </c>
      <c r="Z6" s="9">
        <f>Calculations!AH99</f>
        <v>0</v>
      </c>
      <c r="AA6" s="9">
        <f>Calculations!AI99</f>
        <v>0</v>
      </c>
      <c r="AB6" s="9">
        <f>Calculations!AJ99</f>
        <v>0</v>
      </c>
      <c r="AC6" s="9">
        <f>Calculations!AK99</f>
        <v>0</v>
      </c>
      <c r="AD6" s="9">
        <f>Calculations!AL99</f>
        <v>0</v>
      </c>
      <c r="AE6" s="9">
        <f>Calculations!AM99</f>
        <v>0</v>
      </c>
      <c r="AF6" s="9">
        <f>Calculations!AN99</f>
        <v>0</v>
      </c>
      <c r="AG6" s="9">
        <f>Calculations!AO99</f>
        <v>0</v>
      </c>
    </row>
    <row r="7" spans="1:35" x14ac:dyDescent="0.45">
      <c r="A7" s="1" t="s">
        <v>239</v>
      </c>
      <c r="B7" s="9">
        <f>Calculations!J100</f>
        <v>0</v>
      </c>
      <c r="C7" s="9">
        <f>Calculations!K100</f>
        <v>0</v>
      </c>
      <c r="D7" s="9">
        <f>Calculations!L100</f>
        <v>0</v>
      </c>
      <c r="E7" s="9">
        <f>Calculations!M100</f>
        <v>0</v>
      </c>
      <c r="F7" s="9">
        <f>Calculations!N100</f>
        <v>0</v>
      </c>
      <c r="G7" s="9">
        <f>Calculations!O100</f>
        <v>0</v>
      </c>
      <c r="H7" s="9">
        <f>Calculations!P100</f>
        <v>0</v>
      </c>
      <c r="I7" s="9">
        <f>Calculations!Q100</f>
        <v>0</v>
      </c>
      <c r="J7" s="9">
        <f>Calculations!R100</f>
        <v>0</v>
      </c>
      <c r="K7" s="9">
        <f>Calculations!S100</f>
        <v>0</v>
      </c>
      <c r="L7" s="9">
        <f>Calculations!T100</f>
        <v>0</v>
      </c>
      <c r="M7" s="9">
        <f>Calculations!U100</f>
        <v>0</v>
      </c>
      <c r="N7" s="9">
        <f>Calculations!V100</f>
        <v>0</v>
      </c>
      <c r="O7" s="9">
        <f>Calculations!W100</f>
        <v>0</v>
      </c>
      <c r="P7" s="9">
        <f>Calculations!X100</f>
        <v>0</v>
      </c>
      <c r="Q7" s="9">
        <f>Calculations!Y100</f>
        <v>0</v>
      </c>
      <c r="R7" s="9">
        <f>Calculations!Z100</f>
        <v>0</v>
      </c>
      <c r="S7" s="9">
        <f>Calculations!AA100</f>
        <v>0</v>
      </c>
      <c r="T7" s="9">
        <f>Calculations!AB100</f>
        <v>0</v>
      </c>
      <c r="U7" s="9">
        <f>Calculations!AC100</f>
        <v>0</v>
      </c>
      <c r="V7" s="9">
        <f>Calculations!AD100</f>
        <v>0</v>
      </c>
      <c r="W7" s="9">
        <f>Calculations!AE100</f>
        <v>0</v>
      </c>
      <c r="X7" s="9">
        <f>Calculations!AF100</f>
        <v>0</v>
      </c>
      <c r="Y7" s="9">
        <f>Calculations!AG100</f>
        <v>0</v>
      </c>
      <c r="Z7" s="9">
        <f>Calculations!AH100</f>
        <v>0</v>
      </c>
      <c r="AA7" s="9">
        <f>Calculations!AI100</f>
        <v>0</v>
      </c>
      <c r="AB7" s="9">
        <f>Calculations!AJ100</f>
        <v>0</v>
      </c>
      <c r="AC7" s="9">
        <f>Calculations!AK100</f>
        <v>0</v>
      </c>
      <c r="AD7" s="9">
        <f>Calculations!AL100</f>
        <v>0</v>
      </c>
      <c r="AE7" s="9">
        <f>Calculations!AM100</f>
        <v>0</v>
      </c>
      <c r="AF7" s="9">
        <f>Calculations!AN100</f>
        <v>0</v>
      </c>
      <c r="AG7" s="9">
        <f>Calculations!AO100</f>
        <v>0</v>
      </c>
    </row>
    <row r="8" spans="1:35" x14ac:dyDescent="0.45">
      <c r="A8" s="1" t="s">
        <v>387</v>
      </c>
      <c r="B8" s="9">
        <f>Calculations!J101</f>
        <v>0</v>
      </c>
      <c r="C8" s="9">
        <f>Calculations!K101</f>
        <v>0</v>
      </c>
      <c r="D8" s="9">
        <f>Calculations!L101</f>
        <v>0</v>
      </c>
      <c r="E8" s="9">
        <f>Calculations!M101</f>
        <v>0</v>
      </c>
      <c r="F8" s="9">
        <f>Calculations!N101</f>
        <v>0</v>
      </c>
      <c r="G8" s="9">
        <f>Calculations!O101</f>
        <v>0</v>
      </c>
      <c r="H8" s="9">
        <f>Calculations!P101</f>
        <v>0</v>
      </c>
      <c r="I8" s="9">
        <f>Calculations!Q101</f>
        <v>0</v>
      </c>
      <c r="J8" s="9">
        <f>Calculations!R101</f>
        <v>0</v>
      </c>
      <c r="K8" s="9">
        <f>Calculations!S101</f>
        <v>0</v>
      </c>
      <c r="L8" s="9">
        <f>Calculations!T101</f>
        <v>0</v>
      </c>
      <c r="M8" s="9">
        <f>Calculations!U101</f>
        <v>0</v>
      </c>
      <c r="N8" s="9">
        <f>Calculations!V101</f>
        <v>0</v>
      </c>
      <c r="O8" s="9">
        <f>Calculations!W101</f>
        <v>0</v>
      </c>
      <c r="P8" s="9">
        <f>Calculations!X101</f>
        <v>0</v>
      </c>
      <c r="Q8" s="9">
        <f>Calculations!Y101</f>
        <v>0</v>
      </c>
      <c r="R8" s="9">
        <f>Calculations!Z101</f>
        <v>0</v>
      </c>
      <c r="S8" s="9">
        <f>Calculations!AA101</f>
        <v>0</v>
      </c>
      <c r="T8" s="9">
        <f>Calculations!AB101</f>
        <v>0</v>
      </c>
      <c r="U8" s="9">
        <f>Calculations!AC101</f>
        <v>0</v>
      </c>
      <c r="V8" s="9">
        <f>Calculations!AD101</f>
        <v>0</v>
      </c>
      <c r="W8" s="9">
        <f>Calculations!AE101</f>
        <v>0</v>
      </c>
      <c r="X8" s="9">
        <f>Calculations!AF101</f>
        <v>0</v>
      </c>
      <c r="Y8" s="9">
        <f>Calculations!AG101</f>
        <v>0</v>
      </c>
      <c r="Z8" s="9">
        <f>Calculations!AH101</f>
        <v>0</v>
      </c>
      <c r="AA8" s="9">
        <f>Calculations!AI101</f>
        <v>0</v>
      </c>
      <c r="AB8" s="9">
        <f>Calculations!AJ101</f>
        <v>0</v>
      </c>
      <c r="AC8" s="9">
        <f>Calculations!AK101</f>
        <v>0</v>
      </c>
      <c r="AD8" s="9">
        <f>Calculations!AL101</f>
        <v>0</v>
      </c>
      <c r="AE8" s="9">
        <f>Calculations!AM101</f>
        <v>0</v>
      </c>
      <c r="AF8" s="9">
        <f>Calculations!AN101</f>
        <v>0</v>
      </c>
      <c r="AG8" s="9">
        <f>Calculations!AO101</f>
        <v>0</v>
      </c>
    </row>
    <row r="9" spans="1:35" x14ac:dyDescent="0.45">
      <c r="A9" s="1" t="s">
        <v>388</v>
      </c>
      <c r="B9" s="9">
        <f>Calculations!J102</f>
        <v>0</v>
      </c>
      <c r="C9" s="9">
        <f>Calculations!K102</f>
        <v>0</v>
      </c>
      <c r="D9" s="9">
        <f>Calculations!L102</f>
        <v>0</v>
      </c>
      <c r="E9" s="9">
        <f>Calculations!M102</f>
        <v>0</v>
      </c>
      <c r="F9" s="9">
        <f>Calculations!N102</f>
        <v>0</v>
      </c>
      <c r="G9" s="9">
        <f>Calculations!O102</f>
        <v>0</v>
      </c>
      <c r="H9" s="9">
        <f>Calculations!P102</f>
        <v>0</v>
      </c>
      <c r="I9" s="9">
        <f>Calculations!Q102</f>
        <v>0</v>
      </c>
      <c r="J9" s="9">
        <f>Calculations!R102</f>
        <v>0</v>
      </c>
      <c r="K9" s="9">
        <f>Calculations!S102</f>
        <v>0</v>
      </c>
      <c r="L9" s="9">
        <f>Calculations!T102</f>
        <v>0</v>
      </c>
      <c r="M9" s="9">
        <f>Calculations!U102</f>
        <v>0</v>
      </c>
      <c r="N9" s="9">
        <f>Calculations!V102</f>
        <v>0</v>
      </c>
      <c r="O9" s="9">
        <f>Calculations!W102</f>
        <v>0</v>
      </c>
      <c r="P9" s="9">
        <f>Calculations!X102</f>
        <v>0</v>
      </c>
      <c r="Q9" s="9">
        <f>Calculations!Y102</f>
        <v>0</v>
      </c>
      <c r="R9" s="9">
        <f>Calculations!Z102</f>
        <v>0</v>
      </c>
      <c r="S9" s="9">
        <f>Calculations!AA102</f>
        <v>0</v>
      </c>
      <c r="T9" s="9">
        <f>Calculations!AB102</f>
        <v>0</v>
      </c>
      <c r="U9" s="9">
        <f>Calculations!AC102</f>
        <v>0</v>
      </c>
      <c r="V9" s="9">
        <f>Calculations!AD102</f>
        <v>0</v>
      </c>
      <c r="W9" s="9">
        <f>Calculations!AE102</f>
        <v>0</v>
      </c>
      <c r="X9" s="9">
        <f>Calculations!AF102</f>
        <v>0</v>
      </c>
      <c r="Y9" s="9">
        <f>Calculations!AG102</f>
        <v>0</v>
      </c>
      <c r="Z9" s="9">
        <f>Calculations!AH102</f>
        <v>0</v>
      </c>
      <c r="AA9" s="9">
        <f>Calculations!AI102</f>
        <v>0</v>
      </c>
      <c r="AB9" s="9">
        <f>Calculations!AJ102</f>
        <v>0</v>
      </c>
      <c r="AC9" s="9">
        <f>Calculations!AK102</f>
        <v>0</v>
      </c>
      <c r="AD9" s="9">
        <f>Calculations!AL102</f>
        <v>0</v>
      </c>
      <c r="AE9" s="9">
        <f>Calculations!AM102</f>
        <v>0</v>
      </c>
      <c r="AF9" s="9">
        <f>Calculations!AN102</f>
        <v>0</v>
      </c>
      <c r="AG9" s="9">
        <f>Calculations!AO102</f>
        <v>0</v>
      </c>
    </row>
    <row r="10" spans="1:35" x14ac:dyDescent="0.45">
      <c r="A10" s="1" t="s">
        <v>389</v>
      </c>
      <c r="B10" s="9">
        <f>Calculations!J103</f>
        <v>0</v>
      </c>
      <c r="C10" s="9">
        <f>Calculations!K103</f>
        <v>0</v>
      </c>
      <c r="D10" s="9">
        <f>Calculations!L103</f>
        <v>0</v>
      </c>
      <c r="E10" s="9">
        <f>Calculations!M103</f>
        <v>0</v>
      </c>
      <c r="F10" s="9">
        <f>Calculations!N103</f>
        <v>0</v>
      </c>
      <c r="G10" s="9">
        <f>Calculations!O103</f>
        <v>0</v>
      </c>
      <c r="H10" s="9">
        <f>Calculations!P103</f>
        <v>0</v>
      </c>
      <c r="I10" s="9">
        <f>Calculations!Q103</f>
        <v>0</v>
      </c>
      <c r="J10" s="9">
        <f>Calculations!R103</f>
        <v>0</v>
      </c>
      <c r="K10" s="9">
        <f>Calculations!S103</f>
        <v>0</v>
      </c>
      <c r="L10" s="9">
        <f>Calculations!T103</f>
        <v>0</v>
      </c>
      <c r="M10" s="9">
        <f>Calculations!U103</f>
        <v>0</v>
      </c>
      <c r="N10" s="9">
        <f>Calculations!V103</f>
        <v>0</v>
      </c>
      <c r="O10" s="9">
        <f>Calculations!W103</f>
        <v>0</v>
      </c>
      <c r="P10" s="9">
        <f>Calculations!X103</f>
        <v>0</v>
      </c>
      <c r="Q10" s="9">
        <f>Calculations!Y103</f>
        <v>0</v>
      </c>
      <c r="R10" s="9">
        <f>Calculations!Z103</f>
        <v>0</v>
      </c>
      <c r="S10" s="9">
        <f>Calculations!AA103</f>
        <v>0</v>
      </c>
      <c r="T10" s="9">
        <f>Calculations!AB103</f>
        <v>0</v>
      </c>
      <c r="U10" s="9">
        <f>Calculations!AC103</f>
        <v>0</v>
      </c>
      <c r="V10" s="9">
        <f>Calculations!AD103</f>
        <v>0</v>
      </c>
      <c r="W10" s="9">
        <f>Calculations!AE103</f>
        <v>0</v>
      </c>
      <c r="X10" s="9">
        <f>Calculations!AF103</f>
        <v>0</v>
      </c>
      <c r="Y10" s="9">
        <f>Calculations!AG103</f>
        <v>0</v>
      </c>
      <c r="Z10" s="9">
        <f>Calculations!AH103</f>
        <v>0</v>
      </c>
      <c r="AA10" s="9">
        <f>Calculations!AI103</f>
        <v>0</v>
      </c>
      <c r="AB10" s="9">
        <f>Calculations!AJ103</f>
        <v>0</v>
      </c>
      <c r="AC10" s="9">
        <f>Calculations!AK103</f>
        <v>0</v>
      </c>
      <c r="AD10" s="9">
        <f>Calculations!AL103</f>
        <v>0</v>
      </c>
      <c r="AE10" s="9">
        <f>Calculations!AM103</f>
        <v>0</v>
      </c>
      <c r="AF10" s="9">
        <f>Calculations!AN103</f>
        <v>0</v>
      </c>
      <c r="AG10" s="9">
        <f>Calculations!AO103</f>
        <v>0</v>
      </c>
    </row>
    <row r="11" spans="1:35" x14ac:dyDescent="0.45">
      <c r="A11" s="1" t="s">
        <v>390</v>
      </c>
      <c r="B11" s="9">
        <f>Calculations!J104</f>
        <v>0</v>
      </c>
      <c r="C11" s="9">
        <f>Calculations!K104</f>
        <v>0</v>
      </c>
      <c r="D11" s="9">
        <f>Calculations!L104</f>
        <v>0</v>
      </c>
      <c r="E11" s="9">
        <f>Calculations!M104</f>
        <v>0</v>
      </c>
      <c r="F11" s="9">
        <f>Calculations!N104</f>
        <v>0</v>
      </c>
      <c r="G11" s="9">
        <f>Calculations!O104</f>
        <v>0</v>
      </c>
      <c r="H11" s="9">
        <f>Calculations!P104</f>
        <v>0</v>
      </c>
      <c r="I11" s="9">
        <f>Calculations!Q104</f>
        <v>0</v>
      </c>
      <c r="J11" s="9">
        <f>Calculations!R104</f>
        <v>0</v>
      </c>
      <c r="K11" s="9">
        <f>Calculations!S104</f>
        <v>0</v>
      </c>
      <c r="L11" s="9">
        <f>Calculations!T104</f>
        <v>0</v>
      </c>
      <c r="M11" s="9">
        <f>Calculations!U104</f>
        <v>0</v>
      </c>
      <c r="N11" s="9">
        <f>Calculations!V104</f>
        <v>0</v>
      </c>
      <c r="O11" s="9">
        <f>Calculations!W104</f>
        <v>0</v>
      </c>
      <c r="P11" s="9">
        <f>Calculations!X104</f>
        <v>0</v>
      </c>
      <c r="Q11" s="9">
        <f>Calculations!Y104</f>
        <v>0</v>
      </c>
      <c r="R11" s="9">
        <f>Calculations!Z104</f>
        <v>0</v>
      </c>
      <c r="S11" s="9">
        <f>Calculations!AA104</f>
        <v>0</v>
      </c>
      <c r="T11" s="9">
        <f>Calculations!AB104</f>
        <v>0</v>
      </c>
      <c r="U11" s="9">
        <f>Calculations!AC104</f>
        <v>0</v>
      </c>
      <c r="V11" s="9">
        <f>Calculations!AD104</f>
        <v>0</v>
      </c>
      <c r="W11" s="9">
        <f>Calculations!AE104</f>
        <v>0</v>
      </c>
      <c r="X11" s="9">
        <f>Calculations!AF104</f>
        <v>0</v>
      </c>
      <c r="Y11" s="9">
        <f>Calculations!AG104</f>
        <v>0</v>
      </c>
      <c r="Z11" s="9">
        <f>Calculations!AH104</f>
        <v>0</v>
      </c>
      <c r="AA11" s="9">
        <f>Calculations!AI104</f>
        <v>0</v>
      </c>
      <c r="AB11" s="9">
        <f>Calculations!AJ104</f>
        <v>0</v>
      </c>
      <c r="AC11" s="9">
        <f>Calculations!AK104</f>
        <v>0</v>
      </c>
      <c r="AD11" s="9">
        <f>Calculations!AL104</f>
        <v>0</v>
      </c>
      <c r="AE11" s="9">
        <f>Calculations!AM104</f>
        <v>0</v>
      </c>
      <c r="AF11" s="9">
        <f>Calculations!AN104</f>
        <v>0</v>
      </c>
      <c r="AG11" s="9">
        <f>Calculations!AO104</f>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11"/>
  <sheetViews>
    <sheetView workbookViewId="0">
      <selection activeCell="C13" sqref="C13"/>
    </sheetView>
  </sheetViews>
  <sheetFormatPr defaultRowHeight="14.25" x14ac:dyDescent="0.45"/>
  <cols>
    <col min="1" max="1" width="29.86328125" customWidth="1"/>
    <col min="2" max="2" width="9.59765625" customWidth="1"/>
    <col min="3" max="31" width="9.59765625" bestFit="1" customWidth="1"/>
    <col min="32" max="32" width="10.265625" bestFit="1" customWidth="1"/>
    <col min="33"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Calculations!J108</f>
        <v>254401615905245.34</v>
      </c>
      <c r="C2" s="9">
        <f>Calculations!K108</f>
        <v>255699086294416.22</v>
      </c>
      <c r="D2" s="9">
        <f>Calculations!L108</f>
        <v>256272072758037.22</v>
      </c>
      <c r="E2" s="9">
        <f>Calculations!M108</f>
        <v>256549221658206.44</v>
      </c>
      <c r="F2" s="9">
        <f>Calculations!N108</f>
        <v>256553197969543.13</v>
      </c>
      <c r="G2" s="9">
        <f>Calculations!O108</f>
        <v>256311040609137.06</v>
      </c>
      <c r="H2" s="9">
        <f>Calculations!P108</f>
        <v>255834678510998.28</v>
      </c>
      <c r="I2" s="9">
        <f>Calculations!Q108</f>
        <v>255208409475465.31</v>
      </c>
      <c r="J2" s="9">
        <f>Calculations!R108</f>
        <v>254730258037225.03</v>
      </c>
      <c r="K2" s="9">
        <f>Calculations!S108</f>
        <v>254603612521150.66</v>
      </c>
      <c r="L2" s="9">
        <f>Calculations!T108</f>
        <v>254774991539763.06</v>
      </c>
      <c r="M2" s="9">
        <f>Calculations!U108</f>
        <v>255110393401015.22</v>
      </c>
      <c r="N2" s="9">
        <f>Calculations!V108</f>
        <v>255712605752961.13</v>
      </c>
      <c r="O2" s="9">
        <f>Calculations!W108</f>
        <v>256459953468697.09</v>
      </c>
      <c r="P2" s="9">
        <f>Calculations!X108</f>
        <v>257258396785109.97</v>
      </c>
      <c r="Q2" s="9">
        <f>Calculations!Y108</f>
        <v>258206150592216.56</v>
      </c>
      <c r="R2" s="9">
        <f>Calculations!Z108</f>
        <v>259472009306260.56</v>
      </c>
      <c r="S2" s="9">
        <f>Calculations!AA108</f>
        <v>260915012690355.34</v>
      </c>
      <c r="T2" s="9">
        <f>Calculations!AB108</f>
        <v>262453447546531.28</v>
      </c>
      <c r="U2" s="9">
        <f>Calculations!AC108</f>
        <v>263956095600676.84</v>
      </c>
      <c r="V2" s="9">
        <f>Calculations!AD108</f>
        <v>265458346023688.69</v>
      </c>
      <c r="W2" s="9">
        <f>Calculations!AE108</f>
        <v>267068553299492.41</v>
      </c>
      <c r="X2" s="9">
        <f>Calculations!AF108</f>
        <v>268730253807106.59</v>
      </c>
      <c r="Y2" s="9">
        <f>Calculations!AG108</f>
        <v>270491759729272.41</v>
      </c>
      <c r="Z2" s="9">
        <f>Calculations!AH108</f>
        <v>272247301184433.13</v>
      </c>
      <c r="AA2" s="9">
        <f>Calculations!AI108</f>
        <v>274018946700507.59</v>
      </c>
      <c r="AB2" s="9">
        <f>Calculations!AJ108</f>
        <v>275863358714044</v>
      </c>
      <c r="AC2" s="9">
        <f>Calculations!AK108</f>
        <v>277819107445008.44</v>
      </c>
      <c r="AD2" s="9">
        <f>Calculations!AL108</f>
        <v>279793346023688.66</v>
      </c>
      <c r="AE2" s="9">
        <f>Calculations!AM108</f>
        <v>281801582064297.81</v>
      </c>
      <c r="AF2" s="9">
        <f>Calculations!AN108</f>
        <v>283899483925549.94</v>
      </c>
      <c r="AG2" s="9">
        <f>Calculations!AO108</f>
        <v>286022834179357.06</v>
      </c>
    </row>
    <row r="3" spans="1:35" x14ac:dyDescent="0.45">
      <c r="A3" s="1" t="s">
        <v>107</v>
      </c>
      <c r="B3" s="9">
        <f>Calculations!J109</f>
        <v>0</v>
      </c>
      <c r="C3" s="9">
        <f>Calculations!K109</f>
        <v>0</v>
      </c>
      <c r="D3" s="9">
        <f>Calculations!L109</f>
        <v>0</v>
      </c>
      <c r="E3" s="9">
        <f>Calculations!M109</f>
        <v>0</v>
      </c>
      <c r="F3" s="9">
        <f>Calculations!N109</f>
        <v>0</v>
      </c>
      <c r="G3" s="9">
        <f>Calculations!O109</f>
        <v>0</v>
      </c>
      <c r="H3" s="9">
        <f>Calculations!P109</f>
        <v>0</v>
      </c>
      <c r="I3" s="9">
        <f>Calculations!Q109</f>
        <v>0</v>
      </c>
      <c r="J3" s="9">
        <f>Calculations!R109</f>
        <v>0</v>
      </c>
      <c r="K3" s="9">
        <f>Calculations!S109</f>
        <v>0</v>
      </c>
      <c r="L3" s="9">
        <f>Calculations!T109</f>
        <v>0</v>
      </c>
      <c r="M3" s="9">
        <f>Calculations!U109</f>
        <v>0</v>
      </c>
      <c r="N3" s="9">
        <f>Calculations!V109</f>
        <v>0</v>
      </c>
      <c r="O3" s="9">
        <f>Calculations!W109</f>
        <v>0</v>
      </c>
      <c r="P3" s="9">
        <f>Calculations!X109</f>
        <v>0</v>
      </c>
      <c r="Q3" s="9">
        <f>Calculations!Y109</f>
        <v>0</v>
      </c>
      <c r="R3" s="9">
        <f>Calculations!Z109</f>
        <v>0</v>
      </c>
      <c r="S3" s="9">
        <f>Calculations!AA109</f>
        <v>0</v>
      </c>
      <c r="T3" s="9">
        <f>Calculations!AB109</f>
        <v>0</v>
      </c>
      <c r="U3" s="9">
        <f>Calculations!AC109</f>
        <v>0</v>
      </c>
      <c r="V3" s="9">
        <f>Calculations!AD109</f>
        <v>0</v>
      </c>
      <c r="W3" s="9">
        <f>Calculations!AE109</f>
        <v>0</v>
      </c>
      <c r="X3" s="9">
        <f>Calculations!AF109</f>
        <v>0</v>
      </c>
      <c r="Y3" s="9">
        <f>Calculations!AG109</f>
        <v>0</v>
      </c>
      <c r="Z3" s="9">
        <f>Calculations!AH109</f>
        <v>0</v>
      </c>
      <c r="AA3" s="9">
        <f>Calculations!AI109</f>
        <v>0</v>
      </c>
      <c r="AB3" s="9">
        <f>Calculations!AJ109</f>
        <v>0</v>
      </c>
      <c r="AC3" s="9">
        <f>Calculations!AK109</f>
        <v>0</v>
      </c>
      <c r="AD3" s="9">
        <f>Calculations!AL109</f>
        <v>0</v>
      </c>
      <c r="AE3" s="9">
        <f>Calculations!AM109</f>
        <v>0</v>
      </c>
      <c r="AF3" s="9">
        <f>Calculations!AN109</f>
        <v>0</v>
      </c>
      <c r="AG3" s="9">
        <f>Calculations!AO109</f>
        <v>0</v>
      </c>
    </row>
    <row r="4" spans="1:35" x14ac:dyDescent="0.45">
      <c r="A4" s="1" t="s">
        <v>108</v>
      </c>
      <c r="B4" s="9">
        <f>Calculations!J110</f>
        <v>226384923857868</v>
      </c>
      <c r="C4" s="9">
        <f>Calculations!K110</f>
        <v>226983955160744.5</v>
      </c>
      <c r="D4" s="9">
        <f>Calculations!L110</f>
        <v>227382978003384.09</v>
      </c>
      <c r="E4" s="9">
        <f>Calculations!M110</f>
        <v>228130723350253.78</v>
      </c>
      <c r="F4" s="9">
        <f>Calculations!N110</f>
        <v>229024995769881.56</v>
      </c>
      <c r="G4" s="9">
        <f>Calculations!O110</f>
        <v>230116493231810.5</v>
      </c>
      <c r="H4" s="9">
        <f>Calculations!P110</f>
        <v>231238608291032.16</v>
      </c>
      <c r="I4" s="9">
        <f>Calculations!Q110</f>
        <v>232304259729272.44</v>
      </c>
      <c r="J4" s="9">
        <f>Calculations!R110</f>
        <v>233395558375634.5</v>
      </c>
      <c r="K4" s="9">
        <f>Calculations!S110</f>
        <v>234732195431472.13</v>
      </c>
      <c r="L4" s="9">
        <f>Calculations!T110</f>
        <v>236396281725888.31</v>
      </c>
      <c r="M4" s="9">
        <f>Calculations!U110</f>
        <v>237881632825719.13</v>
      </c>
      <c r="N4" s="9">
        <f>Calculations!V110</f>
        <v>239577927241962.75</v>
      </c>
      <c r="O4" s="9">
        <f>Calculations!W110</f>
        <v>241338439086294.47</v>
      </c>
      <c r="P4" s="9">
        <f>Calculations!X110</f>
        <v>243008688663282.59</v>
      </c>
      <c r="Q4" s="9">
        <f>Calculations!Y110</f>
        <v>244610545685279.16</v>
      </c>
      <c r="R4" s="9">
        <f>Calculations!Z110</f>
        <v>246262305414551.59</v>
      </c>
      <c r="S4" s="9">
        <f>Calculations!AA110</f>
        <v>247920824873096.41</v>
      </c>
      <c r="T4" s="9">
        <f>Calculations!AB110</f>
        <v>249413134517766.47</v>
      </c>
      <c r="U4" s="9">
        <f>Calculations!AC110</f>
        <v>250780190355329.94</v>
      </c>
      <c r="V4" s="9">
        <f>Calculations!AD110</f>
        <v>252079450084602.38</v>
      </c>
      <c r="W4" s="9">
        <f>Calculations!AE110</f>
        <v>253391036379018.59</v>
      </c>
      <c r="X4" s="9">
        <f>Calculations!AF110</f>
        <v>254692284263959.41</v>
      </c>
      <c r="Y4" s="9">
        <f>Calculations!AG110</f>
        <v>256000291878172.59</v>
      </c>
      <c r="Z4" s="9">
        <f>Calculations!AH110</f>
        <v>257354424703891.69</v>
      </c>
      <c r="AA4" s="9">
        <f>Calculations!AI110</f>
        <v>258820689509306.25</v>
      </c>
      <c r="AB4" s="9">
        <f>Calculations!AJ110</f>
        <v>260350177664974.66</v>
      </c>
      <c r="AC4" s="9">
        <f>Calculations!AK110</f>
        <v>261936725888324.91</v>
      </c>
      <c r="AD4" s="9">
        <f>Calculations!AL110</f>
        <v>263539576988155.66</v>
      </c>
      <c r="AE4" s="9">
        <f>Calculations!AM110</f>
        <v>265182986463620.97</v>
      </c>
      <c r="AF4" s="9">
        <f>Calculations!AN110</f>
        <v>266809297800338.41</v>
      </c>
      <c r="AG4" s="9">
        <f>Calculations!AO110</f>
        <v>268421294416243.69</v>
      </c>
    </row>
    <row r="5" spans="1:35" x14ac:dyDescent="0.45">
      <c r="A5" s="1" t="s">
        <v>109</v>
      </c>
      <c r="B5" s="9">
        <f>Calculations!J111</f>
        <v>9899623519458.543</v>
      </c>
      <c r="C5" s="9">
        <f>Calculations!K111</f>
        <v>9416104060913.707</v>
      </c>
      <c r="D5" s="9">
        <f>Calculations!L111</f>
        <v>8978113367174.2793</v>
      </c>
      <c r="E5" s="9">
        <f>Calculations!M111</f>
        <v>8553840947546.5313</v>
      </c>
      <c r="F5" s="9">
        <f>Calculations!N111</f>
        <v>8162373096446.7002</v>
      </c>
      <c r="G5" s="9">
        <f>Calculations!O111</f>
        <v>7812457698815.5664</v>
      </c>
      <c r="H5" s="9">
        <f>Calculations!P111</f>
        <v>7512047377326.5654</v>
      </c>
      <c r="I5" s="9">
        <f>Calculations!Q111</f>
        <v>7257165820642.9775</v>
      </c>
      <c r="J5" s="9">
        <f>Calculations!R111</f>
        <v>7055169204737.7324</v>
      </c>
      <c r="K5" s="9">
        <f>Calculations!S111</f>
        <v>6888760575296.1084</v>
      </c>
      <c r="L5" s="9">
        <f>Calculations!T111</f>
        <v>6758337563451.7773</v>
      </c>
      <c r="M5" s="9">
        <f>Calculations!U111</f>
        <v>6666882402707.2754</v>
      </c>
      <c r="N5" s="9">
        <f>Calculations!V111</f>
        <v>6564890016920.4736</v>
      </c>
      <c r="O5" s="9">
        <f>Calculations!W111</f>
        <v>6457330795262.2676</v>
      </c>
      <c r="P5" s="9">
        <f>Calculations!X111</f>
        <v>6343409475465.3125</v>
      </c>
      <c r="Q5" s="9">
        <f>Calculations!Y111</f>
        <v>6227500000000</v>
      </c>
      <c r="R5" s="9">
        <f>Calculations!Z111</f>
        <v>6109403553299.4922</v>
      </c>
      <c r="S5" s="9">
        <f>Calculations!AA111</f>
        <v>5989517766497.4619</v>
      </c>
      <c r="T5" s="9">
        <f>Calculations!AB111</f>
        <v>5870626057529.6104</v>
      </c>
      <c r="U5" s="9">
        <f>Calculations!AC111</f>
        <v>5753126057529.6113</v>
      </c>
      <c r="V5" s="9">
        <f>Calculations!AD111</f>
        <v>5636620135363.791</v>
      </c>
      <c r="W5" s="9">
        <f>Calculations!AE111</f>
        <v>5525681049069.374</v>
      </c>
      <c r="X5" s="9">
        <f>Calculations!AF111</f>
        <v>5417326565143.8242</v>
      </c>
      <c r="Y5" s="9">
        <f>Calculations!AG111</f>
        <v>5309767343485.6172</v>
      </c>
      <c r="Z5" s="9">
        <f>Calculations!AH111</f>
        <v>5206780879864.6367</v>
      </c>
      <c r="AA5" s="9">
        <f>Calculations!AI111</f>
        <v>5109758883248.7305</v>
      </c>
      <c r="AB5" s="9">
        <f>Calculations!AJ111</f>
        <v>5015719120135.3633</v>
      </c>
      <c r="AC5" s="9">
        <f>Calculations!AK111</f>
        <v>4928836717428.0879</v>
      </c>
      <c r="AD5" s="9">
        <f>Calculations!AL111</f>
        <v>4845135363790.1855</v>
      </c>
      <c r="AE5" s="9">
        <f>Calculations!AM111</f>
        <v>4763422165820.6436</v>
      </c>
      <c r="AF5" s="9">
        <f>Calculations!AN111</f>
        <v>4684293570219.9658</v>
      </c>
      <c r="AG5" s="9">
        <f>Calculations!AO111</f>
        <v>4608544839255.499</v>
      </c>
    </row>
    <row r="6" spans="1:35" x14ac:dyDescent="0.45">
      <c r="A6" s="1" t="s">
        <v>111</v>
      </c>
      <c r="B6" s="9">
        <f>Calculations!J112</f>
        <v>0</v>
      </c>
      <c r="C6" s="9">
        <f>Calculations!K112</f>
        <v>0</v>
      </c>
      <c r="D6" s="9">
        <f>Calculations!L112</f>
        <v>0</v>
      </c>
      <c r="E6" s="9">
        <f>Calculations!M112</f>
        <v>0</v>
      </c>
      <c r="F6" s="9">
        <f>Calculations!N112</f>
        <v>0</v>
      </c>
      <c r="G6" s="9">
        <f>Calculations!O112</f>
        <v>0</v>
      </c>
      <c r="H6" s="9">
        <f>Calculations!P112</f>
        <v>0</v>
      </c>
      <c r="I6" s="9">
        <f>Calculations!Q112</f>
        <v>0</v>
      </c>
      <c r="J6" s="9">
        <f>Calculations!R112</f>
        <v>0</v>
      </c>
      <c r="K6" s="9">
        <f>Calculations!S112</f>
        <v>0</v>
      </c>
      <c r="L6" s="9">
        <f>Calculations!T112</f>
        <v>0</v>
      </c>
      <c r="M6" s="9">
        <f>Calculations!U112</f>
        <v>0</v>
      </c>
      <c r="N6" s="9">
        <f>Calculations!V112</f>
        <v>0</v>
      </c>
      <c r="O6" s="9">
        <f>Calculations!W112</f>
        <v>0</v>
      </c>
      <c r="P6" s="9">
        <f>Calculations!X112</f>
        <v>0</v>
      </c>
      <c r="Q6" s="9">
        <f>Calculations!Y112</f>
        <v>0</v>
      </c>
      <c r="R6" s="9">
        <f>Calculations!Z112</f>
        <v>0</v>
      </c>
      <c r="S6" s="9">
        <f>Calculations!AA112</f>
        <v>0</v>
      </c>
      <c r="T6" s="9">
        <f>Calculations!AB112</f>
        <v>0</v>
      </c>
      <c r="U6" s="9">
        <f>Calculations!AC112</f>
        <v>0</v>
      </c>
      <c r="V6" s="9">
        <f>Calculations!AD112</f>
        <v>0</v>
      </c>
      <c r="W6" s="9">
        <f>Calculations!AE112</f>
        <v>0</v>
      </c>
      <c r="X6" s="9">
        <f>Calculations!AF112</f>
        <v>0</v>
      </c>
      <c r="Y6" s="9">
        <f>Calculations!AG112</f>
        <v>0</v>
      </c>
      <c r="Z6" s="9">
        <f>Calculations!AH112</f>
        <v>0</v>
      </c>
      <c r="AA6" s="9">
        <f>Calculations!AI112</f>
        <v>0</v>
      </c>
      <c r="AB6" s="9">
        <f>Calculations!AJ112</f>
        <v>0</v>
      </c>
      <c r="AC6" s="9">
        <f>Calculations!AK112</f>
        <v>0</v>
      </c>
      <c r="AD6" s="9">
        <f>Calculations!AL112</f>
        <v>0</v>
      </c>
      <c r="AE6" s="9">
        <f>Calculations!AM112</f>
        <v>0</v>
      </c>
      <c r="AF6" s="9">
        <f>Calculations!AN112</f>
        <v>0</v>
      </c>
      <c r="AG6" s="9">
        <f>Calculations!AO112</f>
        <v>0</v>
      </c>
    </row>
    <row r="7" spans="1:35" x14ac:dyDescent="0.45">
      <c r="A7" s="1" t="s">
        <v>239</v>
      </c>
      <c r="B7" s="9">
        <f>Calculations!J113</f>
        <v>0</v>
      </c>
      <c r="C7" s="9">
        <f>Calculations!K113</f>
        <v>0</v>
      </c>
      <c r="D7" s="9">
        <f>Calculations!L113</f>
        <v>0</v>
      </c>
      <c r="E7" s="9">
        <f>Calculations!M113</f>
        <v>0</v>
      </c>
      <c r="F7" s="9">
        <f>Calculations!N113</f>
        <v>0</v>
      </c>
      <c r="G7" s="9">
        <f>Calculations!O113</f>
        <v>0</v>
      </c>
      <c r="H7" s="9">
        <f>Calculations!P113</f>
        <v>0</v>
      </c>
      <c r="I7" s="9">
        <f>Calculations!Q113</f>
        <v>0</v>
      </c>
      <c r="J7" s="9">
        <f>Calculations!R113</f>
        <v>0</v>
      </c>
      <c r="K7" s="9">
        <f>Calculations!S113</f>
        <v>0</v>
      </c>
      <c r="L7" s="9">
        <f>Calculations!T113</f>
        <v>0</v>
      </c>
      <c r="M7" s="9">
        <f>Calculations!U113</f>
        <v>0</v>
      </c>
      <c r="N7" s="9">
        <f>Calculations!V113</f>
        <v>0</v>
      </c>
      <c r="O7" s="9">
        <f>Calculations!W113</f>
        <v>0</v>
      </c>
      <c r="P7" s="9">
        <f>Calculations!X113</f>
        <v>0</v>
      </c>
      <c r="Q7" s="9">
        <f>Calculations!Y113</f>
        <v>0</v>
      </c>
      <c r="R7" s="9">
        <f>Calculations!Z113</f>
        <v>0</v>
      </c>
      <c r="S7" s="9">
        <f>Calculations!AA113</f>
        <v>0</v>
      </c>
      <c r="T7" s="9">
        <f>Calculations!AB113</f>
        <v>0</v>
      </c>
      <c r="U7" s="9">
        <f>Calculations!AC113</f>
        <v>0</v>
      </c>
      <c r="V7" s="9">
        <f>Calculations!AD113</f>
        <v>0</v>
      </c>
      <c r="W7" s="9">
        <f>Calculations!AE113</f>
        <v>0</v>
      </c>
      <c r="X7" s="9">
        <f>Calculations!AF113</f>
        <v>0</v>
      </c>
      <c r="Y7" s="9">
        <f>Calculations!AG113</f>
        <v>0</v>
      </c>
      <c r="Z7" s="9">
        <f>Calculations!AH113</f>
        <v>0</v>
      </c>
      <c r="AA7" s="9">
        <f>Calculations!AI113</f>
        <v>0</v>
      </c>
      <c r="AB7" s="9">
        <f>Calculations!AJ113</f>
        <v>0</v>
      </c>
      <c r="AC7" s="9">
        <f>Calculations!AK113</f>
        <v>0</v>
      </c>
      <c r="AD7" s="9">
        <f>Calculations!AL113</f>
        <v>0</v>
      </c>
      <c r="AE7" s="9">
        <f>Calculations!AM113</f>
        <v>0</v>
      </c>
      <c r="AF7" s="9">
        <f>Calculations!AN113</f>
        <v>0</v>
      </c>
      <c r="AG7" s="9">
        <f>Calculations!AO113</f>
        <v>0</v>
      </c>
    </row>
    <row r="8" spans="1:35" x14ac:dyDescent="0.45">
      <c r="A8" s="1" t="s">
        <v>387</v>
      </c>
      <c r="B8" s="9">
        <f>Calculations!J114</f>
        <v>0</v>
      </c>
      <c r="C8" s="9">
        <f>Calculations!K114</f>
        <v>0</v>
      </c>
      <c r="D8" s="9">
        <f>Calculations!L114</f>
        <v>0</v>
      </c>
      <c r="E8" s="9">
        <f>Calculations!M114</f>
        <v>0</v>
      </c>
      <c r="F8" s="9">
        <f>Calculations!N114</f>
        <v>0</v>
      </c>
      <c r="G8" s="9">
        <f>Calculations!O114</f>
        <v>0</v>
      </c>
      <c r="H8" s="9">
        <f>Calculations!P114</f>
        <v>0</v>
      </c>
      <c r="I8" s="9">
        <f>Calculations!Q114</f>
        <v>0</v>
      </c>
      <c r="J8" s="9">
        <f>Calculations!R114</f>
        <v>0</v>
      </c>
      <c r="K8" s="9">
        <f>Calculations!S114</f>
        <v>0</v>
      </c>
      <c r="L8" s="9">
        <f>Calculations!T114</f>
        <v>0</v>
      </c>
      <c r="M8" s="9">
        <f>Calculations!U114</f>
        <v>0</v>
      </c>
      <c r="N8" s="9">
        <f>Calculations!V114</f>
        <v>0</v>
      </c>
      <c r="O8" s="9">
        <f>Calculations!W114</f>
        <v>0</v>
      </c>
      <c r="P8" s="9">
        <f>Calculations!X114</f>
        <v>0</v>
      </c>
      <c r="Q8" s="9">
        <f>Calculations!Y114</f>
        <v>0</v>
      </c>
      <c r="R8" s="9">
        <f>Calculations!Z114</f>
        <v>0</v>
      </c>
      <c r="S8" s="9">
        <f>Calculations!AA114</f>
        <v>0</v>
      </c>
      <c r="T8" s="9">
        <f>Calculations!AB114</f>
        <v>0</v>
      </c>
      <c r="U8" s="9">
        <f>Calculations!AC114</f>
        <v>0</v>
      </c>
      <c r="V8" s="9">
        <f>Calculations!AD114</f>
        <v>0</v>
      </c>
      <c r="W8" s="9">
        <f>Calculations!AE114</f>
        <v>0</v>
      </c>
      <c r="X8" s="9">
        <f>Calculations!AF114</f>
        <v>0</v>
      </c>
      <c r="Y8" s="9">
        <f>Calculations!AG114</f>
        <v>0</v>
      </c>
      <c r="Z8" s="9">
        <f>Calculations!AH114</f>
        <v>0</v>
      </c>
      <c r="AA8" s="9">
        <f>Calculations!AI114</f>
        <v>0</v>
      </c>
      <c r="AB8" s="9">
        <f>Calculations!AJ114</f>
        <v>0</v>
      </c>
      <c r="AC8" s="9">
        <f>Calculations!AK114</f>
        <v>0</v>
      </c>
      <c r="AD8" s="9">
        <f>Calculations!AL114</f>
        <v>0</v>
      </c>
      <c r="AE8" s="9">
        <f>Calculations!AM114</f>
        <v>0</v>
      </c>
      <c r="AF8" s="9">
        <f>Calculations!AN114</f>
        <v>0</v>
      </c>
      <c r="AG8" s="9">
        <f>Calculations!AO114</f>
        <v>0</v>
      </c>
    </row>
    <row r="9" spans="1:35" x14ac:dyDescent="0.45">
      <c r="A9" s="1" t="s">
        <v>388</v>
      </c>
      <c r="B9" s="9">
        <f>Calculations!J115</f>
        <v>0</v>
      </c>
      <c r="C9" s="9">
        <f>Calculations!K115</f>
        <v>0</v>
      </c>
      <c r="D9" s="9">
        <f>Calculations!L115</f>
        <v>0</v>
      </c>
      <c r="E9" s="9">
        <f>Calculations!M115</f>
        <v>0</v>
      </c>
      <c r="F9" s="9">
        <f>Calculations!N115</f>
        <v>0</v>
      </c>
      <c r="G9" s="9">
        <f>Calculations!O115</f>
        <v>0</v>
      </c>
      <c r="H9" s="9">
        <f>Calculations!P115</f>
        <v>0</v>
      </c>
      <c r="I9" s="9">
        <f>Calculations!Q115</f>
        <v>0</v>
      </c>
      <c r="J9" s="9">
        <f>Calculations!R115</f>
        <v>0</v>
      </c>
      <c r="K9" s="9">
        <f>Calculations!S115</f>
        <v>0</v>
      </c>
      <c r="L9" s="9">
        <f>Calculations!T115</f>
        <v>0</v>
      </c>
      <c r="M9" s="9">
        <f>Calculations!U115</f>
        <v>0</v>
      </c>
      <c r="N9" s="9">
        <f>Calculations!V115</f>
        <v>0</v>
      </c>
      <c r="O9" s="9">
        <f>Calculations!W115</f>
        <v>0</v>
      </c>
      <c r="P9" s="9">
        <f>Calculations!X115</f>
        <v>0</v>
      </c>
      <c r="Q9" s="9">
        <f>Calculations!Y115</f>
        <v>0</v>
      </c>
      <c r="R9" s="9">
        <f>Calculations!Z115</f>
        <v>0</v>
      </c>
      <c r="S9" s="9">
        <f>Calculations!AA115</f>
        <v>0</v>
      </c>
      <c r="T9" s="9">
        <f>Calculations!AB115</f>
        <v>0</v>
      </c>
      <c r="U9" s="9">
        <f>Calculations!AC115</f>
        <v>0</v>
      </c>
      <c r="V9" s="9">
        <f>Calculations!AD115</f>
        <v>0</v>
      </c>
      <c r="W9" s="9">
        <f>Calculations!AE115</f>
        <v>0</v>
      </c>
      <c r="X9" s="9">
        <f>Calculations!AF115</f>
        <v>0</v>
      </c>
      <c r="Y9" s="9">
        <f>Calculations!AG115</f>
        <v>0</v>
      </c>
      <c r="Z9" s="9">
        <f>Calculations!AH115</f>
        <v>0</v>
      </c>
      <c r="AA9" s="9">
        <f>Calculations!AI115</f>
        <v>0</v>
      </c>
      <c r="AB9" s="9">
        <f>Calculations!AJ115</f>
        <v>0</v>
      </c>
      <c r="AC9" s="9">
        <f>Calculations!AK115</f>
        <v>0</v>
      </c>
      <c r="AD9" s="9">
        <f>Calculations!AL115</f>
        <v>0</v>
      </c>
      <c r="AE9" s="9">
        <f>Calculations!AM115</f>
        <v>0</v>
      </c>
      <c r="AF9" s="9">
        <f>Calculations!AN115</f>
        <v>0</v>
      </c>
      <c r="AG9" s="9">
        <f>Calculations!AO115</f>
        <v>0</v>
      </c>
    </row>
    <row r="10" spans="1:35" x14ac:dyDescent="0.45">
      <c r="A10" s="1" t="s">
        <v>389</v>
      </c>
      <c r="B10" s="9">
        <f>Calculations!J116</f>
        <v>16250389170896.787</v>
      </c>
      <c r="C10" s="9">
        <f>Calculations!K116</f>
        <v>15628096446700.508</v>
      </c>
      <c r="D10" s="9">
        <f>Calculations!L116</f>
        <v>15090101522842.639</v>
      </c>
      <c r="E10" s="9">
        <f>Calculations!M116</f>
        <v>14569204737732.654</v>
      </c>
      <c r="F10" s="9">
        <f>Calculations!N116</f>
        <v>14074551607445.008</v>
      </c>
      <c r="G10" s="9">
        <f>Calculations!O116</f>
        <v>13621053299492.385</v>
      </c>
      <c r="H10" s="9">
        <f>Calculations!P116</f>
        <v>13199763113367.174</v>
      </c>
      <c r="I10" s="9">
        <f>Calculations!Q116</f>
        <v>12805313028764.803</v>
      </c>
      <c r="J10" s="9">
        <f>Calculations!R116</f>
        <v>12444860406091.369</v>
      </c>
      <c r="K10" s="9">
        <f>Calculations!S116</f>
        <v>12128743654822.334</v>
      </c>
      <c r="L10" s="9">
        <f>Calculations!T116</f>
        <v>11857758037225.041</v>
      </c>
      <c r="M10" s="9">
        <f>Calculations!U116</f>
        <v>11629120135363.791</v>
      </c>
      <c r="N10" s="9">
        <f>Calculations!V116</f>
        <v>11396704737732.656</v>
      </c>
      <c r="O10" s="9">
        <f>Calculations!W116</f>
        <v>11159915397631.135</v>
      </c>
      <c r="P10" s="9">
        <f>Calculations!X116</f>
        <v>10922927241962.775</v>
      </c>
      <c r="Q10" s="9">
        <f>Calculations!Y116</f>
        <v>10687131979695.432</v>
      </c>
      <c r="R10" s="9">
        <f>Calculations!Z116</f>
        <v>10456505922165.82</v>
      </c>
      <c r="S10" s="9">
        <f>Calculations!AA116</f>
        <v>10230651438240.271</v>
      </c>
      <c r="T10" s="9">
        <f>Calculations!AB116</f>
        <v>10012550761421.318</v>
      </c>
      <c r="U10" s="9">
        <f>Calculations!AC116</f>
        <v>9795444162436.5469</v>
      </c>
      <c r="V10" s="9">
        <f>Calculations!AD116</f>
        <v>9582711505922.166</v>
      </c>
      <c r="W10" s="9">
        <f>Calculations!AE116</f>
        <v>9377931472081.2188</v>
      </c>
      <c r="X10" s="9">
        <f>Calculations!AF116</f>
        <v>9183092216582.0625</v>
      </c>
      <c r="Y10" s="9">
        <f>Calculations!AG116</f>
        <v>8997796108291.0332</v>
      </c>
      <c r="Z10" s="9">
        <f>Calculations!AH116</f>
        <v>8822639593908.6289</v>
      </c>
      <c r="AA10" s="9">
        <f>Calculations!AI116</f>
        <v>8659610829103.2148</v>
      </c>
      <c r="AB10" s="9">
        <f>Calculations!AJ116</f>
        <v>8507914551607.4443</v>
      </c>
      <c r="AC10" s="9">
        <f>Calculations!AK116</f>
        <v>8367153130287.6475</v>
      </c>
      <c r="AD10" s="9">
        <f>Calculations!AL116</f>
        <v>8234344331641.2852</v>
      </c>
      <c r="AE10" s="9">
        <f>Calculations!AM116</f>
        <v>8107499999999.998</v>
      </c>
      <c r="AF10" s="9">
        <f>Calculations!AN116</f>
        <v>7985824873096.4463</v>
      </c>
      <c r="AG10" s="9">
        <f>Calculations!AO116</f>
        <v>7869120135363.79</v>
      </c>
    </row>
    <row r="11" spans="1:35" x14ac:dyDescent="0.45">
      <c r="A11" s="1" t="s">
        <v>390</v>
      </c>
      <c r="B11" s="9">
        <f>Calculations!J117</f>
        <v>0</v>
      </c>
      <c r="C11" s="9">
        <f>Calculations!K117</f>
        <v>0</v>
      </c>
      <c r="D11" s="9">
        <f>Calculations!L117</f>
        <v>0</v>
      </c>
      <c r="E11" s="9">
        <f>Calculations!M117</f>
        <v>0</v>
      </c>
      <c r="F11" s="9">
        <f>Calculations!N117</f>
        <v>0</v>
      </c>
      <c r="G11" s="9">
        <f>Calculations!O117</f>
        <v>0</v>
      </c>
      <c r="H11" s="9">
        <f>Calculations!P117</f>
        <v>0</v>
      </c>
      <c r="I11" s="9">
        <f>Calculations!Q117</f>
        <v>0</v>
      </c>
      <c r="J11" s="9">
        <f>Calculations!R117</f>
        <v>0</v>
      </c>
      <c r="K11" s="9">
        <f>Calculations!S117</f>
        <v>0</v>
      </c>
      <c r="L11" s="9">
        <f>Calculations!T117</f>
        <v>0</v>
      </c>
      <c r="M11" s="9">
        <f>Calculations!U117</f>
        <v>0</v>
      </c>
      <c r="N11" s="9">
        <f>Calculations!V117</f>
        <v>0</v>
      </c>
      <c r="O11" s="9">
        <f>Calculations!W117</f>
        <v>0</v>
      </c>
      <c r="P11" s="9">
        <f>Calculations!X117</f>
        <v>0</v>
      </c>
      <c r="Q11" s="9">
        <f>Calculations!Y117</f>
        <v>0</v>
      </c>
      <c r="R11" s="9">
        <f>Calculations!Z117</f>
        <v>0</v>
      </c>
      <c r="S11" s="9">
        <f>Calculations!AA117</f>
        <v>0</v>
      </c>
      <c r="T11" s="9">
        <f>Calculations!AB117</f>
        <v>0</v>
      </c>
      <c r="U11" s="9">
        <f>Calculations!AC117</f>
        <v>0</v>
      </c>
      <c r="V11" s="9">
        <f>Calculations!AD117</f>
        <v>0</v>
      </c>
      <c r="W11" s="9">
        <f>Calculations!AE117</f>
        <v>0</v>
      </c>
      <c r="X11" s="9">
        <f>Calculations!AF117</f>
        <v>0</v>
      </c>
      <c r="Y11" s="9">
        <f>Calculations!AG117</f>
        <v>0</v>
      </c>
      <c r="Z11" s="9">
        <f>Calculations!AH117</f>
        <v>0</v>
      </c>
      <c r="AA11" s="9">
        <f>Calculations!AI117</f>
        <v>0</v>
      </c>
      <c r="AB11" s="9">
        <f>Calculations!AJ117</f>
        <v>0</v>
      </c>
      <c r="AC11" s="9">
        <f>Calculations!AK117</f>
        <v>0</v>
      </c>
      <c r="AD11" s="9">
        <f>Calculations!AL117</f>
        <v>0</v>
      </c>
      <c r="AE11" s="9">
        <f>Calculations!AM117</f>
        <v>0</v>
      </c>
      <c r="AF11" s="9">
        <f>Calculations!AN117</f>
        <v>0</v>
      </c>
      <c r="AG11" s="9">
        <f>Calculations!AO117</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11"/>
  <sheetViews>
    <sheetView workbookViewId="0">
      <selection activeCell="C14" sqref="C14"/>
    </sheetView>
  </sheetViews>
  <sheetFormatPr defaultRowHeight="14.25" x14ac:dyDescent="0.45"/>
  <cols>
    <col min="1" max="1" width="29.86328125" customWidth="1"/>
    <col min="2"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Calculations!J121</f>
        <v>356645304568527.88</v>
      </c>
      <c r="C2" s="9">
        <f>Calculations!K121</f>
        <v>362158062605752.94</v>
      </c>
      <c r="D2" s="9">
        <f>Calculations!L121</f>
        <v>365446869712351.94</v>
      </c>
      <c r="E2" s="9">
        <f>Calculations!M121</f>
        <v>364879251269035.56</v>
      </c>
      <c r="F2" s="9">
        <f>Calculations!N121</f>
        <v>363879010152284.31</v>
      </c>
      <c r="G2" s="9">
        <f>Calculations!O121</f>
        <v>363341611675126.94</v>
      </c>
      <c r="H2" s="9">
        <f>Calculations!P121</f>
        <v>362985334179357</v>
      </c>
      <c r="I2" s="9">
        <f>Calculations!Q121</f>
        <v>364688189509306.25</v>
      </c>
      <c r="J2" s="9">
        <f>Calculations!R121</f>
        <v>366759052453468.69</v>
      </c>
      <c r="K2" s="9">
        <f>Calculations!S121</f>
        <v>369684822335025.38</v>
      </c>
      <c r="L2" s="9">
        <f>Calculations!T121</f>
        <v>373378020304568.5</v>
      </c>
      <c r="M2" s="9">
        <f>Calculations!U121</f>
        <v>377334052453468.69</v>
      </c>
      <c r="N2" s="9">
        <f>Calculations!V121</f>
        <v>381649344331641.25</v>
      </c>
      <c r="O2" s="9">
        <f>Calculations!W121</f>
        <v>386218523688663.25</v>
      </c>
      <c r="P2" s="9">
        <f>Calculations!X121</f>
        <v>390645152284264</v>
      </c>
      <c r="Q2" s="9">
        <f>Calculations!Y121</f>
        <v>395746958544839.25</v>
      </c>
      <c r="R2" s="9">
        <f>Calculations!Z121</f>
        <v>400918946700507.63</v>
      </c>
      <c r="S2" s="9">
        <f>Calculations!AA121</f>
        <v>406259729272419.63</v>
      </c>
      <c r="T2" s="9">
        <f>Calculations!AB121</f>
        <v>411665922165820.63</v>
      </c>
      <c r="U2" s="9">
        <f>Calculations!AC121</f>
        <v>416883240270727.56</v>
      </c>
      <c r="V2" s="9">
        <f>Calculations!AD121</f>
        <v>422180283417935.69</v>
      </c>
      <c r="W2" s="9">
        <f>Calculations!AE121</f>
        <v>427765807952622.69</v>
      </c>
      <c r="X2" s="9">
        <f>Calculations!AF121</f>
        <v>433250334179357</v>
      </c>
      <c r="Y2" s="9">
        <f>Calculations!AG121</f>
        <v>438765875634517.75</v>
      </c>
      <c r="Z2" s="9">
        <f>Calculations!AH121</f>
        <v>444384801184433.19</v>
      </c>
      <c r="AA2" s="9">
        <f>Calculations!AI121</f>
        <v>450015854483925.56</v>
      </c>
      <c r="AB2" s="9">
        <f>Calculations!AJ121</f>
        <v>455868785956006.75</v>
      </c>
      <c r="AC2" s="9">
        <f>Calculations!AK121</f>
        <v>461994293570219.94</v>
      </c>
      <c r="AD2" s="9">
        <f>Calculations!AL121</f>
        <v>468108071065989.81</v>
      </c>
      <c r="AE2" s="9">
        <f>Calculations!AM121</f>
        <v>474327220812182.75</v>
      </c>
      <c r="AF2" s="9">
        <f>Calculations!AN121</f>
        <v>480730076142132</v>
      </c>
      <c r="AG2" s="9">
        <f>Calculations!AO121</f>
        <v>487199932318104.88</v>
      </c>
    </row>
    <row r="3" spans="1:35" x14ac:dyDescent="0.45">
      <c r="A3" s="1" t="s">
        <v>107</v>
      </c>
      <c r="B3" s="9">
        <f>Calculations!J122</f>
        <v>0</v>
      </c>
      <c r="C3" s="9">
        <f>Calculations!K122</f>
        <v>0</v>
      </c>
      <c r="D3" s="9">
        <f>Calculations!L122</f>
        <v>0</v>
      </c>
      <c r="E3" s="9">
        <f>Calculations!M122</f>
        <v>0</v>
      </c>
      <c r="F3" s="9">
        <f>Calculations!N122</f>
        <v>0</v>
      </c>
      <c r="G3" s="9">
        <f>Calculations!O122</f>
        <v>0</v>
      </c>
      <c r="H3" s="9">
        <f>Calculations!P122</f>
        <v>0</v>
      </c>
      <c r="I3" s="9">
        <f>Calculations!Q122</f>
        <v>0</v>
      </c>
      <c r="J3" s="9">
        <f>Calculations!R122</f>
        <v>0</v>
      </c>
      <c r="K3" s="9">
        <f>Calculations!S122</f>
        <v>0</v>
      </c>
      <c r="L3" s="9">
        <f>Calculations!T122</f>
        <v>0</v>
      </c>
      <c r="M3" s="9">
        <f>Calculations!U122</f>
        <v>0</v>
      </c>
      <c r="N3" s="9">
        <f>Calculations!V122</f>
        <v>0</v>
      </c>
      <c r="O3" s="9">
        <f>Calculations!W122</f>
        <v>0</v>
      </c>
      <c r="P3" s="9">
        <f>Calculations!X122</f>
        <v>0</v>
      </c>
      <c r="Q3" s="9">
        <f>Calculations!Y122</f>
        <v>0</v>
      </c>
      <c r="R3" s="9">
        <f>Calculations!Z122</f>
        <v>0</v>
      </c>
      <c r="S3" s="9">
        <f>Calculations!AA122</f>
        <v>0</v>
      </c>
      <c r="T3" s="9">
        <f>Calculations!AB122</f>
        <v>0</v>
      </c>
      <c r="U3" s="9">
        <f>Calculations!AC122</f>
        <v>0</v>
      </c>
      <c r="V3" s="9">
        <f>Calculations!AD122</f>
        <v>0</v>
      </c>
      <c r="W3" s="9">
        <f>Calculations!AE122</f>
        <v>0</v>
      </c>
      <c r="X3" s="9">
        <f>Calculations!AF122</f>
        <v>0</v>
      </c>
      <c r="Y3" s="9">
        <f>Calculations!AG122</f>
        <v>0</v>
      </c>
      <c r="Z3" s="9">
        <f>Calculations!AH122</f>
        <v>0</v>
      </c>
      <c r="AA3" s="9">
        <f>Calculations!AI122</f>
        <v>0</v>
      </c>
      <c r="AB3" s="9">
        <f>Calculations!AJ122</f>
        <v>0</v>
      </c>
      <c r="AC3" s="9">
        <f>Calculations!AK122</f>
        <v>0</v>
      </c>
      <c r="AD3" s="9">
        <f>Calculations!AL122</f>
        <v>0</v>
      </c>
      <c r="AE3" s="9">
        <f>Calculations!AM122</f>
        <v>0</v>
      </c>
      <c r="AF3" s="9">
        <f>Calculations!AN122</f>
        <v>0</v>
      </c>
      <c r="AG3" s="9">
        <f>Calculations!AO122</f>
        <v>0</v>
      </c>
    </row>
    <row r="4" spans="1:35" x14ac:dyDescent="0.45">
      <c r="A4" s="1" t="s">
        <v>108</v>
      </c>
      <c r="B4" s="9">
        <f>Calculations!J123</f>
        <v>45753625211505.922</v>
      </c>
      <c r="C4" s="9">
        <f>Calculations!K123</f>
        <v>45765951776649.742</v>
      </c>
      <c r="D4" s="9">
        <f>Calculations!L123</f>
        <v>45643083756345.172</v>
      </c>
      <c r="E4" s="9">
        <f>Calculations!M123</f>
        <v>45532343485617.594</v>
      </c>
      <c r="F4" s="9">
        <f>Calculations!N123</f>
        <v>45406095600676.82</v>
      </c>
      <c r="G4" s="9">
        <f>Calculations!O123</f>
        <v>45272889170896.789</v>
      </c>
      <c r="H4" s="9">
        <f>Calculations!P123</f>
        <v>45096142131979.695</v>
      </c>
      <c r="I4" s="9">
        <f>Calculations!Q123</f>
        <v>44862931472081.219</v>
      </c>
      <c r="J4" s="9">
        <f>Calculations!R123</f>
        <v>44610634517766.492</v>
      </c>
      <c r="K4" s="9">
        <f>Calculations!S123</f>
        <v>44374441624365.484</v>
      </c>
      <c r="L4" s="9">
        <f>Calculations!T123</f>
        <v>44169860406091.367</v>
      </c>
      <c r="M4" s="9">
        <f>Calculations!U123</f>
        <v>43860105752961.078</v>
      </c>
      <c r="N4" s="9">
        <f>Calculations!V123</f>
        <v>43609995769881.555</v>
      </c>
      <c r="O4" s="9">
        <f>Calculations!W123</f>
        <v>43408794416243.648</v>
      </c>
      <c r="P4" s="9">
        <f>Calculations!X123</f>
        <v>43209780033840.945</v>
      </c>
      <c r="Q4" s="9">
        <f>Calculations!Y123</f>
        <v>43009373942470.391</v>
      </c>
      <c r="R4" s="9">
        <f>Calculations!Z123</f>
        <v>42827855329949.242</v>
      </c>
      <c r="S4" s="9">
        <f>Calculations!AA123</f>
        <v>42668405245346.867</v>
      </c>
      <c r="T4" s="9">
        <f>Calculations!AB123</f>
        <v>42501598984771.57</v>
      </c>
      <c r="U4" s="9">
        <f>Calculations!AC123</f>
        <v>42332009306260.578</v>
      </c>
      <c r="V4" s="9">
        <f>Calculations!AD123</f>
        <v>42165203045685.273</v>
      </c>
      <c r="W4" s="9">
        <f>Calculations!AE123</f>
        <v>42005951776649.742</v>
      </c>
      <c r="X4" s="9">
        <f>Calculations!AF123</f>
        <v>41846899323181.055</v>
      </c>
      <c r="Y4" s="9">
        <f>Calculations!AG123</f>
        <v>41687846869712.352</v>
      </c>
      <c r="Z4" s="9">
        <f>Calculations!AH123</f>
        <v>41529192047377.328</v>
      </c>
      <c r="AA4" s="9">
        <f>Calculations!AI123</f>
        <v>41372923011844.328</v>
      </c>
      <c r="AB4" s="9">
        <f>Calculations!AJ123</f>
        <v>41211882402707.273</v>
      </c>
      <c r="AC4" s="9">
        <f>Calculations!AK123</f>
        <v>41048654822335.023</v>
      </c>
      <c r="AD4" s="9">
        <f>Calculations!AL123</f>
        <v>40880059221658.203</v>
      </c>
      <c r="AE4" s="9">
        <f>Calculations!AM123</f>
        <v>40716235194585.445</v>
      </c>
      <c r="AF4" s="9">
        <f>Calculations!AN123</f>
        <v>40551615905245.352</v>
      </c>
      <c r="AG4" s="9">
        <f>Calculations!AO123</f>
        <v>40387990693739.422</v>
      </c>
    </row>
    <row r="5" spans="1:35" x14ac:dyDescent="0.45">
      <c r="A5" s="1" t="s">
        <v>109</v>
      </c>
      <c r="B5" s="9">
        <f>Calculations!J124</f>
        <v>1518752115059.2217</v>
      </c>
      <c r="C5" s="9">
        <f>Calculations!K124</f>
        <v>1509208967851.0999</v>
      </c>
      <c r="D5" s="9">
        <f>Calculations!L124</f>
        <v>1502250423011.8445</v>
      </c>
      <c r="E5" s="9">
        <f>Calculations!M124</f>
        <v>1491116751269.0354</v>
      </c>
      <c r="F5" s="9">
        <f>Calculations!N124</f>
        <v>1478989001692.0474</v>
      </c>
      <c r="G5" s="9">
        <f>Calculations!O124</f>
        <v>1466065989847.7158</v>
      </c>
      <c r="H5" s="9">
        <f>Calculations!P124</f>
        <v>1453739424703.8918</v>
      </c>
      <c r="I5" s="9">
        <f>Calculations!Q124</f>
        <v>1442406937394.2471</v>
      </c>
      <c r="J5" s="9">
        <f>Calculations!R124</f>
        <v>1433261421319.7969</v>
      </c>
      <c r="K5" s="9">
        <f>Calculations!S124</f>
        <v>1423917089678.511</v>
      </c>
      <c r="L5" s="9">
        <f>Calculations!T124</f>
        <v>1414771573604.061</v>
      </c>
      <c r="M5" s="9">
        <f>Calculations!U124</f>
        <v>1406222504230.1187</v>
      </c>
      <c r="N5" s="9">
        <f>Calculations!V124</f>
        <v>1397673434856.176</v>
      </c>
      <c r="O5" s="9">
        <f>Calculations!W124</f>
        <v>1389124365482.2334</v>
      </c>
      <c r="P5" s="9">
        <f>Calculations!X124</f>
        <v>1380376480541.4551</v>
      </c>
      <c r="Q5" s="9">
        <f>Calculations!Y124</f>
        <v>1371827411167.5125</v>
      </c>
      <c r="R5" s="9">
        <f>Calculations!Z124</f>
        <v>1363477157360.406</v>
      </c>
      <c r="S5" s="9">
        <f>Calculations!AA124</f>
        <v>1355325719120.1353</v>
      </c>
      <c r="T5" s="9">
        <f>Calculations!AB124</f>
        <v>1347571912013.5364</v>
      </c>
      <c r="U5" s="9">
        <f>Calculations!AC124</f>
        <v>1340016920473.7732</v>
      </c>
      <c r="V5" s="9">
        <f>Calculations!AD124</f>
        <v>1332461928934.01</v>
      </c>
      <c r="W5" s="9">
        <f>Calculations!AE124</f>
        <v>1325503384094.7546</v>
      </c>
      <c r="X5" s="9">
        <f>Calculations!AF124</f>
        <v>1318743654822.335</v>
      </c>
      <c r="Y5" s="9">
        <f>Calculations!AG124</f>
        <v>1310989847715.7361</v>
      </c>
      <c r="Z5" s="9">
        <f>Calculations!AH124</f>
        <v>1303633671742.8088</v>
      </c>
      <c r="AA5" s="9">
        <f>Calculations!AI124</f>
        <v>1296476311336.7175</v>
      </c>
      <c r="AB5" s="9">
        <f>Calculations!AJ124</f>
        <v>1289120135363.7903</v>
      </c>
      <c r="AC5" s="9">
        <f>Calculations!AK124</f>
        <v>1282360406091.3706</v>
      </c>
      <c r="AD5" s="9">
        <f>Calculations!AL124</f>
        <v>1275600676818.9509</v>
      </c>
      <c r="AE5" s="9">
        <f>Calculations!AM124</f>
        <v>1268642131979.6956</v>
      </c>
      <c r="AF5" s="9">
        <f>Calculations!AN124</f>
        <v>1261882402707.2756</v>
      </c>
      <c r="AG5" s="9">
        <f>Calculations!AO124</f>
        <v>1255520304568.5278</v>
      </c>
    </row>
    <row r="6" spans="1:35" x14ac:dyDescent="0.45">
      <c r="A6" s="1" t="s">
        <v>111</v>
      </c>
      <c r="B6" s="9">
        <f>Calculations!J125</f>
        <v>0</v>
      </c>
      <c r="C6" s="9">
        <f>Calculations!K125</f>
        <v>0</v>
      </c>
      <c r="D6" s="9">
        <f>Calculations!L125</f>
        <v>0</v>
      </c>
      <c r="E6" s="9">
        <f>Calculations!M125</f>
        <v>0</v>
      </c>
      <c r="F6" s="9">
        <f>Calculations!N125</f>
        <v>0</v>
      </c>
      <c r="G6" s="9">
        <f>Calculations!O125</f>
        <v>0</v>
      </c>
      <c r="H6" s="9">
        <f>Calculations!P125</f>
        <v>0</v>
      </c>
      <c r="I6" s="9">
        <f>Calculations!Q125</f>
        <v>0</v>
      </c>
      <c r="J6" s="9">
        <f>Calculations!R125</f>
        <v>0</v>
      </c>
      <c r="K6" s="9">
        <f>Calculations!S125</f>
        <v>0</v>
      </c>
      <c r="L6" s="9">
        <f>Calculations!T125</f>
        <v>0</v>
      </c>
      <c r="M6" s="9">
        <f>Calculations!U125</f>
        <v>0</v>
      </c>
      <c r="N6" s="9">
        <f>Calculations!V125</f>
        <v>0</v>
      </c>
      <c r="O6" s="9">
        <f>Calculations!W125</f>
        <v>0</v>
      </c>
      <c r="P6" s="9">
        <f>Calculations!X125</f>
        <v>0</v>
      </c>
      <c r="Q6" s="9">
        <f>Calculations!Y125</f>
        <v>0</v>
      </c>
      <c r="R6" s="9">
        <f>Calculations!Z125</f>
        <v>0</v>
      </c>
      <c r="S6" s="9">
        <f>Calculations!AA125</f>
        <v>0</v>
      </c>
      <c r="T6" s="9">
        <f>Calculations!AB125</f>
        <v>0</v>
      </c>
      <c r="U6" s="9">
        <f>Calculations!AC125</f>
        <v>0</v>
      </c>
      <c r="V6" s="9">
        <f>Calculations!AD125</f>
        <v>0</v>
      </c>
      <c r="W6" s="9">
        <f>Calculations!AE125</f>
        <v>0</v>
      </c>
      <c r="X6" s="9">
        <f>Calculations!AF125</f>
        <v>0</v>
      </c>
      <c r="Y6" s="9">
        <f>Calculations!AG125</f>
        <v>0</v>
      </c>
      <c r="Z6" s="9">
        <f>Calculations!AH125</f>
        <v>0</v>
      </c>
      <c r="AA6" s="9">
        <f>Calculations!AI125</f>
        <v>0</v>
      </c>
      <c r="AB6" s="9">
        <f>Calculations!AJ125</f>
        <v>0</v>
      </c>
      <c r="AC6" s="9">
        <f>Calculations!AK125</f>
        <v>0</v>
      </c>
      <c r="AD6" s="9">
        <f>Calculations!AL125</f>
        <v>0</v>
      </c>
      <c r="AE6" s="9">
        <f>Calculations!AM125</f>
        <v>0</v>
      </c>
      <c r="AF6" s="9">
        <f>Calculations!AN125</f>
        <v>0</v>
      </c>
      <c r="AG6" s="9">
        <f>Calculations!AO125</f>
        <v>0</v>
      </c>
    </row>
    <row r="7" spans="1:35" x14ac:dyDescent="0.45">
      <c r="A7" s="1" t="s">
        <v>239</v>
      </c>
      <c r="B7" s="9">
        <f>Calculations!J126</f>
        <v>0</v>
      </c>
      <c r="C7" s="9">
        <f>Calculations!K126</f>
        <v>0</v>
      </c>
      <c r="D7" s="9">
        <f>Calculations!L126</f>
        <v>0</v>
      </c>
      <c r="E7" s="9">
        <f>Calculations!M126</f>
        <v>0</v>
      </c>
      <c r="F7" s="9">
        <f>Calculations!N126</f>
        <v>0</v>
      </c>
      <c r="G7" s="9">
        <f>Calculations!O126</f>
        <v>0</v>
      </c>
      <c r="H7" s="9">
        <f>Calculations!P126</f>
        <v>0</v>
      </c>
      <c r="I7" s="9">
        <f>Calculations!Q126</f>
        <v>0</v>
      </c>
      <c r="J7" s="9">
        <f>Calculations!R126</f>
        <v>0</v>
      </c>
      <c r="K7" s="9">
        <f>Calculations!S126</f>
        <v>0</v>
      </c>
      <c r="L7" s="9">
        <f>Calculations!T126</f>
        <v>0</v>
      </c>
      <c r="M7" s="9">
        <f>Calculations!U126</f>
        <v>0</v>
      </c>
      <c r="N7" s="9">
        <f>Calculations!V126</f>
        <v>0</v>
      </c>
      <c r="O7" s="9">
        <f>Calculations!W126</f>
        <v>0</v>
      </c>
      <c r="P7" s="9">
        <f>Calculations!X126</f>
        <v>0</v>
      </c>
      <c r="Q7" s="9">
        <f>Calculations!Y126</f>
        <v>0</v>
      </c>
      <c r="R7" s="9">
        <f>Calculations!Z126</f>
        <v>0</v>
      </c>
      <c r="S7" s="9">
        <f>Calculations!AA126</f>
        <v>0</v>
      </c>
      <c r="T7" s="9">
        <f>Calculations!AB126</f>
        <v>0</v>
      </c>
      <c r="U7" s="9">
        <f>Calculations!AC126</f>
        <v>0</v>
      </c>
      <c r="V7" s="9">
        <f>Calculations!AD126</f>
        <v>0</v>
      </c>
      <c r="W7" s="9">
        <f>Calculations!AE126</f>
        <v>0</v>
      </c>
      <c r="X7" s="9">
        <f>Calculations!AF126</f>
        <v>0</v>
      </c>
      <c r="Y7" s="9">
        <f>Calculations!AG126</f>
        <v>0</v>
      </c>
      <c r="Z7" s="9">
        <f>Calculations!AH126</f>
        <v>0</v>
      </c>
      <c r="AA7" s="9">
        <f>Calculations!AI126</f>
        <v>0</v>
      </c>
      <c r="AB7" s="9">
        <f>Calculations!AJ126</f>
        <v>0</v>
      </c>
      <c r="AC7" s="9">
        <f>Calculations!AK126</f>
        <v>0</v>
      </c>
      <c r="AD7" s="9">
        <f>Calculations!AL126</f>
        <v>0</v>
      </c>
      <c r="AE7" s="9">
        <f>Calculations!AM126</f>
        <v>0</v>
      </c>
      <c r="AF7" s="9">
        <f>Calculations!AN126</f>
        <v>0</v>
      </c>
      <c r="AG7" s="9">
        <f>Calculations!AO126</f>
        <v>0</v>
      </c>
    </row>
    <row r="8" spans="1:35" x14ac:dyDescent="0.45">
      <c r="A8" s="1" t="s">
        <v>387</v>
      </c>
      <c r="B8" s="9">
        <f>Calculations!J127</f>
        <v>0</v>
      </c>
      <c r="C8" s="9">
        <f>Calculations!K127</f>
        <v>0</v>
      </c>
      <c r="D8" s="9">
        <f>Calculations!L127</f>
        <v>0</v>
      </c>
      <c r="E8" s="9">
        <f>Calculations!M127</f>
        <v>0</v>
      </c>
      <c r="F8" s="9">
        <f>Calculations!N127</f>
        <v>0</v>
      </c>
      <c r="G8" s="9">
        <f>Calculations!O127</f>
        <v>0</v>
      </c>
      <c r="H8" s="9">
        <f>Calculations!P127</f>
        <v>0</v>
      </c>
      <c r="I8" s="9">
        <f>Calculations!Q127</f>
        <v>0</v>
      </c>
      <c r="J8" s="9">
        <f>Calculations!R127</f>
        <v>0</v>
      </c>
      <c r="K8" s="9">
        <f>Calculations!S127</f>
        <v>0</v>
      </c>
      <c r="L8" s="9">
        <f>Calculations!T127</f>
        <v>0</v>
      </c>
      <c r="M8" s="9">
        <f>Calculations!U127</f>
        <v>0</v>
      </c>
      <c r="N8" s="9">
        <f>Calculations!V127</f>
        <v>0</v>
      </c>
      <c r="O8" s="9">
        <f>Calculations!W127</f>
        <v>0</v>
      </c>
      <c r="P8" s="9">
        <f>Calculations!X127</f>
        <v>0</v>
      </c>
      <c r="Q8" s="9">
        <f>Calculations!Y127</f>
        <v>0</v>
      </c>
      <c r="R8" s="9">
        <f>Calculations!Z127</f>
        <v>0</v>
      </c>
      <c r="S8" s="9">
        <f>Calculations!AA127</f>
        <v>0</v>
      </c>
      <c r="T8" s="9">
        <f>Calculations!AB127</f>
        <v>0</v>
      </c>
      <c r="U8" s="9">
        <f>Calculations!AC127</f>
        <v>0</v>
      </c>
      <c r="V8" s="9">
        <f>Calculations!AD127</f>
        <v>0</v>
      </c>
      <c r="W8" s="9">
        <f>Calculations!AE127</f>
        <v>0</v>
      </c>
      <c r="X8" s="9">
        <f>Calculations!AF127</f>
        <v>0</v>
      </c>
      <c r="Y8" s="9">
        <f>Calculations!AG127</f>
        <v>0</v>
      </c>
      <c r="Z8" s="9">
        <f>Calculations!AH127</f>
        <v>0</v>
      </c>
      <c r="AA8" s="9">
        <f>Calculations!AI127</f>
        <v>0</v>
      </c>
      <c r="AB8" s="9">
        <f>Calculations!AJ127</f>
        <v>0</v>
      </c>
      <c r="AC8" s="9">
        <f>Calculations!AK127</f>
        <v>0</v>
      </c>
      <c r="AD8" s="9">
        <f>Calculations!AL127</f>
        <v>0</v>
      </c>
      <c r="AE8" s="9">
        <f>Calculations!AM127</f>
        <v>0</v>
      </c>
      <c r="AF8" s="9">
        <f>Calculations!AN127</f>
        <v>0</v>
      </c>
      <c r="AG8" s="9">
        <f>Calculations!AO127</f>
        <v>0</v>
      </c>
    </row>
    <row r="9" spans="1:35" x14ac:dyDescent="0.45">
      <c r="A9" s="1" t="s">
        <v>388</v>
      </c>
      <c r="B9" s="9">
        <f>Calculations!J128</f>
        <v>0</v>
      </c>
      <c r="C9" s="9">
        <f>Calculations!K128</f>
        <v>0</v>
      </c>
      <c r="D9" s="9">
        <f>Calculations!L128</f>
        <v>0</v>
      </c>
      <c r="E9" s="9">
        <f>Calculations!M128</f>
        <v>0</v>
      </c>
      <c r="F9" s="9">
        <f>Calculations!N128</f>
        <v>0</v>
      </c>
      <c r="G9" s="9">
        <f>Calculations!O128</f>
        <v>0</v>
      </c>
      <c r="H9" s="9">
        <f>Calculations!P128</f>
        <v>0</v>
      </c>
      <c r="I9" s="9">
        <f>Calculations!Q128</f>
        <v>0</v>
      </c>
      <c r="J9" s="9">
        <f>Calculations!R128</f>
        <v>0</v>
      </c>
      <c r="K9" s="9">
        <f>Calculations!S128</f>
        <v>0</v>
      </c>
      <c r="L9" s="9">
        <f>Calculations!T128</f>
        <v>0</v>
      </c>
      <c r="M9" s="9">
        <f>Calculations!U128</f>
        <v>0</v>
      </c>
      <c r="N9" s="9">
        <f>Calculations!V128</f>
        <v>0</v>
      </c>
      <c r="O9" s="9">
        <f>Calculations!W128</f>
        <v>0</v>
      </c>
      <c r="P9" s="9">
        <f>Calculations!X128</f>
        <v>0</v>
      </c>
      <c r="Q9" s="9">
        <f>Calculations!Y128</f>
        <v>0</v>
      </c>
      <c r="R9" s="9">
        <f>Calculations!Z128</f>
        <v>0</v>
      </c>
      <c r="S9" s="9">
        <f>Calculations!AA128</f>
        <v>0</v>
      </c>
      <c r="T9" s="9">
        <f>Calculations!AB128</f>
        <v>0</v>
      </c>
      <c r="U9" s="9">
        <f>Calculations!AC128</f>
        <v>0</v>
      </c>
      <c r="V9" s="9">
        <f>Calculations!AD128</f>
        <v>0</v>
      </c>
      <c r="W9" s="9">
        <f>Calculations!AE128</f>
        <v>0</v>
      </c>
      <c r="X9" s="9">
        <f>Calculations!AF128</f>
        <v>0</v>
      </c>
      <c r="Y9" s="9">
        <f>Calculations!AG128</f>
        <v>0</v>
      </c>
      <c r="Z9" s="9">
        <f>Calculations!AH128</f>
        <v>0</v>
      </c>
      <c r="AA9" s="9">
        <f>Calculations!AI128</f>
        <v>0</v>
      </c>
      <c r="AB9" s="9">
        <f>Calculations!AJ128</f>
        <v>0</v>
      </c>
      <c r="AC9" s="9">
        <f>Calculations!AK128</f>
        <v>0</v>
      </c>
      <c r="AD9" s="9">
        <f>Calculations!AL128</f>
        <v>0</v>
      </c>
      <c r="AE9" s="9">
        <f>Calculations!AM128</f>
        <v>0</v>
      </c>
      <c r="AF9" s="9">
        <f>Calculations!AN128</f>
        <v>0</v>
      </c>
      <c r="AG9" s="9">
        <f>Calculations!AO128</f>
        <v>0</v>
      </c>
    </row>
    <row r="10" spans="1:35" x14ac:dyDescent="0.45">
      <c r="A10" s="1" t="s">
        <v>389</v>
      </c>
      <c r="B10" s="9">
        <f>Calculations!J129</f>
        <v>13486852791878.172</v>
      </c>
      <c r="C10" s="9">
        <f>Calculations!K129</f>
        <v>13747102368866.326</v>
      </c>
      <c r="D10" s="9">
        <f>Calculations!L129</f>
        <v>14045325719120.135</v>
      </c>
      <c r="E10" s="9">
        <f>Calculations!M129</f>
        <v>14321480541455.162</v>
      </c>
      <c r="F10" s="9">
        <f>Calculations!N129</f>
        <v>14576958544839.254</v>
      </c>
      <c r="G10" s="9">
        <f>Calculations!O129</f>
        <v>14826273265651.438</v>
      </c>
      <c r="H10" s="9">
        <f>Calculations!P129</f>
        <v>15067237732656.514</v>
      </c>
      <c r="I10" s="9">
        <f>Calculations!Q129</f>
        <v>15297466159052.453</v>
      </c>
      <c r="J10" s="9">
        <f>Calculations!R129</f>
        <v>15531074450084.604</v>
      </c>
      <c r="K10" s="9">
        <f>Calculations!S129</f>
        <v>15781184433164.129</v>
      </c>
      <c r="L10" s="9">
        <f>Calculations!T129</f>
        <v>16050977157360.406</v>
      </c>
      <c r="M10" s="9">
        <f>Calculations!U129</f>
        <v>16332897631133.672</v>
      </c>
      <c r="N10" s="9">
        <f>Calculations!V129</f>
        <v>16638278341793.568</v>
      </c>
      <c r="O10" s="9">
        <f>Calculations!W129</f>
        <v>16953401015228.426</v>
      </c>
      <c r="P10" s="9">
        <f>Calculations!X129</f>
        <v>17268523688663.283</v>
      </c>
      <c r="Q10" s="9">
        <f>Calculations!Y129</f>
        <v>17581658206429.779</v>
      </c>
      <c r="R10" s="9">
        <f>Calculations!Z129</f>
        <v>17895389170896.789</v>
      </c>
      <c r="S10" s="9">
        <f>Calculations!AA129</f>
        <v>18204945008460.234</v>
      </c>
      <c r="T10" s="9">
        <f>Calculations!AB129</f>
        <v>18509729272419.629</v>
      </c>
      <c r="U10" s="9">
        <f>Calculations!AC129</f>
        <v>18810736040609.137</v>
      </c>
      <c r="V10" s="9">
        <f>Calculations!AD129</f>
        <v>19109555837563.449</v>
      </c>
      <c r="W10" s="9">
        <f>Calculations!AE129</f>
        <v>19411954314720.809</v>
      </c>
      <c r="X10" s="9">
        <f>Calculations!AF129</f>
        <v>19719124365482.23</v>
      </c>
      <c r="Y10" s="9">
        <f>Calculations!AG129</f>
        <v>20025499153976.309</v>
      </c>
      <c r="Z10" s="9">
        <f>Calculations!AH129</f>
        <v>20334856175972.926</v>
      </c>
      <c r="AA10" s="9">
        <f>Calculations!AI129</f>
        <v>20650376480541.457</v>
      </c>
      <c r="AB10" s="9">
        <f>Calculations!AJ129</f>
        <v>20972855329949.238</v>
      </c>
      <c r="AC10" s="9">
        <f>Calculations!AK129</f>
        <v>21301696277495.77</v>
      </c>
      <c r="AD10" s="9">
        <f>Calculations!AL129</f>
        <v>21631531302876.48</v>
      </c>
      <c r="AE10" s="9">
        <f>Calculations!AM129</f>
        <v>21959378172588.832</v>
      </c>
      <c r="AF10" s="9">
        <f>Calculations!AN129</f>
        <v>22288417935702.199</v>
      </c>
      <c r="AG10" s="9">
        <f>Calculations!AO129</f>
        <v>22620241116751.27</v>
      </c>
    </row>
    <row r="11" spans="1:35" x14ac:dyDescent="0.45">
      <c r="A11" s="1" t="s">
        <v>390</v>
      </c>
      <c r="B11" s="9">
        <f>Calculations!J130</f>
        <v>0</v>
      </c>
      <c r="C11" s="9">
        <f>Calculations!K130</f>
        <v>0</v>
      </c>
      <c r="D11" s="9">
        <f>Calculations!L130</f>
        <v>0</v>
      </c>
      <c r="E11" s="9">
        <f>Calculations!M130</f>
        <v>0</v>
      </c>
      <c r="F11" s="9">
        <f>Calculations!N130</f>
        <v>0</v>
      </c>
      <c r="G11" s="9">
        <f>Calculations!O130</f>
        <v>0</v>
      </c>
      <c r="H11" s="9">
        <f>Calculations!P130</f>
        <v>0</v>
      </c>
      <c r="I11" s="9">
        <f>Calculations!Q130</f>
        <v>0</v>
      </c>
      <c r="J11" s="9">
        <f>Calculations!R130</f>
        <v>0</v>
      </c>
      <c r="K11" s="9">
        <f>Calculations!S130</f>
        <v>0</v>
      </c>
      <c r="L11" s="9">
        <f>Calculations!T130</f>
        <v>0</v>
      </c>
      <c r="M11" s="9">
        <f>Calculations!U130</f>
        <v>0</v>
      </c>
      <c r="N11" s="9">
        <f>Calculations!V130</f>
        <v>0</v>
      </c>
      <c r="O11" s="9">
        <f>Calculations!W130</f>
        <v>0</v>
      </c>
      <c r="P11" s="9">
        <f>Calculations!X130</f>
        <v>0</v>
      </c>
      <c r="Q11" s="9">
        <f>Calculations!Y130</f>
        <v>0</v>
      </c>
      <c r="R11" s="9">
        <f>Calculations!Z130</f>
        <v>0</v>
      </c>
      <c r="S11" s="9">
        <f>Calculations!AA130</f>
        <v>0</v>
      </c>
      <c r="T11" s="9">
        <f>Calculations!AB130</f>
        <v>0</v>
      </c>
      <c r="U11" s="9">
        <f>Calculations!AC130</f>
        <v>0</v>
      </c>
      <c r="V11" s="9">
        <f>Calculations!AD130</f>
        <v>0</v>
      </c>
      <c r="W11" s="9">
        <f>Calculations!AE130</f>
        <v>0</v>
      </c>
      <c r="X11" s="9">
        <f>Calculations!AF130</f>
        <v>0</v>
      </c>
      <c r="Y11" s="9">
        <f>Calculations!AG130</f>
        <v>0</v>
      </c>
      <c r="Z11" s="9">
        <f>Calculations!AH130</f>
        <v>0</v>
      </c>
      <c r="AA11" s="9">
        <f>Calculations!AI130</f>
        <v>0</v>
      </c>
      <c r="AB11" s="9">
        <f>Calculations!AJ130</f>
        <v>0</v>
      </c>
      <c r="AC11" s="9">
        <f>Calculations!AK130</f>
        <v>0</v>
      </c>
      <c r="AD11" s="9">
        <f>Calculations!AL130</f>
        <v>0</v>
      </c>
      <c r="AE11" s="9">
        <f>Calculations!AM130</f>
        <v>0</v>
      </c>
      <c r="AF11" s="9">
        <f>Calculations!AN130</f>
        <v>0</v>
      </c>
      <c r="AG11" s="9">
        <f>Calculations!AO130</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11"/>
  <sheetViews>
    <sheetView workbookViewId="0">
      <selection activeCell="C16" sqref="C16"/>
    </sheetView>
  </sheetViews>
  <sheetFormatPr defaultRowHeight="14.25" x14ac:dyDescent="0.45"/>
  <cols>
    <col min="1" max="1" width="29.86328125" customWidth="1"/>
    <col min="2" max="2" width="10.59765625" bestFit="1" customWidth="1"/>
    <col min="3" max="4" width="9.59765625" bestFit="1" customWidth="1"/>
    <col min="5" max="5" width="12" bestFit="1" customWidth="1"/>
    <col min="6"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Calculations!J134</f>
        <v>123686000000000</v>
      </c>
      <c r="C2" s="9">
        <f>Calculations!K134</f>
        <v>120836000000000</v>
      </c>
      <c r="D2" s="9">
        <f>Calculations!L134</f>
        <v>118350000000000</v>
      </c>
      <c r="E2" s="9">
        <f>Calculations!M134</f>
        <v>117227000000000</v>
      </c>
      <c r="F2" s="9">
        <f>Calculations!N134</f>
        <v>116390000000000</v>
      </c>
      <c r="G2" s="9">
        <f>Calculations!O134</f>
        <v>115308000000000</v>
      </c>
      <c r="H2" s="9">
        <f>Calculations!P134</f>
        <v>114017000000000</v>
      </c>
      <c r="I2" s="9">
        <f>Calculations!Q134</f>
        <v>112645000000000</v>
      </c>
      <c r="J2" s="9">
        <f>Calculations!R134</f>
        <v>111388000000000</v>
      </c>
      <c r="K2" s="9">
        <f>Calculations!S134</f>
        <v>110353000000000</v>
      </c>
      <c r="L2" s="9">
        <f>Calculations!T134</f>
        <v>109439000000000</v>
      </c>
      <c r="M2" s="9">
        <f>Calculations!U134</f>
        <v>108519000000000</v>
      </c>
      <c r="N2" s="9">
        <f>Calculations!V134</f>
        <v>107534000000000</v>
      </c>
      <c r="O2" s="9">
        <f>Calculations!W134</f>
        <v>106558000000000</v>
      </c>
      <c r="P2" s="9">
        <f>Calculations!X134</f>
        <v>105479000000000</v>
      </c>
      <c r="Q2" s="9">
        <f>Calculations!Y134</f>
        <v>104334000000000</v>
      </c>
      <c r="R2" s="9">
        <f>Calculations!Z134</f>
        <v>103273000000000</v>
      </c>
      <c r="S2" s="9">
        <f>Calculations!AA134</f>
        <v>102198000000000</v>
      </c>
      <c r="T2" s="9">
        <f>Calculations!AB134</f>
        <v>101119000000000</v>
      </c>
      <c r="U2" s="9">
        <f>Calculations!AC134</f>
        <v>99974000000000</v>
      </c>
      <c r="V2" s="9">
        <f>Calculations!AD134</f>
        <v>98853000000000</v>
      </c>
      <c r="W2" s="9">
        <f>Calculations!AE134</f>
        <v>97799000000000</v>
      </c>
      <c r="X2" s="9">
        <f>Calculations!AF134</f>
        <v>96794000000000</v>
      </c>
      <c r="Y2" s="9">
        <f>Calculations!AG134</f>
        <v>95763000000000</v>
      </c>
      <c r="Z2" s="9">
        <f>Calculations!AH134</f>
        <v>94837000000000</v>
      </c>
      <c r="AA2" s="9">
        <f>Calculations!AI134</f>
        <v>93931000000000</v>
      </c>
      <c r="AB2" s="9">
        <f>Calculations!AJ134</f>
        <v>92996000000000</v>
      </c>
      <c r="AC2" s="9">
        <f>Calculations!AK134</f>
        <v>92083000000000</v>
      </c>
      <c r="AD2" s="9">
        <f>Calculations!AL134</f>
        <v>91183000000000</v>
      </c>
      <c r="AE2" s="9">
        <f>Calculations!AM134</f>
        <v>90327000000000</v>
      </c>
      <c r="AF2" s="9">
        <f>Calculations!AN134</f>
        <v>89492000000000</v>
      </c>
      <c r="AG2" s="9">
        <f>Calculations!AO134</f>
        <v>88661000000000</v>
      </c>
    </row>
    <row r="3" spans="1:35" x14ac:dyDescent="0.45">
      <c r="A3" s="1" t="s">
        <v>107</v>
      </c>
      <c r="B3" s="9">
        <f>Calculations!J135</f>
        <v>0</v>
      </c>
      <c r="C3" s="9">
        <f>Calculations!K135</f>
        <v>0</v>
      </c>
      <c r="D3" s="9">
        <f>Calculations!L135</f>
        <v>0</v>
      </c>
      <c r="E3" s="9">
        <f>Calculations!M135</f>
        <v>0</v>
      </c>
      <c r="F3" s="9">
        <f>Calculations!N135</f>
        <v>0</v>
      </c>
      <c r="G3" s="9">
        <f>Calculations!O135</f>
        <v>0</v>
      </c>
      <c r="H3" s="9">
        <f>Calculations!P135</f>
        <v>0</v>
      </c>
      <c r="I3" s="9">
        <f>Calculations!Q135</f>
        <v>0</v>
      </c>
      <c r="J3" s="9">
        <f>Calculations!R135</f>
        <v>0</v>
      </c>
      <c r="K3" s="9">
        <f>Calculations!S135</f>
        <v>0</v>
      </c>
      <c r="L3" s="9">
        <f>Calculations!T135</f>
        <v>0</v>
      </c>
      <c r="M3" s="9">
        <f>Calculations!U135</f>
        <v>0</v>
      </c>
      <c r="N3" s="9">
        <f>Calculations!V135</f>
        <v>0</v>
      </c>
      <c r="O3" s="9">
        <f>Calculations!W135</f>
        <v>0</v>
      </c>
      <c r="P3" s="9">
        <f>Calculations!X135</f>
        <v>0</v>
      </c>
      <c r="Q3" s="9">
        <f>Calculations!Y135</f>
        <v>0</v>
      </c>
      <c r="R3" s="9">
        <f>Calculations!Z135</f>
        <v>0</v>
      </c>
      <c r="S3" s="9">
        <f>Calculations!AA135</f>
        <v>0</v>
      </c>
      <c r="T3" s="9">
        <f>Calculations!AB135</f>
        <v>0</v>
      </c>
      <c r="U3" s="9">
        <f>Calculations!AC135</f>
        <v>0</v>
      </c>
      <c r="V3" s="9">
        <f>Calculations!AD135</f>
        <v>0</v>
      </c>
      <c r="W3" s="9">
        <f>Calculations!AE135</f>
        <v>0</v>
      </c>
      <c r="X3" s="9">
        <f>Calculations!AF135</f>
        <v>0</v>
      </c>
      <c r="Y3" s="9">
        <f>Calculations!AG135</f>
        <v>0</v>
      </c>
      <c r="Z3" s="9">
        <f>Calculations!AH135</f>
        <v>0</v>
      </c>
      <c r="AA3" s="9">
        <f>Calculations!AI135</f>
        <v>0</v>
      </c>
      <c r="AB3" s="9">
        <f>Calculations!AJ135</f>
        <v>0</v>
      </c>
      <c r="AC3" s="9">
        <f>Calculations!AK135</f>
        <v>0</v>
      </c>
      <c r="AD3" s="9">
        <f>Calculations!AL135</f>
        <v>0</v>
      </c>
      <c r="AE3" s="9">
        <f>Calculations!AM135</f>
        <v>0</v>
      </c>
      <c r="AF3" s="9">
        <f>Calculations!AN135</f>
        <v>0</v>
      </c>
      <c r="AG3" s="9">
        <f>Calculations!AO135</f>
        <v>0</v>
      </c>
    </row>
    <row r="4" spans="1:35" x14ac:dyDescent="0.45">
      <c r="A4" s="1" t="s">
        <v>108</v>
      </c>
      <c r="B4" s="9">
        <f>Calculations!J136</f>
        <v>1881696000000000</v>
      </c>
      <c r="C4" s="9">
        <f>Calculations!K136</f>
        <v>1860932000000000</v>
      </c>
      <c r="D4" s="9">
        <f>Calculations!L136</f>
        <v>1843070000000000</v>
      </c>
      <c r="E4" s="9">
        <f>Calculations!M136</f>
        <v>1844779000000000</v>
      </c>
      <c r="F4" s="9">
        <f>Calculations!N136</f>
        <v>1842847000000000</v>
      </c>
      <c r="G4" s="9">
        <f>Calculations!O136</f>
        <v>1838723000000000</v>
      </c>
      <c r="H4" s="9">
        <f>Calculations!P136</f>
        <v>1829419000000000</v>
      </c>
      <c r="I4" s="9">
        <f>Calculations!Q136</f>
        <v>1819504000000000</v>
      </c>
      <c r="J4" s="9">
        <f>Calculations!R136</f>
        <v>1811391000000000</v>
      </c>
      <c r="K4" s="9">
        <f>Calculations!S136</f>
        <v>1806307000000000</v>
      </c>
      <c r="L4" s="9">
        <f>Calculations!T136</f>
        <v>1804421000000000</v>
      </c>
      <c r="M4" s="9">
        <f>Calculations!U136</f>
        <v>1802967000000000</v>
      </c>
      <c r="N4" s="9">
        <f>Calculations!V136</f>
        <v>1804456000000000</v>
      </c>
      <c r="O4" s="9">
        <f>Calculations!W136</f>
        <v>1806493000000000</v>
      </c>
      <c r="P4" s="9">
        <f>Calculations!X136</f>
        <v>1806386000000000</v>
      </c>
      <c r="Q4" s="9">
        <f>Calculations!Y136</f>
        <v>1805298000000000</v>
      </c>
      <c r="R4" s="9">
        <f>Calculations!Z136</f>
        <v>1805677000000000</v>
      </c>
      <c r="S4" s="9">
        <f>Calculations!AA136</f>
        <v>1808002000000000</v>
      </c>
      <c r="T4" s="9">
        <f>Calculations!AB136</f>
        <v>1808986000000000</v>
      </c>
      <c r="U4" s="9">
        <f>Calculations!AC136</f>
        <v>1809513000000000</v>
      </c>
      <c r="V4" s="9">
        <f>Calculations!AD136</f>
        <v>1810150000000000</v>
      </c>
      <c r="W4" s="9">
        <f>Calculations!AE136</f>
        <v>1811943000000000</v>
      </c>
      <c r="X4" s="9">
        <f>Calculations!AF136</f>
        <v>1813494000000000</v>
      </c>
      <c r="Y4" s="9">
        <f>Calculations!AG136</f>
        <v>1814900000000000</v>
      </c>
      <c r="Z4" s="9">
        <f>Calculations!AH136</f>
        <v>1816673000000000</v>
      </c>
      <c r="AA4" s="9">
        <f>Calculations!AI136</f>
        <v>1818791000000000</v>
      </c>
      <c r="AB4" s="9">
        <f>Calculations!AJ136</f>
        <v>1820512000000000</v>
      </c>
      <c r="AC4" s="9">
        <f>Calculations!AK136</f>
        <v>1821915000000000</v>
      </c>
      <c r="AD4" s="9">
        <f>Calculations!AL136</f>
        <v>1823014000000000</v>
      </c>
      <c r="AE4" s="9">
        <f>Calculations!AM136</f>
        <v>1824778000000000</v>
      </c>
      <c r="AF4" s="9">
        <f>Calculations!AN136</f>
        <v>1826543000000000</v>
      </c>
      <c r="AG4" s="9">
        <f>Calculations!AO136</f>
        <v>1828244000000000</v>
      </c>
    </row>
    <row r="5" spans="1:35" x14ac:dyDescent="0.45">
      <c r="A5" s="1" t="s">
        <v>109</v>
      </c>
      <c r="B5" s="9">
        <f>Calculations!J137</f>
        <v>226669000000000</v>
      </c>
      <c r="C5" s="9">
        <f>Calculations!K137</f>
        <v>221052000000000</v>
      </c>
      <c r="D5" s="9">
        <f>Calculations!L137</f>
        <v>217477000000000</v>
      </c>
      <c r="E5" s="9">
        <f>Calculations!M137</f>
        <v>216538000000000</v>
      </c>
      <c r="F5" s="9">
        <f>Calculations!N137</f>
        <v>215674000000000</v>
      </c>
      <c r="G5" s="9">
        <f>Calculations!O137</f>
        <v>214549000000000</v>
      </c>
      <c r="H5" s="9">
        <f>Calculations!P137</f>
        <v>213555000000000</v>
      </c>
      <c r="I5" s="9">
        <f>Calculations!Q137</f>
        <v>211561000000000</v>
      </c>
      <c r="J5" s="9">
        <f>Calculations!R137</f>
        <v>209377000000000</v>
      </c>
      <c r="K5" s="9">
        <f>Calculations!S137</f>
        <v>206781000000000</v>
      </c>
      <c r="L5" s="9">
        <f>Calculations!T137</f>
        <v>204318000000000</v>
      </c>
      <c r="M5" s="9">
        <f>Calculations!U137</f>
        <v>202036000000000</v>
      </c>
      <c r="N5" s="9">
        <f>Calculations!V137</f>
        <v>199738000000000</v>
      </c>
      <c r="O5" s="9">
        <f>Calculations!W137</f>
        <v>197502000000000</v>
      </c>
      <c r="P5" s="9">
        <f>Calculations!X137</f>
        <v>195164000000000</v>
      </c>
      <c r="Q5" s="9">
        <f>Calculations!Y137</f>
        <v>192909000000000</v>
      </c>
      <c r="R5" s="9">
        <f>Calculations!Z137</f>
        <v>190700000000000</v>
      </c>
      <c r="S5" s="9">
        <f>Calculations!AA137</f>
        <v>188554000000000</v>
      </c>
      <c r="T5" s="9">
        <f>Calculations!AB137</f>
        <v>186511000000000</v>
      </c>
      <c r="U5" s="9">
        <f>Calculations!AC137</f>
        <v>184514000000000</v>
      </c>
      <c r="V5" s="9">
        <f>Calculations!AD137</f>
        <v>182498000000000</v>
      </c>
      <c r="W5" s="9">
        <f>Calculations!AE137</f>
        <v>180704000000000</v>
      </c>
      <c r="X5" s="9">
        <f>Calculations!AF137</f>
        <v>178901000000000</v>
      </c>
      <c r="Y5" s="9">
        <f>Calculations!AG137</f>
        <v>176915000000000</v>
      </c>
      <c r="Z5" s="9">
        <f>Calculations!AH137</f>
        <v>174974000000000</v>
      </c>
      <c r="AA5" s="9">
        <f>Calculations!AI137</f>
        <v>173171000000000</v>
      </c>
      <c r="AB5" s="9">
        <f>Calculations!AJ137</f>
        <v>171305000000000</v>
      </c>
      <c r="AC5" s="9">
        <f>Calculations!AK137</f>
        <v>169648000000000</v>
      </c>
      <c r="AD5" s="9">
        <f>Calculations!AL137</f>
        <v>168007000000000</v>
      </c>
      <c r="AE5" s="9">
        <f>Calculations!AM137</f>
        <v>166317000000000</v>
      </c>
      <c r="AF5" s="9">
        <f>Calculations!AN137</f>
        <v>164705000000000</v>
      </c>
      <c r="AG5" s="9">
        <f>Calculations!AO137</f>
        <v>163213000000000</v>
      </c>
    </row>
    <row r="6" spans="1:35" x14ac:dyDescent="0.45">
      <c r="A6" s="1" t="s">
        <v>111</v>
      </c>
      <c r="B6" s="9">
        <f>Calculations!J138</f>
        <v>328342916402388.69</v>
      </c>
      <c r="C6" s="9">
        <f>Calculations!K138</f>
        <v>328289571366317.06</v>
      </c>
      <c r="D6" s="9">
        <f>Calculations!L138</f>
        <v>327742106631717.31</v>
      </c>
      <c r="E6" s="9">
        <f>Calculations!M138</f>
        <v>326788074362311.63</v>
      </c>
      <c r="F6" s="9">
        <f>Calculations!N138</f>
        <v>325041551853638.19</v>
      </c>
      <c r="G6" s="9">
        <f>Calculations!O138</f>
        <v>323040510232182.13</v>
      </c>
      <c r="H6" s="9">
        <f>Calculations!P138</f>
        <v>321299261950238.88</v>
      </c>
      <c r="I6" s="9">
        <f>Calculations!Q138</f>
        <v>319985979494407.19</v>
      </c>
      <c r="J6" s="9">
        <f>Calculations!R138</f>
        <v>319192886486370.13</v>
      </c>
      <c r="K6" s="9">
        <f>Calculations!S138</f>
        <v>318491414331247.19</v>
      </c>
      <c r="L6" s="9">
        <f>Calculations!T138</f>
        <v>318220921846081.63</v>
      </c>
      <c r="M6" s="9">
        <f>Calculations!U138</f>
        <v>318044009212329.88</v>
      </c>
      <c r="N6" s="9">
        <f>Calculations!V138</f>
        <v>317512668542305.5</v>
      </c>
      <c r="O6" s="9">
        <f>Calculations!W138</f>
        <v>316836663367680</v>
      </c>
      <c r="P6" s="9">
        <f>Calculations!X138</f>
        <v>316400861547569.25</v>
      </c>
      <c r="Q6" s="9">
        <f>Calculations!Y138</f>
        <v>316265690651082.56</v>
      </c>
      <c r="R6" s="9">
        <f>Calculations!Z138</f>
        <v>315943812128345.19</v>
      </c>
      <c r="S6" s="9">
        <f>Calculations!AA138</f>
        <v>315549601353307.25</v>
      </c>
      <c r="T6" s="9">
        <f>Calculations!AB138</f>
        <v>315172870872575.25</v>
      </c>
      <c r="U6" s="9">
        <f>Calculations!AC138</f>
        <v>315013890609706.31</v>
      </c>
      <c r="V6" s="9">
        <f>Calculations!AD138</f>
        <v>314824621216186.56</v>
      </c>
      <c r="W6" s="9">
        <f>Calculations!AE138</f>
        <v>314581705402210.63</v>
      </c>
      <c r="X6" s="9">
        <f>Calculations!AF138</f>
        <v>314416848143842.25</v>
      </c>
      <c r="Y6" s="9">
        <f>Calculations!AG138</f>
        <v>314327638366004.94</v>
      </c>
      <c r="Z6" s="9">
        <f>Calculations!AH138</f>
        <v>314165041490521</v>
      </c>
      <c r="AA6" s="9">
        <f>Calculations!AI138</f>
        <v>313989183702115.31</v>
      </c>
      <c r="AB6" s="9">
        <f>Calculations!AJ138</f>
        <v>313771885560829.06</v>
      </c>
      <c r="AC6" s="9">
        <f>Calculations!AK138</f>
        <v>313654044266456.13</v>
      </c>
      <c r="AD6" s="9">
        <f>Calculations!AL138</f>
        <v>313551272191312.44</v>
      </c>
      <c r="AE6" s="9">
        <f>Calculations!AM138</f>
        <v>313457541647706.38</v>
      </c>
      <c r="AF6" s="9">
        <f>Calculations!AN138</f>
        <v>-342221968696.93982</v>
      </c>
      <c r="AG6" s="9">
        <f>Calculations!AO138</f>
        <v>0</v>
      </c>
    </row>
    <row r="7" spans="1:35" x14ac:dyDescent="0.45">
      <c r="A7" s="1" t="s">
        <v>239</v>
      </c>
      <c r="B7" s="9">
        <f>Calculations!J139</f>
        <v>130720000000000</v>
      </c>
      <c r="C7" s="9">
        <f>Calculations!K139</f>
        <v>130720000000000</v>
      </c>
      <c r="D7" s="9">
        <f>Calculations!L139</f>
        <v>130720000000000</v>
      </c>
      <c r="E7" s="9">
        <f>Calculations!M139</f>
        <v>130720000000000</v>
      </c>
      <c r="F7" s="9">
        <f>Calculations!N139</f>
        <v>130720000000000</v>
      </c>
      <c r="G7" s="9">
        <f>Calculations!O139</f>
        <v>130720000000000</v>
      </c>
      <c r="H7" s="9">
        <f>Calculations!P139</f>
        <v>130720000000000</v>
      </c>
      <c r="I7" s="9">
        <f>Calculations!Q139</f>
        <v>130720000000000</v>
      </c>
      <c r="J7" s="9">
        <f>Calculations!R139</f>
        <v>130720000000000</v>
      </c>
      <c r="K7" s="9">
        <f>Calculations!S139</f>
        <v>130720000000000</v>
      </c>
      <c r="L7" s="9">
        <f>Calculations!T139</f>
        <v>130720000000000</v>
      </c>
      <c r="M7" s="9">
        <f>Calculations!U139</f>
        <v>130720000000000</v>
      </c>
      <c r="N7" s="9">
        <f>Calculations!V139</f>
        <v>130720000000000</v>
      </c>
      <c r="O7" s="9">
        <f>Calculations!W139</f>
        <v>130720000000000</v>
      </c>
      <c r="P7" s="9">
        <f>Calculations!X139</f>
        <v>130720000000000</v>
      </c>
      <c r="Q7" s="9">
        <f>Calculations!Y139</f>
        <v>130720000000000</v>
      </c>
      <c r="R7" s="9">
        <f>Calculations!Z139</f>
        <v>130720000000000</v>
      </c>
      <c r="S7" s="9">
        <f>Calculations!AA139</f>
        <v>130720000000000</v>
      </c>
      <c r="T7" s="9">
        <f>Calculations!AB139</f>
        <v>130720000000000</v>
      </c>
      <c r="U7" s="9">
        <f>Calculations!AC139</f>
        <v>130720000000000</v>
      </c>
      <c r="V7" s="9">
        <f>Calculations!AD139</f>
        <v>130720000000000</v>
      </c>
      <c r="W7" s="9">
        <f>Calculations!AE139</f>
        <v>130720000000000</v>
      </c>
      <c r="X7" s="9">
        <f>Calculations!AF139</f>
        <v>130720000000000</v>
      </c>
      <c r="Y7" s="9">
        <f>Calculations!AG139</f>
        <v>130720000000000</v>
      </c>
      <c r="Z7" s="9">
        <f>Calculations!AH139</f>
        <v>130720000000000</v>
      </c>
      <c r="AA7" s="9">
        <f>Calculations!AI139</f>
        <v>130720000000000</v>
      </c>
      <c r="AB7" s="9">
        <f>Calculations!AJ139</f>
        <v>130720000000000</v>
      </c>
      <c r="AC7" s="9">
        <f>Calculations!AK139</f>
        <v>130720000000000</v>
      </c>
      <c r="AD7" s="9">
        <f>Calculations!AL139</f>
        <v>130720000000000</v>
      </c>
      <c r="AE7" s="9">
        <f>Calculations!AM139</f>
        <v>130720000000000</v>
      </c>
      <c r="AF7" s="9">
        <f>Calculations!AN139</f>
        <v>130720000000000</v>
      </c>
      <c r="AG7" s="9">
        <f>Calculations!AO139</f>
        <v>130720000000000</v>
      </c>
    </row>
    <row r="8" spans="1:35" x14ac:dyDescent="0.45">
      <c r="A8" s="1" t="s">
        <v>387</v>
      </c>
      <c r="B8" s="9">
        <f>Calculations!J140</f>
        <v>0</v>
      </c>
      <c r="C8" s="9">
        <f>Calculations!K140</f>
        <v>0</v>
      </c>
      <c r="D8" s="9">
        <f>Calculations!L140</f>
        <v>0</v>
      </c>
      <c r="E8" s="9">
        <f>Calculations!M140</f>
        <v>0</v>
      </c>
      <c r="F8" s="9">
        <f>Calculations!N140</f>
        <v>0</v>
      </c>
      <c r="G8" s="9">
        <f>Calculations!O140</f>
        <v>0</v>
      </c>
      <c r="H8" s="9">
        <f>Calculations!P140</f>
        <v>0</v>
      </c>
      <c r="I8" s="9">
        <f>Calculations!Q140</f>
        <v>0</v>
      </c>
      <c r="J8" s="9">
        <f>Calculations!R140</f>
        <v>0</v>
      </c>
      <c r="K8" s="9">
        <f>Calculations!S140</f>
        <v>0</v>
      </c>
      <c r="L8" s="9">
        <f>Calculations!T140</f>
        <v>0</v>
      </c>
      <c r="M8" s="9">
        <f>Calculations!U140</f>
        <v>0</v>
      </c>
      <c r="N8" s="9">
        <f>Calculations!V140</f>
        <v>0</v>
      </c>
      <c r="O8" s="9">
        <f>Calculations!W140</f>
        <v>0</v>
      </c>
      <c r="P8" s="9">
        <f>Calculations!X140</f>
        <v>0</v>
      </c>
      <c r="Q8" s="9">
        <f>Calculations!Y140</f>
        <v>0</v>
      </c>
      <c r="R8" s="9">
        <f>Calculations!Z140</f>
        <v>0</v>
      </c>
      <c r="S8" s="9">
        <f>Calculations!AA140</f>
        <v>0</v>
      </c>
      <c r="T8" s="9">
        <f>Calculations!AB140</f>
        <v>0</v>
      </c>
      <c r="U8" s="9">
        <f>Calculations!AC140</f>
        <v>0</v>
      </c>
      <c r="V8" s="9">
        <f>Calculations!AD140</f>
        <v>0</v>
      </c>
      <c r="W8" s="9">
        <f>Calculations!AE140</f>
        <v>0</v>
      </c>
      <c r="X8" s="9">
        <f>Calculations!AF140</f>
        <v>0</v>
      </c>
      <c r="Y8" s="9">
        <f>Calculations!AG140</f>
        <v>0</v>
      </c>
      <c r="Z8" s="9">
        <f>Calculations!AH140</f>
        <v>0</v>
      </c>
      <c r="AA8" s="9">
        <f>Calculations!AI140</f>
        <v>0</v>
      </c>
      <c r="AB8" s="9">
        <f>Calculations!AJ140</f>
        <v>0</v>
      </c>
      <c r="AC8" s="9">
        <f>Calculations!AK140</f>
        <v>0</v>
      </c>
      <c r="AD8" s="9">
        <f>Calculations!AL140</f>
        <v>0</v>
      </c>
      <c r="AE8" s="9">
        <f>Calculations!AM140</f>
        <v>0</v>
      </c>
      <c r="AF8" s="9">
        <f>Calculations!AN140</f>
        <v>0</v>
      </c>
      <c r="AG8" s="9">
        <f>Calculations!AO140</f>
        <v>0</v>
      </c>
    </row>
    <row r="9" spans="1:35" x14ac:dyDescent="0.45">
      <c r="A9" s="1" t="s">
        <v>388</v>
      </c>
      <c r="B9" s="9">
        <f>Calculations!J141</f>
        <v>0</v>
      </c>
      <c r="C9" s="9">
        <f>Calculations!K141</f>
        <v>0</v>
      </c>
      <c r="D9" s="9">
        <f>Calculations!L141</f>
        <v>0</v>
      </c>
      <c r="E9" s="9">
        <f>Calculations!M141</f>
        <v>0</v>
      </c>
      <c r="F9" s="9">
        <f>Calculations!N141</f>
        <v>0</v>
      </c>
      <c r="G9" s="9">
        <f>Calculations!O141</f>
        <v>0</v>
      </c>
      <c r="H9" s="9">
        <f>Calculations!P141</f>
        <v>0</v>
      </c>
      <c r="I9" s="9">
        <f>Calculations!Q141</f>
        <v>0</v>
      </c>
      <c r="J9" s="9">
        <f>Calculations!R141</f>
        <v>0</v>
      </c>
      <c r="K9" s="9">
        <f>Calculations!S141</f>
        <v>0</v>
      </c>
      <c r="L9" s="9">
        <f>Calculations!T141</f>
        <v>0</v>
      </c>
      <c r="M9" s="9">
        <f>Calculations!U141</f>
        <v>0</v>
      </c>
      <c r="N9" s="9">
        <f>Calculations!V141</f>
        <v>0</v>
      </c>
      <c r="O9" s="9">
        <f>Calculations!W141</f>
        <v>0</v>
      </c>
      <c r="P9" s="9">
        <f>Calculations!X141</f>
        <v>0</v>
      </c>
      <c r="Q9" s="9">
        <f>Calculations!Y141</f>
        <v>0</v>
      </c>
      <c r="R9" s="9">
        <f>Calculations!Z141</f>
        <v>0</v>
      </c>
      <c r="S9" s="9">
        <f>Calculations!AA141</f>
        <v>0</v>
      </c>
      <c r="T9" s="9">
        <f>Calculations!AB141</f>
        <v>0</v>
      </c>
      <c r="U9" s="9">
        <f>Calculations!AC141</f>
        <v>0</v>
      </c>
      <c r="V9" s="9">
        <f>Calculations!AD141</f>
        <v>0</v>
      </c>
      <c r="W9" s="9">
        <f>Calculations!AE141</f>
        <v>0</v>
      </c>
      <c r="X9" s="9">
        <f>Calculations!AF141</f>
        <v>0</v>
      </c>
      <c r="Y9" s="9">
        <f>Calculations!AG141</f>
        <v>0</v>
      </c>
      <c r="Z9" s="9">
        <f>Calculations!AH141</f>
        <v>0</v>
      </c>
      <c r="AA9" s="9">
        <f>Calculations!AI141</f>
        <v>0</v>
      </c>
      <c r="AB9" s="9">
        <f>Calculations!AJ141</f>
        <v>0</v>
      </c>
      <c r="AC9" s="9">
        <f>Calculations!AK141</f>
        <v>0</v>
      </c>
      <c r="AD9" s="9">
        <f>Calculations!AL141</f>
        <v>0</v>
      </c>
      <c r="AE9" s="9">
        <f>Calculations!AM141</f>
        <v>0</v>
      </c>
      <c r="AF9" s="9">
        <f>Calculations!AN141</f>
        <v>0</v>
      </c>
      <c r="AG9" s="9">
        <f>Calculations!AO141</f>
        <v>0</v>
      </c>
    </row>
    <row r="10" spans="1:35" x14ac:dyDescent="0.45">
      <c r="A10" s="1" t="s">
        <v>389</v>
      </c>
      <c r="B10" s="9">
        <f>Calculations!J142</f>
        <v>350540442206062.06</v>
      </c>
      <c r="C10" s="9">
        <f>Calculations!K142</f>
        <v>346963608705105</v>
      </c>
      <c r="D10" s="9">
        <f>Calculations!L142</f>
        <v>346463716397224.81</v>
      </c>
      <c r="E10" s="9">
        <f>Calculations!M142</f>
        <v>348078313865290.19</v>
      </c>
      <c r="F10" s="9">
        <f>Calculations!N142</f>
        <v>346688587599338.19</v>
      </c>
      <c r="G10" s="9">
        <f>Calculations!O142</f>
        <v>345321260494353.81</v>
      </c>
      <c r="H10" s="9">
        <f>Calculations!P142</f>
        <v>343947691630261.31</v>
      </c>
      <c r="I10" s="9">
        <f>Calculations!Q142</f>
        <v>343261720811603.25</v>
      </c>
      <c r="J10" s="9">
        <f>Calculations!R142</f>
        <v>342668684270670.13</v>
      </c>
      <c r="K10" s="9">
        <f>Calculations!S142</f>
        <v>342415505471273.31</v>
      </c>
      <c r="L10" s="9">
        <f>Calculations!T142</f>
        <v>342145531071520.44</v>
      </c>
      <c r="M10" s="9">
        <f>Calculations!U142</f>
        <v>342284638587397.31</v>
      </c>
      <c r="N10" s="9">
        <f>Calculations!V142</f>
        <v>342502675809865.69</v>
      </c>
      <c r="O10" s="9">
        <f>Calculations!W142</f>
        <v>342410983812127.81</v>
      </c>
      <c r="P10" s="9">
        <f>Calculations!X142</f>
        <v>342157778789228.63</v>
      </c>
      <c r="Q10" s="9">
        <f>Calculations!Y142</f>
        <v>341809028685279.81</v>
      </c>
      <c r="R10" s="9">
        <f>Calculations!Z142</f>
        <v>341542618511636</v>
      </c>
      <c r="S10" s="9">
        <f>Calculations!AA142</f>
        <v>341188138236765.38</v>
      </c>
      <c r="T10" s="9">
        <f>Calculations!AB142</f>
        <v>340763860134052.63</v>
      </c>
      <c r="U10" s="9">
        <f>Calculations!AC142</f>
        <v>340414671688984.81</v>
      </c>
      <c r="V10" s="9">
        <f>Calculations!AD142</f>
        <v>339905913497241.63</v>
      </c>
      <c r="W10" s="9">
        <f>Calculations!AE142</f>
        <v>339642821006794.13</v>
      </c>
      <c r="X10" s="9">
        <f>Calculations!AF142</f>
        <v>339154646963908.81</v>
      </c>
      <c r="Y10" s="9">
        <f>Calculations!AG142</f>
        <v>338574448439845.56</v>
      </c>
      <c r="Z10" s="9">
        <f>Calculations!AH142</f>
        <v>337987116110721.38</v>
      </c>
      <c r="AA10" s="9">
        <f>Calculations!AI142</f>
        <v>337596766697127.31</v>
      </c>
      <c r="AB10" s="9">
        <f>Calculations!AJ142</f>
        <v>337165322290462.63</v>
      </c>
      <c r="AC10" s="9">
        <f>Calculations!AK142</f>
        <v>336835594879597.94</v>
      </c>
      <c r="AD10" s="9">
        <f>Calculations!AL142</f>
        <v>336397682121431.63</v>
      </c>
      <c r="AE10" s="9">
        <f>Calculations!AM142</f>
        <v>335965083258704.13</v>
      </c>
      <c r="AF10" s="9">
        <f>Calculations!AN142</f>
        <v>335596844232687.56</v>
      </c>
      <c r="AG10" s="9">
        <f>Calculations!AO142</f>
        <v>335263120644279.44</v>
      </c>
    </row>
    <row r="11" spans="1:35" x14ac:dyDescent="0.45">
      <c r="A11" s="1" t="s">
        <v>390</v>
      </c>
      <c r="B11" s="9">
        <f>Calculations!J143</f>
        <v>0</v>
      </c>
      <c r="C11" s="9">
        <f>Calculations!K143</f>
        <v>0</v>
      </c>
      <c r="D11" s="9">
        <f>Calculations!L143</f>
        <v>0</v>
      </c>
      <c r="E11" s="9">
        <f>Calculations!M143</f>
        <v>0</v>
      </c>
      <c r="F11" s="9">
        <f>Calculations!N143</f>
        <v>0</v>
      </c>
      <c r="G11" s="9">
        <f>Calculations!O143</f>
        <v>0</v>
      </c>
      <c r="H11" s="9">
        <f>Calculations!P143</f>
        <v>0</v>
      </c>
      <c r="I11" s="9">
        <f>Calculations!Q143</f>
        <v>0</v>
      </c>
      <c r="J11" s="9">
        <f>Calculations!R143</f>
        <v>0</v>
      </c>
      <c r="K11" s="9">
        <f>Calculations!S143</f>
        <v>0</v>
      </c>
      <c r="L11" s="9">
        <f>Calculations!T143</f>
        <v>0</v>
      </c>
      <c r="M11" s="9">
        <f>Calculations!U143</f>
        <v>0</v>
      </c>
      <c r="N11" s="9">
        <f>Calculations!V143</f>
        <v>0</v>
      </c>
      <c r="O11" s="9">
        <f>Calculations!W143</f>
        <v>0</v>
      </c>
      <c r="P11" s="9">
        <f>Calculations!X143</f>
        <v>0</v>
      </c>
      <c r="Q11" s="9">
        <f>Calculations!Y143</f>
        <v>0</v>
      </c>
      <c r="R11" s="9">
        <f>Calculations!Z143</f>
        <v>0</v>
      </c>
      <c r="S11" s="9">
        <f>Calculations!AA143</f>
        <v>0</v>
      </c>
      <c r="T11" s="9">
        <f>Calculations!AB143</f>
        <v>0</v>
      </c>
      <c r="U11" s="9">
        <f>Calculations!AC143</f>
        <v>0</v>
      </c>
      <c r="V11" s="9">
        <f>Calculations!AD143</f>
        <v>0</v>
      </c>
      <c r="W11" s="9">
        <f>Calculations!AE143</f>
        <v>0</v>
      </c>
      <c r="X11" s="9">
        <f>Calculations!AF143</f>
        <v>0</v>
      </c>
      <c r="Y11" s="9">
        <f>Calculations!AG143</f>
        <v>0</v>
      </c>
      <c r="Z11" s="9">
        <f>Calculations!AH143</f>
        <v>0</v>
      </c>
      <c r="AA11" s="9">
        <f>Calculations!AI143</f>
        <v>0</v>
      </c>
      <c r="AB11" s="9">
        <f>Calculations!AJ143</f>
        <v>0</v>
      </c>
      <c r="AC11" s="9">
        <f>Calculations!AK143</f>
        <v>0</v>
      </c>
      <c r="AD11" s="9">
        <f>Calculations!AL143</f>
        <v>0</v>
      </c>
      <c r="AE11" s="9">
        <f>Calculations!AM143</f>
        <v>0</v>
      </c>
      <c r="AF11" s="9">
        <f>Calculations!AN143</f>
        <v>0</v>
      </c>
      <c r="AG11" s="9">
        <f>Calculations!AO143</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11"/>
  <sheetViews>
    <sheetView workbookViewId="0">
      <selection activeCell="C15" sqref="C15"/>
    </sheetView>
  </sheetViews>
  <sheetFormatPr defaultRowHeight="14.25" x14ac:dyDescent="0.45"/>
  <cols>
    <col min="1" max="1" width="29.86328125" customWidth="1"/>
    <col min="2"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Calculations!J147</f>
        <v>1041968999999999.9</v>
      </c>
      <c r="C2" s="9">
        <f>Calculations!K147</f>
        <v>996219000000000</v>
      </c>
      <c r="D2" s="9">
        <f>Calculations!L147</f>
        <v>1047757000000000</v>
      </c>
      <c r="E2" s="9">
        <f>Calculations!M147</f>
        <v>1047452000000000</v>
      </c>
      <c r="F2" s="9">
        <f>Calculations!N147</f>
        <v>1046214000000000</v>
      </c>
      <c r="G2" s="9">
        <f>Calculations!O147</f>
        <v>1044210000000000.1</v>
      </c>
      <c r="H2" s="9">
        <f>Calculations!P147</f>
        <v>1039782999999999.9</v>
      </c>
      <c r="I2" s="9">
        <f>Calculations!Q147</f>
        <v>1026624000000000</v>
      </c>
      <c r="J2" s="9">
        <f>Calculations!R147</f>
        <v>1015833999999999.9</v>
      </c>
      <c r="K2" s="9">
        <f>Calculations!S147</f>
        <v>1008443999999999.9</v>
      </c>
      <c r="L2" s="9">
        <f>Calculations!T147</f>
        <v>1003644000000000</v>
      </c>
      <c r="M2" s="9">
        <f>Calculations!U147</f>
        <v>998683999999999.88</v>
      </c>
      <c r="N2" s="9">
        <f>Calculations!V147</f>
        <v>995475000000000</v>
      </c>
      <c r="O2" s="9">
        <f>Calculations!W147</f>
        <v>993847000000000</v>
      </c>
      <c r="P2" s="9">
        <f>Calculations!X147</f>
        <v>991472000000000</v>
      </c>
      <c r="Q2" s="9">
        <f>Calculations!Y147</f>
        <v>989301999999999.88</v>
      </c>
      <c r="R2" s="9">
        <f>Calculations!Z147</f>
        <v>988772000000000</v>
      </c>
      <c r="S2" s="9">
        <f>Calculations!AA147</f>
        <v>988696000000000</v>
      </c>
      <c r="T2" s="9">
        <f>Calculations!AB147</f>
        <v>989811999999999.88</v>
      </c>
      <c r="U2" s="9">
        <f>Calculations!AC147</f>
        <v>990342000000000</v>
      </c>
      <c r="V2" s="9">
        <f>Calculations!AD147</f>
        <v>991838999999999.88</v>
      </c>
      <c r="W2" s="9">
        <f>Calculations!AE147</f>
        <v>993702000000000.13</v>
      </c>
      <c r="X2" s="9">
        <f>Calculations!AF147</f>
        <v>996132999999999.88</v>
      </c>
      <c r="Y2" s="9">
        <f>Calculations!AG147</f>
        <v>999053000000000</v>
      </c>
      <c r="Z2" s="9">
        <f>Calculations!AH147</f>
        <v>1002727999999999.9</v>
      </c>
      <c r="AA2" s="9">
        <f>Calculations!AI147</f>
        <v>1006356000000000</v>
      </c>
      <c r="AB2" s="9">
        <f>Calculations!AJ147</f>
        <v>1011123000000000</v>
      </c>
      <c r="AC2" s="9">
        <f>Calculations!AK147</f>
        <v>1016598000000000.1</v>
      </c>
      <c r="AD2" s="9">
        <f>Calculations!AL147</f>
        <v>1022341000000000</v>
      </c>
      <c r="AE2" s="9">
        <f>Calculations!AM147</f>
        <v>1028921000000000</v>
      </c>
      <c r="AF2" s="9">
        <f>Calculations!AN147</f>
        <v>1036858000000000</v>
      </c>
      <c r="AG2" s="9">
        <f>Calculations!AO147</f>
        <v>1045021000000000</v>
      </c>
    </row>
    <row r="3" spans="1:35" x14ac:dyDescent="0.45">
      <c r="A3" s="1" t="s">
        <v>107</v>
      </c>
      <c r="B3" s="9">
        <f>Calculations!J148</f>
        <v>0</v>
      </c>
      <c r="C3" s="9">
        <f>Calculations!K148</f>
        <v>0</v>
      </c>
      <c r="D3" s="9">
        <f>Calculations!L148</f>
        <v>0</v>
      </c>
      <c r="E3" s="9">
        <f>Calculations!M148</f>
        <v>0</v>
      </c>
      <c r="F3" s="9">
        <f>Calculations!N148</f>
        <v>0</v>
      </c>
      <c r="G3" s="9">
        <f>Calculations!O148</f>
        <v>0</v>
      </c>
      <c r="H3" s="9">
        <f>Calculations!P148</f>
        <v>0</v>
      </c>
      <c r="I3" s="9">
        <f>Calculations!Q148</f>
        <v>0</v>
      </c>
      <c r="J3" s="9">
        <f>Calculations!R148</f>
        <v>0</v>
      </c>
      <c r="K3" s="9">
        <f>Calculations!S148</f>
        <v>0</v>
      </c>
      <c r="L3" s="9">
        <f>Calculations!T148</f>
        <v>0</v>
      </c>
      <c r="M3" s="9">
        <f>Calculations!U148</f>
        <v>0</v>
      </c>
      <c r="N3" s="9">
        <f>Calculations!V148</f>
        <v>0</v>
      </c>
      <c r="O3" s="9">
        <f>Calculations!W148</f>
        <v>0</v>
      </c>
      <c r="P3" s="9">
        <f>Calculations!X148</f>
        <v>0</v>
      </c>
      <c r="Q3" s="9">
        <f>Calculations!Y148</f>
        <v>0</v>
      </c>
      <c r="R3" s="9">
        <f>Calculations!Z148</f>
        <v>0</v>
      </c>
      <c r="S3" s="9">
        <f>Calculations!AA148</f>
        <v>0</v>
      </c>
      <c r="T3" s="9">
        <f>Calculations!AB148</f>
        <v>0</v>
      </c>
      <c r="U3" s="9">
        <f>Calculations!AC148</f>
        <v>0</v>
      </c>
      <c r="V3" s="9">
        <f>Calculations!AD148</f>
        <v>0</v>
      </c>
      <c r="W3" s="9">
        <f>Calculations!AE148</f>
        <v>0</v>
      </c>
      <c r="X3" s="9">
        <f>Calculations!AF148</f>
        <v>0</v>
      </c>
      <c r="Y3" s="9">
        <f>Calculations!AG148</f>
        <v>0</v>
      </c>
      <c r="Z3" s="9">
        <f>Calculations!AH148</f>
        <v>0</v>
      </c>
      <c r="AA3" s="9">
        <f>Calculations!AI148</f>
        <v>0</v>
      </c>
      <c r="AB3" s="9">
        <f>Calculations!AJ148</f>
        <v>0</v>
      </c>
      <c r="AC3" s="9">
        <f>Calculations!AK148</f>
        <v>0</v>
      </c>
      <c r="AD3" s="9">
        <f>Calculations!AL148</f>
        <v>0</v>
      </c>
      <c r="AE3" s="9">
        <f>Calculations!AM148</f>
        <v>0</v>
      </c>
      <c r="AF3" s="9">
        <f>Calculations!AN148</f>
        <v>0</v>
      </c>
      <c r="AG3" s="9">
        <f>Calculations!AO148</f>
        <v>0</v>
      </c>
    </row>
    <row r="4" spans="1:35" x14ac:dyDescent="0.45">
      <c r="A4" s="1" t="s">
        <v>108</v>
      </c>
      <c r="B4" s="9">
        <f>Calculations!J149</f>
        <v>27448000000000</v>
      </c>
      <c r="C4" s="9">
        <f>Calculations!K149</f>
        <v>23043000000000</v>
      </c>
      <c r="D4" s="9">
        <f>Calculations!L149</f>
        <v>26885000000000</v>
      </c>
      <c r="E4" s="9">
        <f>Calculations!M149</f>
        <v>26612000000000</v>
      </c>
      <c r="F4" s="9">
        <f>Calculations!N149</f>
        <v>26318000000000</v>
      </c>
      <c r="G4" s="9">
        <f>Calculations!O149</f>
        <v>26004000000000</v>
      </c>
      <c r="H4" s="9">
        <f>Calculations!P149</f>
        <v>25625000000000</v>
      </c>
      <c r="I4" s="9">
        <f>Calculations!Q149</f>
        <v>25291000000000</v>
      </c>
      <c r="J4" s="9">
        <f>Calculations!R149</f>
        <v>24996000000000</v>
      </c>
      <c r="K4" s="9">
        <f>Calculations!S149</f>
        <v>24749000000000</v>
      </c>
      <c r="L4" s="9">
        <f>Calculations!T149</f>
        <v>24560000000000</v>
      </c>
      <c r="M4" s="9">
        <f>Calculations!U149</f>
        <v>24389000000000</v>
      </c>
      <c r="N4" s="9">
        <f>Calculations!V149</f>
        <v>24245000000000</v>
      </c>
      <c r="O4" s="9">
        <f>Calculations!W149</f>
        <v>24124000000000</v>
      </c>
      <c r="P4" s="9">
        <f>Calculations!X149</f>
        <v>23981000000000</v>
      </c>
      <c r="Q4" s="9">
        <f>Calculations!Y149</f>
        <v>23841000000000</v>
      </c>
      <c r="R4" s="9">
        <f>Calculations!Z149</f>
        <v>23718000000000</v>
      </c>
      <c r="S4" s="9">
        <f>Calculations!AA149</f>
        <v>23637000000000</v>
      </c>
      <c r="T4" s="9">
        <f>Calculations!AB149</f>
        <v>23545000000000</v>
      </c>
      <c r="U4" s="9">
        <f>Calculations!AC149</f>
        <v>23457000000000</v>
      </c>
      <c r="V4" s="9">
        <f>Calculations!AD149</f>
        <v>23369000000000</v>
      </c>
      <c r="W4" s="9">
        <f>Calculations!AE149</f>
        <v>23309000000000</v>
      </c>
      <c r="X4" s="9">
        <f>Calculations!AF149</f>
        <v>23253000000000</v>
      </c>
      <c r="Y4" s="9">
        <f>Calculations!AG149</f>
        <v>23209000000000</v>
      </c>
      <c r="Z4" s="9">
        <f>Calculations!AH149</f>
        <v>23168000000000</v>
      </c>
      <c r="AA4" s="9">
        <f>Calculations!AI149</f>
        <v>23141000000000</v>
      </c>
      <c r="AB4" s="9">
        <f>Calculations!AJ149</f>
        <v>23122000000000</v>
      </c>
      <c r="AC4" s="9">
        <f>Calculations!AK149</f>
        <v>23104000000000</v>
      </c>
      <c r="AD4" s="9">
        <f>Calculations!AL149</f>
        <v>23078000000000</v>
      </c>
      <c r="AE4" s="9">
        <f>Calculations!AM149</f>
        <v>23080000000000</v>
      </c>
      <c r="AF4" s="9">
        <f>Calculations!AN149</f>
        <v>23086000000000</v>
      </c>
      <c r="AG4" s="9">
        <f>Calculations!AO149</f>
        <v>23091000000000</v>
      </c>
    </row>
    <row r="5" spans="1:35" x14ac:dyDescent="0.45">
      <c r="A5" s="1" t="s">
        <v>109</v>
      </c>
      <c r="B5" s="9">
        <f>Calculations!J150</f>
        <v>0</v>
      </c>
      <c r="C5" s="9">
        <f>Calculations!K150</f>
        <v>0</v>
      </c>
      <c r="D5" s="9">
        <f>Calculations!L150</f>
        <v>0</v>
      </c>
      <c r="E5" s="9">
        <f>Calculations!M150</f>
        <v>0</v>
      </c>
      <c r="F5" s="9">
        <f>Calculations!N150</f>
        <v>0</v>
      </c>
      <c r="G5" s="9">
        <f>Calculations!O150</f>
        <v>0</v>
      </c>
      <c r="H5" s="9">
        <f>Calculations!P150</f>
        <v>0</v>
      </c>
      <c r="I5" s="9">
        <f>Calculations!Q150</f>
        <v>0</v>
      </c>
      <c r="J5" s="9">
        <f>Calculations!R150</f>
        <v>0</v>
      </c>
      <c r="K5" s="9">
        <f>Calculations!S150</f>
        <v>0</v>
      </c>
      <c r="L5" s="9">
        <f>Calculations!T150</f>
        <v>0</v>
      </c>
      <c r="M5" s="9">
        <f>Calculations!U150</f>
        <v>0</v>
      </c>
      <c r="N5" s="9">
        <f>Calculations!V150</f>
        <v>0</v>
      </c>
      <c r="O5" s="9">
        <f>Calculations!W150</f>
        <v>0</v>
      </c>
      <c r="P5" s="9">
        <f>Calculations!X150</f>
        <v>0</v>
      </c>
      <c r="Q5" s="9">
        <f>Calculations!Y150</f>
        <v>0</v>
      </c>
      <c r="R5" s="9">
        <f>Calculations!Z150</f>
        <v>0</v>
      </c>
      <c r="S5" s="9">
        <f>Calculations!AA150</f>
        <v>0</v>
      </c>
      <c r="T5" s="9">
        <f>Calculations!AB150</f>
        <v>0</v>
      </c>
      <c r="U5" s="9">
        <f>Calculations!AC150</f>
        <v>0</v>
      </c>
      <c r="V5" s="9">
        <f>Calculations!AD150</f>
        <v>0</v>
      </c>
      <c r="W5" s="9">
        <f>Calculations!AE150</f>
        <v>0</v>
      </c>
      <c r="X5" s="9">
        <f>Calculations!AF150</f>
        <v>0</v>
      </c>
      <c r="Y5" s="9">
        <f>Calculations!AG150</f>
        <v>0</v>
      </c>
      <c r="Z5" s="9">
        <f>Calculations!AH150</f>
        <v>0</v>
      </c>
      <c r="AA5" s="9">
        <f>Calculations!AI150</f>
        <v>0</v>
      </c>
      <c r="AB5" s="9">
        <f>Calculations!AJ150</f>
        <v>0</v>
      </c>
      <c r="AC5" s="9">
        <f>Calculations!AK150</f>
        <v>0</v>
      </c>
      <c r="AD5" s="9">
        <f>Calculations!AL150</f>
        <v>0</v>
      </c>
      <c r="AE5" s="9">
        <f>Calculations!AM150</f>
        <v>0</v>
      </c>
      <c r="AF5" s="9">
        <f>Calculations!AN150</f>
        <v>0</v>
      </c>
      <c r="AG5" s="9">
        <f>Calculations!AO150</f>
        <v>0</v>
      </c>
    </row>
    <row r="6" spans="1:35" x14ac:dyDescent="0.45">
      <c r="A6" s="1" t="s">
        <v>111</v>
      </c>
      <c r="B6" s="9">
        <f>Calculations!J151</f>
        <v>0</v>
      </c>
      <c r="C6" s="9">
        <f>Calculations!K151</f>
        <v>0</v>
      </c>
      <c r="D6" s="9">
        <f>Calculations!L151</f>
        <v>0</v>
      </c>
      <c r="E6" s="9">
        <f>Calculations!M151</f>
        <v>0</v>
      </c>
      <c r="F6" s="9">
        <f>Calculations!N151</f>
        <v>0</v>
      </c>
      <c r="G6" s="9">
        <f>Calculations!O151</f>
        <v>0</v>
      </c>
      <c r="H6" s="9">
        <f>Calculations!P151</f>
        <v>0</v>
      </c>
      <c r="I6" s="9">
        <f>Calculations!Q151</f>
        <v>0</v>
      </c>
      <c r="J6" s="9">
        <f>Calculations!R151</f>
        <v>0</v>
      </c>
      <c r="K6" s="9">
        <f>Calculations!S151</f>
        <v>0</v>
      </c>
      <c r="L6" s="9">
        <f>Calculations!T151</f>
        <v>0</v>
      </c>
      <c r="M6" s="9">
        <f>Calculations!U151</f>
        <v>0</v>
      </c>
      <c r="N6" s="9">
        <f>Calculations!V151</f>
        <v>0</v>
      </c>
      <c r="O6" s="9">
        <f>Calculations!W151</f>
        <v>0</v>
      </c>
      <c r="P6" s="9">
        <f>Calculations!X151</f>
        <v>0</v>
      </c>
      <c r="Q6" s="9">
        <f>Calculations!Y151</f>
        <v>0</v>
      </c>
      <c r="R6" s="9">
        <f>Calculations!Z151</f>
        <v>0</v>
      </c>
      <c r="S6" s="9">
        <f>Calculations!AA151</f>
        <v>0</v>
      </c>
      <c r="T6" s="9">
        <f>Calculations!AB151</f>
        <v>0</v>
      </c>
      <c r="U6" s="9">
        <f>Calculations!AC151</f>
        <v>0</v>
      </c>
      <c r="V6" s="9">
        <f>Calculations!AD151</f>
        <v>0</v>
      </c>
      <c r="W6" s="9">
        <f>Calculations!AE151</f>
        <v>0</v>
      </c>
      <c r="X6" s="9">
        <f>Calculations!AF151</f>
        <v>0</v>
      </c>
      <c r="Y6" s="9">
        <f>Calculations!AG151</f>
        <v>0</v>
      </c>
      <c r="Z6" s="9">
        <f>Calculations!AH151</f>
        <v>0</v>
      </c>
      <c r="AA6" s="9">
        <f>Calculations!AI151</f>
        <v>0</v>
      </c>
      <c r="AB6" s="9">
        <f>Calculations!AJ151</f>
        <v>0</v>
      </c>
      <c r="AC6" s="9">
        <f>Calculations!AK151</f>
        <v>0</v>
      </c>
      <c r="AD6" s="9">
        <f>Calculations!AL151</f>
        <v>0</v>
      </c>
      <c r="AE6" s="9">
        <f>Calculations!AM151</f>
        <v>0</v>
      </c>
      <c r="AF6" s="9">
        <f>Calculations!AN151</f>
        <v>0</v>
      </c>
      <c r="AG6" s="9">
        <f>Calculations!AO151</f>
        <v>0</v>
      </c>
    </row>
    <row r="7" spans="1:35" x14ac:dyDescent="0.45">
      <c r="A7" s="1" t="s">
        <v>239</v>
      </c>
      <c r="B7" s="9">
        <f>Calculations!J152</f>
        <v>0</v>
      </c>
      <c r="C7" s="9">
        <f>Calculations!K152</f>
        <v>0</v>
      </c>
      <c r="D7" s="9">
        <f>Calculations!L152</f>
        <v>0</v>
      </c>
      <c r="E7" s="9">
        <f>Calculations!M152</f>
        <v>0</v>
      </c>
      <c r="F7" s="9">
        <f>Calculations!N152</f>
        <v>0</v>
      </c>
      <c r="G7" s="9">
        <f>Calculations!O152</f>
        <v>0</v>
      </c>
      <c r="H7" s="9">
        <f>Calculations!P152</f>
        <v>0</v>
      </c>
      <c r="I7" s="9">
        <f>Calculations!Q152</f>
        <v>0</v>
      </c>
      <c r="J7" s="9">
        <f>Calculations!R152</f>
        <v>0</v>
      </c>
      <c r="K7" s="9">
        <f>Calculations!S152</f>
        <v>0</v>
      </c>
      <c r="L7" s="9">
        <f>Calculations!T152</f>
        <v>0</v>
      </c>
      <c r="M7" s="9">
        <f>Calculations!U152</f>
        <v>0</v>
      </c>
      <c r="N7" s="9">
        <f>Calculations!V152</f>
        <v>0</v>
      </c>
      <c r="O7" s="9">
        <f>Calculations!W152</f>
        <v>0</v>
      </c>
      <c r="P7" s="9">
        <f>Calculations!X152</f>
        <v>0</v>
      </c>
      <c r="Q7" s="9">
        <f>Calculations!Y152</f>
        <v>0</v>
      </c>
      <c r="R7" s="9">
        <f>Calculations!Z152</f>
        <v>0</v>
      </c>
      <c r="S7" s="9">
        <f>Calculations!AA152</f>
        <v>0</v>
      </c>
      <c r="T7" s="9">
        <f>Calculations!AB152</f>
        <v>0</v>
      </c>
      <c r="U7" s="9">
        <f>Calculations!AC152</f>
        <v>0</v>
      </c>
      <c r="V7" s="9">
        <f>Calculations!AD152</f>
        <v>0</v>
      </c>
      <c r="W7" s="9">
        <f>Calculations!AE152</f>
        <v>0</v>
      </c>
      <c r="X7" s="9">
        <f>Calculations!AF152</f>
        <v>0</v>
      </c>
      <c r="Y7" s="9">
        <f>Calculations!AG152</f>
        <v>0</v>
      </c>
      <c r="Z7" s="9">
        <f>Calculations!AH152</f>
        <v>0</v>
      </c>
      <c r="AA7" s="9">
        <f>Calculations!AI152</f>
        <v>0</v>
      </c>
      <c r="AB7" s="9">
        <f>Calculations!AJ152</f>
        <v>0</v>
      </c>
      <c r="AC7" s="9">
        <f>Calculations!AK152</f>
        <v>0</v>
      </c>
      <c r="AD7" s="9">
        <f>Calculations!AL152</f>
        <v>0</v>
      </c>
      <c r="AE7" s="9">
        <f>Calculations!AM152</f>
        <v>0</v>
      </c>
      <c r="AF7" s="9">
        <f>Calculations!AN152</f>
        <v>0</v>
      </c>
      <c r="AG7" s="9">
        <f>Calculations!AO152</f>
        <v>0</v>
      </c>
    </row>
    <row r="8" spans="1:35" x14ac:dyDescent="0.45">
      <c r="A8" s="1" t="s">
        <v>387</v>
      </c>
      <c r="B8" s="9">
        <f>Calculations!J153</f>
        <v>0</v>
      </c>
      <c r="C8" s="9">
        <f>Calculations!K153</f>
        <v>0</v>
      </c>
      <c r="D8" s="9">
        <f>Calculations!L153</f>
        <v>0</v>
      </c>
      <c r="E8" s="9">
        <f>Calculations!M153</f>
        <v>0</v>
      </c>
      <c r="F8" s="9">
        <f>Calculations!N153</f>
        <v>0</v>
      </c>
      <c r="G8" s="9">
        <f>Calculations!O153</f>
        <v>0</v>
      </c>
      <c r="H8" s="9">
        <f>Calculations!P153</f>
        <v>0</v>
      </c>
      <c r="I8" s="9">
        <f>Calculations!Q153</f>
        <v>0</v>
      </c>
      <c r="J8" s="9">
        <f>Calculations!R153</f>
        <v>0</v>
      </c>
      <c r="K8" s="9">
        <f>Calculations!S153</f>
        <v>0</v>
      </c>
      <c r="L8" s="9">
        <f>Calculations!T153</f>
        <v>0</v>
      </c>
      <c r="M8" s="9">
        <f>Calculations!U153</f>
        <v>0</v>
      </c>
      <c r="N8" s="9">
        <f>Calculations!V153</f>
        <v>0</v>
      </c>
      <c r="O8" s="9">
        <f>Calculations!W153</f>
        <v>0</v>
      </c>
      <c r="P8" s="9">
        <f>Calculations!X153</f>
        <v>0</v>
      </c>
      <c r="Q8" s="9">
        <f>Calculations!Y153</f>
        <v>0</v>
      </c>
      <c r="R8" s="9">
        <f>Calculations!Z153</f>
        <v>0</v>
      </c>
      <c r="S8" s="9">
        <f>Calculations!AA153</f>
        <v>0</v>
      </c>
      <c r="T8" s="9">
        <f>Calculations!AB153</f>
        <v>0</v>
      </c>
      <c r="U8" s="9">
        <f>Calculations!AC153</f>
        <v>0</v>
      </c>
      <c r="V8" s="9">
        <f>Calculations!AD153</f>
        <v>0</v>
      </c>
      <c r="W8" s="9">
        <f>Calculations!AE153</f>
        <v>0</v>
      </c>
      <c r="X8" s="9">
        <f>Calculations!AF153</f>
        <v>0</v>
      </c>
      <c r="Y8" s="9">
        <f>Calculations!AG153</f>
        <v>0</v>
      </c>
      <c r="Z8" s="9">
        <f>Calculations!AH153</f>
        <v>0</v>
      </c>
      <c r="AA8" s="9">
        <f>Calculations!AI153</f>
        <v>0</v>
      </c>
      <c r="AB8" s="9">
        <f>Calculations!AJ153</f>
        <v>0</v>
      </c>
      <c r="AC8" s="9">
        <f>Calculations!AK153</f>
        <v>0</v>
      </c>
      <c r="AD8" s="9">
        <f>Calculations!AL153</f>
        <v>0</v>
      </c>
      <c r="AE8" s="9">
        <f>Calculations!AM153</f>
        <v>0</v>
      </c>
      <c r="AF8" s="9">
        <f>Calculations!AN153</f>
        <v>0</v>
      </c>
      <c r="AG8" s="9">
        <f>Calculations!AO153</f>
        <v>0</v>
      </c>
    </row>
    <row r="9" spans="1:35" x14ac:dyDescent="0.45">
      <c r="A9" s="1" t="s">
        <v>388</v>
      </c>
      <c r="B9" s="9">
        <f>Calculations!J154</f>
        <v>0</v>
      </c>
      <c r="C9" s="9">
        <f>Calculations!K154</f>
        <v>0</v>
      </c>
      <c r="D9" s="9">
        <f>Calculations!L154</f>
        <v>0</v>
      </c>
      <c r="E9" s="9">
        <f>Calculations!M154</f>
        <v>0</v>
      </c>
      <c r="F9" s="9">
        <f>Calculations!N154</f>
        <v>0</v>
      </c>
      <c r="G9" s="9">
        <f>Calculations!O154</f>
        <v>0</v>
      </c>
      <c r="H9" s="9">
        <f>Calculations!P154</f>
        <v>0</v>
      </c>
      <c r="I9" s="9">
        <f>Calculations!Q154</f>
        <v>0</v>
      </c>
      <c r="J9" s="9">
        <f>Calculations!R154</f>
        <v>0</v>
      </c>
      <c r="K9" s="9">
        <f>Calculations!S154</f>
        <v>0</v>
      </c>
      <c r="L9" s="9">
        <f>Calculations!T154</f>
        <v>0</v>
      </c>
      <c r="M9" s="9">
        <f>Calculations!U154</f>
        <v>0</v>
      </c>
      <c r="N9" s="9">
        <f>Calculations!V154</f>
        <v>0</v>
      </c>
      <c r="O9" s="9">
        <f>Calculations!W154</f>
        <v>0</v>
      </c>
      <c r="P9" s="9">
        <f>Calculations!X154</f>
        <v>0</v>
      </c>
      <c r="Q9" s="9">
        <f>Calculations!Y154</f>
        <v>0</v>
      </c>
      <c r="R9" s="9">
        <f>Calculations!Z154</f>
        <v>0</v>
      </c>
      <c r="S9" s="9">
        <f>Calculations!AA154</f>
        <v>0</v>
      </c>
      <c r="T9" s="9">
        <f>Calculations!AB154</f>
        <v>0</v>
      </c>
      <c r="U9" s="9">
        <f>Calculations!AC154</f>
        <v>0</v>
      </c>
      <c r="V9" s="9">
        <f>Calculations!AD154</f>
        <v>0</v>
      </c>
      <c r="W9" s="9">
        <f>Calculations!AE154</f>
        <v>0</v>
      </c>
      <c r="X9" s="9">
        <f>Calculations!AF154</f>
        <v>0</v>
      </c>
      <c r="Y9" s="9">
        <f>Calculations!AG154</f>
        <v>0</v>
      </c>
      <c r="Z9" s="9">
        <f>Calculations!AH154</f>
        <v>0</v>
      </c>
      <c r="AA9" s="9">
        <f>Calculations!AI154</f>
        <v>0</v>
      </c>
      <c r="AB9" s="9">
        <f>Calculations!AJ154</f>
        <v>0</v>
      </c>
      <c r="AC9" s="9">
        <f>Calculations!AK154</f>
        <v>0</v>
      </c>
      <c r="AD9" s="9">
        <f>Calculations!AL154</f>
        <v>0</v>
      </c>
      <c r="AE9" s="9">
        <f>Calculations!AM154</f>
        <v>0</v>
      </c>
      <c r="AF9" s="9">
        <f>Calculations!AN154</f>
        <v>0</v>
      </c>
      <c r="AG9" s="9">
        <f>Calculations!AO154</f>
        <v>0</v>
      </c>
    </row>
    <row r="10" spans="1:35" x14ac:dyDescent="0.45">
      <c r="A10" s="1" t="s">
        <v>389</v>
      </c>
      <c r="B10" s="9">
        <f>Calculations!J155</f>
        <v>0</v>
      </c>
      <c r="C10" s="9">
        <f>Calculations!K155</f>
        <v>0</v>
      </c>
      <c r="D10" s="9">
        <f>Calculations!L155</f>
        <v>0</v>
      </c>
      <c r="E10" s="9">
        <f>Calculations!M155</f>
        <v>0</v>
      </c>
      <c r="F10" s="9">
        <f>Calculations!N155</f>
        <v>0</v>
      </c>
      <c r="G10" s="9">
        <f>Calculations!O155</f>
        <v>0</v>
      </c>
      <c r="H10" s="9">
        <f>Calculations!P155</f>
        <v>0</v>
      </c>
      <c r="I10" s="9">
        <f>Calculations!Q155</f>
        <v>0</v>
      </c>
      <c r="J10" s="9">
        <f>Calculations!R155</f>
        <v>0</v>
      </c>
      <c r="K10" s="9">
        <f>Calculations!S155</f>
        <v>0</v>
      </c>
      <c r="L10" s="9">
        <f>Calculations!T155</f>
        <v>0</v>
      </c>
      <c r="M10" s="9">
        <f>Calculations!U155</f>
        <v>0</v>
      </c>
      <c r="N10" s="9">
        <f>Calculations!V155</f>
        <v>0</v>
      </c>
      <c r="O10" s="9">
        <f>Calculations!W155</f>
        <v>0</v>
      </c>
      <c r="P10" s="9">
        <f>Calculations!X155</f>
        <v>0</v>
      </c>
      <c r="Q10" s="9">
        <f>Calculations!Y155</f>
        <v>0</v>
      </c>
      <c r="R10" s="9">
        <f>Calculations!Z155</f>
        <v>0</v>
      </c>
      <c r="S10" s="9">
        <f>Calculations!AA155</f>
        <v>0</v>
      </c>
      <c r="T10" s="9">
        <f>Calculations!AB155</f>
        <v>0</v>
      </c>
      <c r="U10" s="9">
        <f>Calculations!AC155</f>
        <v>0</v>
      </c>
      <c r="V10" s="9">
        <f>Calculations!AD155</f>
        <v>0</v>
      </c>
      <c r="W10" s="9">
        <f>Calculations!AE155</f>
        <v>0</v>
      </c>
      <c r="X10" s="9">
        <f>Calculations!AF155</f>
        <v>0</v>
      </c>
      <c r="Y10" s="9">
        <f>Calculations!AG155</f>
        <v>0</v>
      </c>
      <c r="Z10" s="9">
        <f>Calculations!AH155</f>
        <v>0</v>
      </c>
      <c r="AA10" s="9">
        <f>Calculations!AI155</f>
        <v>0</v>
      </c>
      <c r="AB10" s="9">
        <f>Calculations!AJ155</f>
        <v>0</v>
      </c>
      <c r="AC10" s="9">
        <f>Calculations!AK155</f>
        <v>0</v>
      </c>
      <c r="AD10" s="9">
        <f>Calculations!AL155</f>
        <v>0</v>
      </c>
      <c r="AE10" s="9">
        <f>Calculations!AM155</f>
        <v>0</v>
      </c>
      <c r="AF10" s="9">
        <f>Calculations!AN155</f>
        <v>0</v>
      </c>
      <c r="AG10" s="9">
        <f>Calculations!AO155</f>
        <v>0</v>
      </c>
    </row>
    <row r="11" spans="1:35" x14ac:dyDescent="0.45">
      <c r="A11" s="1" t="s">
        <v>390</v>
      </c>
      <c r="B11" s="9">
        <f>Calculations!J156</f>
        <v>0</v>
      </c>
      <c r="C11" s="9">
        <f>Calculations!K156</f>
        <v>0</v>
      </c>
      <c r="D11" s="9">
        <f>Calculations!L156</f>
        <v>0</v>
      </c>
      <c r="E11" s="9">
        <f>Calculations!M156</f>
        <v>0</v>
      </c>
      <c r="F11" s="9">
        <f>Calculations!N156</f>
        <v>0</v>
      </c>
      <c r="G11" s="9">
        <f>Calculations!O156</f>
        <v>0</v>
      </c>
      <c r="H11" s="9">
        <f>Calculations!P156</f>
        <v>0</v>
      </c>
      <c r="I11" s="9">
        <f>Calculations!Q156</f>
        <v>0</v>
      </c>
      <c r="J11" s="9">
        <f>Calculations!R156</f>
        <v>0</v>
      </c>
      <c r="K11" s="9">
        <f>Calculations!S156</f>
        <v>0</v>
      </c>
      <c r="L11" s="9">
        <f>Calculations!T156</f>
        <v>0</v>
      </c>
      <c r="M11" s="9">
        <f>Calculations!U156</f>
        <v>0</v>
      </c>
      <c r="N11" s="9">
        <f>Calculations!V156</f>
        <v>0</v>
      </c>
      <c r="O11" s="9">
        <f>Calculations!W156</f>
        <v>0</v>
      </c>
      <c r="P11" s="9">
        <f>Calculations!X156</f>
        <v>0</v>
      </c>
      <c r="Q11" s="9">
        <f>Calculations!Y156</f>
        <v>0</v>
      </c>
      <c r="R11" s="9">
        <f>Calculations!Z156</f>
        <v>0</v>
      </c>
      <c r="S11" s="9">
        <f>Calculations!AA156</f>
        <v>0</v>
      </c>
      <c r="T11" s="9">
        <f>Calculations!AB156</f>
        <v>0</v>
      </c>
      <c r="U11" s="9">
        <f>Calculations!AC156</f>
        <v>0</v>
      </c>
      <c r="V11" s="9">
        <f>Calculations!AD156</f>
        <v>0</v>
      </c>
      <c r="W11" s="9">
        <f>Calculations!AE156</f>
        <v>0</v>
      </c>
      <c r="X11" s="9">
        <f>Calculations!AF156</f>
        <v>0</v>
      </c>
      <c r="Y11" s="9">
        <f>Calculations!AG156</f>
        <v>0</v>
      </c>
      <c r="Z11" s="9">
        <f>Calculations!AH156</f>
        <v>0</v>
      </c>
      <c r="AA11" s="9">
        <f>Calculations!AI156</f>
        <v>0</v>
      </c>
      <c r="AB11" s="9">
        <f>Calculations!AJ156</f>
        <v>0</v>
      </c>
      <c r="AC11" s="9">
        <f>Calculations!AK156</f>
        <v>0</v>
      </c>
      <c r="AD11" s="9">
        <f>Calculations!AL156</f>
        <v>0</v>
      </c>
      <c r="AE11" s="9">
        <f>Calculations!AM156</f>
        <v>0</v>
      </c>
      <c r="AF11" s="9">
        <f>Calculations!AN156</f>
        <v>0</v>
      </c>
      <c r="AG11" s="9">
        <f>Calculations!AO156</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I11"/>
  <sheetViews>
    <sheetView workbookViewId="0">
      <selection activeCell="B13" sqref="B13"/>
    </sheetView>
  </sheetViews>
  <sheetFormatPr defaultRowHeight="14.25" x14ac:dyDescent="0.45"/>
  <cols>
    <col min="1" max="1" width="29.86328125" customWidth="1"/>
    <col min="2"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Calculations!J160</f>
        <v>482028000000000</v>
      </c>
      <c r="C2" s="9">
        <f>Calculations!K160</f>
        <v>469870000000000</v>
      </c>
      <c r="D2" s="9">
        <f>Calculations!L160</f>
        <v>459111000000000</v>
      </c>
      <c r="E2" s="9">
        <f>Calculations!M160</f>
        <v>449830000000000</v>
      </c>
      <c r="F2" s="9">
        <f>Calculations!N160</f>
        <v>442359000000000</v>
      </c>
      <c r="G2" s="9">
        <f>Calculations!O160</f>
        <v>435904000000000</v>
      </c>
      <c r="H2" s="9">
        <f>Calculations!P160</f>
        <v>429408000000000</v>
      </c>
      <c r="I2" s="9">
        <f>Calculations!Q160</f>
        <v>423631000000000</v>
      </c>
      <c r="J2" s="9">
        <f>Calculations!R160</f>
        <v>419360000000000</v>
      </c>
      <c r="K2" s="9">
        <f>Calculations!S160</f>
        <v>417077000000000</v>
      </c>
      <c r="L2" s="9">
        <f>Calculations!T160</f>
        <v>416142000000000</v>
      </c>
      <c r="M2" s="9">
        <f>Calculations!U160</f>
        <v>408217000000000</v>
      </c>
      <c r="N2" s="9">
        <f>Calculations!V160</f>
        <v>402115000000000</v>
      </c>
      <c r="O2" s="9">
        <f>Calculations!W160</f>
        <v>397380000000000</v>
      </c>
      <c r="P2" s="9">
        <f>Calculations!X160</f>
        <v>392877000000000</v>
      </c>
      <c r="Q2" s="9">
        <f>Calculations!Y160</f>
        <v>388984000000000</v>
      </c>
      <c r="R2" s="9">
        <f>Calculations!Z160</f>
        <v>386237000000000</v>
      </c>
      <c r="S2" s="9">
        <f>Calculations!AA160</f>
        <v>383889000000000</v>
      </c>
      <c r="T2" s="9">
        <f>Calculations!AB160</f>
        <v>382373000000000</v>
      </c>
      <c r="U2" s="9">
        <f>Calculations!AC160</f>
        <v>380749000000000</v>
      </c>
      <c r="V2" s="9">
        <f>Calculations!AD160</f>
        <v>379916000000000</v>
      </c>
      <c r="W2" s="9">
        <f>Calculations!AE160</f>
        <v>371396000000000</v>
      </c>
      <c r="X2" s="9">
        <f>Calculations!AF160</f>
        <v>364285000000000</v>
      </c>
      <c r="Y2" s="9">
        <f>Calculations!AG160</f>
        <v>358359000000000</v>
      </c>
      <c r="Z2" s="9">
        <f>Calculations!AH160</f>
        <v>353628000000000</v>
      </c>
      <c r="AA2" s="9">
        <f>Calculations!AI160</f>
        <v>349220000000000</v>
      </c>
      <c r="AB2" s="9">
        <f>Calculations!AJ160</f>
        <v>345328000000000</v>
      </c>
      <c r="AC2" s="9">
        <f>Calculations!AK160</f>
        <v>341969000000000</v>
      </c>
      <c r="AD2" s="9">
        <f>Calculations!AL160</f>
        <v>339273000000000</v>
      </c>
      <c r="AE2" s="9">
        <f>Calculations!AM160</f>
        <v>337214000000000</v>
      </c>
      <c r="AF2" s="9">
        <f>Calculations!AN160</f>
        <v>335965000000000</v>
      </c>
      <c r="AG2" s="9">
        <f>Calculations!AO160</f>
        <v>335000000000000</v>
      </c>
    </row>
    <row r="3" spans="1:35" x14ac:dyDescent="0.45">
      <c r="A3" s="1" t="s">
        <v>107</v>
      </c>
      <c r="B3" s="9">
        <f>Calculations!J161</f>
        <v>0</v>
      </c>
      <c r="C3" s="9">
        <f>Calculations!K161</f>
        <v>0</v>
      </c>
      <c r="D3" s="9">
        <f>Calculations!L161</f>
        <v>0</v>
      </c>
      <c r="E3" s="9">
        <f>Calculations!M161</f>
        <v>0</v>
      </c>
      <c r="F3" s="9">
        <f>Calculations!N161</f>
        <v>0</v>
      </c>
      <c r="G3" s="9">
        <f>Calculations!O161</f>
        <v>0</v>
      </c>
      <c r="H3" s="9">
        <f>Calculations!P161</f>
        <v>0</v>
      </c>
      <c r="I3" s="9">
        <f>Calculations!Q161</f>
        <v>0</v>
      </c>
      <c r="J3" s="9">
        <f>Calculations!R161</f>
        <v>0</v>
      </c>
      <c r="K3" s="9">
        <f>Calculations!S161</f>
        <v>0</v>
      </c>
      <c r="L3" s="9">
        <f>Calculations!T161</f>
        <v>0</v>
      </c>
      <c r="M3" s="9">
        <f>Calculations!U161</f>
        <v>0</v>
      </c>
      <c r="N3" s="9">
        <f>Calculations!V161</f>
        <v>0</v>
      </c>
      <c r="O3" s="9">
        <f>Calculations!W161</f>
        <v>0</v>
      </c>
      <c r="P3" s="9">
        <f>Calculations!X161</f>
        <v>0</v>
      </c>
      <c r="Q3" s="9">
        <f>Calculations!Y161</f>
        <v>0</v>
      </c>
      <c r="R3" s="9">
        <f>Calculations!Z161</f>
        <v>0</v>
      </c>
      <c r="S3" s="9">
        <f>Calculations!AA161</f>
        <v>0</v>
      </c>
      <c r="T3" s="9">
        <f>Calculations!AB161</f>
        <v>0</v>
      </c>
      <c r="U3" s="9">
        <f>Calculations!AC161</f>
        <v>0</v>
      </c>
      <c r="V3" s="9">
        <f>Calculations!AD161</f>
        <v>0</v>
      </c>
      <c r="W3" s="9">
        <f>Calculations!AE161</f>
        <v>0</v>
      </c>
      <c r="X3" s="9">
        <f>Calculations!AF161</f>
        <v>0</v>
      </c>
      <c r="Y3" s="9">
        <f>Calculations!AG161</f>
        <v>0</v>
      </c>
      <c r="Z3" s="9">
        <f>Calculations!AH161</f>
        <v>0</v>
      </c>
      <c r="AA3" s="9">
        <f>Calculations!AI161</f>
        <v>0</v>
      </c>
      <c r="AB3" s="9">
        <f>Calculations!AJ161</f>
        <v>0</v>
      </c>
      <c r="AC3" s="9">
        <f>Calculations!AK161</f>
        <v>0</v>
      </c>
      <c r="AD3" s="9">
        <f>Calculations!AL161</f>
        <v>0</v>
      </c>
      <c r="AE3" s="9">
        <f>Calculations!AM161</f>
        <v>0</v>
      </c>
      <c r="AF3" s="9">
        <f>Calculations!AN161</f>
        <v>0</v>
      </c>
      <c r="AG3" s="9">
        <f>Calculations!AO161</f>
        <v>0</v>
      </c>
    </row>
    <row r="4" spans="1:35" x14ac:dyDescent="0.45">
      <c r="A4" s="1" t="s">
        <v>108</v>
      </c>
      <c r="B4" s="9">
        <f>Calculations!J162</f>
        <v>0</v>
      </c>
      <c r="C4" s="9">
        <f>Calculations!K162</f>
        <v>0</v>
      </c>
      <c r="D4" s="9">
        <f>Calculations!L162</f>
        <v>0</v>
      </c>
      <c r="E4" s="9">
        <f>Calculations!M162</f>
        <v>0</v>
      </c>
      <c r="F4" s="9">
        <f>Calculations!N162</f>
        <v>0</v>
      </c>
      <c r="G4" s="9">
        <f>Calculations!O162</f>
        <v>0</v>
      </c>
      <c r="H4" s="9">
        <f>Calculations!P162</f>
        <v>0</v>
      </c>
      <c r="I4" s="9">
        <f>Calculations!Q162</f>
        <v>0</v>
      </c>
      <c r="J4" s="9">
        <f>Calculations!R162</f>
        <v>0</v>
      </c>
      <c r="K4" s="9">
        <f>Calculations!S162</f>
        <v>0</v>
      </c>
      <c r="L4" s="9">
        <f>Calculations!T162</f>
        <v>0</v>
      </c>
      <c r="M4" s="9">
        <f>Calculations!U162</f>
        <v>0</v>
      </c>
      <c r="N4" s="9">
        <f>Calculations!V162</f>
        <v>0</v>
      </c>
      <c r="O4" s="9">
        <f>Calculations!W162</f>
        <v>0</v>
      </c>
      <c r="P4" s="9">
        <f>Calculations!X162</f>
        <v>0</v>
      </c>
      <c r="Q4" s="9">
        <f>Calculations!Y162</f>
        <v>0</v>
      </c>
      <c r="R4" s="9">
        <f>Calculations!Z162</f>
        <v>0</v>
      </c>
      <c r="S4" s="9">
        <f>Calculations!AA162</f>
        <v>0</v>
      </c>
      <c r="T4" s="9">
        <f>Calculations!AB162</f>
        <v>0</v>
      </c>
      <c r="U4" s="9">
        <f>Calculations!AC162</f>
        <v>0</v>
      </c>
      <c r="V4" s="9">
        <f>Calculations!AD162</f>
        <v>0</v>
      </c>
      <c r="W4" s="9">
        <f>Calculations!AE162</f>
        <v>0</v>
      </c>
      <c r="X4" s="9">
        <f>Calculations!AF162</f>
        <v>0</v>
      </c>
      <c r="Y4" s="9">
        <f>Calculations!AG162</f>
        <v>0</v>
      </c>
      <c r="Z4" s="9">
        <f>Calculations!AH162</f>
        <v>0</v>
      </c>
      <c r="AA4" s="9">
        <f>Calculations!AI162</f>
        <v>0</v>
      </c>
      <c r="AB4" s="9">
        <f>Calculations!AJ162</f>
        <v>0</v>
      </c>
      <c r="AC4" s="9">
        <f>Calculations!AK162</f>
        <v>0</v>
      </c>
      <c r="AD4" s="9">
        <f>Calculations!AL162</f>
        <v>0</v>
      </c>
      <c r="AE4" s="9">
        <f>Calculations!AM162</f>
        <v>0</v>
      </c>
      <c r="AF4" s="9">
        <f>Calculations!AN162</f>
        <v>0</v>
      </c>
      <c r="AG4" s="9">
        <f>Calculations!AO162</f>
        <v>0</v>
      </c>
    </row>
    <row r="5" spans="1:35" x14ac:dyDescent="0.45">
      <c r="A5" s="1" t="s">
        <v>109</v>
      </c>
      <c r="B5" s="9">
        <f>Calculations!J163</f>
        <v>0</v>
      </c>
      <c r="C5" s="9">
        <f>Calculations!K163</f>
        <v>0</v>
      </c>
      <c r="D5" s="9">
        <f>Calculations!L163</f>
        <v>0</v>
      </c>
      <c r="E5" s="9">
        <f>Calculations!M163</f>
        <v>0</v>
      </c>
      <c r="F5" s="9">
        <f>Calculations!N163</f>
        <v>0</v>
      </c>
      <c r="G5" s="9">
        <f>Calculations!O163</f>
        <v>0</v>
      </c>
      <c r="H5" s="9">
        <f>Calculations!P163</f>
        <v>0</v>
      </c>
      <c r="I5" s="9">
        <f>Calculations!Q163</f>
        <v>0</v>
      </c>
      <c r="J5" s="9">
        <f>Calculations!R163</f>
        <v>0</v>
      </c>
      <c r="K5" s="9">
        <f>Calculations!S163</f>
        <v>0</v>
      </c>
      <c r="L5" s="9">
        <f>Calculations!T163</f>
        <v>0</v>
      </c>
      <c r="M5" s="9">
        <f>Calculations!U163</f>
        <v>0</v>
      </c>
      <c r="N5" s="9">
        <f>Calculations!V163</f>
        <v>0</v>
      </c>
      <c r="O5" s="9">
        <f>Calculations!W163</f>
        <v>0</v>
      </c>
      <c r="P5" s="9">
        <f>Calculations!X163</f>
        <v>0</v>
      </c>
      <c r="Q5" s="9">
        <f>Calculations!Y163</f>
        <v>0</v>
      </c>
      <c r="R5" s="9">
        <f>Calculations!Z163</f>
        <v>0</v>
      </c>
      <c r="S5" s="9">
        <f>Calculations!AA163</f>
        <v>0</v>
      </c>
      <c r="T5" s="9">
        <f>Calculations!AB163</f>
        <v>0</v>
      </c>
      <c r="U5" s="9">
        <f>Calculations!AC163</f>
        <v>0</v>
      </c>
      <c r="V5" s="9">
        <f>Calculations!AD163</f>
        <v>0</v>
      </c>
      <c r="W5" s="9">
        <f>Calculations!AE163</f>
        <v>0</v>
      </c>
      <c r="X5" s="9">
        <f>Calculations!AF163</f>
        <v>0</v>
      </c>
      <c r="Y5" s="9">
        <f>Calculations!AG163</f>
        <v>0</v>
      </c>
      <c r="Z5" s="9">
        <f>Calculations!AH163</f>
        <v>0</v>
      </c>
      <c r="AA5" s="9">
        <f>Calculations!AI163</f>
        <v>0</v>
      </c>
      <c r="AB5" s="9">
        <f>Calculations!AJ163</f>
        <v>0</v>
      </c>
      <c r="AC5" s="9">
        <f>Calculations!AK163</f>
        <v>0</v>
      </c>
      <c r="AD5" s="9">
        <f>Calculations!AL163</f>
        <v>0</v>
      </c>
      <c r="AE5" s="9">
        <f>Calculations!AM163</f>
        <v>0</v>
      </c>
      <c r="AF5" s="9">
        <f>Calculations!AN163</f>
        <v>0</v>
      </c>
      <c r="AG5" s="9">
        <f>Calculations!AO163</f>
        <v>0</v>
      </c>
    </row>
    <row r="6" spans="1:35" x14ac:dyDescent="0.45">
      <c r="A6" s="1" t="s">
        <v>111</v>
      </c>
      <c r="B6" s="9">
        <f>Calculations!J164</f>
        <v>0</v>
      </c>
      <c r="C6" s="9">
        <f>Calculations!K164</f>
        <v>0</v>
      </c>
      <c r="D6" s="9">
        <f>Calculations!L164</f>
        <v>0</v>
      </c>
      <c r="E6" s="9">
        <f>Calculations!M164</f>
        <v>0</v>
      </c>
      <c r="F6" s="9">
        <f>Calculations!N164</f>
        <v>0</v>
      </c>
      <c r="G6" s="9">
        <f>Calculations!O164</f>
        <v>0</v>
      </c>
      <c r="H6" s="9">
        <f>Calculations!P164</f>
        <v>0</v>
      </c>
      <c r="I6" s="9">
        <f>Calculations!Q164</f>
        <v>0</v>
      </c>
      <c r="J6" s="9">
        <f>Calculations!R164</f>
        <v>0</v>
      </c>
      <c r="K6" s="9">
        <f>Calculations!S164</f>
        <v>0</v>
      </c>
      <c r="L6" s="9">
        <f>Calculations!T164</f>
        <v>0</v>
      </c>
      <c r="M6" s="9">
        <f>Calculations!U164</f>
        <v>0</v>
      </c>
      <c r="N6" s="9">
        <f>Calculations!V164</f>
        <v>0</v>
      </c>
      <c r="O6" s="9">
        <f>Calculations!W164</f>
        <v>0</v>
      </c>
      <c r="P6" s="9">
        <f>Calculations!X164</f>
        <v>0</v>
      </c>
      <c r="Q6" s="9">
        <f>Calculations!Y164</f>
        <v>0</v>
      </c>
      <c r="R6" s="9">
        <f>Calculations!Z164</f>
        <v>0</v>
      </c>
      <c r="S6" s="9">
        <f>Calculations!AA164</f>
        <v>0</v>
      </c>
      <c r="T6" s="9">
        <f>Calculations!AB164</f>
        <v>0</v>
      </c>
      <c r="U6" s="9">
        <f>Calculations!AC164</f>
        <v>0</v>
      </c>
      <c r="V6" s="9">
        <f>Calculations!AD164</f>
        <v>0</v>
      </c>
      <c r="W6" s="9">
        <f>Calculations!AE164</f>
        <v>0</v>
      </c>
      <c r="X6" s="9">
        <f>Calculations!AF164</f>
        <v>0</v>
      </c>
      <c r="Y6" s="9">
        <f>Calculations!AG164</f>
        <v>0</v>
      </c>
      <c r="Z6" s="9">
        <f>Calculations!AH164</f>
        <v>0</v>
      </c>
      <c r="AA6" s="9">
        <f>Calculations!AI164</f>
        <v>0</v>
      </c>
      <c r="AB6" s="9">
        <f>Calculations!AJ164</f>
        <v>0</v>
      </c>
      <c r="AC6" s="9">
        <f>Calculations!AK164</f>
        <v>0</v>
      </c>
      <c r="AD6" s="9">
        <f>Calculations!AL164</f>
        <v>0</v>
      </c>
      <c r="AE6" s="9">
        <f>Calculations!AM164</f>
        <v>0</v>
      </c>
      <c r="AF6" s="9">
        <f>Calculations!AN164</f>
        <v>0</v>
      </c>
      <c r="AG6" s="9">
        <f>Calculations!AO164</f>
        <v>0</v>
      </c>
    </row>
    <row r="7" spans="1:35" x14ac:dyDescent="0.45">
      <c r="A7" s="1" t="s">
        <v>239</v>
      </c>
      <c r="B7" s="9">
        <f>Calculations!J165</f>
        <v>0</v>
      </c>
      <c r="C7" s="9">
        <f>Calculations!K165</f>
        <v>0</v>
      </c>
      <c r="D7" s="9">
        <f>Calculations!L165</f>
        <v>0</v>
      </c>
      <c r="E7" s="9">
        <f>Calculations!M165</f>
        <v>0</v>
      </c>
      <c r="F7" s="9">
        <f>Calculations!N165</f>
        <v>0</v>
      </c>
      <c r="G7" s="9">
        <f>Calculations!O165</f>
        <v>0</v>
      </c>
      <c r="H7" s="9">
        <f>Calculations!P165</f>
        <v>0</v>
      </c>
      <c r="I7" s="9">
        <f>Calculations!Q165</f>
        <v>0</v>
      </c>
      <c r="J7" s="9">
        <f>Calculations!R165</f>
        <v>0</v>
      </c>
      <c r="K7" s="9">
        <f>Calculations!S165</f>
        <v>0</v>
      </c>
      <c r="L7" s="9">
        <f>Calculations!T165</f>
        <v>0</v>
      </c>
      <c r="M7" s="9">
        <f>Calculations!U165</f>
        <v>0</v>
      </c>
      <c r="N7" s="9">
        <f>Calculations!V165</f>
        <v>0</v>
      </c>
      <c r="O7" s="9">
        <f>Calculations!W165</f>
        <v>0</v>
      </c>
      <c r="P7" s="9">
        <f>Calculations!X165</f>
        <v>0</v>
      </c>
      <c r="Q7" s="9">
        <f>Calculations!Y165</f>
        <v>0</v>
      </c>
      <c r="R7" s="9">
        <f>Calculations!Z165</f>
        <v>0</v>
      </c>
      <c r="S7" s="9">
        <f>Calculations!AA165</f>
        <v>0</v>
      </c>
      <c r="T7" s="9">
        <f>Calculations!AB165</f>
        <v>0</v>
      </c>
      <c r="U7" s="9">
        <f>Calculations!AC165</f>
        <v>0</v>
      </c>
      <c r="V7" s="9">
        <f>Calculations!AD165</f>
        <v>0</v>
      </c>
      <c r="W7" s="9">
        <f>Calculations!AE165</f>
        <v>0</v>
      </c>
      <c r="X7" s="9">
        <f>Calculations!AF165</f>
        <v>0</v>
      </c>
      <c r="Y7" s="9">
        <f>Calculations!AG165</f>
        <v>0</v>
      </c>
      <c r="Z7" s="9">
        <f>Calculations!AH165</f>
        <v>0</v>
      </c>
      <c r="AA7" s="9">
        <f>Calculations!AI165</f>
        <v>0</v>
      </c>
      <c r="AB7" s="9">
        <f>Calculations!AJ165</f>
        <v>0</v>
      </c>
      <c r="AC7" s="9">
        <f>Calculations!AK165</f>
        <v>0</v>
      </c>
      <c r="AD7" s="9">
        <f>Calculations!AL165</f>
        <v>0</v>
      </c>
      <c r="AE7" s="9">
        <f>Calculations!AM165</f>
        <v>0</v>
      </c>
      <c r="AF7" s="9">
        <f>Calculations!AN165</f>
        <v>0</v>
      </c>
      <c r="AG7" s="9">
        <f>Calculations!AO165</f>
        <v>0</v>
      </c>
    </row>
    <row r="8" spans="1:35" x14ac:dyDescent="0.45">
      <c r="A8" s="1" t="s">
        <v>387</v>
      </c>
      <c r="B8" s="9">
        <f>Calculations!J166</f>
        <v>0</v>
      </c>
      <c r="C8" s="9">
        <f>Calculations!K166</f>
        <v>0</v>
      </c>
      <c r="D8" s="9">
        <f>Calculations!L166</f>
        <v>0</v>
      </c>
      <c r="E8" s="9">
        <f>Calculations!M166</f>
        <v>0</v>
      </c>
      <c r="F8" s="9">
        <f>Calculations!N166</f>
        <v>0</v>
      </c>
      <c r="G8" s="9">
        <f>Calculations!O166</f>
        <v>0</v>
      </c>
      <c r="H8" s="9">
        <f>Calculations!P166</f>
        <v>0</v>
      </c>
      <c r="I8" s="9">
        <f>Calculations!Q166</f>
        <v>0</v>
      </c>
      <c r="J8" s="9">
        <f>Calculations!R166</f>
        <v>0</v>
      </c>
      <c r="K8" s="9">
        <f>Calculations!S166</f>
        <v>0</v>
      </c>
      <c r="L8" s="9">
        <f>Calculations!T166</f>
        <v>0</v>
      </c>
      <c r="M8" s="9">
        <f>Calculations!U166</f>
        <v>0</v>
      </c>
      <c r="N8" s="9">
        <f>Calculations!V166</f>
        <v>0</v>
      </c>
      <c r="O8" s="9">
        <f>Calculations!W166</f>
        <v>0</v>
      </c>
      <c r="P8" s="9">
        <f>Calculations!X166</f>
        <v>0</v>
      </c>
      <c r="Q8" s="9">
        <f>Calculations!Y166</f>
        <v>0</v>
      </c>
      <c r="R8" s="9">
        <f>Calculations!Z166</f>
        <v>0</v>
      </c>
      <c r="S8" s="9">
        <f>Calculations!AA166</f>
        <v>0</v>
      </c>
      <c r="T8" s="9">
        <f>Calculations!AB166</f>
        <v>0</v>
      </c>
      <c r="U8" s="9">
        <f>Calculations!AC166</f>
        <v>0</v>
      </c>
      <c r="V8" s="9">
        <f>Calculations!AD166</f>
        <v>0</v>
      </c>
      <c r="W8" s="9">
        <f>Calculations!AE166</f>
        <v>0</v>
      </c>
      <c r="X8" s="9">
        <f>Calculations!AF166</f>
        <v>0</v>
      </c>
      <c r="Y8" s="9">
        <f>Calculations!AG166</f>
        <v>0</v>
      </c>
      <c r="Z8" s="9">
        <f>Calculations!AH166</f>
        <v>0</v>
      </c>
      <c r="AA8" s="9">
        <f>Calculations!AI166</f>
        <v>0</v>
      </c>
      <c r="AB8" s="9">
        <f>Calculations!AJ166</f>
        <v>0</v>
      </c>
      <c r="AC8" s="9">
        <f>Calculations!AK166</f>
        <v>0</v>
      </c>
      <c r="AD8" s="9">
        <f>Calculations!AL166</f>
        <v>0</v>
      </c>
      <c r="AE8" s="9">
        <f>Calculations!AM166</f>
        <v>0</v>
      </c>
      <c r="AF8" s="9">
        <f>Calculations!AN166</f>
        <v>0</v>
      </c>
      <c r="AG8" s="9">
        <f>Calculations!AO166</f>
        <v>0</v>
      </c>
    </row>
    <row r="9" spans="1:35" x14ac:dyDescent="0.45">
      <c r="A9" s="1" t="s">
        <v>388</v>
      </c>
      <c r="B9" s="9">
        <f>Calculations!J167</f>
        <v>0</v>
      </c>
      <c r="C9" s="9">
        <f>Calculations!K167</f>
        <v>0</v>
      </c>
      <c r="D9" s="9">
        <f>Calculations!L167</f>
        <v>0</v>
      </c>
      <c r="E9" s="9">
        <f>Calculations!M167</f>
        <v>0</v>
      </c>
      <c r="F9" s="9">
        <f>Calculations!N167</f>
        <v>0</v>
      </c>
      <c r="G9" s="9">
        <f>Calculations!O167</f>
        <v>0</v>
      </c>
      <c r="H9" s="9">
        <f>Calculations!P167</f>
        <v>0</v>
      </c>
      <c r="I9" s="9">
        <f>Calculations!Q167</f>
        <v>0</v>
      </c>
      <c r="J9" s="9">
        <f>Calculations!R167</f>
        <v>0</v>
      </c>
      <c r="K9" s="9">
        <f>Calculations!S167</f>
        <v>0</v>
      </c>
      <c r="L9" s="9">
        <f>Calculations!T167</f>
        <v>0</v>
      </c>
      <c r="M9" s="9">
        <f>Calculations!U167</f>
        <v>0</v>
      </c>
      <c r="N9" s="9">
        <f>Calculations!V167</f>
        <v>0</v>
      </c>
      <c r="O9" s="9">
        <f>Calculations!W167</f>
        <v>0</v>
      </c>
      <c r="P9" s="9">
        <f>Calculations!X167</f>
        <v>0</v>
      </c>
      <c r="Q9" s="9">
        <f>Calculations!Y167</f>
        <v>0</v>
      </c>
      <c r="R9" s="9">
        <f>Calculations!Z167</f>
        <v>0</v>
      </c>
      <c r="S9" s="9">
        <f>Calculations!AA167</f>
        <v>0</v>
      </c>
      <c r="T9" s="9">
        <f>Calculations!AB167</f>
        <v>0</v>
      </c>
      <c r="U9" s="9">
        <f>Calculations!AC167</f>
        <v>0</v>
      </c>
      <c r="V9" s="9">
        <f>Calculations!AD167</f>
        <v>0</v>
      </c>
      <c r="W9" s="9">
        <f>Calculations!AE167</f>
        <v>0</v>
      </c>
      <c r="X9" s="9">
        <f>Calculations!AF167</f>
        <v>0</v>
      </c>
      <c r="Y9" s="9">
        <f>Calculations!AG167</f>
        <v>0</v>
      </c>
      <c r="Z9" s="9">
        <f>Calculations!AH167</f>
        <v>0</v>
      </c>
      <c r="AA9" s="9">
        <f>Calculations!AI167</f>
        <v>0</v>
      </c>
      <c r="AB9" s="9">
        <f>Calculations!AJ167</f>
        <v>0</v>
      </c>
      <c r="AC9" s="9">
        <f>Calculations!AK167</f>
        <v>0</v>
      </c>
      <c r="AD9" s="9">
        <f>Calculations!AL167</f>
        <v>0</v>
      </c>
      <c r="AE9" s="9">
        <f>Calculations!AM167</f>
        <v>0</v>
      </c>
      <c r="AF9" s="9">
        <f>Calculations!AN167</f>
        <v>0</v>
      </c>
      <c r="AG9" s="9">
        <f>Calculations!AO167</f>
        <v>0</v>
      </c>
    </row>
    <row r="10" spans="1:35" x14ac:dyDescent="0.45">
      <c r="A10" s="1" t="s">
        <v>389</v>
      </c>
      <c r="B10" s="9">
        <f>Calculations!J168</f>
        <v>0</v>
      </c>
      <c r="C10" s="9">
        <f>Calculations!K168</f>
        <v>0</v>
      </c>
      <c r="D10" s="9">
        <f>Calculations!L168</f>
        <v>0</v>
      </c>
      <c r="E10" s="9">
        <f>Calculations!M168</f>
        <v>0</v>
      </c>
      <c r="F10" s="9">
        <f>Calculations!N168</f>
        <v>0</v>
      </c>
      <c r="G10" s="9">
        <f>Calculations!O168</f>
        <v>0</v>
      </c>
      <c r="H10" s="9">
        <f>Calculations!P168</f>
        <v>0</v>
      </c>
      <c r="I10" s="9">
        <f>Calculations!Q168</f>
        <v>0</v>
      </c>
      <c r="J10" s="9">
        <f>Calculations!R168</f>
        <v>0</v>
      </c>
      <c r="K10" s="9">
        <f>Calculations!S168</f>
        <v>0</v>
      </c>
      <c r="L10" s="9">
        <f>Calculations!T168</f>
        <v>0</v>
      </c>
      <c r="M10" s="9">
        <f>Calculations!U168</f>
        <v>0</v>
      </c>
      <c r="N10" s="9">
        <f>Calculations!V168</f>
        <v>0</v>
      </c>
      <c r="O10" s="9">
        <f>Calculations!W168</f>
        <v>0</v>
      </c>
      <c r="P10" s="9">
        <f>Calculations!X168</f>
        <v>0</v>
      </c>
      <c r="Q10" s="9">
        <f>Calculations!Y168</f>
        <v>0</v>
      </c>
      <c r="R10" s="9">
        <f>Calculations!Z168</f>
        <v>0</v>
      </c>
      <c r="S10" s="9">
        <f>Calculations!AA168</f>
        <v>0</v>
      </c>
      <c r="T10" s="9">
        <f>Calculations!AB168</f>
        <v>0</v>
      </c>
      <c r="U10" s="9">
        <f>Calculations!AC168</f>
        <v>0</v>
      </c>
      <c r="V10" s="9">
        <f>Calculations!AD168</f>
        <v>0</v>
      </c>
      <c r="W10" s="9">
        <f>Calculations!AE168</f>
        <v>0</v>
      </c>
      <c r="X10" s="9">
        <f>Calculations!AF168</f>
        <v>0</v>
      </c>
      <c r="Y10" s="9">
        <f>Calculations!AG168</f>
        <v>0</v>
      </c>
      <c r="Z10" s="9">
        <f>Calculations!AH168</f>
        <v>0</v>
      </c>
      <c r="AA10" s="9">
        <f>Calculations!AI168</f>
        <v>0</v>
      </c>
      <c r="AB10" s="9">
        <f>Calculations!AJ168</f>
        <v>0</v>
      </c>
      <c r="AC10" s="9">
        <f>Calculations!AK168</f>
        <v>0</v>
      </c>
      <c r="AD10" s="9">
        <f>Calculations!AL168</f>
        <v>0</v>
      </c>
      <c r="AE10" s="9">
        <f>Calculations!AM168</f>
        <v>0</v>
      </c>
      <c r="AF10" s="9">
        <f>Calculations!AN168</f>
        <v>0</v>
      </c>
      <c r="AG10" s="9">
        <f>Calculations!AO168</f>
        <v>0</v>
      </c>
    </row>
    <row r="11" spans="1:35" x14ac:dyDescent="0.45">
      <c r="A11" s="1" t="s">
        <v>390</v>
      </c>
      <c r="B11" s="9">
        <f>Calculations!J169</f>
        <v>0</v>
      </c>
      <c r="C11" s="9">
        <f>Calculations!K169</f>
        <v>0</v>
      </c>
      <c r="D11" s="9">
        <f>Calculations!L169</f>
        <v>0</v>
      </c>
      <c r="E11" s="9">
        <f>Calculations!M169</f>
        <v>0</v>
      </c>
      <c r="F11" s="9">
        <f>Calculations!N169</f>
        <v>0</v>
      </c>
      <c r="G11" s="9">
        <f>Calculations!O169</f>
        <v>0</v>
      </c>
      <c r="H11" s="9">
        <f>Calculations!P169</f>
        <v>0</v>
      </c>
      <c r="I11" s="9">
        <f>Calculations!Q169</f>
        <v>0</v>
      </c>
      <c r="J11" s="9">
        <f>Calculations!R169</f>
        <v>0</v>
      </c>
      <c r="K11" s="9">
        <f>Calculations!S169</f>
        <v>0</v>
      </c>
      <c r="L11" s="9">
        <f>Calculations!T169</f>
        <v>0</v>
      </c>
      <c r="M11" s="9">
        <f>Calculations!U169</f>
        <v>0</v>
      </c>
      <c r="N11" s="9">
        <f>Calculations!V169</f>
        <v>0</v>
      </c>
      <c r="O11" s="9">
        <f>Calculations!W169</f>
        <v>0</v>
      </c>
      <c r="P11" s="9">
        <f>Calculations!X169</f>
        <v>0</v>
      </c>
      <c r="Q11" s="9">
        <f>Calculations!Y169</f>
        <v>0</v>
      </c>
      <c r="R11" s="9">
        <f>Calculations!Z169</f>
        <v>0</v>
      </c>
      <c r="S11" s="9">
        <f>Calculations!AA169</f>
        <v>0</v>
      </c>
      <c r="T11" s="9">
        <f>Calculations!AB169</f>
        <v>0</v>
      </c>
      <c r="U11" s="9">
        <f>Calculations!AC169</f>
        <v>0</v>
      </c>
      <c r="V11" s="9">
        <f>Calculations!AD169</f>
        <v>0</v>
      </c>
      <c r="W11" s="9">
        <f>Calculations!AE169</f>
        <v>0</v>
      </c>
      <c r="X11" s="9">
        <f>Calculations!AF169</f>
        <v>0</v>
      </c>
      <c r="Y11" s="9">
        <f>Calculations!AG169</f>
        <v>0</v>
      </c>
      <c r="Z11" s="9">
        <f>Calculations!AH169</f>
        <v>0</v>
      </c>
      <c r="AA11" s="9">
        <f>Calculations!AI169</f>
        <v>0</v>
      </c>
      <c r="AB11" s="9">
        <f>Calculations!AJ169</f>
        <v>0</v>
      </c>
      <c r="AC11" s="9">
        <f>Calculations!AK169</f>
        <v>0</v>
      </c>
      <c r="AD11" s="9">
        <f>Calculations!AL169</f>
        <v>0</v>
      </c>
      <c r="AE11" s="9">
        <f>Calculations!AM169</f>
        <v>0</v>
      </c>
      <c r="AF11" s="9">
        <f>Calculations!AN169</f>
        <v>0</v>
      </c>
      <c r="AG11" s="9">
        <f>Calculations!AO169</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59"/>
  <sheetViews>
    <sheetView topLeftCell="A28" zoomScale="70" zoomScaleNormal="70" workbookViewId="0">
      <selection activeCell="A46" sqref="A46"/>
    </sheetView>
  </sheetViews>
  <sheetFormatPr defaultRowHeight="15" customHeight="1" x14ac:dyDescent="0.45"/>
  <cols>
    <col min="1" max="1" width="18.46484375" bestFit="1" customWidth="1"/>
    <col min="2" max="2" width="42.6640625" customWidth="1"/>
  </cols>
  <sheetData>
    <row r="1" spans="1:35" ht="15" customHeight="1" thickBot="1" x14ac:dyDescent="0.5">
      <c r="B1" s="53" t="s">
        <v>393</v>
      </c>
      <c r="C1" s="54">
        <v>2019</v>
      </c>
      <c r="D1" s="54">
        <v>2020</v>
      </c>
      <c r="E1" s="54">
        <v>2021</v>
      </c>
      <c r="F1" s="54">
        <v>2022</v>
      </c>
      <c r="G1" s="54">
        <v>2023</v>
      </c>
      <c r="H1" s="54">
        <v>2024</v>
      </c>
      <c r="I1" s="54">
        <v>2025</v>
      </c>
      <c r="J1" s="54">
        <v>2026</v>
      </c>
      <c r="K1" s="54">
        <v>2027</v>
      </c>
      <c r="L1" s="54">
        <v>2028</v>
      </c>
      <c r="M1" s="54">
        <v>2029</v>
      </c>
      <c r="N1" s="54">
        <v>2030</v>
      </c>
      <c r="O1" s="54">
        <v>2031</v>
      </c>
      <c r="P1" s="54">
        <v>2032</v>
      </c>
      <c r="Q1" s="54">
        <v>2033</v>
      </c>
      <c r="R1" s="54">
        <v>2034</v>
      </c>
      <c r="S1" s="54">
        <v>2035</v>
      </c>
      <c r="T1" s="54">
        <v>2036</v>
      </c>
      <c r="U1" s="54">
        <v>2037</v>
      </c>
      <c r="V1" s="54">
        <v>2038</v>
      </c>
      <c r="W1" s="54">
        <v>2039</v>
      </c>
      <c r="X1" s="54">
        <v>2040</v>
      </c>
      <c r="Y1" s="54">
        <v>2041</v>
      </c>
      <c r="Z1" s="54">
        <v>2042</v>
      </c>
      <c r="AA1" s="54">
        <v>2043</v>
      </c>
      <c r="AB1" s="54">
        <v>2044</v>
      </c>
      <c r="AC1" s="54">
        <v>2045</v>
      </c>
      <c r="AD1" s="54">
        <v>2046</v>
      </c>
      <c r="AE1" s="54">
        <v>2047</v>
      </c>
      <c r="AF1" s="54">
        <v>2048</v>
      </c>
      <c r="AG1" s="54">
        <v>2049</v>
      </c>
      <c r="AH1" s="54">
        <v>2050</v>
      </c>
    </row>
    <row r="2" spans="1:35" ht="15" customHeight="1" thickTop="1" x14ac:dyDescent="0.45">
      <c r="C2" s="29"/>
      <c r="D2" s="29"/>
      <c r="E2" s="29"/>
      <c r="F2" s="29"/>
      <c r="G2" s="29"/>
    </row>
    <row r="3" spans="1:35" ht="15" customHeight="1" x14ac:dyDescent="0.45">
      <c r="C3" s="29" t="s">
        <v>244</v>
      </c>
      <c r="D3" s="29" t="s">
        <v>394</v>
      </c>
      <c r="E3" s="29"/>
      <c r="F3" s="29"/>
      <c r="G3" s="29"/>
    </row>
    <row r="4" spans="1:35" ht="15" customHeight="1" x14ac:dyDescent="0.45">
      <c r="C4" s="29" t="s">
        <v>243</v>
      </c>
      <c r="D4" s="29" t="s">
        <v>395</v>
      </c>
      <c r="E4" s="29"/>
      <c r="F4" s="29"/>
      <c r="G4" s="29" t="s">
        <v>242</v>
      </c>
    </row>
    <row r="5" spans="1:35" ht="15" customHeight="1" x14ac:dyDescent="0.45">
      <c r="C5" s="29" t="s">
        <v>241</v>
      </c>
      <c r="D5" s="29" t="s">
        <v>396</v>
      </c>
      <c r="E5" s="29"/>
      <c r="F5" s="29"/>
      <c r="G5" s="29"/>
    </row>
    <row r="6" spans="1:35" ht="15" customHeight="1" x14ac:dyDescent="0.45">
      <c r="C6" s="29" t="s">
        <v>240</v>
      </c>
      <c r="D6" s="29"/>
      <c r="E6" s="29" t="s">
        <v>397</v>
      </c>
      <c r="F6" s="29"/>
      <c r="G6" s="29"/>
    </row>
    <row r="10" spans="1:35" ht="15" customHeight="1" x14ac:dyDescent="0.5">
      <c r="A10" s="14" t="s">
        <v>431</v>
      </c>
      <c r="B10" s="55" t="s">
        <v>61</v>
      </c>
    </row>
    <row r="11" spans="1:35" ht="15" customHeight="1" x14ac:dyDescent="0.45">
      <c r="B11" s="53" t="s">
        <v>2</v>
      </c>
    </row>
    <row r="12" spans="1:35" ht="15" customHeight="1" x14ac:dyDescent="0.45">
      <c r="B12" s="53" t="s">
        <v>3</v>
      </c>
      <c r="C12" s="5" t="s">
        <v>3</v>
      </c>
      <c r="D12" s="5" t="s">
        <v>3</v>
      </c>
      <c r="E12" s="5" t="s">
        <v>3</v>
      </c>
      <c r="F12" s="5" t="s">
        <v>3</v>
      </c>
      <c r="G12" s="5" t="s">
        <v>3</v>
      </c>
      <c r="H12" s="5" t="s">
        <v>3</v>
      </c>
      <c r="I12" s="5" t="s">
        <v>3</v>
      </c>
      <c r="J12" s="5" t="s">
        <v>3</v>
      </c>
      <c r="K12" s="5" t="s">
        <v>3</v>
      </c>
      <c r="L12" s="5" t="s">
        <v>3</v>
      </c>
      <c r="M12" s="5" t="s">
        <v>3</v>
      </c>
      <c r="N12" s="5" t="s">
        <v>3</v>
      </c>
      <c r="O12" s="5" t="s">
        <v>3</v>
      </c>
      <c r="P12" s="5" t="s">
        <v>3</v>
      </c>
      <c r="Q12" s="5" t="s">
        <v>3</v>
      </c>
      <c r="R12" s="5" t="s">
        <v>3</v>
      </c>
      <c r="S12" s="5" t="s">
        <v>3</v>
      </c>
      <c r="T12" s="5" t="s">
        <v>3</v>
      </c>
      <c r="U12" s="5" t="s">
        <v>3</v>
      </c>
      <c r="V12" s="5" t="s">
        <v>3</v>
      </c>
      <c r="W12" s="5" t="s">
        <v>3</v>
      </c>
      <c r="X12" s="5" t="s">
        <v>3</v>
      </c>
      <c r="Y12" s="5" t="s">
        <v>3</v>
      </c>
      <c r="Z12" s="5" t="s">
        <v>3</v>
      </c>
      <c r="AA12" s="5" t="s">
        <v>3</v>
      </c>
      <c r="AB12" s="5" t="s">
        <v>3</v>
      </c>
      <c r="AC12" s="5" t="s">
        <v>3</v>
      </c>
      <c r="AD12" s="5" t="s">
        <v>3</v>
      </c>
      <c r="AE12" s="5" t="s">
        <v>3</v>
      </c>
      <c r="AF12" s="5" t="s">
        <v>3</v>
      </c>
      <c r="AG12" s="5" t="s">
        <v>3</v>
      </c>
      <c r="AH12" s="5" t="s">
        <v>3</v>
      </c>
      <c r="AI12" s="5" t="s">
        <v>398</v>
      </c>
    </row>
    <row r="13" spans="1:35" ht="15" customHeight="1" thickBot="1" x14ac:dyDescent="0.5">
      <c r="B13" s="54" t="s">
        <v>4</v>
      </c>
      <c r="C13" s="54">
        <v>2019</v>
      </c>
      <c r="D13" s="54">
        <v>2020</v>
      </c>
      <c r="E13" s="54">
        <v>2021</v>
      </c>
      <c r="F13" s="54">
        <v>2022</v>
      </c>
      <c r="G13" s="54">
        <v>2023</v>
      </c>
      <c r="H13" s="54">
        <v>2024</v>
      </c>
      <c r="I13" s="54">
        <v>2025</v>
      </c>
      <c r="J13" s="54">
        <v>2026</v>
      </c>
      <c r="K13" s="54">
        <v>2027</v>
      </c>
      <c r="L13" s="54">
        <v>2028</v>
      </c>
      <c r="M13" s="54">
        <v>2029</v>
      </c>
      <c r="N13" s="54">
        <v>2030</v>
      </c>
      <c r="O13" s="54">
        <v>2031</v>
      </c>
      <c r="P13" s="54">
        <v>2032</v>
      </c>
      <c r="Q13" s="54">
        <v>2033</v>
      </c>
      <c r="R13" s="54">
        <v>2034</v>
      </c>
      <c r="S13" s="54">
        <v>2035</v>
      </c>
      <c r="T13" s="54">
        <v>2036</v>
      </c>
      <c r="U13" s="54">
        <v>2037</v>
      </c>
      <c r="V13" s="54">
        <v>2038</v>
      </c>
      <c r="W13" s="54">
        <v>2039</v>
      </c>
      <c r="X13" s="54">
        <v>2040</v>
      </c>
      <c r="Y13" s="54">
        <v>2041</v>
      </c>
      <c r="Z13" s="54">
        <v>2042</v>
      </c>
      <c r="AA13" s="54">
        <v>2043</v>
      </c>
      <c r="AB13" s="54">
        <v>2044</v>
      </c>
      <c r="AC13" s="54">
        <v>2045</v>
      </c>
      <c r="AD13" s="54">
        <v>2046</v>
      </c>
      <c r="AE13" s="54">
        <v>2047</v>
      </c>
      <c r="AF13" s="54">
        <v>2048</v>
      </c>
      <c r="AG13" s="54">
        <v>2049</v>
      </c>
      <c r="AH13" s="54">
        <v>2050</v>
      </c>
      <c r="AI13" s="54">
        <v>2050</v>
      </c>
    </row>
    <row r="14" spans="1:35" ht="15" customHeight="1" thickTop="1" x14ac:dyDescent="0.45"/>
    <row r="15" spans="1:35" ht="15" customHeight="1" x14ac:dyDescent="0.45">
      <c r="B15" s="56" t="s">
        <v>5</v>
      </c>
    </row>
    <row r="16" spans="1:35" ht="15" customHeight="1" x14ac:dyDescent="0.45">
      <c r="B16" s="56" t="s">
        <v>62</v>
      </c>
    </row>
    <row r="17" spans="1:35" ht="15" customHeight="1" x14ac:dyDescent="0.45">
      <c r="A17" s="14" t="s">
        <v>432</v>
      </c>
      <c r="B17" s="57" t="s">
        <v>63</v>
      </c>
      <c r="C17" s="58">
        <v>83.258246999999997</v>
      </c>
      <c r="D17" s="58">
        <v>83.912719999999993</v>
      </c>
      <c r="E17" s="58">
        <v>84.601241999999999</v>
      </c>
      <c r="F17" s="58">
        <v>85.306702000000001</v>
      </c>
      <c r="G17" s="58">
        <v>86.002067999999994</v>
      </c>
      <c r="H17" s="58">
        <v>86.689278000000002</v>
      </c>
      <c r="I17" s="58">
        <v>87.380538999999999</v>
      </c>
      <c r="J17" s="58">
        <v>88.052750000000003</v>
      </c>
      <c r="K17" s="58">
        <v>88.699996999999996</v>
      </c>
      <c r="L17" s="58">
        <v>89.336258000000001</v>
      </c>
      <c r="M17" s="58">
        <v>89.965835999999996</v>
      </c>
      <c r="N17" s="58">
        <v>90.606200999999999</v>
      </c>
      <c r="O17" s="58">
        <v>91.267821999999995</v>
      </c>
      <c r="P17" s="58">
        <v>91.907379000000006</v>
      </c>
      <c r="Q17" s="58">
        <v>92.550880000000006</v>
      </c>
      <c r="R17" s="58">
        <v>93.203498999999994</v>
      </c>
      <c r="S17" s="58">
        <v>93.871727000000007</v>
      </c>
      <c r="T17" s="58">
        <v>94.531143</v>
      </c>
      <c r="U17" s="58">
        <v>95.178925000000007</v>
      </c>
      <c r="V17" s="58">
        <v>95.816588999999993</v>
      </c>
      <c r="W17" s="58">
        <v>96.436301999999998</v>
      </c>
      <c r="X17" s="58">
        <v>97.055526999999998</v>
      </c>
      <c r="Y17" s="58">
        <v>97.674025999999998</v>
      </c>
      <c r="Z17" s="58">
        <v>98.285645000000002</v>
      </c>
      <c r="AA17" s="58">
        <v>98.902289999999994</v>
      </c>
      <c r="AB17" s="58">
        <v>99.534981000000002</v>
      </c>
      <c r="AC17" s="58">
        <v>100.184258</v>
      </c>
      <c r="AD17" s="58">
        <v>100.845367</v>
      </c>
      <c r="AE17" s="58">
        <v>101.50953699999999</v>
      </c>
      <c r="AF17" s="58">
        <v>102.168739</v>
      </c>
      <c r="AG17" s="58">
        <v>102.824989</v>
      </c>
      <c r="AH17" s="58">
        <v>103.476883</v>
      </c>
      <c r="AI17" s="59">
        <v>7.038E-3</v>
      </c>
    </row>
    <row r="18" spans="1:35" ht="15" customHeight="1" x14ac:dyDescent="0.45">
      <c r="A18" s="14" t="s">
        <v>433</v>
      </c>
      <c r="B18" s="57" t="s">
        <v>64</v>
      </c>
      <c r="C18" s="58">
        <v>31.398492999999998</v>
      </c>
      <c r="D18" s="58">
        <v>31.611248</v>
      </c>
      <c r="E18" s="58">
        <v>31.837154000000002</v>
      </c>
      <c r="F18" s="58">
        <v>32.069595</v>
      </c>
      <c r="G18" s="58">
        <v>32.297522999999998</v>
      </c>
      <c r="H18" s="58">
        <v>32.522053</v>
      </c>
      <c r="I18" s="58">
        <v>32.747836999999997</v>
      </c>
      <c r="J18" s="58">
        <v>32.965831999999999</v>
      </c>
      <c r="K18" s="58">
        <v>33.173115000000003</v>
      </c>
      <c r="L18" s="58">
        <v>33.375602999999998</v>
      </c>
      <c r="M18" s="58">
        <v>33.575169000000002</v>
      </c>
      <c r="N18" s="58">
        <v>33.778312999999997</v>
      </c>
      <c r="O18" s="58">
        <v>33.990009000000001</v>
      </c>
      <c r="P18" s="58">
        <v>34.192988999999997</v>
      </c>
      <c r="Q18" s="58">
        <v>34.381999999999998</v>
      </c>
      <c r="R18" s="58">
        <v>34.564419000000001</v>
      </c>
      <c r="S18" s="58">
        <v>34.740966999999998</v>
      </c>
      <c r="T18" s="58">
        <v>34.912537</v>
      </c>
      <c r="U18" s="58">
        <v>35.082169</v>
      </c>
      <c r="V18" s="58">
        <v>35.252743000000002</v>
      </c>
      <c r="W18" s="58">
        <v>35.423073000000002</v>
      </c>
      <c r="X18" s="58">
        <v>35.593879999999999</v>
      </c>
      <c r="Y18" s="58">
        <v>35.763817000000003</v>
      </c>
      <c r="Z18" s="58">
        <v>35.932476000000001</v>
      </c>
      <c r="AA18" s="58">
        <v>36.101669000000001</v>
      </c>
      <c r="AB18" s="58">
        <v>36.272334999999998</v>
      </c>
      <c r="AC18" s="58">
        <v>36.444175999999999</v>
      </c>
      <c r="AD18" s="58">
        <v>36.616486000000002</v>
      </c>
      <c r="AE18" s="58">
        <v>36.792113999999998</v>
      </c>
      <c r="AF18" s="58">
        <v>36.969349000000001</v>
      </c>
      <c r="AG18" s="58">
        <v>37.146191000000002</v>
      </c>
      <c r="AH18" s="58">
        <v>37.322144000000002</v>
      </c>
      <c r="AI18" s="59">
        <v>5.5909999999999996E-3</v>
      </c>
    </row>
    <row r="19" spans="1:35" ht="15" customHeight="1" x14ac:dyDescent="0.45">
      <c r="A19" s="14" t="s">
        <v>434</v>
      </c>
      <c r="B19" s="57" t="s">
        <v>65</v>
      </c>
      <c r="C19" s="58">
        <v>6.2615299999999996</v>
      </c>
      <c r="D19" s="58">
        <v>6.154318</v>
      </c>
      <c r="E19" s="58">
        <v>6.0527009999999999</v>
      </c>
      <c r="F19" s="58">
        <v>5.9498300000000004</v>
      </c>
      <c r="G19" s="58">
        <v>5.8506229999999997</v>
      </c>
      <c r="H19" s="58">
        <v>5.755592</v>
      </c>
      <c r="I19" s="58">
        <v>5.6642849999999996</v>
      </c>
      <c r="J19" s="58">
        <v>5.5779620000000003</v>
      </c>
      <c r="K19" s="58">
        <v>5.4949469999999998</v>
      </c>
      <c r="L19" s="58">
        <v>5.4196559999999998</v>
      </c>
      <c r="M19" s="58">
        <v>5.3490840000000004</v>
      </c>
      <c r="N19" s="58">
        <v>5.2847059999999999</v>
      </c>
      <c r="O19" s="58">
        <v>5.2288319999999997</v>
      </c>
      <c r="P19" s="58">
        <v>5.1797829999999996</v>
      </c>
      <c r="Q19" s="58">
        <v>5.1336300000000001</v>
      </c>
      <c r="R19" s="58">
        <v>5.0880619999999999</v>
      </c>
      <c r="S19" s="58">
        <v>5.0412939999999997</v>
      </c>
      <c r="T19" s="58">
        <v>4.988785</v>
      </c>
      <c r="U19" s="58">
        <v>4.9316300000000002</v>
      </c>
      <c r="V19" s="58">
        <v>4.8688979999999997</v>
      </c>
      <c r="W19" s="58">
        <v>4.8041910000000003</v>
      </c>
      <c r="X19" s="58">
        <v>4.740024</v>
      </c>
      <c r="Y19" s="58">
        <v>4.6793170000000002</v>
      </c>
      <c r="Z19" s="58">
        <v>4.6250549999999997</v>
      </c>
      <c r="AA19" s="58">
        <v>4.5755100000000004</v>
      </c>
      <c r="AB19" s="58">
        <v>4.5311589999999997</v>
      </c>
      <c r="AC19" s="58">
        <v>4.4913040000000004</v>
      </c>
      <c r="AD19" s="58">
        <v>4.4564199999999996</v>
      </c>
      <c r="AE19" s="58">
        <v>4.4244060000000003</v>
      </c>
      <c r="AF19" s="58">
        <v>4.3926550000000004</v>
      </c>
      <c r="AG19" s="58">
        <v>4.3598049999999997</v>
      </c>
      <c r="AH19" s="58">
        <v>4.3249040000000001</v>
      </c>
      <c r="AI19" s="59">
        <v>-1.1866E-2</v>
      </c>
    </row>
    <row r="20" spans="1:35" ht="15" customHeight="1" x14ac:dyDescent="0.45">
      <c r="A20" s="14" t="s">
        <v>435</v>
      </c>
      <c r="B20" s="56" t="s">
        <v>9</v>
      </c>
      <c r="C20" s="60">
        <v>120.918266</v>
      </c>
      <c r="D20" s="60">
        <v>121.678291</v>
      </c>
      <c r="E20" s="60">
        <v>122.49110400000001</v>
      </c>
      <c r="F20" s="60">
        <v>123.326126</v>
      </c>
      <c r="G20" s="60">
        <v>124.150215</v>
      </c>
      <c r="H20" s="60">
        <v>124.966927</v>
      </c>
      <c r="I20" s="60">
        <v>125.79265599999999</v>
      </c>
      <c r="J20" s="60">
        <v>126.59654999999999</v>
      </c>
      <c r="K20" s="60">
        <v>127.36805699999999</v>
      </c>
      <c r="L20" s="60">
        <v>128.131516</v>
      </c>
      <c r="M20" s="60">
        <v>128.89009100000001</v>
      </c>
      <c r="N20" s="60">
        <v>129.66922</v>
      </c>
      <c r="O20" s="60">
        <v>130.48666399999999</v>
      </c>
      <c r="P20" s="60">
        <v>131.28015099999999</v>
      </c>
      <c r="Q20" s="60">
        <v>132.06651299999999</v>
      </c>
      <c r="R20" s="60">
        <v>132.85597200000001</v>
      </c>
      <c r="S20" s="60">
        <v>133.65399199999999</v>
      </c>
      <c r="T20" s="60">
        <v>134.43246500000001</v>
      </c>
      <c r="U20" s="60">
        <v>135.19271900000001</v>
      </c>
      <c r="V20" s="60">
        <v>135.938232</v>
      </c>
      <c r="W20" s="60">
        <v>136.66355899999999</v>
      </c>
      <c r="X20" s="60">
        <v>137.38943499999999</v>
      </c>
      <c r="Y20" s="60">
        <v>138.11715699999999</v>
      </c>
      <c r="Z20" s="60">
        <v>138.84318500000001</v>
      </c>
      <c r="AA20" s="60">
        <v>139.57948300000001</v>
      </c>
      <c r="AB20" s="60">
        <v>140.33847</v>
      </c>
      <c r="AC20" s="60">
        <v>141.11973599999999</v>
      </c>
      <c r="AD20" s="60">
        <v>141.918274</v>
      </c>
      <c r="AE20" s="60">
        <v>142.72605899999999</v>
      </c>
      <c r="AF20" s="60">
        <v>143.53074599999999</v>
      </c>
      <c r="AG20" s="60">
        <v>144.33097799999999</v>
      </c>
      <c r="AH20" s="60">
        <v>145.123932</v>
      </c>
      <c r="AI20" s="61">
        <v>5.9040000000000004E-3</v>
      </c>
    </row>
    <row r="22" spans="1:35" ht="15" customHeight="1" x14ac:dyDescent="0.45">
      <c r="A22" s="14" t="s">
        <v>436</v>
      </c>
      <c r="B22" s="56" t="s">
        <v>66</v>
      </c>
      <c r="C22" s="62">
        <v>1786.4722899999999</v>
      </c>
      <c r="D22" s="62">
        <v>1793.6450199999999</v>
      </c>
      <c r="E22" s="62">
        <v>1800.7163089999999</v>
      </c>
      <c r="F22" s="62">
        <v>1807.728394</v>
      </c>
      <c r="G22" s="62">
        <v>1814.6717530000001</v>
      </c>
      <c r="H22" s="62">
        <v>1821.544678</v>
      </c>
      <c r="I22" s="62">
        <v>1828.3442379999999</v>
      </c>
      <c r="J22" s="62">
        <v>1835.0820309999999</v>
      </c>
      <c r="K22" s="62">
        <v>1841.7692870000001</v>
      </c>
      <c r="L22" s="62">
        <v>1848.378052</v>
      </c>
      <c r="M22" s="62">
        <v>1854.926514</v>
      </c>
      <c r="N22" s="62">
        <v>1861.4023440000001</v>
      </c>
      <c r="O22" s="62">
        <v>1867.786987</v>
      </c>
      <c r="P22" s="62">
        <v>1874.1099850000001</v>
      </c>
      <c r="Q22" s="62">
        <v>1880.4951169999999</v>
      </c>
      <c r="R22" s="62">
        <v>1886.91626</v>
      </c>
      <c r="S22" s="62">
        <v>1893.3969729999999</v>
      </c>
      <c r="T22" s="62">
        <v>1899.889404</v>
      </c>
      <c r="U22" s="62">
        <v>1906.35376</v>
      </c>
      <c r="V22" s="62">
        <v>1912.782837</v>
      </c>
      <c r="W22" s="62">
        <v>1919.1412350000001</v>
      </c>
      <c r="X22" s="62">
        <v>1925.4639890000001</v>
      </c>
      <c r="Y22" s="62">
        <v>1931.748047</v>
      </c>
      <c r="Z22" s="62">
        <v>1937.963379</v>
      </c>
      <c r="AA22" s="62">
        <v>1944.1405030000001</v>
      </c>
      <c r="AB22" s="62">
        <v>1950.30603</v>
      </c>
      <c r="AC22" s="62">
        <v>1956.469116</v>
      </c>
      <c r="AD22" s="62">
        <v>1962.6176760000001</v>
      </c>
      <c r="AE22" s="62">
        <v>1968.715942</v>
      </c>
      <c r="AF22" s="62">
        <v>1974.7667240000001</v>
      </c>
      <c r="AG22" s="62">
        <v>1980.795288</v>
      </c>
      <c r="AH22" s="62">
        <v>1986.8093260000001</v>
      </c>
      <c r="AI22" s="61">
        <v>3.4350000000000001E-3</v>
      </c>
    </row>
    <row r="24" spans="1:35" ht="15" customHeight="1" x14ac:dyDescent="0.45">
      <c r="B24" s="56" t="s">
        <v>67</v>
      </c>
    </row>
    <row r="25" spans="1:35" ht="15" customHeight="1" x14ac:dyDescent="0.45">
      <c r="B25" s="56" t="s">
        <v>68</v>
      </c>
    </row>
    <row r="26" spans="1:35" ht="15" customHeight="1" x14ac:dyDescent="0.45">
      <c r="A26" s="14" t="s">
        <v>437</v>
      </c>
      <c r="B26" s="57" t="s">
        <v>69</v>
      </c>
      <c r="C26" s="63">
        <v>95.697143999999994</v>
      </c>
      <c r="D26" s="63">
        <v>92.980331000000007</v>
      </c>
      <c r="E26" s="63">
        <v>92.121559000000005</v>
      </c>
      <c r="F26" s="63">
        <v>91.208443000000003</v>
      </c>
      <c r="G26" s="63">
        <v>90.232085999999995</v>
      </c>
      <c r="H26" s="63">
        <v>89.298751999999993</v>
      </c>
      <c r="I26" s="63">
        <v>88.320342999999994</v>
      </c>
      <c r="J26" s="63">
        <v>87.413794999999993</v>
      </c>
      <c r="K26" s="63">
        <v>86.582808999999997</v>
      </c>
      <c r="L26" s="63">
        <v>85.874001000000007</v>
      </c>
      <c r="M26" s="63">
        <v>85.295563000000001</v>
      </c>
      <c r="N26" s="63">
        <v>84.643210999999994</v>
      </c>
      <c r="O26" s="63">
        <v>84.080100999999999</v>
      </c>
      <c r="P26" s="63">
        <v>83.601478999999998</v>
      </c>
      <c r="Q26" s="63">
        <v>83.151786999999999</v>
      </c>
      <c r="R26" s="63">
        <v>82.737899999999996</v>
      </c>
      <c r="S26" s="63">
        <v>82.385352999999995</v>
      </c>
      <c r="T26" s="63">
        <v>82.091408000000001</v>
      </c>
      <c r="U26" s="63">
        <v>81.815314999999998</v>
      </c>
      <c r="V26" s="63">
        <v>81.544349999999994</v>
      </c>
      <c r="W26" s="63">
        <v>81.290474000000003</v>
      </c>
      <c r="X26" s="63">
        <v>81.050612999999998</v>
      </c>
      <c r="Y26" s="63">
        <v>80.829880000000003</v>
      </c>
      <c r="Z26" s="63">
        <v>80.628517000000002</v>
      </c>
      <c r="AA26" s="63">
        <v>80.437545999999998</v>
      </c>
      <c r="AB26" s="63">
        <v>80.245536999999999</v>
      </c>
      <c r="AC26" s="63">
        <v>80.072402999999994</v>
      </c>
      <c r="AD26" s="63">
        <v>79.915999999999997</v>
      </c>
      <c r="AE26" s="63">
        <v>79.759551999999999</v>
      </c>
      <c r="AF26" s="63">
        <v>79.616118999999998</v>
      </c>
      <c r="AG26" s="63">
        <v>79.498489000000006</v>
      </c>
      <c r="AH26" s="63">
        <v>79.387016000000003</v>
      </c>
      <c r="AI26" s="59">
        <v>-6.0089999999999996E-3</v>
      </c>
    </row>
    <row r="27" spans="1:35" ht="15" customHeight="1" x14ac:dyDescent="0.45">
      <c r="A27" s="14" t="s">
        <v>438</v>
      </c>
      <c r="B27" s="57" t="s">
        <v>70</v>
      </c>
      <c r="C27" s="63">
        <v>173.42773399999999</v>
      </c>
      <c r="D27" s="63">
        <v>167.86871300000001</v>
      </c>
      <c r="E27" s="63">
        <v>166.86203</v>
      </c>
      <c r="F27" s="63">
        <v>163.85972599999999</v>
      </c>
      <c r="G27" s="63">
        <v>160.82557700000001</v>
      </c>
      <c r="H27" s="63">
        <v>158.501282</v>
      </c>
      <c r="I27" s="63">
        <v>155.320618</v>
      </c>
      <c r="J27" s="63">
        <v>152.74231</v>
      </c>
      <c r="K27" s="63">
        <v>151.28805500000001</v>
      </c>
      <c r="L27" s="63">
        <v>150.10295099999999</v>
      </c>
      <c r="M27" s="63">
        <v>149.23703</v>
      </c>
      <c r="N27" s="63">
        <v>148.32543899999999</v>
      </c>
      <c r="O27" s="63">
        <v>147.505188</v>
      </c>
      <c r="P27" s="63">
        <v>146.745285</v>
      </c>
      <c r="Q27" s="63">
        <v>146.022369</v>
      </c>
      <c r="R27" s="63">
        <v>145.263214</v>
      </c>
      <c r="S27" s="63">
        <v>144.790558</v>
      </c>
      <c r="T27" s="63">
        <v>144.455322</v>
      </c>
      <c r="U27" s="63">
        <v>144.12377900000001</v>
      </c>
      <c r="V27" s="63">
        <v>143.74891700000001</v>
      </c>
      <c r="W27" s="63">
        <v>143.38677999999999</v>
      </c>
      <c r="X27" s="63">
        <v>143.04949999999999</v>
      </c>
      <c r="Y27" s="63">
        <v>142.858215</v>
      </c>
      <c r="Z27" s="63">
        <v>142.75308200000001</v>
      </c>
      <c r="AA27" s="63">
        <v>142.59695400000001</v>
      </c>
      <c r="AB27" s="63">
        <v>142.53301999999999</v>
      </c>
      <c r="AC27" s="63">
        <v>142.523392</v>
      </c>
      <c r="AD27" s="63">
        <v>142.598175</v>
      </c>
      <c r="AE27" s="63">
        <v>142.59866299999999</v>
      </c>
      <c r="AF27" s="63">
        <v>142.555939</v>
      </c>
      <c r="AG27" s="63">
        <v>142.52969400000001</v>
      </c>
      <c r="AH27" s="63">
        <v>142.59376499999999</v>
      </c>
      <c r="AI27" s="59">
        <v>-6.2950000000000002E-3</v>
      </c>
    </row>
    <row r="28" spans="1:35" ht="15" customHeight="1" x14ac:dyDescent="0.45">
      <c r="B28" s="56" t="s">
        <v>11</v>
      </c>
    </row>
    <row r="29" spans="1:35" ht="15" customHeight="1" x14ac:dyDescent="0.45">
      <c r="A29" s="14" t="s">
        <v>439</v>
      </c>
      <c r="B29" s="57" t="s">
        <v>69</v>
      </c>
      <c r="C29" s="63">
        <v>53.567661000000001</v>
      </c>
      <c r="D29" s="63">
        <v>51.838760000000001</v>
      </c>
      <c r="E29" s="63">
        <v>51.158287000000001</v>
      </c>
      <c r="F29" s="63">
        <v>50.454726999999998</v>
      </c>
      <c r="G29" s="63">
        <v>49.723640000000003</v>
      </c>
      <c r="H29" s="63">
        <v>49.02364</v>
      </c>
      <c r="I29" s="63">
        <v>48.306190000000001</v>
      </c>
      <c r="J29" s="63">
        <v>47.634819</v>
      </c>
      <c r="K29" s="63">
        <v>47.010669999999998</v>
      </c>
      <c r="L29" s="63">
        <v>46.459114</v>
      </c>
      <c r="M29" s="63">
        <v>45.983257000000002</v>
      </c>
      <c r="N29" s="63">
        <v>45.472819999999999</v>
      </c>
      <c r="O29" s="63">
        <v>45.015892000000001</v>
      </c>
      <c r="P29" s="63">
        <v>44.608631000000003</v>
      </c>
      <c r="Q29" s="63">
        <v>44.218029000000001</v>
      </c>
      <c r="R29" s="63">
        <v>43.848208999999997</v>
      </c>
      <c r="S29" s="63">
        <v>43.511929000000002</v>
      </c>
      <c r="T29" s="63">
        <v>43.208519000000003</v>
      </c>
      <c r="U29" s="63">
        <v>42.917171000000003</v>
      </c>
      <c r="V29" s="63">
        <v>42.631264000000002</v>
      </c>
      <c r="W29" s="63">
        <v>42.357734999999998</v>
      </c>
      <c r="X29" s="63">
        <v>42.094070000000002</v>
      </c>
      <c r="Y29" s="63">
        <v>41.842869</v>
      </c>
      <c r="Z29" s="63">
        <v>41.604767000000002</v>
      </c>
      <c r="AA29" s="63">
        <v>41.374347999999998</v>
      </c>
      <c r="AB29" s="63">
        <v>41.145099999999999</v>
      </c>
      <c r="AC29" s="63">
        <v>40.926997999999998</v>
      </c>
      <c r="AD29" s="63">
        <v>40.719090000000001</v>
      </c>
      <c r="AE29" s="63">
        <v>40.513489</v>
      </c>
      <c r="AF29" s="63">
        <v>40.316718999999999</v>
      </c>
      <c r="AG29" s="63">
        <v>40.134632000000003</v>
      </c>
      <c r="AH29" s="63">
        <v>39.957039000000002</v>
      </c>
      <c r="AI29" s="59">
        <v>-9.4120000000000002E-3</v>
      </c>
    </row>
    <row r="30" spans="1:35" ht="15" customHeight="1" x14ac:dyDescent="0.45">
      <c r="A30" s="14" t="s">
        <v>440</v>
      </c>
      <c r="B30" s="57" t="s">
        <v>70</v>
      </c>
      <c r="C30" s="63">
        <v>97.078322999999997</v>
      </c>
      <c r="D30" s="63">
        <v>93.590828000000002</v>
      </c>
      <c r="E30" s="63">
        <v>92.664246000000006</v>
      </c>
      <c r="F30" s="63">
        <v>90.643996999999999</v>
      </c>
      <c r="G30" s="63">
        <v>88.625159999999994</v>
      </c>
      <c r="H30" s="63">
        <v>87.014763000000002</v>
      </c>
      <c r="I30" s="63">
        <v>84.951522999999995</v>
      </c>
      <c r="J30" s="63">
        <v>83.234595999999996</v>
      </c>
      <c r="K30" s="63">
        <v>82.142784000000006</v>
      </c>
      <c r="L30" s="63">
        <v>81.207932</v>
      </c>
      <c r="M30" s="63">
        <v>80.454414</v>
      </c>
      <c r="N30" s="63">
        <v>79.684775999999999</v>
      </c>
      <c r="O30" s="63">
        <v>78.973243999999994</v>
      </c>
      <c r="P30" s="63">
        <v>78.301315000000002</v>
      </c>
      <c r="Q30" s="63">
        <v>77.651024000000007</v>
      </c>
      <c r="R30" s="63">
        <v>76.984451000000007</v>
      </c>
      <c r="S30" s="63">
        <v>76.471312999999995</v>
      </c>
      <c r="T30" s="63">
        <v>76.033539000000005</v>
      </c>
      <c r="U30" s="63">
        <v>75.601799</v>
      </c>
      <c r="V30" s="63">
        <v>75.151718000000002</v>
      </c>
      <c r="W30" s="63">
        <v>74.714034999999996</v>
      </c>
      <c r="X30" s="63">
        <v>74.293526</v>
      </c>
      <c r="Y30" s="63">
        <v>73.952820000000003</v>
      </c>
      <c r="Z30" s="63">
        <v>73.661392000000006</v>
      </c>
      <c r="AA30" s="63">
        <v>73.347037999999998</v>
      </c>
      <c r="AB30" s="63">
        <v>73.082390000000004</v>
      </c>
      <c r="AC30" s="63">
        <v>72.847244000000003</v>
      </c>
      <c r="AD30" s="63">
        <v>72.657127000000003</v>
      </c>
      <c r="AE30" s="63">
        <v>72.432320000000004</v>
      </c>
      <c r="AF30" s="63">
        <v>72.188750999999996</v>
      </c>
      <c r="AG30" s="63">
        <v>71.955794999999995</v>
      </c>
      <c r="AH30" s="63">
        <v>71.770225999999994</v>
      </c>
      <c r="AI30" s="59">
        <v>-9.6959999999999998E-3</v>
      </c>
    </row>
    <row r="32" spans="1:35" ht="15" customHeight="1" x14ac:dyDescent="0.45">
      <c r="B32" s="56" t="s">
        <v>15</v>
      </c>
    </row>
    <row r="33" spans="1:35" ht="15" customHeight="1" x14ac:dyDescent="0.45">
      <c r="B33" s="56" t="s">
        <v>16</v>
      </c>
    </row>
    <row r="34" spans="1:35" ht="15" customHeight="1" x14ac:dyDescent="0.45">
      <c r="A34" s="14" t="s">
        <v>441</v>
      </c>
      <c r="B34" s="57" t="s">
        <v>71</v>
      </c>
      <c r="C34" s="70">
        <v>0.71245800000000004</v>
      </c>
      <c r="D34" s="70">
        <v>0.69934700000000005</v>
      </c>
      <c r="E34" s="70">
        <v>0.67821299999999995</v>
      </c>
      <c r="F34" s="70">
        <v>0.67223299999999997</v>
      </c>
      <c r="G34" s="70">
        <v>0.66493199999999997</v>
      </c>
      <c r="H34" s="70">
        <v>0.65703699999999998</v>
      </c>
      <c r="I34" s="70">
        <v>0.64855200000000002</v>
      </c>
      <c r="J34" s="70">
        <v>0.63985199999999998</v>
      </c>
      <c r="K34" s="70">
        <v>0.63198699999999997</v>
      </c>
      <c r="L34" s="70">
        <v>0.62503799999999998</v>
      </c>
      <c r="M34" s="70">
        <v>0.61892199999999997</v>
      </c>
      <c r="N34" s="70">
        <v>0.61324900000000004</v>
      </c>
      <c r="O34" s="70">
        <v>0.60793699999999995</v>
      </c>
      <c r="P34" s="70">
        <v>0.60282999999999998</v>
      </c>
      <c r="Q34" s="70">
        <v>0.59757199999999999</v>
      </c>
      <c r="R34" s="70">
        <v>0.59213300000000002</v>
      </c>
      <c r="S34" s="70">
        <v>0.58752899999999997</v>
      </c>
      <c r="T34" s="70">
        <v>0.58305099999999999</v>
      </c>
      <c r="U34" s="70">
        <v>0.57860999999999996</v>
      </c>
      <c r="V34" s="70">
        <v>0.57405200000000001</v>
      </c>
      <c r="W34" s="70">
        <v>0.56929700000000005</v>
      </c>
      <c r="X34" s="70">
        <v>0.56488000000000005</v>
      </c>
      <c r="Y34" s="70">
        <v>0.56057999999999997</v>
      </c>
      <c r="Z34" s="70">
        <v>0.55634499999999998</v>
      </c>
      <c r="AA34" s="70">
        <v>0.55226699999999995</v>
      </c>
      <c r="AB34" s="70">
        <v>0.54790700000000003</v>
      </c>
      <c r="AC34" s="70">
        <v>0.54388000000000003</v>
      </c>
      <c r="AD34" s="70">
        <v>0.53988100000000006</v>
      </c>
      <c r="AE34" s="70">
        <v>0.53615999999999997</v>
      </c>
      <c r="AF34" s="70">
        <v>0.53233799999999998</v>
      </c>
      <c r="AG34" s="70">
        <v>0.52907899999999997</v>
      </c>
      <c r="AH34" s="70">
        <v>0.525729</v>
      </c>
      <c r="AI34" s="71">
        <v>-9.7560000000000008E-3</v>
      </c>
    </row>
    <row r="35" spans="1:35" ht="15" customHeight="1" x14ac:dyDescent="0.45">
      <c r="A35" s="77" t="s">
        <v>442</v>
      </c>
      <c r="B35" s="57" t="s">
        <v>72</v>
      </c>
      <c r="C35" s="70">
        <v>0.772702</v>
      </c>
      <c r="D35" s="70">
        <v>0.69437400000000005</v>
      </c>
      <c r="E35" s="70">
        <v>0.80934700000000004</v>
      </c>
      <c r="F35" s="70">
        <v>0.82285699999999995</v>
      </c>
      <c r="G35" s="70">
        <v>0.83160900000000004</v>
      </c>
      <c r="H35" s="70">
        <v>0.83966300000000005</v>
      </c>
      <c r="I35" s="70">
        <v>0.84638199999999997</v>
      </c>
      <c r="J35" s="70">
        <v>0.85308600000000001</v>
      </c>
      <c r="K35" s="70">
        <v>0.86099800000000004</v>
      </c>
      <c r="L35" s="70">
        <v>0.87073</v>
      </c>
      <c r="M35" s="70">
        <v>0.88250099999999998</v>
      </c>
      <c r="N35" s="70">
        <v>0.89538499999999999</v>
      </c>
      <c r="O35" s="70">
        <v>0.90917300000000001</v>
      </c>
      <c r="P35" s="70">
        <v>0.92387200000000003</v>
      </c>
      <c r="Q35" s="70">
        <v>0.93836399999999998</v>
      </c>
      <c r="R35" s="70">
        <v>0.95314200000000004</v>
      </c>
      <c r="S35" s="70">
        <v>0.969503</v>
      </c>
      <c r="T35" s="70">
        <v>0.98705200000000004</v>
      </c>
      <c r="U35" s="70">
        <v>1.005425</v>
      </c>
      <c r="V35" s="70">
        <v>1.02356</v>
      </c>
      <c r="W35" s="70">
        <v>1.041668</v>
      </c>
      <c r="X35" s="70">
        <v>1.0603990000000001</v>
      </c>
      <c r="Y35" s="70">
        <v>1.079688</v>
      </c>
      <c r="Z35" s="70">
        <v>1.099475</v>
      </c>
      <c r="AA35" s="70">
        <v>1.1189979999999999</v>
      </c>
      <c r="AB35" s="70">
        <v>1.1385540000000001</v>
      </c>
      <c r="AC35" s="70">
        <v>1.1590640000000001</v>
      </c>
      <c r="AD35" s="70">
        <v>1.1806950000000001</v>
      </c>
      <c r="AE35" s="70">
        <v>1.2020740000000001</v>
      </c>
      <c r="AF35" s="70">
        <v>1.2239</v>
      </c>
      <c r="AG35" s="70">
        <v>1.2465090000000001</v>
      </c>
      <c r="AH35" s="70">
        <v>1.2693460000000001</v>
      </c>
      <c r="AI35" s="71">
        <v>1.6140999999999999E-2</v>
      </c>
    </row>
    <row r="36" spans="1:35" ht="15" customHeight="1" x14ac:dyDescent="0.45">
      <c r="A36" s="67" t="s">
        <v>443</v>
      </c>
      <c r="B36" s="57" t="s">
        <v>73</v>
      </c>
      <c r="C36" s="70">
        <v>0.592256</v>
      </c>
      <c r="D36" s="70">
        <v>0.59603499999999998</v>
      </c>
      <c r="E36" s="70">
        <v>0.59704100000000004</v>
      </c>
      <c r="F36" s="70">
        <v>0.59716100000000005</v>
      </c>
      <c r="G36" s="70">
        <v>0.59637799999999996</v>
      </c>
      <c r="H36" s="70">
        <v>0.59452400000000005</v>
      </c>
      <c r="I36" s="70">
        <v>0.59156299999999995</v>
      </c>
      <c r="J36" s="70">
        <v>0.58801199999999998</v>
      </c>
      <c r="K36" s="70">
        <v>0.58509699999999998</v>
      </c>
      <c r="L36" s="70">
        <v>0.58326599999999995</v>
      </c>
      <c r="M36" s="70">
        <v>0.58231500000000003</v>
      </c>
      <c r="N36" s="70">
        <v>0.58167000000000002</v>
      </c>
      <c r="O36" s="70">
        <v>0.58168399999999998</v>
      </c>
      <c r="P36" s="70">
        <v>0.58210700000000004</v>
      </c>
      <c r="Q36" s="70">
        <v>0.58243</v>
      </c>
      <c r="R36" s="70">
        <v>0.58288399999999996</v>
      </c>
      <c r="S36" s="70">
        <v>0.58415300000000003</v>
      </c>
      <c r="T36" s="70">
        <v>0.58579400000000004</v>
      </c>
      <c r="U36" s="70">
        <v>0.58764000000000005</v>
      </c>
      <c r="V36" s="70">
        <v>0.58924500000000002</v>
      </c>
      <c r="W36" s="70">
        <v>0.59065599999999996</v>
      </c>
      <c r="X36" s="70">
        <v>0.59222200000000003</v>
      </c>
      <c r="Y36" s="70">
        <v>0.59375999999999995</v>
      </c>
      <c r="Z36" s="70">
        <v>0.595499</v>
      </c>
      <c r="AA36" s="70">
        <v>0.597217</v>
      </c>
      <c r="AB36" s="70">
        <v>0.59896000000000005</v>
      </c>
      <c r="AC36" s="70">
        <v>0.600935</v>
      </c>
      <c r="AD36" s="70">
        <v>0.60329999999999995</v>
      </c>
      <c r="AE36" s="70">
        <v>0.60577199999999998</v>
      </c>
      <c r="AF36" s="70">
        <v>0.60846100000000003</v>
      </c>
      <c r="AG36" s="70">
        <v>0.61155199999999998</v>
      </c>
      <c r="AH36" s="70">
        <v>0.614815</v>
      </c>
      <c r="AI36" s="71">
        <v>1.207E-3</v>
      </c>
    </row>
    <row r="37" spans="1:35" ht="15" customHeight="1" x14ac:dyDescent="0.45">
      <c r="A37" s="67" t="s">
        <v>444</v>
      </c>
      <c r="B37" s="57" t="s">
        <v>23</v>
      </c>
      <c r="C37" s="70">
        <v>0.29492000000000002</v>
      </c>
      <c r="D37" s="70">
        <v>0.29289100000000001</v>
      </c>
      <c r="E37" s="70">
        <v>0.29088000000000003</v>
      </c>
      <c r="F37" s="70">
        <v>0.288794</v>
      </c>
      <c r="G37" s="70">
        <v>0.28657199999999999</v>
      </c>
      <c r="H37" s="70">
        <v>0.28452499999999997</v>
      </c>
      <c r="I37" s="70">
        <v>0.28270600000000001</v>
      </c>
      <c r="J37" s="70">
        <v>0.28104699999999999</v>
      </c>
      <c r="K37" s="70">
        <v>0.27953499999999998</v>
      </c>
      <c r="L37" s="70">
        <v>0.27823300000000001</v>
      </c>
      <c r="M37" s="70">
        <v>0.27716099999999999</v>
      </c>
      <c r="N37" s="70">
        <v>0.27640799999999999</v>
      </c>
      <c r="O37" s="70">
        <v>0.27607399999999999</v>
      </c>
      <c r="P37" s="70">
        <v>0.27601799999999999</v>
      </c>
      <c r="Q37" s="70">
        <v>0.27630900000000003</v>
      </c>
      <c r="R37" s="70">
        <v>0.276972</v>
      </c>
      <c r="S37" s="70">
        <v>0.27801300000000001</v>
      </c>
      <c r="T37" s="70">
        <v>0.27934999999999999</v>
      </c>
      <c r="U37" s="70">
        <v>0.28095900000000001</v>
      </c>
      <c r="V37" s="70">
        <v>0.28283999999999998</v>
      </c>
      <c r="W37" s="70">
        <v>0.28494900000000001</v>
      </c>
      <c r="X37" s="70">
        <v>0.28733700000000001</v>
      </c>
      <c r="Y37" s="70">
        <v>0.29000399999999998</v>
      </c>
      <c r="Z37" s="70">
        <v>0.29292099999999999</v>
      </c>
      <c r="AA37" s="70">
        <v>0.29583500000000001</v>
      </c>
      <c r="AB37" s="70">
        <v>0.29876599999999998</v>
      </c>
      <c r="AC37" s="70">
        <v>0.301707</v>
      </c>
      <c r="AD37" s="70">
        <v>0.30463800000000002</v>
      </c>
      <c r="AE37" s="70">
        <v>0.30753000000000003</v>
      </c>
      <c r="AF37" s="70">
        <v>0.31035000000000001</v>
      </c>
      <c r="AG37" s="70">
        <v>0.31309599999999999</v>
      </c>
      <c r="AH37" s="70">
        <v>0.31575999999999999</v>
      </c>
      <c r="AI37" s="71">
        <v>2.2049999999999999E-3</v>
      </c>
    </row>
    <row r="38" spans="1:35" ht="15" customHeight="1" x14ac:dyDescent="0.45">
      <c r="A38" s="67" t="s">
        <v>445</v>
      </c>
      <c r="B38" s="57" t="s">
        <v>21</v>
      </c>
      <c r="C38" s="70">
        <v>5.3922999999999999E-2</v>
      </c>
      <c r="D38" s="70">
        <v>5.4093000000000002E-2</v>
      </c>
      <c r="E38" s="70">
        <v>5.4278E-2</v>
      </c>
      <c r="F38" s="70">
        <v>5.4465E-2</v>
      </c>
      <c r="G38" s="70">
        <v>5.4642999999999997E-2</v>
      </c>
      <c r="H38" s="70">
        <v>5.4814000000000002E-2</v>
      </c>
      <c r="I38" s="70">
        <v>5.4982000000000003E-2</v>
      </c>
      <c r="J38" s="70">
        <v>5.5135999999999998E-2</v>
      </c>
      <c r="K38" s="70">
        <v>5.5271000000000001E-2</v>
      </c>
      <c r="L38" s="70">
        <v>5.5393999999999999E-2</v>
      </c>
      <c r="M38" s="70">
        <v>5.5493000000000001E-2</v>
      </c>
      <c r="N38" s="70">
        <v>5.5576E-2</v>
      </c>
      <c r="O38" s="70">
        <v>5.5645E-2</v>
      </c>
      <c r="P38" s="70">
        <v>5.5674000000000001E-2</v>
      </c>
      <c r="Q38" s="70">
        <v>5.5718999999999998E-2</v>
      </c>
      <c r="R38" s="70">
        <v>5.5799000000000001E-2</v>
      </c>
      <c r="S38" s="70">
        <v>5.5916E-2</v>
      </c>
      <c r="T38" s="70">
        <v>5.6064999999999997E-2</v>
      </c>
      <c r="U38" s="70">
        <v>5.6251000000000002E-2</v>
      </c>
      <c r="V38" s="70">
        <v>5.6424000000000002E-2</v>
      </c>
      <c r="W38" s="70">
        <v>5.6583000000000001E-2</v>
      </c>
      <c r="X38" s="70">
        <v>5.6736000000000002E-2</v>
      </c>
      <c r="Y38" s="70">
        <v>5.6882000000000002E-2</v>
      </c>
      <c r="Z38" s="70">
        <v>5.7022000000000003E-2</v>
      </c>
      <c r="AA38" s="70">
        <v>5.7158E-2</v>
      </c>
      <c r="AB38" s="70">
        <v>5.7296E-2</v>
      </c>
      <c r="AC38" s="70">
        <v>5.7437000000000002E-2</v>
      </c>
      <c r="AD38" s="70">
        <v>5.7579999999999999E-2</v>
      </c>
      <c r="AE38" s="70">
        <v>5.7724999999999999E-2</v>
      </c>
      <c r="AF38" s="70">
        <v>5.7868999999999997E-2</v>
      </c>
      <c r="AG38" s="70">
        <v>5.8014000000000003E-2</v>
      </c>
      <c r="AH38" s="70">
        <v>5.8161999999999998E-2</v>
      </c>
      <c r="AI38" s="71">
        <v>2.4450000000000001E-3</v>
      </c>
    </row>
    <row r="39" spans="1:35" ht="15" customHeight="1" x14ac:dyDescent="0.45">
      <c r="A39" s="67" t="s">
        <v>446</v>
      </c>
      <c r="B39" s="57" t="s">
        <v>74</v>
      </c>
      <c r="C39" s="70">
        <v>0.20835000000000001</v>
      </c>
      <c r="D39" s="70">
        <v>0.21265100000000001</v>
      </c>
      <c r="E39" s="70">
        <v>0.216005</v>
      </c>
      <c r="F39" s="70">
        <v>0.21882499999999999</v>
      </c>
      <c r="G39" s="70">
        <v>0.221357</v>
      </c>
      <c r="H39" s="70">
        <v>0.22359499999999999</v>
      </c>
      <c r="I39" s="70">
        <v>0.22556399999999999</v>
      </c>
      <c r="J39" s="70">
        <v>0.22728200000000001</v>
      </c>
      <c r="K39" s="70">
        <v>0.229048</v>
      </c>
      <c r="L39" s="70">
        <v>0.231239</v>
      </c>
      <c r="M39" s="70">
        <v>0.23377800000000001</v>
      </c>
      <c r="N39" s="70">
        <v>0.236429</v>
      </c>
      <c r="O39" s="70">
        <v>0.23925099999999999</v>
      </c>
      <c r="P39" s="70">
        <v>0.24210899999999999</v>
      </c>
      <c r="Q39" s="70">
        <v>0.24488299999999999</v>
      </c>
      <c r="R39" s="70">
        <v>0.247781</v>
      </c>
      <c r="S39" s="70">
        <v>0.25100699999999998</v>
      </c>
      <c r="T39" s="70">
        <v>0.25440600000000002</v>
      </c>
      <c r="U39" s="70">
        <v>0.25775799999999999</v>
      </c>
      <c r="V39" s="70">
        <v>0.26089699999999999</v>
      </c>
      <c r="W39" s="70">
        <v>0.26400499999999999</v>
      </c>
      <c r="X39" s="70">
        <v>0.26719700000000002</v>
      </c>
      <c r="Y39" s="70">
        <v>0.27036199999999999</v>
      </c>
      <c r="Z39" s="70">
        <v>0.27355200000000002</v>
      </c>
      <c r="AA39" s="70">
        <v>0.27668599999999999</v>
      </c>
      <c r="AB39" s="70">
        <v>0.27978700000000001</v>
      </c>
      <c r="AC39" s="70">
        <v>0.28293800000000002</v>
      </c>
      <c r="AD39" s="70">
        <v>0.28620099999999998</v>
      </c>
      <c r="AE39" s="70">
        <v>0.28944199999999998</v>
      </c>
      <c r="AF39" s="70">
        <v>0.292717</v>
      </c>
      <c r="AG39" s="70">
        <v>0.296124</v>
      </c>
      <c r="AH39" s="70">
        <v>0.29957400000000001</v>
      </c>
      <c r="AI39" s="71">
        <v>1.1783E-2</v>
      </c>
    </row>
    <row r="40" spans="1:35" ht="15" customHeight="1" x14ac:dyDescent="0.45">
      <c r="A40" s="67" t="s">
        <v>447</v>
      </c>
      <c r="B40" s="57" t="s">
        <v>75</v>
      </c>
      <c r="C40" s="70">
        <v>6.8360000000000004E-2</v>
      </c>
      <c r="D40" s="70">
        <v>6.8026000000000003E-2</v>
      </c>
      <c r="E40" s="70">
        <v>6.7716999999999999E-2</v>
      </c>
      <c r="F40" s="70">
        <v>6.7414000000000002E-2</v>
      </c>
      <c r="G40" s="70">
        <v>6.7088999999999996E-2</v>
      </c>
      <c r="H40" s="70">
        <v>6.6740999999999995E-2</v>
      </c>
      <c r="I40" s="70">
        <v>6.6377000000000005E-2</v>
      </c>
      <c r="J40" s="70">
        <v>6.5984000000000001E-2</v>
      </c>
      <c r="K40" s="70">
        <v>6.5562999999999996E-2</v>
      </c>
      <c r="L40" s="70">
        <v>6.5169000000000005E-2</v>
      </c>
      <c r="M40" s="70">
        <v>6.4802999999999999E-2</v>
      </c>
      <c r="N40" s="70">
        <v>6.4477000000000007E-2</v>
      </c>
      <c r="O40" s="70">
        <v>6.4197000000000004E-2</v>
      </c>
      <c r="P40" s="70">
        <v>6.3935000000000006E-2</v>
      </c>
      <c r="Q40" s="70">
        <v>6.3707E-2</v>
      </c>
      <c r="R40" s="70">
        <v>6.3516000000000003E-2</v>
      </c>
      <c r="S40" s="70">
        <v>6.3362000000000002E-2</v>
      </c>
      <c r="T40" s="70">
        <v>6.3237000000000002E-2</v>
      </c>
      <c r="U40" s="70">
        <v>6.3135999999999998E-2</v>
      </c>
      <c r="V40" s="70">
        <v>6.3062000000000007E-2</v>
      </c>
      <c r="W40" s="70">
        <v>6.3010999999999998E-2</v>
      </c>
      <c r="X40" s="70">
        <v>6.2993999999999994E-2</v>
      </c>
      <c r="Y40" s="70">
        <v>6.3019000000000006E-2</v>
      </c>
      <c r="Z40" s="70">
        <v>6.3083E-2</v>
      </c>
      <c r="AA40" s="70">
        <v>6.3197000000000003E-2</v>
      </c>
      <c r="AB40" s="70">
        <v>6.3370999999999997E-2</v>
      </c>
      <c r="AC40" s="70">
        <v>6.3605999999999996E-2</v>
      </c>
      <c r="AD40" s="70">
        <v>6.3898999999999997E-2</v>
      </c>
      <c r="AE40" s="70">
        <v>6.4237000000000002E-2</v>
      </c>
      <c r="AF40" s="70">
        <v>6.4572000000000004E-2</v>
      </c>
      <c r="AG40" s="70">
        <v>6.4903000000000002E-2</v>
      </c>
      <c r="AH40" s="70">
        <v>6.5230999999999997E-2</v>
      </c>
      <c r="AI40" s="71">
        <v>-1.5100000000000001E-3</v>
      </c>
    </row>
    <row r="41" spans="1:35" ht="15" customHeight="1" x14ac:dyDescent="0.45">
      <c r="A41" s="14" t="s">
        <v>448</v>
      </c>
      <c r="B41" s="57" t="s">
        <v>22</v>
      </c>
      <c r="C41" s="70">
        <v>0.25604500000000002</v>
      </c>
      <c r="D41" s="70">
        <v>0.23879600000000001</v>
      </c>
      <c r="E41" s="70">
        <v>0.230631</v>
      </c>
      <c r="F41" s="70">
        <v>0.22553400000000001</v>
      </c>
      <c r="G41" s="70">
        <v>0.221581</v>
      </c>
      <c r="H41" s="70">
        <v>0.21904199999999999</v>
      </c>
      <c r="I41" s="70">
        <v>0.21710199999999999</v>
      </c>
      <c r="J41" s="70">
        <v>0.21512899999999999</v>
      </c>
      <c r="K41" s="70">
        <v>0.213755</v>
      </c>
      <c r="L41" s="70">
        <v>0.21294299999999999</v>
      </c>
      <c r="M41" s="70">
        <v>0.212843</v>
      </c>
      <c r="N41" s="70">
        <v>0.20053499999999999</v>
      </c>
      <c r="O41" s="70">
        <v>0.19170400000000001</v>
      </c>
      <c r="P41" s="70">
        <v>0.186775</v>
      </c>
      <c r="Q41" s="70">
        <v>0.185498</v>
      </c>
      <c r="R41" s="70">
        <v>0.185061</v>
      </c>
      <c r="S41" s="70">
        <v>0.18565599999999999</v>
      </c>
      <c r="T41" s="70">
        <v>0.18668299999999999</v>
      </c>
      <c r="U41" s="70">
        <v>0.18784400000000001</v>
      </c>
      <c r="V41" s="70">
        <v>0.18893199999999999</v>
      </c>
      <c r="W41" s="70">
        <v>0.19007099999999999</v>
      </c>
      <c r="X41" s="70">
        <v>0.18820200000000001</v>
      </c>
      <c r="Y41" s="70">
        <v>0.18690999999999999</v>
      </c>
      <c r="Z41" s="70">
        <v>0.18611800000000001</v>
      </c>
      <c r="AA41" s="70">
        <v>0.18571799999999999</v>
      </c>
      <c r="AB41" s="70">
        <v>0.18534500000000001</v>
      </c>
      <c r="AC41" s="70">
        <v>0.185026</v>
      </c>
      <c r="AD41" s="70">
        <v>0.18479200000000001</v>
      </c>
      <c r="AE41" s="70">
        <v>0.18456900000000001</v>
      </c>
      <c r="AF41" s="70">
        <v>0.184418</v>
      </c>
      <c r="AG41" s="70">
        <v>0.184392</v>
      </c>
      <c r="AH41" s="70">
        <v>0.184448</v>
      </c>
      <c r="AI41" s="71">
        <v>-1.0524E-2</v>
      </c>
    </row>
    <row r="42" spans="1:35" ht="15" customHeight="1" x14ac:dyDescent="0.45">
      <c r="A42" s="67" t="s">
        <v>449</v>
      </c>
      <c r="B42" s="57" t="s">
        <v>76</v>
      </c>
      <c r="C42" s="70">
        <v>3.5947E-2</v>
      </c>
      <c r="D42" s="70">
        <v>3.6193000000000003E-2</v>
      </c>
      <c r="E42" s="70">
        <v>3.6456000000000002E-2</v>
      </c>
      <c r="F42" s="70">
        <v>3.6725000000000001E-2</v>
      </c>
      <c r="G42" s="70">
        <v>3.6989000000000001E-2</v>
      </c>
      <c r="H42" s="70">
        <v>3.7248000000000003E-2</v>
      </c>
      <c r="I42" s="70">
        <v>3.7506999999999999E-2</v>
      </c>
      <c r="J42" s="70">
        <v>3.7755999999999998E-2</v>
      </c>
      <c r="K42" s="70">
        <v>3.7990999999999997E-2</v>
      </c>
      <c r="L42" s="70">
        <v>3.8225000000000002E-2</v>
      </c>
      <c r="M42" s="70">
        <v>3.8461000000000002E-2</v>
      </c>
      <c r="N42" s="70">
        <v>3.8720999999999998E-2</v>
      </c>
      <c r="O42" s="70">
        <v>3.8995000000000002E-2</v>
      </c>
      <c r="P42" s="70">
        <v>3.9265000000000001E-2</v>
      </c>
      <c r="Q42" s="70">
        <v>3.9536000000000002E-2</v>
      </c>
      <c r="R42" s="70">
        <v>3.9813000000000001E-2</v>
      </c>
      <c r="S42" s="70">
        <v>4.0094999999999999E-2</v>
      </c>
      <c r="T42" s="70">
        <v>4.0372999999999999E-2</v>
      </c>
      <c r="U42" s="70">
        <v>4.0646000000000002E-2</v>
      </c>
      <c r="V42" s="70">
        <v>4.0913999999999999E-2</v>
      </c>
      <c r="W42" s="70">
        <v>4.1175000000000003E-2</v>
      </c>
      <c r="X42" s="70">
        <v>4.1436000000000001E-2</v>
      </c>
      <c r="Y42" s="70">
        <v>4.1697999999999999E-2</v>
      </c>
      <c r="Z42" s="70">
        <v>4.1958000000000002E-2</v>
      </c>
      <c r="AA42" s="70">
        <v>4.2221000000000002E-2</v>
      </c>
      <c r="AB42" s="70">
        <v>4.2491000000000001E-2</v>
      </c>
      <c r="AC42" s="70">
        <v>4.2768E-2</v>
      </c>
      <c r="AD42" s="70">
        <v>4.3050999999999999E-2</v>
      </c>
      <c r="AE42" s="70">
        <v>4.3334999999999999E-2</v>
      </c>
      <c r="AF42" s="70">
        <v>4.3617999999999997E-2</v>
      </c>
      <c r="AG42" s="70">
        <v>4.3899000000000001E-2</v>
      </c>
      <c r="AH42" s="70">
        <v>4.4179000000000003E-2</v>
      </c>
      <c r="AI42" s="71">
        <v>6.6740000000000002E-3</v>
      </c>
    </row>
    <row r="43" spans="1:35" ht="15" customHeight="1" x14ac:dyDescent="0.45">
      <c r="A43" s="67" t="s">
        <v>450</v>
      </c>
      <c r="B43" s="57" t="s">
        <v>77</v>
      </c>
      <c r="C43" s="70">
        <v>2.5829999999999999E-2</v>
      </c>
      <c r="D43" s="70">
        <v>2.6223E-2</v>
      </c>
      <c r="E43" s="70">
        <v>2.6616999999999998E-2</v>
      </c>
      <c r="F43" s="70">
        <v>2.7004E-2</v>
      </c>
      <c r="G43" s="70">
        <v>2.7380000000000002E-2</v>
      </c>
      <c r="H43" s="70">
        <v>2.7743E-2</v>
      </c>
      <c r="I43" s="70">
        <v>2.8094999999999998E-2</v>
      </c>
      <c r="J43" s="70">
        <v>2.8427000000000001E-2</v>
      </c>
      <c r="K43" s="70">
        <v>2.8733999999999999E-2</v>
      </c>
      <c r="L43" s="70">
        <v>2.9076000000000001E-2</v>
      </c>
      <c r="M43" s="70">
        <v>2.9453E-2</v>
      </c>
      <c r="N43" s="70">
        <v>2.9870000000000001E-2</v>
      </c>
      <c r="O43" s="70">
        <v>3.0334E-2</v>
      </c>
      <c r="P43" s="70">
        <v>3.0831000000000001E-2</v>
      </c>
      <c r="Q43" s="70">
        <v>3.1371000000000003E-2</v>
      </c>
      <c r="R43" s="70">
        <v>3.1956999999999999E-2</v>
      </c>
      <c r="S43" s="70">
        <v>3.2543000000000002E-2</v>
      </c>
      <c r="T43" s="70">
        <v>3.3121999999999999E-2</v>
      </c>
      <c r="U43" s="70">
        <v>3.3695000000000003E-2</v>
      </c>
      <c r="V43" s="70">
        <v>3.4261E-2</v>
      </c>
      <c r="W43" s="70">
        <v>3.4819999999999997E-2</v>
      </c>
      <c r="X43" s="70">
        <v>3.5375999999999998E-2</v>
      </c>
      <c r="Y43" s="70">
        <v>3.5930999999999998E-2</v>
      </c>
      <c r="Z43" s="70">
        <v>3.6481E-2</v>
      </c>
      <c r="AA43" s="70">
        <v>3.7032000000000002E-2</v>
      </c>
      <c r="AB43" s="70">
        <v>3.7586000000000001E-2</v>
      </c>
      <c r="AC43" s="70">
        <v>3.8143000000000003E-2</v>
      </c>
      <c r="AD43" s="70">
        <v>3.8702E-2</v>
      </c>
      <c r="AE43" s="70">
        <v>3.9260000000000003E-2</v>
      </c>
      <c r="AF43" s="70">
        <v>3.9815000000000003E-2</v>
      </c>
      <c r="AG43" s="70">
        <v>4.0365999999999999E-2</v>
      </c>
      <c r="AH43" s="70">
        <v>4.0912999999999998E-2</v>
      </c>
      <c r="AI43" s="71">
        <v>1.4947E-2</v>
      </c>
    </row>
    <row r="44" spans="1:35" ht="15" customHeight="1" x14ac:dyDescent="0.45">
      <c r="A44" s="68" t="s">
        <v>451</v>
      </c>
      <c r="B44" s="57" t="s">
        <v>78</v>
      </c>
      <c r="C44" s="70">
        <v>0.20808299999999999</v>
      </c>
      <c r="D44" s="70">
        <v>0.20495099999999999</v>
      </c>
      <c r="E44" s="70">
        <v>0.20144400000000001</v>
      </c>
      <c r="F44" s="70">
        <v>0.19812399999999999</v>
      </c>
      <c r="G44" s="70">
        <v>0.19530900000000001</v>
      </c>
      <c r="H44" s="70">
        <v>0.19306400000000001</v>
      </c>
      <c r="I44" s="70">
        <v>0.19136800000000001</v>
      </c>
      <c r="J44" s="70">
        <v>0.190277</v>
      </c>
      <c r="K44" s="70">
        <v>0.19003100000000001</v>
      </c>
      <c r="L44" s="70">
        <v>0.19079599999999999</v>
      </c>
      <c r="M44" s="70">
        <v>0.192493</v>
      </c>
      <c r="N44" s="70">
        <v>0.1948</v>
      </c>
      <c r="O44" s="70">
        <v>0.19772600000000001</v>
      </c>
      <c r="P44" s="70">
        <v>0.20114699999999999</v>
      </c>
      <c r="Q44" s="70">
        <v>0.20486599999999999</v>
      </c>
      <c r="R44" s="70">
        <v>0.20885100000000001</v>
      </c>
      <c r="S44" s="70">
        <v>0.21329999999999999</v>
      </c>
      <c r="T44" s="70">
        <v>0.21798799999999999</v>
      </c>
      <c r="U44" s="70">
        <v>0.222723</v>
      </c>
      <c r="V44" s="70">
        <v>0.227242</v>
      </c>
      <c r="W44" s="70">
        <v>0.231576</v>
      </c>
      <c r="X44" s="70">
        <v>0.23571900000000001</v>
      </c>
      <c r="Y44" s="70">
        <v>0.23938100000000001</v>
      </c>
      <c r="Z44" s="70">
        <v>0.242558</v>
      </c>
      <c r="AA44" s="70">
        <v>0.24543699999999999</v>
      </c>
      <c r="AB44" s="70">
        <v>0.24821099999999999</v>
      </c>
      <c r="AC44" s="70">
        <v>0.25095699999999999</v>
      </c>
      <c r="AD44" s="70">
        <v>0.25370999999999999</v>
      </c>
      <c r="AE44" s="70">
        <v>0.25636300000000001</v>
      </c>
      <c r="AF44" s="70">
        <v>0.25897700000000001</v>
      </c>
      <c r="AG44" s="70">
        <v>0.26162000000000002</v>
      </c>
      <c r="AH44" s="70">
        <v>0.264239</v>
      </c>
      <c r="AI44" s="71">
        <v>7.737E-3</v>
      </c>
    </row>
    <row r="45" spans="1:35" ht="15" customHeight="1" x14ac:dyDescent="0.45">
      <c r="A45" s="68" t="s">
        <v>452</v>
      </c>
      <c r="B45" s="57" t="s">
        <v>79</v>
      </c>
      <c r="C45" s="70">
        <v>8.7326000000000001E-2</v>
      </c>
      <c r="D45" s="70">
        <v>8.4899000000000002E-2</v>
      </c>
      <c r="E45" s="70">
        <v>8.2296999999999995E-2</v>
      </c>
      <c r="F45" s="70">
        <v>7.9729999999999995E-2</v>
      </c>
      <c r="G45" s="70">
        <v>7.7313999999999994E-2</v>
      </c>
      <c r="H45" s="70">
        <v>7.5060000000000002E-2</v>
      </c>
      <c r="I45" s="70">
        <v>7.2930999999999996E-2</v>
      </c>
      <c r="J45" s="70">
        <v>7.0951E-2</v>
      </c>
      <c r="K45" s="70">
        <v>6.9189000000000001E-2</v>
      </c>
      <c r="L45" s="70">
        <v>6.7692000000000002E-2</v>
      </c>
      <c r="M45" s="70">
        <v>6.6407999999999995E-2</v>
      </c>
      <c r="N45" s="70">
        <v>6.5201999999999996E-2</v>
      </c>
      <c r="O45" s="70">
        <v>6.4068E-2</v>
      </c>
      <c r="P45" s="70">
        <v>6.2961000000000003E-2</v>
      </c>
      <c r="Q45" s="70">
        <v>6.1802999999999997E-2</v>
      </c>
      <c r="R45" s="70">
        <v>6.0587000000000002E-2</v>
      </c>
      <c r="S45" s="70">
        <v>5.9361999999999998E-2</v>
      </c>
      <c r="T45" s="70">
        <v>5.8061000000000001E-2</v>
      </c>
      <c r="U45" s="70">
        <v>5.6781999999999999E-2</v>
      </c>
      <c r="V45" s="70">
        <v>5.5481000000000003E-2</v>
      </c>
      <c r="W45" s="70">
        <v>5.4179999999999999E-2</v>
      </c>
      <c r="X45" s="70">
        <v>5.2900000000000003E-2</v>
      </c>
      <c r="Y45" s="70">
        <v>5.16E-2</v>
      </c>
      <c r="Z45" s="70">
        <v>5.0269000000000001E-2</v>
      </c>
      <c r="AA45" s="70">
        <v>4.8920999999999999E-2</v>
      </c>
      <c r="AB45" s="70">
        <v>4.7536000000000002E-2</v>
      </c>
      <c r="AC45" s="70">
        <v>4.6108999999999997E-2</v>
      </c>
      <c r="AD45" s="70">
        <v>4.4636000000000002E-2</v>
      </c>
      <c r="AE45" s="70">
        <v>4.3078999999999999E-2</v>
      </c>
      <c r="AF45" s="70">
        <v>4.1451000000000002E-2</v>
      </c>
      <c r="AG45" s="70">
        <v>3.9722E-2</v>
      </c>
      <c r="AH45" s="70">
        <v>3.7878000000000002E-2</v>
      </c>
      <c r="AI45" s="71">
        <v>-2.6585000000000001E-2</v>
      </c>
    </row>
    <row r="46" spans="1:35" ht="15" customHeight="1" x14ac:dyDescent="0.45">
      <c r="A46" s="77" t="s">
        <v>453</v>
      </c>
      <c r="B46" s="57" t="s">
        <v>80</v>
      </c>
      <c r="C46" s="70">
        <v>8.7068000000000006E-2</v>
      </c>
      <c r="D46" s="70">
        <v>8.2974999999999993E-2</v>
      </c>
      <c r="E46" s="70">
        <v>8.1054000000000001E-2</v>
      </c>
      <c r="F46" s="70">
        <v>8.1338999999999995E-2</v>
      </c>
      <c r="G46" s="70">
        <v>8.1551999999999999E-2</v>
      </c>
      <c r="H46" s="70">
        <v>8.1741999999999995E-2</v>
      </c>
      <c r="I46" s="70">
        <v>8.1824999999999995E-2</v>
      </c>
      <c r="J46" s="70">
        <v>8.1792000000000004E-2</v>
      </c>
      <c r="K46" s="70">
        <v>8.1794000000000006E-2</v>
      </c>
      <c r="L46" s="70">
        <v>8.1753000000000006E-2</v>
      </c>
      <c r="M46" s="70">
        <v>8.1711000000000006E-2</v>
      </c>
      <c r="N46" s="70">
        <v>8.1574999999999995E-2</v>
      </c>
      <c r="O46" s="70">
        <v>8.1370999999999999E-2</v>
      </c>
      <c r="P46" s="70">
        <v>8.1004000000000007E-2</v>
      </c>
      <c r="Q46" s="70">
        <v>8.0406000000000005E-2</v>
      </c>
      <c r="R46" s="70">
        <v>7.9596E-2</v>
      </c>
      <c r="S46" s="70">
        <v>7.8668000000000002E-2</v>
      </c>
      <c r="T46" s="70">
        <v>7.7636999999999998E-2</v>
      </c>
      <c r="U46" s="70">
        <v>7.6470999999999997E-2</v>
      </c>
      <c r="V46" s="70">
        <v>7.5204999999999994E-2</v>
      </c>
      <c r="W46" s="70">
        <v>7.3893E-2</v>
      </c>
      <c r="X46" s="70">
        <v>7.2623999999999994E-2</v>
      </c>
      <c r="Y46" s="70">
        <v>7.1430999999999994E-2</v>
      </c>
      <c r="Z46" s="70">
        <v>7.0263999999999993E-2</v>
      </c>
      <c r="AA46" s="70">
        <v>6.9203000000000001E-2</v>
      </c>
      <c r="AB46" s="70">
        <v>6.8248000000000003E-2</v>
      </c>
      <c r="AC46" s="70">
        <v>6.7405999999999994E-2</v>
      </c>
      <c r="AD46" s="70">
        <v>6.6669000000000006E-2</v>
      </c>
      <c r="AE46" s="70">
        <v>6.6037999999999999E-2</v>
      </c>
      <c r="AF46" s="70">
        <v>6.5499000000000002E-2</v>
      </c>
      <c r="AG46" s="70">
        <v>6.5074999999999994E-2</v>
      </c>
      <c r="AH46" s="70">
        <v>6.4744999999999997E-2</v>
      </c>
      <c r="AI46" s="71">
        <v>-9.5099999999999994E-3</v>
      </c>
    </row>
    <row r="47" spans="1:35" ht="15" customHeight="1" x14ac:dyDescent="0.45">
      <c r="A47" s="68" t="s">
        <v>454</v>
      </c>
      <c r="B47" s="57" t="s">
        <v>29</v>
      </c>
      <c r="C47" s="70">
        <v>1.4984409999999999</v>
      </c>
      <c r="D47" s="70">
        <v>1.531728</v>
      </c>
      <c r="E47" s="70">
        <v>1.554379</v>
      </c>
      <c r="F47" s="70">
        <v>1.5574110000000001</v>
      </c>
      <c r="G47" s="70">
        <v>1.5576110000000001</v>
      </c>
      <c r="H47" s="70">
        <v>1.559407</v>
      </c>
      <c r="I47" s="70">
        <v>1.5614399999999999</v>
      </c>
      <c r="J47" s="70">
        <v>1.5730759999999999</v>
      </c>
      <c r="K47" s="70">
        <v>1.5854999999999999</v>
      </c>
      <c r="L47" s="70">
        <v>1.600948</v>
      </c>
      <c r="M47" s="70">
        <v>1.619111</v>
      </c>
      <c r="N47" s="70">
        <v>1.6379079999999999</v>
      </c>
      <c r="O47" s="70">
        <v>1.657821</v>
      </c>
      <c r="P47" s="70">
        <v>1.6784889999999999</v>
      </c>
      <c r="Q47" s="70">
        <v>1.6981930000000001</v>
      </c>
      <c r="R47" s="70">
        <v>1.721085</v>
      </c>
      <c r="S47" s="70">
        <v>1.7438750000000001</v>
      </c>
      <c r="T47" s="70">
        <v>1.7673509999999999</v>
      </c>
      <c r="U47" s="70">
        <v>1.7910870000000001</v>
      </c>
      <c r="V47" s="70">
        <v>1.814111</v>
      </c>
      <c r="W47" s="70">
        <v>1.8377209999999999</v>
      </c>
      <c r="X47" s="70">
        <v>1.8629519999999999</v>
      </c>
      <c r="Y47" s="70">
        <v>1.8881760000000001</v>
      </c>
      <c r="Z47" s="70">
        <v>1.914072</v>
      </c>
      <c r="AA47" s="70">
        <v>1.9408030000000001</v>
      </c>
      <c r="AB47" s="70">
        <v>1.9677370000000001</v>
      </c>
      <c r="AC47" s="70">
        <v>1.995857</v>
      </c>
      <c r="AD47" s="70">
        <v>2.0253869999999998</v>
      </c>
      <c r="AE47" s="70">
        <v>2.0550419999999998</v>
      </c>
      <c r="AF47" s="70">
        <v>2.085337</v>
      </c>
      <c r="AG47" s="70">
        <v>2.116628</v>
      </c>
      <c r="AH47" s="70">
        <v>2.1483949999999998</v>
      </c>
      <c r="AI47" s="71">
        <v>1.1690000000000001E-2</v>
      </c>
    </row>
    <row r="48" spans="1:35" ht="15" customHeight="1" x14ac:dyDescent="0.45">
      <c r="A48" s="14" t="s">
        <v>455</v>
      </c>
      <c r="B48" s="56" t="s">
        <v>25</v>
      </c>
      <c r="C48" s="72">
        <v>4.9017080000000002</v>
      </c>
      <c r="D48" s="72">
        <v>4.8231840000000004</v>
      </c>
      <c r="E48" s="72">
        <v>4.9263599999999999</v>
      </c>
      <c r="F48" s="72">
        <v>4.9276160000000004</v>
      </c>
      <c r="G48" s="72">
        <v>4.9203169999999998</v>
      </c>
      <c r="H48" s="72">
        <v>4.9142039999999998</v>
      </c>
      <c r="I48" s="72">
        <v>4.906396</v>
      </c>
      <c r="J48" s="72">
        <v>4.907807</v>
      </c>
      <c r="K48" s="72">
        <v>4.9144909999999999</v>
      </c>
      <c r="L48" s="72">
        <v>4.9305019999999997</v>
      </c>
      <c r="M48" s="72">
        <v>4.9554549999999997</v>
      </c>
      <c r="N48" s="72">
        <v>4.9718049999999998</v>
      </c>
      <c r="O48" s="72">
        <v>4.9959790000000002</v>
      </c>
      <c r="P48" s="72">
        <v>5.027018</v>
      </c>
      <c r="Q48" s="72">
        <v>5.0606580000000001</v>
      </c>
      <c r="R48" s="72">
        <v>5.0991770000000001</v>
      </c>
      <c r="S48" s="72">
        <v>5.1429840000000002</v>
      </c>
      <c r="T48" s="72">
        <v>5.1901719999999996</v>
      </c>
      <c r="U48" s="72">
        <v>5.2390270000000001</v>
      </c>
      <c r="V48" s="72">
        <v>5.286225</v>
      </c>
      <c r="W48" s="72">
        <v>5.3336040000000002</v>
      </c>
      <c r="X48" s="72">
        <v>5.380973</v>
      </c>
      <c r="Y48" s="72">
        <v>5.4294229999999999</v>
      </c>
      <c r="Z48" s="72">
        <v>5.4796170000000002</v>
      </c>
      <c r="AA48" s="72">
        <v>5.5306940000000004</v>
      </c>
      <c r="AB48" s="72">
        <v>5.581798</v>
      </c>
      <c r="AC48" s="72">
        <v>5.6358329999999999</v>
      </c>
      <c r="AD48" s="72">
        <v>5.6931399999999996</v>
      </c>
      <c r="AE48" s="72">
        <v>5.7506259999999996</v>
      </c>
      <c r="AF48" s="72">
        <v>5.8093199999999996</v>
      </c>
      <c r="AG48" s="72">
        <v>5.8709809999999996</v>
      </c>
      <c r="AH48" s="72">
        <v>5.9334150000000001</v>
      </c>
      <c r="AI48" s="73">
        <v>6.1809999999999999E-3</v>
      </c>
    </row>
    <row r="49" spans="1:35" ht="15" customHeight="1" x14ac:dyDescent="0.45">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row>
    <row r="50" spans="1:35" ht="15" customHeight="1" x14ac:dyDescent="0.45">
      <c r="B50" s="56" t="s">
        <v>26</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row>
    <row r="51" spans="1:35" ht="15" customHeight="1" x14ac:dyDescent="0.45">
      <c r="A51" s="14" t="s">
        <v>456</v>
      </c>
      <c r="B51" s="57" t="s">
        <v>71</v>
      </c>
      <c r="C51" s="70">
        <v>3.7959489999999998</v>
      </c>
      <c r="D51" s="70">
        <v>3.6940870000000001</v>
      </c>
      <c r="E51" s="70">
        <v>3.6075400000000002</v>
      </c>
      <c r="F51" s="70">
        <v>3.5934979999999999</v>
      </c>
      <c r="G51" s="70">
        <v>3.5758390000000002</v>
      </c>
      <c r="H51" s="70">
        <v>3.55768</v>
      </c>
      <c r="I51" s="70">
        <v>3.5350820000000001</v>
      </c>
      <c r="J51" s="70">
        <v>3.5081929999999999</v>
      </c>
      <c r="K51" s="70">
        <v>3.4808750000000002</v>
      </c>
      <c r="L51" s="70">
        <v>3.454825</v>
      </c>
      <c r="M51" s="70">
        <v>3.431918</v>
      </c>
      <c r="N51" s="70">
        <v>3.4095819999999999</v>
      </c>
      <c r="O51" s="70">
        <v>3.39093</v>
      </c>
      <c r="P51" s="70">
        <v>3.37276</v>
      </c>
      <c r="Q51" s="70">
        <v>3.353904</v>
      </c>
      <c r="R51" s="70">
        <v>3.334873</v>
      </c>
      <c r="S51" s="70">
        <v>3.31813</v>
      </c>
      <c r="T51" s="70">
        <v>3.3033190000000001</v>
      </c>
      <c r="U51" s="70">
        <v>3.2878430000000001</v>
      </c>
      <c r="V51" s="70">
        <v>3.2729910000000002</v>
      </c>
      <c r="W51" s="70">
        <v>3.2580480000000001</v>
      </c>
      <c r="X51" s="70">
        <v>3.2444820000000001</v>
      </c>
      <c r="Y51" s="70">
        <v>3.231506</v>
      </c>
      <c r="Z51" s="70">
        <v>3.2180170000000001</v>
      </c>
      <c r="AA51" s="70">
        <v>3.2049310000000002</v>
      </c>
      <c r="AB51" s="70">
        <v>3.1922600000000001</v>
      </c>
      <c r="AC51" s="70">
        <v>3.1795040000000001</v>
      </c>
      <c r="AD51" s="70">
        <v>3.166553</v>
      </c>
      <c r="AE51" s="70">
        <v>3.153451</v>
      </c>
      <c r="AF51" s="70">
        <v>3.1400939999999999</v>
      </c>
      <c r="AG51" s="70">
        <v>3.1268060000000002</v>
      </c>
      <c r="AH51" s="70">
        <v>3.1131660000000001</v>
      </c>
      <c r="AI51" s="71">
        <v>-6.3759999999999997E-3</v>
      </c>
    </row>
    <row r="52" spans="1:35" ht="15" customHeight="1" x14ac:dyDescent="0.45">
      <c r="A52" s="14" t="s">
        <v>457</v>
      </c>
      <c r="B52" s="57" t="s">
        <v>72</v>
      </c>
      <c r="C52" s="70">
        <v>6.0571E-2</v>
      </c>
      <c r="D52" s="70">
        <v>5.2993999999999999E-2</v>
      </c>
      <c r="E52" s="70">
        <v>5.9462000000000001E-2</v>
      </c>
      <c r="F52" s="70">
        <v>5.9247000000000001E-2</v>
      </c>
      <c r="G52" s="70">
        <v>5.8909999999999997E-2</v>
      </c>
      <c r="H52" s="70">
        <v>5.8560000000000001E-2</v>
      </c>
      <c r="I52" s="70">
        <v>5.8153999999999997E-2</v>
      </c>
      <c r="J52" s="70">
        <v>5.7736999999999997E-2</v>
      </c>
      <c r="K52" s="70">
        <v>5.7354000000000002E-2</v>
      </c>
      <c r="L52" s="70">
        <v>5.6975999999999999E-2</v>
      </c>
      <c r="M52" s="70">
        <v>5.6651E-2</v>
      </c>
      <c r="N52" s="70">
        <v>5.6307999999999997E-2</v>
      </c>
      <c r="O52" s="70">
        <v>5.5961999999999998E-2</v>
      </c>
      <c r="P52" s="70">
        <v>5.5627000000000003E-2</v>
      </c>
      <c r="Q52" s="70">
        <v>5.5288999999999998E-2</v>
      </c>
      <c r="R52" s="70">
        <v>5.4960000000000002E-2</v>
      </c>
      <c r="S52" s="70">
        <v>5.4711000000000003E-2</v>
      </c>
      <c r="T52" s="70">
        <v>5.4593999999999997E-2</v>
      </c>
      <c r="U52" s="70">
        <v>5.4584000000000001E-2</v>
      </c>
      <c r="V52" s="70">
        <v>5.4607999999999997E-2</v>
      </c>
      <c r="W52" s="70">
        <v>5.4625E-2</v>
      </c>
      <c r="X52" s="70">
        <v>5.466E-2</v>
      </c>
      <c r="Y52" s="70">
        <v>5.4705999999999998E-2</v>
      </c>
      <c r="Z52" s="70">
        <v>5.4729E-2</v>
      </c>
      <c r="AA52" s="70">
        <v>5.4754999999999998E-2</v>
      </c>
      <c r="AB52" s="70">
        <v>5.4764E-2</v>
      </c>
      <c r="AC52" s="70">
        <v>5.4790999999999999E-2</v>
      </c>
      <c r="AD52" s="70">
        <v>5.4816999999999998E-2</v>
      </c>
      <c r="AE52" s="70">
        <v>5.4829999999999997E-2</v>
      </c>
      <c r="AF52" s="70">
        <v>5.4861E-2</v>
      </c>
      <c r="AG52" s="70">
        <v>5.4894999999999999E-2</v>
      </c>
      <c r="AH52" s="70">
        <v>5.4914999999999999E-2</v>
      </c>
      <c r="AI52" s="71">
        <v>-3.1570000000000001E-3</v>
      </c>
    </row>
    <row r="53" spans="1:35" ht="15" customHeight="1" x14ac:dyDescent="0.45">
      <c r="A53" s="67" t="s">
        <v>458</v>
      </c>
      <c r="B53" s="57" t="s">
        <v>73</v>
      </c>
      <c r="C53" s="70">
        <v>0.99819400000000003</v>
      </c>
      <c r="D53" s="70">
        <v>1.000704</v>
      </c>
      <c r="E53" s="70">
        <v>1.0022470000000001</v>
      </c>
      <c r="F53" s="70">
        <v>1.005484</v>
      </c>
      <c r="G53" s="70">
        <v>1.0094510000000001</v>
      </c>
      <c r="H53" s="70">
        <v>1.0143850000000001</v>
      </c>
      <c r="I53" s="70">
        <v>1.0194669999999999</v>
      </c>
      <c r="J53" s="70">
        <v>1.0243040000000001</v>
      </c>
      <c r="K53" s="70">
        <v>1.02928</v>
      </c>
      <c r="L53" s="70">
        <v>1.0354620000000001</v>
      </c>
      <c r="M53" s="70">
        <v>1.0431839999999999</v>
      </c>
      <c r="N53" s="70">
        <v>1.049998</v>
      </c>
      <c r="O53" s="70">
        <v>1.0576989999999999</v>
      </c>
      <c r="P53" s="70">
        <v>1.0656110000000001</v>
      </c>
      <c r="Q53" s="70">
        <v>1.0729770000000001</v>
      </c>
      <c r="R53" s="70">
        <v>1.07995</v>
      </c>
      <c r="S53" s="70">
        <v>1.0871040000000001</v>
      </c>
      <c r="T53" s="70">
        <v>1.0942529999999999</v>
      </c>
      <c r="U53" s="70">
        <v>1.1005259999999999</v>
      </c>
      <c r="V53" s="70">
        <v>1.106147</v>
      </c>
      <c r="W53" s="70">
        <v>1.111402</v>
      </c>
      <c r="X53" s="70">
        <v>1.116676</v>
      </c>
      <c r="Y53" s="70">
        <v>1.1218649999999999</v>
      </c>
      <c r="Z53" s="70">
        <v>1.1270640000000001</v>
      </c>
      <c r="AA53" s="70">
        <v>1.1324639999999999</v>
      </c>
      <c r="AB53" s="70">
        <v>1.138388</v>
      </c>
      <c r="AC53" s="70">
        <v>1.1446080000000001</v>
      </c>
      <c r="AD53" s="70">
        <v>1.151105</v>
      </c>
      <c r="AE53" s="70">
        <v>1.157691</v>
      </c>
      <c r="AF53" s="70">
        <v>1.164493</v>
      </c>
      <c r="AG53" s="70">
        <v>1.1712370000000001</v>
      </c>
      <c r="AH53" s="70">
        <v>1.1779390000000001</v>
      </c>
      <c r="AI53" s="71">
        <v>5.3550000000000004E-3</v>
      </c>
    </row>
    <row r="54" spans="1:35" ht="15" customHeight="1" x14ac:dyDescent="0.45">
      <c r="A54" s="67" t="s">
        <v>459</v>
      </c>
      <c r="B54" s="57" t="s">
        <v>21</v>
      </c>
      <c r="C54" s="70">
        <v>0.102219</v>
      </c>
      <c r="D54" s="70">
        <v>0.10213999999999999</v>
      </c>
      <c r="E54" s="70">
        <v>0.102093</v>
      </c>
      <c r="F54" s="70">
        <v>0.10206899999999999</v>
      </c>
      <c r="G54" s="70">
        <v>0.10204000000000001</v>
      </c>
      <c r="H54" s="70">
        <v>0.102017</v>
      </c>
      <c r="I54" s="70">
        <v>0.10201300000000001</v>
      </c>
      <c r="J54" s="70">
        <v>0.101996</v>
      </c>
      <c r="K54" s="70">
        <v>0.10195799999999999</v>
      </c>
      <c r="L54" s="70">
        <v>0.10194</v>
      </c>
      <c r="M54" s="70">
        <v>0.10199900000000001</v>
      </c>
      <c r="N54" s="70">
        <v>0.102145</v>
      </c>
      <c r="O54" s="70">
        <v>0.102404</v>
      </c>
      <c r="P54" s="70">
        <v>0.102747</v>
      </c>
      <c r="Q54" s="70">
        <v>0.103195</v>
      </c>
      <c r="R54" s="70">
        <v>0.10370500000000001</v>
      </c>
      <c r="S54" s="70">
        <v>0.104282</v>
      </c>
      <c r="T54" s="70">
        <v>0.10489900000000001</v>
      </c>
      <c r="U54" s="70">
        <v>0.10555200000000001</v>
      </c>
      <c r="V54" s="70">
        <v>0.10621999999999999</v>
      </c>
      <c r="W54" s="70">
        <v>0.106902</v>
      </c>
      <c r="X54" s="70">
        <v>0.107608</v>
      </c>
      <c r="Y54" s="70">
        <v>0.10834100000000001</v>
      </c>
      <c r="Z54" s="70">
        <v>0.109097</v>
      </c>
      <c r="AA54" s="70">
        <v>0.10988199999999999</v>
      </c>
      <c r="AB54" s="70">
        <v>0.11070099999999999</v>
      </c>
      <c r="AC54" s="70">
        <v>0.11155</v>
      </c>
      <c r="AD54" s="70">
        <v>0.112418</v>
      </c>
      <c r="AE54" s="70">
        <v>0.11329400000000001</v>
      </c>
      <c r="AF54" s="70">
        <v>0.114162</v>
      </c>
      <c r="AG54" s="70">
        <v>0.11501400000000001</v>
      </c>
      <c r="AH54" s="70">
        <v>0.115843</v>
      </c>
      <c r="AI54" s="71">
        <v>4.0439999999999999E-3</v>
      </c>
    </row>
    <row r="55" spans="1:35" ht="15" customHeight="1" x14ac:dyDescent="0.45">
      <c r="A55" s="67" t="s">
        <v>460</v>
      </c>
      <c r="B55" s="57" t="s">
        <v>74</v>
      </c>
      <c r="C55" s="70">
        <v>3.8254999999999997E-2</v>
      </c>
      <c r="D55" s="70">
        <v>3.8837000000000003E-2</v>
      </c>
      <c r="E55" s="70">
        <v>3.9348000000000001E-2</v>
      </c>
      <c r="F55" s="70">
        <v>3.9896000000000001E-2</v>
      </c>
      <c r="G55" s="70">
        <v>4.0455999999999999E-2</v>
      </c>
      <c r="H55" s="70">
        <v>4.1035000000000002E-2</v>
      </c>
      <c r="I55" s="70">
        <v>4.1600999999999999E-2</v>
      </c>
      <c r="J55" s="70">
        <v>4.2140999999999998E-2</v>
      </c>
      <c r="K55" s="70">
        <v>4.2692000000000001E-2</v>
      </c>
      <c r="L55" s="70">
        <v>4.3250999999999998E-2</v>
      </c>
      <c r="M55" s="70">
        <v>4.3839999999999997E-2</v>
      </c>
      <c r="N55" s="70">
        <v>4.4351000000000002E-2</v>
      </c>
      <c r="O55" s="70">
        <v>4.4922999999999998E-2</v>
      </c>
      <c r="P55" s="70">
        <v>4.5523000000000001E-2</v>
      </c>
      <c r="Q55" s="70">
        <v>4.6109999999999998E-2</v>
      </c>
      <c r="R55" s="70">
        <v>4.6684000000000003E-2</v>
      </c>
      <c r="S55" s="70">
        <v>4.7260999999999997E-2</v>
      </c>
      <c r="T55" s="70">
        <v>4.7836999999999998E-2</v>
      </c>
      <c r="U55" s="70">
        <v>4.8417000000000002E-2</v>
      </c>
      <c r="V55" s="70">
        <v>4.9003999999999999E-2</v>
      </c>
      <c r="W55" s="70">
        <v>4.9602E-2</v>
      </c>
      <c r="X55" s="70">
        <v>5.0219E-2</v>
      </c>
      <c r="Y55" s="70">
        <v>5.0841999999999998E-2</v>
      </c>
      <c r="Z55" s="70">
        <v>5.1465999999999998E-2</v>
      </c>
      <c r="AA55" s="70">
        <v>5.2091999999999999E-2</v>
      </c>
      <c r="AB55" s="70">
        <v>5.2724E-2</v>
      </c>
      <c r="AC55" s="70">
        <v>5.3348E-2</v>
      </c>
      <c r="AD55" s="70">
        <v>5.3962999999999997E-2</v>
      </c>
      <c r="AE55" s="70">
        <v>5.4563E-2</v>
      </c>
      <c r="AF55" s="70">
        <v>5.5159E-2</v>
      </c>
      <c r="AG55" s="70">
        <v>5.5743000000000001E-2</v>
      </c>
      <c r="AH55" s="70">
        <v>5.6320000000000002E-2</v>
      </c>
      <c r="AI55" s="71">
        <v>1.2555E-2</v>
      </c>
    </row>
    <row r="56" spans="1:35" ht="15" customHeight="1" x14ac:dyDescent="0.45">
      <c r="A56" s="14" t="s">
        <v>461</v>
      </c>
      <c r="B56" s="57" t="s">
        <v>81</v>
      </c>
      <c r="C56" s="70">
        <v>0.230131</v>
      </c>
      <c r="D56" s="70">
        <v>0.23019300000000001</v>
      </c>
      <c r="E56" s="70">
        <v>0.229575</v>
      </c>
      <c r="F56" s="70">
        <v>0.229018</v>
      </c>
      <c r="G56" s="70">
        <v>0.228383</v>
      </c>
      <c r="H56" s="70">
        <v>0.227713</v>
      </c>
      <c r="I56" s="70">
        <v>0.226824</v>
      </c>
      <c r="J56" s="70">
        <v>0.22565099999999999</v>
      </c>
      <c r="K56" s="70">
        <v>0.224382</v>
      </c>
      <c r="L56" s="70">
        <v>0.223194</v>
      </c>
      <c r="M56" s="70">
        <v>0.222165</v>
      </c>
      <c r="N56" s="70">
        <v>0.220607</v>
      </c>
      <c r="O56" s="70">
        <v>0.21934899999999999</v>
      </c>
      <c r="P56" s="70">
        <v>0.218337</v>
      </c>
      <c r="Q56" s="70">
        <v>0.217336</v>
      </c>
      <c r="R56" s="70">
        <v>0.21632799999999999</v>
      </c>
      <c r="S56" s="70">
        <v>0.215415</v>
      </c>
      <c r="T56" s="70">
        <v>0.214613</v>
      </c>
      <c r="U56" s="70">
        <v>0.21377399999999999</v>
      </c>
      <c r="V56" s="70">
        <v>0.212921</v>
      </c>
      <c r="W56" s="70">
        <v>0.21208199999999999</v>
      </c>
      <c r="X56" s="70">
        <v>0.211281</v>
      </c>
      <c r="Y56" s="70">
        <v>0.210481</v>
      </c>
      <c r="Z56" s="70">
        <v>0.20968100000000001</v>
      </c>
      <c r="AA56" s="70">
        <v>0.20888300000000001</v>
      </c>
      <c r="AB56" s="70">
        <v>0.208097</v>
      </c>
      <c r="AC56" s="70">
        <v>0.207287</v>
      </c>
      <c r="AD56" s="70">
        <v>0.20646600000000001</v>
      </c>
      <c r="AE56" s="70">
        <v>0.205618</v>
      </c>
      <c r="AF56" s="70">
        <v>0.204794</v>
      </c>
      <c r="AG56" s="70">
        <v>0.20396600000000001</v>
      </c>
      <c r="AH56" s="70">
        <v>0.20314299999999999</v>
      </c>
      <c r="AI56" s="71">
        <v>-4.0159999999999996E-3</v>
      </c>
    </row>
    <row r="57" spans="1:35" ht="15" customHeight="1" x14ac:dyDescent="0.45">
      <c r="A57" s="14" t="s">
        <v>462</v>
      </c>
      <c r="B57" s="56" t="s">
        <v>25</v>
      </c>
      <c r="C57" s="72">
        <v>5.2253179999999997</v>
      </c>
      <c r="D57" s="72">
        <v>5.1189559999999998</v>
      </c>
      <c r="E57" s="72">
        <v>5.0402670000000001</v>
      </c>
      <c r="F57" s="72">
        <v>5.0292120000000002</v>
      </c>
      <c r="G57" s="72">
        <v>5.0150779999999999</v>
      </c>
      <c r="H57" s="72">
        <v>5.0013889999999996</v>
      </c>
      <c r="I57" s="72">
        <v>4.983142</v>
      </c>
      <c r="J57" s="72">
        <v>4.9600229999999996</v>
      </c>
      <c r="K57" s="72">
        <v>4.9365420000000002</v>
      </c>
      <c r="L57" s="72">
        <v>4.915648</v>
      </c>
      <c r="M57" s="72">
        <v>4.899756</v>
      </c>
      <c r="N57" s="72">
        <v>4.8829919999999998</v>
      </c>
      <c r="O57" s="72">
        <v>4.8712669999999996</v>
      </c>
      <c r="P57" s="72">
        <v>4.8606040000000004</v>
      </c>
      <c r="Q57" s="72">
        <v>4.8488119999999997</v>
      </c>
      <c r="R57" s="72">
        <v>4.8365</v>
      </c>
      <c r="S57" s="72">
        <v>4.8269019999999996</v>
      </c>
      <c r="T57" s="72">
        <v>4.8195160000000001</v>
      </c>
      <c r="U57" s="72">
        <v>4.8106949999999999</v>
      </c>
      <c r="V57" s="72">
        <v>4.8018910000000004</v>
      </c>
      <c r="W57" s="72">
        <v>4.7926599999999997</v>
      </c>
      <c r="X57" s="72">
        <v>4.7849279999999998</v>
      </c>
      <c r="Y57" s="72">
        <v>4.7777399999999997</v>
      </c>
      <c r="Z57" s="72">
        <v>4.770054</v>
      </c>
      <c r="AA57" s="72">
        <v>4.7630059999999999</v>
      </c>
      <c r="AB57" s="72">
        <v>4.7569340000000002</v>
      </c>
      <c r="AC57" s="72">
        <v>4.7510899999999996</v>
      </c>
      <c r="AD57" s="72">
        <v>4.745323</v>
      </c>
      <c r="AE57" s="72">
        <v>4.7394470000000002</v>
      </c>
      <c r="AF57" s="72">
        <v>4.733562</v>
      </c>
      <c r="AG57" s="72">
        <v>4.7276629999999997</v>
      </c>
      <c r="AH57" s="72">
        <v>4.7213250000000002</v>
      </c>
      <c r="AI57" s="73">
        <v>-3.2659999999999998E-3</v>
      </c>
    </row>
    <row r="58" spans="1:35" ht="15" customHeight="1" x14ac:dyDescent="0.45">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row>
    <row r="59" spans="1:35" ht="15" customHeight="1" x14ac:dyDescent="0.45">
      <c r="B59" s="56" t="s">
        <v>382</v>
      </c>
      <c r="C59" s="74"/>
      <c r="D59" s="74"/>
      <c r="E59" s="74"/>
      <c r="F59" s="74"/>
      <c r="G59" s="74"/>
      <c r="H59" s="74"/>
      <c r="I59" s="74"/>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c r="AI59" s="74"/>
    </row>
    <row r="60" spans="1:35" ht="15" customHeight="1" x14ac:dyDescent="0.45">
      <c r="A60" s="14" t="s">
        <v>463</v>
      </c>
      <c r="B60" s="57" t="s">
        <v>71</v>
      </c>
      <c r="C60" s="70">
        <v>0.39630500000000002</v>
      </c>
      <c r="D60" s="70">
        <v>0.37365399999999999</v>
      </c>
      <c r="E60" s="70">
        <v>0.35734199999999999</v>
      </c>
      <c r="F60" s="70">
        <v>0.348408</v>
      </c>
      <c r="G60" s="70">
        <v>0.33939200000000003</v>
      </c>
      <c r="H60" s="70">
        <v>0.33038899999999999</v>
      </c>
      <c r="I60" s="70">
        <v>0.32172800000000001</v>
      </c>
      <c r="J60" s="70">
        <v>0.31355899999999998</v>
      </c>
      <c r="K60" s="70">
        <v>0.30630200000000002</v>
      </c>
      <c r="L60" s="70">
        <v>0.29918099999999997</v>
      </c>
      <c r="M60" s="70">
        <v>0.292431</v>
      </c>
      <c r="N60" s="70">
        <v>0.28610200000000002</v>
      </c>
      <c r="O60" s="70">
        <v>0.27993299999999999</v>
      </c>
      <c r="P60" s="70">
        <v>0.27397300000000002</v>
      </c>
      <c r="Q60" s="70">
        <v>0.26814900000000003</v>
      </c>
      <c r="R60" s="70">
        <v>0.26252199999999998</v>
      </c>
      <c r="S60" s="70">
        <v>0.25709300000000002</v>
      </c>
      <c r="T60" s="70">
        <v>0.25184200000000001</v>
      </c>
      <c r="U60" s="70">
        <v>0.246837</v>
      </c>
      <c r="V60" s="70">
        <v>0.24202799999999999</v>
      </c>
      <c r="W60" s="70">
        <v>0.23729</v>
      </c>
      <c r="X60" s="70">
        <v>0.23288600000000001</v>
      </c>
      <c r="Y60" s="70">
        <v>0.22851099999999999</v>
      </c>
      <c r="Z60" s="70">
        <v>0.22400700000000001</v>
      </c>
      <c r="AA60" s="70">
        <v>0.219531</v>
      </c>
      <c r="AB60" s="70">
        <v>0.215146</v>
      </c>
      <c r="AC60" s="70">
        <v>0.21073700000000001</v>
      </c>
      <c r="AD60" s="70">
        <v>0.206484</v>
      </c>
      <c r="AE60" s="70">
        <v>0.202234</v>
      </c>
      <c r="AF60" s="70">
        <v>0.197932</v>
      </c>
      <c r="AG60" s="70">
        <v>0.19373199999999999</v>
      </c>
      <c r="AH60" s="70">
        <v>0.18964500000000001</v>
      </c>
      <c r="AI60" s="71">
        <v>-2.3494999999999999E-2</v>
      </c>
    </row>
    <row r="61" spans="1:35" ht="15" customHeight="1" x14ac:dyDescent="0.45">
      <c r="A61" s="14" t="s">
        <v>464</v>
      </c>
      <c r="B61" s="57" t="s">
        <v>73</v>
      </c>
      <c r="C61" s="70">
        <v>4.9792999999999997E-2</v>
      </c>
      <c r="D61" s="70">
        <v>4.7361E-2</v>
      </c>
      <c r="E61" s="70">
        <v>4.5157999999999997E-2</v>
      </c>
      <c r="F61" s="70">
        <v>4.3024E-2</v>
      </c>
      <c r="G61" s="70">
        <v>4.1055000000000001E-2</v>
      </c>
      <c r="H61" s="70">
        <v>3.9294999999999997E-2</v>
      </c>
      <c r="I61" s="70">
        <v>3.7783999999999998E-2</v>
      </c>
      <c r="J61" s="70">
        <v>3.6502E-2</v>
      </c>
      <c r="K61" s="70">
        <v>3.5485999999999997E-2</v>
      </c>
      <c r="L61" s="70">
        <v>3.4648999999999999E-2</v>
      </c>
      <c r="M61" s="70">
        <v>3.3993000000000002E-2</v>
      </c>
      <c r="N61" s="70">
        <v>3.3533E-2</v>
      </c>
      <c r="O61" s="70">
        <v>3.3020000000000001E-2</v>
      </c>
      <c r="P61" s="70">
        <v>3.2479000000000001E-2</v>
      </c>
      <c r="Q61" s="70">
        <v>3.1905999999999997E-2</v>
      </c>
      <c r="R61" s="70">
        <v>3.1322999999999997E-2</v>
      </c>
      <c r="S61" s="70">
        <v>3.0728999999999999E-2</v>
      </c>
      <c r="T61" s="70">
        <v>3.0126E-2</v>
      </c>
      <c r="U61" s="70">
        <v>2.9527999999999999E-2</v>
      </c>
      <c r="V61" s="70">
        <v>2.8937000000000001E-2</v>
      </c>
      <c r="W61" s="70">
        <v>2.8351000000000001E-2</v>
      </c>
      <c r="X61" s="70">
        <v>2.7793000000000002E-2</v>
      </c>
      <c r="Y61" s="70">
        <v>2.7248000000000001E-2</v>
      </c>
      <c r="Z61" s="70">
        <v>2.6707000000000002E-2</v>
      </c>
      <c r="AA61" s="70">
        <v>2.6189E-2</v>
      </c>
      <c r="AB61" s="70">
        <v>2.5701000000000002E-2</v>
      </c>
      <c r="AC61" s="70">
        <v>2.5228E-2</v>
      </c>
      <c r="AD61" s="70">
        <v>2.4791000000000001E-2</v>
      </c>
      <c r="AE61" s="70">
        <v>2.4369999999999999E-2</v>
      </c>
      <c r="AF61" s="70">
        <v>2.3959000000000001E-2</v>
      </c>
      <c r="AG61" s="70">
        <v>2.3560999999999999E-2</v>
      </c>
      <c r="AH61" s="70">
        <v>2.3179999999999999E-2</v>
      </c>
      <c r="AI61" s="71">
        <v>-2.4362999999999999E-2</v>
      </c>
    </row>
    <row r="62" spans="1:35" ht="15" customHeight="1" x14ac:dyDescent="0.45">
      <c r="A62" s="14" t="s">
        <v>465</v>
      </c>
      <c r="B62" s="57" t="s">
        <v>383</v>
      </c>
      <c r="C62" s="70">
        <v>7.639E-3</v>
      </c>
      <c r="D62" s="70">
        <v>7.5909999999999997E-3</v>
      </c>
      <c r="E62" s="70">
        <v>7.5560000000000002E-3</v>
      </c>
      <c r="F62" s="70">
        <v>7.4999999999999997E-3</v>
      </c>
      <c r="G62" s="70">
        <v>7.4390000000000003E-3</v>
      </c>
      <c r="H62" s="70">
        <v>7.3740000000000003E-3</v>
      </c>
      <c r="I62" s="70">
        <v>7.3119999999999999E-3</v>
      </c>
      <c r="J62" s="70">
        <v>7.2550000000000002E-3</v>
      </c>
      <c r="K62" s="70">
        <v>7.2090000000000001E-3</v>
      </c>
      <c r="L62" s="70">
        <v>7.162E-3</v>
      </c>
      <c r="M62" s="70">
        <v>7.1159999999999999E-3</v>
      </c>
      <c r="N62" s="70">
        <v>7.0730000000000003E-3</v>
      </c>
      <c r="O62" s="70">
        <v>7.0299999999999998E-3</v>
      </c>
      <c r="P62" s="70">
        <v>6.9870000000000002E-3</v>
      </c>
      <c r="Q62" s="70">
        <v>6.9430000000000004E-3</v>
      </c>
      <c r="R62" s="70">
        <v>6.8999999999999999E-3</v>
      </c>
      <c r="S62" s="70">
        <v>6.8580000000000004E-3</v>
      </c>
      <c r="T62" s="70">
        <v>6.8170000000000001E-3</v>
      </c>
      <c r="U62" s="70">
        <v>6.7780000000000002E-3</v>
      </c>
      <c r="V62" s="70">
        <v>6.7400000000000003E-3</v>
      </c>
      <c r="W62" s="70">
        <v>6.7019999999999996E-3</v>
      </c>
      <c r="X62" s="70">
        <v>6.6670000000000002E-3</v>
      </c>
      <c r="Y62" s="70">
        <v>6.633E-3</v>
      </c>
      <c r="Z62" s="70">
        <v>6.594E-3</v>
      </c>
      <c r="AA62" s="70">
        <v>6.5570000000000003E-3</v>
      </c>
      <c r="AB62" s="70">
        <v>6.5209999999999999E-3</v>
      </c>
      <c r="AC62" s="70">
        <v>6.4840000000000002E-3</v>
      </c>
      <c r="AD62" s="70">
        <v>6.45E-3</v>
      </c>
      <c r="AE62" s="70">
        <v>6.4159999999999998E-3</v>
      </c>
      <c r="AF62" s="70">
        <v>6.3810000000000004E-3</v>
      </c>
      <c r="AG62" s="70">
        <v>6.3470000000000002E-3</v>
      </c>
      <c r="AH62" s="70">
        <v>6.3150000000000003E-3</v>
      </c>
      <c r="AI62" s="71">
        <v>-6.1199999999999996E-3</v>
      </c>
    </row>
    <row r="63" spans="1:35" ht="15" customHeight="1" x14ac:dyDescent="0.45">
      <c r="A63" s="14" t="s">
        <v>466</v>
      </c>
      <c r="B63" s="56" t="s">
        <v>25</v>
      </c>
      <c r="C63" s="72">
        <v>0.453737</v>
      </c>
      <c r="D63" s="72">
        <v>0.42860700000000002</v>
      </c>
      <c r="E63" s="72">
        <v>0.41005599999999998</v>
      </c>
      <c r="F63" s="72">
        <v>0.39893200000000001</v>
      </c>
      <c r="G63" s="72">
        <v>0.38788600000000001</v>
      </c>
      <c r="H63" s="72">
        <v>0.377058</v>
      </c>
      <c r="I63" s="72">
        <v>0.36682399999999998</v>
      </c>
      <c r="J63" s="72">
        <v>0.35731600000000002</v>
      </c>
      <c r="K63" s="72">
        <v>0.348997</v>
      </c>
      <c r="L63" s="72">
        <v>0.34099099999999999</v>
      </c>
      <c r="M63" s="72">
        <v>0.33354099999999998</v>
      </c>
      <c r="N63" s="72">
        <v>0.32670900000000003</v>
      </c>
      <c r="O63" s="72">
        <v>0.31998199999999999</v>
      </c>
      <c r="P63" s="72">
        <v>0.31344</v>
      </c>
      <c r="Q63" s="72">
        <v>0.30699700000000002</v>
      </c>
      <c r="R63" s="72">
        <v>0.30074499999999998</v>
      </c>
      <c r="S63" s="72">
        <v>0.29468</v>
      </c>
      <c r="T63" s="72">
        <v>0.28878599999999999</v>
      </c>
      <c r="U63" s="72">
        <v>0.28314299999999998</v>
      </c>
      <c r="V63" s="72">
        <v>0.27770499999999998</v>
      </c>
      <c r="W63" s="72">
        <v>0.272343</v>
      </c>
      <c r="X63" s="72">
        <v>0.26734599999999997</v>
      </c>
      <c r="Y63" s="72">
        <v>0.26239200000000001</v>
      </c>
      <c r="Z63" s="72">
        <v>0.25730799999999998</v>
      </c>
      <c r="AA63" s="72">
        <v>0.25227699999999997</v>
      </c>
      <c r="AB63" s="72">
        <v>0.247368</v>
      </c>
      <c r="AC63" s="72">
        <v>0.24245</v>
      </c>
      <c r="AD63" s="72">
        <v>0.23772499999999999</v>
      </c>
      <c r="AE63" s="72">
        <v>0.23303399999999999</v>
      </c>
      <c r="AF63" s="72">
        <v>0.22831899999999999</v>
      </c>
      <c r="AG63" s="72">
        <v>0.223718</v>
      </c>
      <c r="AH63" s="72">
        <v>0.21925</v>
      </c>
      <c r="AI63" s="73">
        <v>-2.3188E-2</v>
      </c>
    </row>
    <row r="64" spans="1:35" ht="15" customHeight="1" x14ac:dyDescent="0.45">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row>
    <row r="65" spans="1:35" ht="15" customHeight="1" x14ac:dyDescent="0.45">
      <c r="B65" s="56" t="s">
        <v>82</v>
      </c>
      <c r="C65" s="74"/>
      <c r="D65" s="74"/>
      <c r="E65" s="74"/>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c r="AI65" s="74"/>
    </row>
    <row r="66" spans="1:35" ht="15" customHeight="1" x14ac:dyDescent="0.45">
      <c r="A66" s="14" t="s">
        <v>467</v>
      </c>
      <c r="B66" s="57" t="s">
        <v>71</v>
      </c>
      <c r="C66" s="70">
        <v>0.31240000000000001</v>
      </c>
      <c r="D66" s="70">
        <v>0.297348</v>
      </c>
      <c r="E66" s="70">
        <v>0.28806999999999999</v>
      </c>
      <c r="F66" s="70">
        <v>0.28329500000000002</v>
      </c>
      <c r="G66" s="70">
        <v>0.27804499999999999</v>
      </c>
      <c r="H66" s="70">
        <v>0.27272299999999999</v>
      </c>
      <c r="I66" s="70">
        <v>0.26722800000000002</v>
      </c>
      <c r="J66" s="70">
        <v>0.26155600000000001</v>
      </c>
      <c r="K66" s="70">
        <v>0.25622299999999998</v>
      </c>
      <c r="L66" s="70">
        <v>0.25131799999999999</v>
      </c>
      <c r="M66" s="70">
        <v>0.24693699999999999</v>
      </c>
      <c r="N66" s="70">
        <v>0.24301400000000001</v>
      </c>
      <c r="O66" s="70">
        <v>0.23950299999999999</v>
      </c>
      <c r="P66" s="70">
        <v>0.23625599999999999</v>
      </c>
      <c r="Q66" s="70">
        <v>0.23310900000000001</v>
      </c>
      <c r="R66" s="70">
        <v>0.23000499999999999</v>
      </c>
      <c r="S66" s="70">
        <v>0.227025</v>
      </c>
      <c r="T66" s="70">
        <v>0.22408700000000001</v>
      </c>
      <c r="U66" s="70">
        <v>0.22117200000000001</v>
      </c>
      <c r="V66" s="70">
        <v>0.21834799999999999</v>
      </c>
      <c r="W66" s="70">
        <v>0.215563</v>
      </c>
      <c r="X66" s="70">
        <v>0.21290600000000001</v>
      </c>
      <c r="Y66" s="70">
        <v>0.210395</v>
      </c>
      <c r="Z66" s="70">
        <v>0.20783499999999999</v>
      </c>
      <c r="AA66" s="70">
        <v>0.20531099999999999</v>
      </c>
      <c r="AB66" s="70">
        <v>0.20280300000000001</v>
      </c>
      <c r="AC66" s="70">
        <v>0.20036699999999999</v>
      </c>
      <c r="AD66" s="70">
        <v>0.19797200000000001</v>
      </c>
      <c r="AE66" s="70">
        <v>0.19562599999999999</v>
      </c>
      <c r="AF66" s="70">
        <v>0.193273</v>
      </c>
      <c r="AG66" s="70">
        <v>0.190998</v>
      </c>
      <c r="AH66" s="70">
        <v>0.188774</v>
      </c>
      <c r="AI66" s="71">
        <v>-1.6118E-2</v>
      </c>
    </row>
    <row r="67" spans="1:35" ht="15" customHeight="1" x14ac:dyDescent="0.45">
      <c r="A67" s="14" t="s">
        <v>468</v>
      </c>
      <c r="B67" s="57" t="s">
        <v>73</v>
      </c>
      <c r="C67" s="70">
        <v>6.4907000000000006E-2</v>
      </c>
      <c r="D67" s="70">
        <v>6.1996999999999997E-2</v>
      </c>
      <c r="E67" s="70">
        <v>5.9512000000000002E-2</v>
      </c>
      <c r="F67" s="70">
        <v>5.7116E-2</v>
      </c>
      <c r="G67" s="70">
        <v>5.4857999999999997E-2</v>
      </c>
      <c r="H67" s="70">
        <v>5.2810000000000003E-2</v>
      </c>
      <c r="I67" s="70">
        <v>5.0929000000000002E-2</v>
      </c>
      <c r="J67" s="70">
        <v>4.9193000000000001E-2</v>
      </c>
      <c r="K67" s="70">
        <v>4.7643999999999999E-2</v>
      </c>
      <c r="L67" s="70">
        <v>4.6325999999999999E-2</v>
      </c>
      <c r="M67" s="70">
        <v>4.5241999999999997E-2</v>
      </c>
      <c r="N67" s="70">
        <v>4.4375999999999999E-2</v>
      </c>
      <c r="O67" s="70">
        <v>4.3494999999999999E-2</v>
      </c>
      <c r="P67" s="70">
        <v>4.2594E-2</v>
      </c>
      <c r="Q67" s="70">
        <v>4.1651000000000001E-2</v>
      </c>
      <c r="R67" s="70">
        <v>4.0675000000000003E-2</v>
      </c>
      <c r="S67" s="70">
        <v>3.9683000000000003E-2</v>
      </c>
      <c r="T67" s="70">
        <v>3.8676000000000002E-2</v>
      </c>
      <c r="U67" s="70">
        <v>3.7665999999999998E-2</v>
      </c>
      <c r="V67" s="70">
        <v>3.6667999999999999E-2</v>
      </c>
      <c r="W67" s="70">
        <v>3.5697E-2</v>
      </c>
      <c r="X67" s="70">
        <v>3.4771000000000003E-2</v>
      </c>
      <c r="Y67" s="70">
        <v>3.3898999999999999E-2</v>
      </c>
      <c r="Z67" s="70">
        <v>3.3078000000000003E-2</v>
      </c>
      <c r="AA67" s="70">
        <v>3.2310999999999999E-2</v>
      </c>
      <c r="AB67" s="70">
        <v>3.1602999999999999E-2</v>
      </c>
      <c r="AC67" s="70">
        <v>3.0949999999999998E-2</v>
      </c>
      <c r="AD67" s="70">
        <v>3.0346999999999999E-2</v>
      </c>
      <c r="AE67" s="70">
        <v>2.9777999999999999E-2</v>
      </c>
      <c r="AF67" s="70">
        <v>2.9234E-2</v>
      </c>
      <c r="AG67" s="70">
        <v>2.8712999999999999E-2</v>
      </c>
      <c r="AH67" s="70">
        <v>2.8213999999999999E-2</v>
      </c>
      <c r="AI67" s="71">
        <v>-2.6516999999999999E-2</v>
      </c>
    </row>
    <row r="68" spans="1:35" ht="15" customHeight="1" x14ac:dyDescent="0.45">
      <c r="A68" s="14" t="s">
        <v>469</v>
      </c>
      <c r="B68" s="57" t="s">
        <v>21</v>
      </c>
      <c r="C68" s="70">
        <v>1.6829E-2</v>
      </c>
      <c r="D68" s="70">
        <v>1.6608999999999999E-2</v>
      </c>
      <c r="E68" s="70">
        <v>1.6388E-2</v>
      </c>
      <c r="F68" s="70">
        <v>1.6164000000000001E-2</v>
      </c>
      <c r="G68" s="70">
        <v>1.5934E-2</v>
      </c>
      <c r="H68" s="70">
        <v>1.5701E-2</v>
      </c>
      <c r="I68" s="70">
        <v>1.5462999999999999E-2</v>
      </c>
      <c r="J68" s="70">
        <v>1.5214999999999999E-2</v>
      </c>
      <c r="K68" s="70">
        <v>1.4951000000000001E-2</v>
      </c>
      <c r="L68" s="70">
        <v>1.4678999999999999E-2</v>
      </c>
      <c r="M68" s="70">
        <v>1.44E-2</v>
      </c>
      <c r="N68" s="70">
        <v>1.4116E-2</v>
      </c>
      <c r="O68" s="70">
        <v>1.3828E-2</v>
      </c>
      <c r="P68" s="70">
        <v>1.3538E-2</v>
      </c>
      <c r="Q68" s="70">
        <v>1.3289E-2</v>
      </c>
      <c r="R68" s="70">
        <v>1.3079E-2</v>
      </c>
      <c r="S68" s="70">
        <v>1.2911000000000001E-2</v>
      </c>
      <c r="T68" s="70">
        <v>1.2782E-2</v>
      </c>
      <c r="U68" s="70">
        <v>1.2695E-2</v>
      </c>
      <c r="V68" s="70">
        <v>1.2600999999999999E-2</v>
      </c>
      <c r="W68" s="70">
        <v>1.2501999999999999E-2</v>
      </c>
      <c r="X68" s="70">
        <v>1.2397999999999999E-2</v>
      </c>
      <c r="Y68" s="70">
        <v>1.2290000000000001E-2</v>
      </c>
      <c r="Z68" s="70">
        <v>1.2179000000000001E-2</v>
      </c>
      <c r="AA68" s="70">
        <v>1.2064999999999999E-2</v>
      </c>
      <c r="AB68" s="70">
        <v>1.1953E-2</v>
      </c>
      <c r="AC68" s="70">
        <v>1.1842999999999999E-2</v>
      </c>
      <c r="AD68" s="70">
        <v>1.1738E-2</v>
      </c>
      <c r="AE68" s="70">
        <v>1.1639E-2</v>
      </c>
      <c r="AF68" s="70">
        <v>1.1545E-2</v>
      </c>
      <c r="AG68" s="70">
        <v>1.1454000000000001E-2</v>
      </c>
      <c r="AH68" s="70">
        <v>1.1365999999999999E-2</v>
      </c>
      <c r="AI68" s="71">
        <v>-1.2579999999999999E-2</v>
      </c>
    </row>
    <row r="69" spans="1:35" ht="15" customHeight="1" x14ac:dyDescent="0.45">
      <c r="A69" s="14" t="s">
        <v>470</v>
      </c>
      <c r="B69" s="57" t="s">
        <v>399</v>
      </c>
      <c r="C69" s="70">
        <v>6.7835999999999994E-2</v>
      </c>
      <c r="D69" s="70">
        <v>6.9144999999999998E-2</v>
      </c>
      <c r="E69" s="70">
        <v>7.0644999999999999E-2</v>
      </c>
      <c r="F69" s="70">
        <v>7.2034000000000001E-2</v>
      </c>
      <c r="G69" s="70">
        <v>7.3318999999999995E-2</v>
      </c>
      <c r="H69" s="70">
        <v>7.4573E-2</v>
      </c>
      <c r="I69" s="70">
        <v>7.5785000000000005E-2</v>
      </c>
      <c r="J69" s="70">
        <v>7.6942999999999998E-2</v>
      </c>
      <c r="K69" s="70">
        <v>7.8118000000000007E-2</v>
      </c>
      <c r="L69" s="70">
        <v>7.9376000000000002E-2</v>
      </c>
      <c r="M69" s="70">
        <v>8.0732999999999999E-2</v>
      </c>
      <c r="N69" s="70">
        <v>8.2151000000000002E-2</v>
      </c>
      <c r="O69" s="70">
        <v>8.3686999999999998E-2</v>
      </c>
      <c r="P69" s="70">
        <v>8.5272000000000001E-2</v>
      </c>
      <c r="Q69" s="70">
        <v>8.6857000000000004E-2</v>
      </c>
      <c r="R69" s="70">
        <v>8.8431999999999997E-2</v>
      </c>
      <c r="S69" s="70">
        <v>9.0010000000000007E-2</v>
      </c>
      <c r="T69" s="70">
        <v>9.1566999999999996E-2</v>
      </c>
      <c r="U69" s="70">
        <v>9.3100000000000002E-2</v>
      </c>
      <c r="V69" s="70">
        <v>9.4614000000000004E-2</v>
      </c>
      <c r="W69" s="70">
        <v>9.6116999999999994E-2</v>
      </c>
      <c r="X69" s="70">
        <v>9.7638000000000003E-2</v>
      </c>
      <c r="Y69" s="70">
        <v>9.9182999999999993E-2</v>
      </c>
      <c r="Z69" s="70">
        <v>0.10072399999999999</v>
      </c>
      <c r="AA69" s="70">
        <v>0.10228</v>
      </c>
      <c r="AB69" s="70">
        <v>0.103867</v>
      </c>
      <c r="AC69" s="70">
        <v>0.105489</v>
      </c>
      <c r="AD69" s="70">
        <v>0.107143</v>
      </c>
      <c r="AE69" s="70">
        <v>0.108802</v>
      </c>
      <c r="AF69" s="70">
        <v>0.11045099999999999</v>
      </c>
      <c r="AG69" s="70">
        <v>0.112106</v>
      </c>
      <c r="AH69" s="70">
        <v>0.113775</v>
      </c>
      <c r="AI69" s="71">
        <v>1.6822E-2</v>
      </c>
    </row>
    <row r="70" spans="1:35" ht="15" customHeight="1" x14ac:dyDescent="0.45">
      <c r="A70" s="14" t="s">
        <v>471</v>
      </c>
      <c r="B70" s="56" t="s">
        <v>25</v>
      </c>
      <c r="C70" s="72">
        <v>0.46197100000000002</v>
      </c>
      <c r="D70" s="72">
        <v>0.44509799999999999</v>
      </c>
      <c r="E70" s="72">
        <v>0.43461499999999997</v>
      </c>
      <c r="F70" s="72">
        <v>0.42860900000000002</v>
      </c>
      <c r="G70" s="72">
        <v>0.42215599999999998</v>
      </c>
      <c r="H70" s="72">
        <v>0.41580600000000001</v>
      </c>
      <c r="I70" s="72">
        <v>0.40940700000000002</v>
      </c>
      <c r="J70" s="72">
        <v>0.40290599999999999</v>
      </c>
      <c r="K70" s="72">
        <v>0.39693600000000001</v>
      </c>
      <c r="L70" s="72">
        <v>0.39169900000000002</v>
      </c>
      <c r="M70" s="72">
        <v>0.38731199999999999</v>
      </c>
      <c r="N70" s="72">
        <v>0.38365700000000003</v>
      </c>
      <c r="O70" s="72">
        <v>0.38051299999999999</v>
      </c>
      <c r="P70" s="72">
        <v>0.37766</v>
      </c>
      <c r="Q70" s="72">
        <v>0.37490499999999999</v>
      </c>
      <c r="R70" s="72">
        <v>0.37219200000000002</v>
      </c>
      <c r="S70" s="72">
        <v>0.36962899999999999</v>
      </c>
      <c r="T70" s="72">
        <v>0.36711300000000002</v>
      </c>
      <c r="U70" s="72">
        <v>0.36463200000000001</v>
      </c>
      <c r="V70" s="72">
        <v>0.36223100000000003</v>
      </c>
      <c r="W70" s="72">
        <v>0.359879</v>
      </c>
      <c r="X70" s="72">
        <v>0.357713</v>
      </c>
      <c r="Y70" s="72">
        <v>0.355767</v>
      </c>
      <c r="Z70" s="72">
        <v>0.35381600000000002</v>
      </c>
      <c r="AA70" s="72">
        <v>0.35196699999999997</v>
      </c>
      <c r="AB70" s="72">
        <v>0.35022599999999998</v>
      </c>
      <c r="AC70" s="72">
        <v>0.34865000000000002</v>
      </c>
      <c r="AD70" s="72">
        <v>0.34720000000000001</v>
      </c>
      <c r="AE70" s="72">
        <v>0.34584599999999999</v>
      </c>
      <c r="AF70" s="72">
        <v>0.34450199999999997</v>
      </c>
      <c r="AG70" s="72">
        <v>0.34327099999999999</v>
      </c>
      <c r="AH70" s="72">
        <v>0.34212900000000002</v>
      </c>
      <c r="AI70" s="73">
        <v>-9.6410000000000003E-3</v>
      </c>
    </row>
    <row r="71" spans="1:35" ht="15" customHeight="1" x14ac:dyDescent="0.45">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c r="AI71" s="74"/>
    </row>
    <row r="72" spans="1:35" ht="15" customHeight="1" x14ac:dyDescent="0.45">
      <c r="A72" s="14" t="s">
        <v>472</v>
      </c>
      <c r="B72" s="57" t="s">
        <v>400</v>
      </c>
      <c r="C72" s="70">
        <v>0.52879799999999999</v>
      </c>
      <c r="D72" s="70">
        <v>0.49784699999999998</v>
      </c>
      <c r="E72" s="70">
        <v>0.472773</v>
      </c>
      <c r="F72" s="70">
        <v>0.46401700000000001</v>
      </c>
      <c r="G72" s="70">
        <v>0.45689400000000002</v>
      </c>
      <c r="H72" s="70">
        <v>0.45093299999999997</v>
      </c>
      <c r="I72" s="70">
        <v>0.44428400000000001</v>
      </c>
      <c r="J72" s="70">
        <v>0.43823299999999998</v>
      </c>
      <c r="K72" s="70">
        <v>0.430919</v>
      </c>
      <c r="L72" s="70">
        <v>0.42432399999999998</v>
      </c>
      <c r="M72" s="70">
        <v>0.41768899999999998</v>
      </c>
      <c r="N72" s="70">
        <v>0.41045799999999999</v>
      </c>
      <c r="O72" s="70">
        <v>0.40359200000000001</v>
      </c>
      <c r="P72" s="70">
        <v>0.39649400000000001</v>
      </c>
      <c r="Q72" s="70">
        <v>0.39019500000000001</v>
      </c>
      <c r="R72" s="70">
        <v>0.383606</v>
      </c>
      <c r="S72" s="70">
        <v>0.376938</v>
      </c>
      <c r="T72" s="70">
        <v>0.37016700000000002</v>
      </c>
      <c r="U72" s="70">
        <v>0.36333599999999999</v>
      </c>
      <c r="V72" s="70">
        <v>0.35694300000000001</v>
      </c>
      <c r="W72" s="70">
        <v>0.35095799999999999</v>
      </c>
      <c r="X72" s="70">
        <v>0.34453899999999998</v>
      </c>
      <c r="Y72" s="70">
        <v>0.338671</v>
      </c>
      <c r="Z72" s="70">
        <v>0.33392500000000003</v>
      </c>
      <c r="AA72" s="70">
        <v>0.329488</v>
      </c>
      <c r="AB72" s="70">
        <v>0.32521299999999997</v>
      </c>
      <c r="AC72" s="70">
        <v>0.32177600000000001</v>
      </c>
      <c r="AD72" s="70">
        <v>0.31815399999999999</v>
      </c>
      <c r="AE72" s="70">
        <v>0.31483</v>
      </c>
      <c r="AF72" s="70">
        <v>0.31170700000000001</v>
      </c>
      <c r="AG72" s="70">
        <v>0.30854199999999998</v>
      </c>
      <c r="AH72" s="70">
        <v>0.30494900000000003</v>
      </c>
      <c r="AI72" s="71">
        <v>-1.7600000000000001E-2</v>
      </c>
    </row>
    <row r="74" spans="1:35" ht="15" customHeight="1" x14ac:dyDescent="0.45">
      <c r="B74" s="56" t="s">
        <v>32</v>
      </c>
    </row>
    <row r="75" spans="1:35" ht="15" customHeight="1" x14ac:dyDescent="0.45">
      <c r="A75" s="14" t="s">
        <v>473</v>
      </c>
      <c r="B75" s="57" t="s">
        <v>83</v>
      </c>
      <c r="C75" s="58">
        <v>5.7459110000000004</v>
      </c>
      <c r="D75" s="58">
        <v>5.5622819999999997</v>
      </c>
      <c r="E75" s="58">
        <v>5.4039380000000001</v>
      </c>
      <c r="F75" s="58">
        <v>5.3614499999999996</v>
      </c>
      <c r="G75" s="58">
        <v>5.3151020000000004</v>
      </c>
      <c r="H75" s="58">
        <v>5.2687629999999999</v>
      </c>
      <c r="I75" s="58">
        <v>5.2168739999999998</v>
      </c>
      <c r="J75" s="58">
        <v>5.1613930000000003</v>
      </c>
      <c r="K75" s="58">
        <v>5.1063049999999999</v>
      </c>
      <c r="L75" s="58">
        <v>5.0546870000000004</v>
      </c>
      <c r="M75" s="58">
        <v>5.0078969999999998</v>
      </c>
      <c r="N75" s="58">
        <v>4.9624069999999998</v>
      </c>
      <c r="O75" s="58">
        <v>4.9218950000000001</v>
      </c>
      <c r="P75" s="58">
        <v>4.8823129999999999</v>
      </c>
      <c r="Q75" s="58">
        <v>4.8429279999999997</v>
      </c>
      <c r="R75" s="58">
        <v>4.8031410000000001</v>
      </c>
      <c r="S75" s="58">
        <v>4.7667159999999997</v>
      </c>
      <c r="T75" s="58">
        <v>4.7324669999999998</v>
      </c>
      <c r="U75" s="58">
        <v>4.6977979999999997</v>
      </c>
      <c r="V75" s="58">
        <v>4.6643619999999997</v>
      </c>
      <c r="W75" s="58">
        <v>4.6311549999999997</v>
      </c>
      <c r="X75" s="58">
        <v>4.5996930000000003</v>
      </c>
      <c r="Y75" s="58">
        <v>4.5696630000000003</v>
      </c>
      <c r="Z75" s="58">
        <v>4.5401290000000003</v>
      </c>
      <c r="AA75" s="58">
        <v>4.5115280000000002</v>
      </c>
      <c r="AB75" s="58">
        <v>4.4833290000000003</v>
      </c>
      <c r="AC75" s="58">
        <v>4.456264</v>
      </c>
      <c r="AD75" s="58">
        <v>4.4290440000000002</v>
      </c>
      <c r="AE75" s="58">
        <v>4.4023009999999996</v>
      </c>
      <c r="AF75" s="58">
        <v>4.3753419999999998</v>
      </c>
      <c r="AG75" s="58">
        <v>4.3491559999999998</v>
      </c>
      <c r="AH75" s="58">
        <v>4.3222630000000004</v>
      </c>
      <c r="AI75" s="59">
        <v>-9.1420000000000008E-3</v>
      </c>
    </row>
    <row r="76" spans="1:35" ht="15" customHeight="1" x14ac:dyDescent="0.45">
      <c r="A76" s="14" t="s">
        <v>474</v>
      </c>
      <c r="B76" s="57" t="s">
        <v>84</v>
      </c>
      <c r="C76" s="58">
        <v>0.83327300000000004</v>
      </c>
      <c r="D76" s="58">
        <v>0.74736899999999995</v>
      </c>
      <c r="E76" s="58">
        <v>0.86880900000000005</v>
      </c>
      <c r="F76" s="58">
        <v>0.882104</v>
      </c>
      <c r="G76" s="58">
        <v>0.89051899999999995</v>
      </c>
      <c r="H76" s="58">
        <v>0.89822199999999996</v>
      </c>
      <c r="I76" s="58">
        <v>0.90453600000000001</v>
      </c>
      <c r="J76" s="58">
        <v>0.91082300000000005</v>
      </c>
      <c r="K76" s="58">
        <v>0.91835199999999995</v>
      </c>
      <c r="L76" s="58">
        <v>0.92770600000000003</v>
      </c>
      <c r="M76" s="58">
        <v>0.93915199999999999</v>
      </c>
      <c r="N76" s="58">
        <v>0.95169300000000001</v>
      </c>
      <c r="O76" s="58">
        <v>0.96513400000000005</v>
      </c>
      <c r="P76" s="58">
        <v>0.97949900000000001</v>
      </c>
      <c r="Q76" s="58">
        <v>0.99365300000000001</v>
      </c>
      <c r="R76" s="58">
        <v>1.0081020000000001</v>
      </c>
      <c r="S76" s="58">
        <v>1.024214</v>
      </c>
      <c r="T76" s="58">
        <v>1.041647</v>
      </c>
      <c r="U76" s="58">
        <v>1.060009</v>
      </c>
      <c r="V76" s="58">
        <v>1.078168</v>
      </c>
      <c r="W76" s="58">
        <v>1.096293</v>
      </c>
      <c r="X76" s="58">
        <v>1.115059</v>
      </c>
      <c r="Y76" s="58">
        <v>1.1343939999999999</v>
      </c>
      <c r="Z76" s="58">
        <v>1.154204</v>
      </c>
      <c r="AA76" s="58">
        <v>1.1737519999999999</v>
      </c>
      <c r="AB76" s="58">
        <v>1.1933180000000001</v>
      </c>
      <c r="AC76" s="58">
        <v>1.2138549999999999</v>
      </c>
      <c r="AD76" s="58">
        <v>1.2355119999999999</v>
      </c>
      <c r="AE76" s="58">
        <v>1.256904</v>
      </c>
      <c r="AF76" s="58">
        <v>1.278761</v>
      </c>
      <c r="AG76" s="58">
        <v>1.301404</v>
      </c>
      <c r="AH76" s="58">
        <v>1.3242609999999999</v>
      </c>
      <c r="AI76" s="59">
        <v>1.5056E-2</v>
      </c>
    </row>
    <row r="77" spans="1:35" ht="15" customHeight="1" x14ac:dyDescent="0.45">
      <c r="A77" s="14" t="s">
        <v>475</v>
      </c>
      <c r="B77" s="57" t="s">
        <v>85</v>
      </c>
      <c r="C77" s="58">
        <v>1.7051499999999999</v>
      </c>
      <c r="D77" s="58">
        <v>1.7060979999999999</v>
      </c>
      <c r="E77" s="58">
        <v>1.703959</v>
      </c>
      <c r="F77" s="58">
        <v>1.702785</v>
      </c>
      <c r="G77" s="58">
        <v>1.7017409999999999</v>
      </c>
      <c r="H77" s="58">
        <v>1.701012</v>
      </c>
      <c r="I77" s="58">
        <v>1.6997439999999999</v>
      </c>
      <c r="J77" s="58">
        <v>1.69801</v>
      </c>
      <c r="K77" s="58">
        <v>1.6975070000000001</v>
      </c>
      <c r="L77" s="58">
        <v>1.699702</v>
      </c>
      <c r="M77" s="58">
        <v>1.704734</v>
      </c>
      <c r="N77" s="58">
        <v>1.7095769999999999</v>
      </c>
      <c r="O77" s="58">
        <v>1.7158979999999999</v>
      </c>
      <c r="P77" s="58">
        <v>1.722791</v>
      </c>
      <c r="Q77" s="58">
        <v>1.7289639999999999</v>
      </c>
      <c r="R77" s="58">
        <v>1.7348330000000001</v>
      </c>
      <c r="S77" s="58">
        <v>1.7416689999999999</v>
      </c>
      <c r="T77" s="58">
        <v>1.7488490000000001</v>
      </c>
      <c r="U77" s="58">
        <v>1.7553609999999999</v>
      </c>
      <c r="V77" s="58">
        <v>1.7609969999999999</v>
      </c>
      <c r="W77" s="58">
        <v>1.7661070000000001</v>
      </c>
      <c r="X77" s="58">
        <v>1.771461</v>
      </c>
      <c r="Y77" s="58">
        <v>1.776772</v>
      </c>
      <c r="Z77" s="58">
        <v>1.7823469999999999</v>
      </c>
      <c r="AA77" s="58">
        <v>1.788181</v>
      </c>
      <c r="AB77" s="58">
        <v>1.7946530000000001</v>
      </c>
      <c r="AC77" s="58">
        <v>1.801722</v>
      </c>
      <c r="AD77" s="58">
        <v>1.809542</v>
      </c>
      <c r="AE77" s="58">
        <v>1.8176110000000001</v>
      </c>
      <c r="AF77" s="58">
        <v>1.826146</v>
      </c>
      <c r="AG77" s="58">
        <v>1.8350630000000001</v>
      </c>
      <c r="AH77" s="58">
        <v>1.8441479999999999</v>
      </c>
      <c r="AI77" s="59">
        <v>2.5309999999999998E-3</v>
      </c>
    </row>
    <row r="78" spans="1:35" ht="15" customHeight="1" x14ac:dyDescent="0.45">
      <c r="A78" s="14" t="s">
        <v>476</v>
      </c>
      <c r="B78" s="57" t="s">
        <v>86</v>
      </c>
      <c r="C78" s="58">
        <v>0.29492000000000002</v>
      </c>
      <c r="D78" s="58">
        <v>0.29289100000000001</v>
      </c>
      <c r="E78" s="58">
        <v>0.29088000000000003</v>
      </c>
      <c r="F78" s="58">
        <v>0.288794</v>
      </c>
      <c r="G78" s="58">
        <v>0.28657199999999999</v>
      </c>
      <c r="H78" s="58">
        <v>0.28452499999999997</v>
      </c>
      <c r="I78" s="58">
        <v>0.28270600000000001</v>
      </c>
      <c r="J78" s="58">
        <v>0.28104699999999999</v>
      </c>
      <c r="K78" s="58">
        <v>0.27953499999999998</v>
      </c>
      <c r="L78" s="58">
        <v>0.27823300000000001</v>
      </c>
      <c r="M78" s="58">
        <v>0.27716099999999999</v>
      </c>
      <c r="N78" s="58">
        <v>0.27640799999999999</v>
      </c>
      <c r="O78" s="58">
        <v>0.27607399999999999</v>
      </c>
      <c r="P78" s="58">
        <v>0.27601799999999999</v>
      </c>
      <c r="Q78" s="58">
        <v>0.27630900000000003</v>
      </c>
      <c r="R78" s="58">
        <v>0.276972</v>
      </c>
      <c r="S78" s="58">
        <v>0.27801300000000001</v>
      </c>
      <c r="T78" s="58">
        <v>0.27934999999999999</v>
      </c>
      <c r="U78" s="58">
        <v>0.28095900000000001</v>
      </c>
      <c r="V78" s="58">
        <v>0.28283999999999998</v>
      </c>
      <c r="W78" s="58">
        <v>0.28494900000000001</v>
      </c>
      <c r="X78" s="58">
        <v>0.28733700000000001</v>
      </c>
      <c r="Y78" s="58">
        <v>0.29000399999999998</v>
      </c>
      <c r="Z78" s="58">
        <v>0.29292099999999999</v>
      </c>
      <c r="AA78" s="58">
        <v>0.29583500000000001</v>
      </c>
      <c r="AB78" s="58">
        <v>0.29876599999999998</v>
      </c>
      <c r="AC78" s="58">
        <v>0.301707</v>
      </c>
      <c r="AD78" s="58">
        <v>0.30463800000000002</v>
      </c>
      <c r="AE78" s="58">
        <v>0.30753000000000003</v>
      </c>
      <c r="AF78" s="58">
        <v>0.31035000000000001</v>
      </c>
      <c r="AG78" s="58">
        <v>0.31309599999999999</v>
      </c>
      <c r="AH78" s="58">
        <v>0.31575999999999999</v>
      </c>
      <c r="AI78" s="59">
        <v>2.2049999999999999E-3</v>
      </c>
    </row>
    <row r="79" spans="1:35" ht="15" customHeight="1" x14ac:dyDescent="0.45">
      <c r="A79" s="14" t="s">
        <v>477</v>
      </c>
      <c r="B79" s="57" t="s">
        <v>87</v>
      </c>
      <c r="C79" s="58">
        <v>0.17297000000000001</v>
      </c>
      <c r="D79" s="58">
        <v>0.172843</v>
      </c>
      <c r="E79" s="58">
        <v>0.17276</v>
      </c>
      <c r="F79" s="58">
        <v>0.17269799999999999</v>
      </c>
      <c r="G79" s="58">
        <v>0.17261799999999999</v>
      </c>
      <c r="H79" s="58">
        <v>0.17253199999999999</v>
      </c>
      <c r="I79" s="58">
        <v>0.172459</v>
      </c>
      <c r="J79" s="58">
        <v>0.172347</v>
      </c>
      <c r="K79" s="58">
        <v>0.17218</v>
      </c>
      <c r="L79" s="58">
        <v>0.172014</v>
      </c>
      <c r="M79" s="58">
        <v>0.17189299999999999</v>
      </c>
      <c r="N79" s="58">
        <v>0.17183699999999999</v>
      </c>
      <c r="O79" s="58">
        <v>0.171877</v>
      </c>
      <c r="P79" s="58">
        <v>0.171959</v>
      </c>
      <c r="Q79" s="58">
        <v>0.17220299999999999</v>
      </c>
      <c r="R79" s="58">
        <v>0.17258299999999999</v>
      </c>
      <c r="S79" s="58">
        <v>0.17310800000000001</v>
      </c>
      <c r="T79" s="58">
        <v>0.17374700000000001</v>
      </c>
      <c r="U79" s="58">
        <v>0.17449700000000001</v>
      </c>
      <c r="V79" s="58">
        <v>0.17524500000000001</v>
      </c>
      <c r="W79" s="58">
        <v>0.175987</v>
      </c>
      <c r="X79" s="58">
        <v>0.17674200000000001</v>
      </c>
      <c r="Y79" s="58">
        <v>0.17751400000000001</v>
      </c>
      <c r="Z79" s="58">
        <v>0.17829700000000001</v>
      </c>
      <c r="AA79" s="58">
        <v>0.17910499999999999</v>
      </c>
      <c r="AB79" s="58">
        <v>0.17995</v>
      </c>
      <c r="AC79" s="58">
        <v>0.18082999999999999</v>
      </c>
      <c r="AD79" s="58">
        <v>0.18173700000000001</v>
      </c>
      <c r="AE79" s="58">
        <v>0.18265799999999999</v>
      </c>
      <c r="AF79" s="58">
        <v>0.18357499999999999</v>
      </c>
      <c r="AG79" s="58">
        <v>0.18448300000000001</v>
      </c>
      <c r="AH79" s="58">
        <v>0.18537100000000001</v>
      </c>
      <c r="AI79" s="59">
        <v>2.2360000000000001E-3</v>
      </c>
    </row>
    <row r="80" spans="1:35" ht="15" customHeight="1" x14ac:dyDescent="0.45">
      <c r="A80" s="14" t="s">
        <v>478</v>
      </c>
      <c r="B80" s="57" t="s">
        <v>88</v>
      </c>
      <c r="C80" s="58">
        <v>0.24660399999999999</v>
      </c>
      <c r="D80" s="58">
        <v>0.25148799999999999</v>
      </c>
      <c r="E80" s="58">
        <v>0.25535400000000003</v>
      </c>
      <c r="F80" s="58">
        <v>0.25872000000000001</v>
      </c>
      <c r="G80" s="58">
        <v>0.26181300000000002</v>
      </c>
      <c r="H80" s="58">
        <v>0.264629</v>
      </c>
      <c r="I80" s="58">
        <v>0.26716499999999999</v>
      </c>
      <c r="J80" s="58">
        <v>0.26942300000000002</v>
      </c>
      <c r="K80" s="58">
        <v>0.27174100000000001</v>
      </c>
      <c r="L80" s="58">
        <v>0.27449000000000001</v>
      </c>
      <c r="M80" s="58">
        <v>0.27761799999999998</v>
      </c>
      <c r="N80" s="58">
        <v>0.28077999999999997</v>
      </c>
      <c r="O80" s="58">
        <v>0.28417300000000001</v>
      </c>
      <c r="P80" s="58">
        <v>0.28763100000000003</v>
      </c>
      <c r="Q80" s="58">
        <v>0.290993</v>
      </c>
      <c r="R80" s="58">
        <v>0.29446499999999998</v>
      </c>
      <c r="S80" s="58">
        <v>0.298267</v>
      </c>
      <c r="T80" s="58">
        <v>0.30224299999999998</v>
      </c>
      <c r="U80" s="58">
        <v>0.30617499999999997</v>
      </c>
      <c r="V80" s="58">
        <v>0.30990200000000001</v>
      </c>
      <c r="W80" s="58">
        <v>0.31360700000000002</v>
      </c>
      <c r="X80" s="58">
        <v>0.317417</v>
      </c>
      <c r="Y80" s="58">
        <v>0.32120399999999999</v>
      </c>
      <c r="Z80" s="58">
        <v>0.32501799999999997</v>
      </c>
      <c r="AA80" s="58">
        <v>0.32877800000000001</v>
      </c>
      <c r="AB80" s="58">
        <v>0.332511</v>
      </c>
      <c r="AC80" s="58">
        <v>0.33628599999999997</v>
      </c>
      <c r="AD80" s="58">
        <v>0.34016400000000002</v>
      </c>
      <c r="AE80" s="58">
        <v>0.34400500000000001</v>
      </c>
      <c r="AF80" s="58">
        <v>0.34787600000000002</v>
      </c>
      <c r="AG80" s="58">
        <v>0.35186699999999999</v>
      </c>
      <c r="AH80" s="58">
        <v>0.35589300000000001</v>
      </c>
      <c r="AI80" s="59">
        <v>1.1904E-2</v>
      </c>
    </row>
    <row r="81" spans="1:35" ht="15" customHeight="1" x14ac:dyDescent="0.45">
      <c r="A81" s="14" t="s">
        <v>479</v>
      </c>
      <c r="B81" s="57" t="s">
        <v>89</v>
      </c>
      <c r="C81" s="58">
        <v>6.8360000000000004E-2</v>
      </c>
      <c r="D81" s="58">
        <v>6.8026000000000003E-2</v>
      </c>
      <c r="E81" s="58">
        <v>6.7716999999999999E-2</v>
      </c>
      <c r="F81" s="58">
        <v>6.7414000000000002E-2</v>
      </c>
      <c r="G81" s="58">
        <v>6.7088999999999996E-2</v>
      </c>
      <c r="H81" s="58">
        <v>6.6740999999999995E-2</v>
      </c>
      <c r="I81" s="58">
        <v>6.6377000000000005E-2</v>
      </c>
      <c r="J81" s="58">
        <v>6.5984000000000001E-2</v>
      </c>
      <c r="K81" s="58">
        <v>6.5562999999999996E-2</v>
      </c>
      <c r="L81" s="58">
        <v>6.5169000000000005E-2</v>
      </c>
      <c r="M81" s="58">
        <v>6.4802999999999999E-2</v>
      </c>
      <c r="N81" s="58">
        <v>6.4477000000000007E-2</v>
      </c>
      <c r="O81" s="58">
        <v>6.4197000000000004E-2</v>
      </c>
      <c r="P81" s="58">
        <v>6.3935000000000006E-2</v>
      </c>
      <c r="Q81" s="58">
        <v>6.3707E-2</v>
      </c>
      <c r="R81" s="58">
        <v>6.3516000000000003E-2</v>
      </c>
      <c r="S81" s="58">
        <v>6.3362000000000002E-2</v>
      </c>
      <c r="T81" s="58">
        <v>6.3237000000000002E-2</v>
      </c>
      <c r="U81" s="58">
        <v>6.3135999999999998E-2</v>
      </c>
      <c r="V81" s="58">
        <v>6.3062000000000007E-2</v>
      </c>
      <c r="W81" s="58">
        <v>6.3010999999999998E-2</v>
      </c>
      <c r="X81" s="58">
        <v>6.2993999999999994E-2</v>
      </c>
      <c r="Y81" s="58">
        <v>6.3019000000000006E-2</v>
      </c>
      <c r="Z81" s="58">
        <v>6.3083E-2</v>
      </c>
      <c r="AA81" s="58">
        <v>6.3197000000000003E-2</v>
      </c>
      <c r="AB81" s="58">
        <v>6.3370999999999997E-2</v>
      </c>
      <c r="AC81" s="58">
        <v>6.3605999999999996E-2</v>
      </c>
      <c r="AD81" s="58">
        <v>6.3898999999999997E-2</v>
      </c>
      <c r="AE81" s="58">
        <v>6.4237000000000002E-2</v>
      </c>
      <c r="AF81" s="58">
        <v>6.4572000000000004E-2</v>
      </c>
      <c r="AG81" s="58">
        <v>6.4903000000000002E-2</v>
      </c>
      <c r="AH81" s="58">
        <v>6.5230999999999997E-2</v>
      </c>
      <c r="AI81" s="59">
        <v>-1.5100000000000001E-3</v>
      </c>
    </row>
    <row r="82" spans="1:35" ht="15" customHeight="1" x14ac:dyDescent="0.45">
      <c r="A82" s="14" t="s">
        <v>480</v>
      </c>
      <c r="B82" s="57" t="s">
        <v>90</v>
      </c>
      <c r="C82" s="58">
        <v>0.25604500000000002</v>
      </c>
      <c r="D82" s="58">
        <v>0.23879600000000001</v>
      </c>
      <c r="E82" s="58">
        <v>0.230631</v>
      </c>
      <c r="F82" s="58">
        <v>0.22553400000000001</v>
      </c>
      <c r="G82" s="58">
        <v>0.221581</v>
      </c>
      <c r="H82" s="58">
        <v>0.21904199999999999</v>
      </c>
      <c r="I82" s="58">
        <v>0.21710199999999999</v>
      </c>
      <c r="J82" s="58">
        <v>0.21512899999999999</v>
      </c>
      <c r="K82" s="58">
        <v>0.213755</v>
      </c>
      <c r="L82" s="58">
        <v>0.21294299999999999</v>
      </c>
      <c r="M82" s="58">
        <v>0.212843</v>
      </c>
      <c r="N82" s="58">
        <v>0.20053499999999999</v>
      </c>
      <c r="O82" s="58">
        <v>0.19170400000000001</v>
      </c>
      <c r="P82" s="58">
        <v>0.186775</v>
      </c>
      <c r="Q82" s="58">
        <v>0.185498</v>
      </c>
      <c r="R82" s="58">
        <v>0.185061</v>
      </c>
      <c r="S82" s="58">
        <v>0.18565599999999999</v>
      </c>
      <c r="T82" s="58">
        <v>0.18668299999999999</v>
      </c>
      <c r="U82" s="58">
        <v>0.18784400000000001</v>
      </c>
      <c r="V82" s="58">
        <v>0.18893199999999999</v>
      </c>
      <c r="W82" s="58">
        <v>0.19007099999999999</v>
      </c>
      <c r="X82" s="58">
        <v>0.18820200000000001</v>
      </c>
      <c r="Y82" s="58">
        <v>0.18690999999999999</v>
      </c>
      <c r="Z82" s="58">
        <v>0.18611800000000001</v>
      </c>
      <c r="AA82" s="58">
        <v>0.18571799999999999</v>
      </c>
      <c r="AB82" s="58">
        <v>0.18534500000000001</v>
      </c>
      <c r="AC82" s="58">
        <v>0.185026</v>
      </c>
      <c r="AD82" s="58">
        <v>0.18479200000000001</v>
      </c>
      <c r="AE82" s="58">
        <v>0.18456900000000001</v>
      </c>
      <c r="AF82" s="58">
        <v>0.184418</v>
      </c>
      <c r="AG82" s="58">
        <v>0.184392</v>
      </c>
      <c r="AH82" s="58">
        <v>0.184448</v>
      </c>
      <c r="AI82" s="59">
        <v>-1.0524E-2</v>
      </c>
    </row>
    <row r="83" spans="1:35" ht="15" customHeight="1" x14ac:dyDescent="0.45">
      <c r="A83" s="14" t="s">
        <v>481</v>
      </c>
      <c r="B83" s="57" t="s">
        <v>91</v>
      </c>
      <c r="C83" s="58">
        <v>3.5947E-2</v>
      </c>
      <c r="D83" s="58">
        <v>3.6193000000000003E-2</v>
      </c>
      <c r="E83" s="58">
        <v>3.6456000000000002E-2</v>
      </c>
      <c r="F83" s="58">
        <v>3.6725000000000001E-2</v>
      </c>
      <c r="G83" s="58">
        <v>3.6989000000000001E-2</v>
      </c>
      <c r="H83" s="58">
        <v>3.7248000000000003E-2</v>
      </c>
      <c r="I83" s="58">
        <v>3.7506999999999999E-2</v>
      </c>
      <c r="J83" s="58">
        <v>3.7755999999999998E-2</v>
      </c>
      <c r="K83" s="58">
        <v>3.7990999999999997E-2</v>
      </c>
      <c r="L83" s="58">
        <v>3.8225000000000002E-2</v>
      </c>
      <c r="M83" s="58">
        <v>3.8461000000000002E-2</v>
      </c>
      <c r="N83" s="58">
        <v>3.8720999999999998E-2</v>
      </c>
      <c r="O83" s="58">
        <v>3.8995000000000002E-2</v>
      </c>
      <c r="P83" s="58">
        <v>3.9265000000000001E-2</v>
      </c>
      <c r="Q83" s="58">
        <v>3.9536000000000002E-2</v>
      </c>
      <c r="R83" s="58">
        <v>3.9813000000000001E-2</v>
      </c>
      <c r="S83" s="58">
        <v>4.0094999999999999E-2</v>
      </c>
      <c r="T83" s="58">
        <v>4.0372999999999999E-2</v>
      </c>
      <c r="U83" s="58">
        <v>4.0646000000000002E-2</v>
      </c>
      <c r="V83" s="58">
        <v>4.0913999999999999E-2</v>
      </c>
      <c r="W83" s="58">
        <v>4.1175000000000003E-2</v>
      </c>
      <c r="X83" s="58">
        <v>4.1436000000000001E-2</v>
      </c>
      <c r="Y83" s="58">
        <v>4.1697999999999999E-2</v>
      </c>
      <c r="Z83" s="58">
        <v>4.1958000000000002E-2</v>
      </c>
      <c r="AA83" s="58">
        <v>4.2221000000000002E-2</v>
      </c>
      <c r="AB83" s="58">
        <v>4.2491000000000001E-2</v>
      </c>
      <c r="AC83" s="58">
        <v>4.2768E-2</v>
      </c>
      <c r="AD83" s="58">
        <v>4.3050999999999999E-2</v>
      </c>
      <c r="AE83" s="58">
        <v>4.3334999999999999E-2</v>
      </c>
      <c r="AF83" s="58">
        <v>4.3617999999999997E-2</v>
      </c>
      <c r="AG83" s="58">
        <v>4.3899000000000001E-2</v>
      </c>
      <c r="AH83" s="58">
        <v>4.4179000000000003E-2</v>
      </c>
      <c r="AI83" s="59">
        <v>6.6740000000000002E-3</v>
      </c>
    </row>
    <row r="84" spans="1:35" ht="15" customHeight="1" x14ac:dyDescent="0.45">
      <c r="A84" s="14" t="s">
        <v>482</v>
      </c>
      <c r="B84" s="57" t="s">
        <v>92</v>
      </c>
      <c r="C84" s="58">
        <v>2.5829999999999999E-2</v>
      </c>
      <c r="D84" s="58">
        <v>2.6223E-2</v>
      </c>
      <c r="E84" s="58">
        <v>2.6616999999999998E-2</v>
      </c>
      <c r="F84" s="58">
        <v>2.7004E-2</v>
      </c>
      <c r="G84" s="58">
        <v>2.7380000000000002E-2</v>
      </c>
      <c r="H84" s="58">
        <v>2.7743E-2</v>
      </c>
      <c r="I84" s="58">
        <v>2.8094999999999998E-2</v>
      </c>
      <c r="J84" s="58">
        <v>2.8427000000000001E-2</v>
      </c>
      <c r="K84" s="58">
        <v>2.8733999999999999E-2</v>
      </c>
      <c r="L84" s="58">
        <v>2.9076000000000001E-2</v>
      </c>
      <c r="M84" s="58">
        <v>2.9453E-2</v>
      </c>
      <c r="N84" s="58">
        <v>2.9870000000000001E-2</v>
      </c>
      <c r="O84" s="58">
        <v>3.0334E-2</v>
      </c>
      <c r="P84" s="58">
        <v>3.0831000000000001E-2</v>
      </c>
      <c r="Q84" s="58">
        <v>3.1371000000000003E-2</v>
      </c>
      <c r="R84" s="58">
        <v>3.1956999999999999E-2</v>
      </c>
      <c r="S84" s="58">
        <v>3.2543000000000002E-2</v>
      </c>
      <c r="T84" s="58">
        <v>3.3121999999999999E-2</v>
      </c>
      <c r="U84" s="58">
        <v>3.3695000000000003E-2</v>
      </c>
      <c r="V84" s="58">
        <v>3.4261E-2</v>
      </c>
      <c r="W84" s="58">
        <v>3.4819999999999997E-2</v>
      </c>
      <c r="X84" s="58">
        <v>3.5375999999999998E-2</v>
      </c>
      <c r="Y84" s="58">
        <v>3.5930999999999998E-2</v>
      </c>
      <c r="Z84" s="58">
        <v>3.6481E-2</v>
      </c>
      <c r="AA84" s="58">
        <v>3.7032000000000002E-2</v>
      </c>
      <c r="AB84" s="58">
        <v>3.7586000000000001E-2</v>
      </c>
      <c r="AC84" s="58">
        <v>3.8143000000000003E-2</v>
      </c>
      <c r="AD84" s="58">
        <v>3.8702E-2</v>
      </c>
      <c r="AE84" s="58">
        <v>3.9260000000000003E-2</v>
      </c>
      <c r="AF84" s="58">
        <v>3.9815000000000003E-2</v>
      </c>
      <c r="AG84" s="58">
        <v>4.0365999999999999E-2</v>
      </c>
      <c r="AH84" s="58">
        <v>4.0912999999999998E-2</v>
      </c>
      <c r="AI84" s="59">
        <v>1.4947E-2</v>
      </c>
    </row>
    <row r="85" spans="1:35" ht="15" customHeight="1" x14ac:dyDescent="0.45">
      <c r="A85" s="14" t="s">
        <v>483</v>
      </c>
      <c r="B85" s="57" t="s">
        <v>93</v>
      </c>
      <c r="C85" s="58">
        <v>0.20808299999999999</v>
      </c>
      <c r="D85" s="58">
        <v>0.20495099999999999</v>
      </c>
      <c r="E85" s="58">
        <v>0.20144400000000001</v>
      </c>
      <c r="F85" s="58">
        <v>0.19812399999999999</v>
      </c>
      <c r="G85" s="58">
        <v>0.19530900000000001</v>
      </c>
      <c r="H85" s="58">
        <v>0.19306400000000001</v>
      </c>
      <c r="I85" s="58">
        <v>0.19136800000000001</v>
      </c>
      <c r="J85" s="58">
        <v>0.190277</v>
      </c>
      <c r="K85" s="58">
        <v>0.19003100000000001</v>
      </c>
      <c r="L85" s="58">
        <v>0.19079599999999999</v>
      </c>
      <c r="M85" s="58">
        <v>0.192493</v>
      </c>
      <c r="N85" s="58">
        <v>0.1948</v>
      </c>
      <c r="O85" s="58">
        <v>0.19772600000000001</v>
      </c>
      <c r="P85" s="58">
        <v>0.20114699999999999</v>
      </c>
      <c r="Q85" s="58">
        <v>0.20486599999999999</v>
      </c>
      <c r="R85" s="58">
        <v>0.20885100000000001</v>
      </c>
      <c r="S85" s="58">
        <v>0.21329999999999999</v>
      </c>
      <c r="T85" s="58">
        <v>0.21798799999999999</v>
      </c>
      <c r="U85" s="58">
        <v>0.222723</v>
      </c>
      <c r="V85" s="58">
        <v>0.227242</v>
      </c>
      <c r="W85" s="58">
        <v>0.231576</v>
      </c>
      <c r="X85" s="58">
        <v>0.23571900000000001</v>
      </c>
      <c r="Y85" s="58">
        <v>0.23938100000000001</v>
      </c>
      <c r="Z85" s="58">
        <v>0.242558</v>
      </c>
      <c r="AA85" s="58">
        <v>0.24543699999999999</v>
      </c>
      <c r="AB85" s="58">
        <v>0.24821099999999999</v>
      </c>
      <c r="AC85" s="58">
        <v>0.25095699999999999</v>
      </c>
      <c r="AD85" s="58">
        <v>0.25370999999999999</v>
      </c>
      <c r="AE85" s="58">
        <v>0.25636300000000001</v>
      </c>
      <c r="AF85" s="58">
        <v>0.25897700000000001</v>
      </c>
      <c r="AG85" s="58">
        <v>0.26162000000000002</v>
      </c>
      <c r="AH85" s="58">
        <v>0.264239</v>
      </c>
      <c r="AI85" s="59">
        <v>7.737E-3</v>
      </c>
    </row>
    <row r="86" spans="1:35" ht="15" customHeight="1" x14ac:dyDescent="0.45">
      <c r="A86" s="14" t="s">
        <v>484</v>
      </c>
      <c r="B86" s="57" t="s">
        <v>94</v>
      </c>
      <c r="C86" s="58">
        <v>8.7326000000000001E-2</v>
      </c>
      <c r="D86" s="58">
        <v>8.4899000000000002E-2</v>
      </c>
      <c r="E86" s="58">
        <v>8.2296999999999995E-2</v>
      </c>
      <c r="F86" s="58">
        <v>7.9729999999999995E-2</v>
      </c>
      <c r="G86" s="58">
        <v>7.7313999999999994E-2</v>
      </c>
      <c r="H86" s="58">
        <v>7.5060000000000002E-2</v>
      </c>
      <c r="I86" s="58">
        <v>7.2930999999999996E-2</v>
      </c>
      <c r="J86" s="58">
        <v>7.0951E-2</v>
      </c>
      <c r="K86" s="58">
        <v>6.9189000000000001E-2</v>
      </c>
      <c r="L86" s="58">
        <v>6.7692000000000002E-2</v>
      </c>
      <c r="M86" s="58">
        <v>6.6407999999999995E-2</v>
      </c>
      <c r="N86" s="58">
        <v>6.5201999999999996E-2</v>
      </c>
      <c r="O86" s="58">
        <v>6.4068E-2</v>
      </c>
      <c r="P86" s="58">
        <v>6.2961000000000003E-2</v>
      </c>
      <c r="Q86" s="58">
        <v>6.1802999999999997E-2</v>
      </c>
      <c r="R86" s="58">
        <v>6.0587000000000002E-2</v>
      </c>
      <c r="S86" s="58">
        <v>5.9361999999999998E-2</v>
      </c>
      <c r="T86" s="58">
        <v>5.8061000000000001E-2</v>
      </c>
      <c r="U86" s="58">
        <v>5.6781999999999999E-2</v>
      </c>
      <c r="V86" s="58">
        <v>5.5481000000000003E-2</v>
      </c>
      <c r="W86" s="58">
        <v>5.4179999999999999E-2</v>
      </c>
      <c r="X86" s="58">
        <v>5.2900000000000003E-2</v>
      </c>
      <c r="Y86" s="58">
        <v>5.16E-2</v>
      </c>
      <c r="Z86" s="58">
        <v>5.0269000000000001E-2</v>
      </c>
      <c r="AA86" s="58">
        <v>4.8920999999999999E-2</v>
      </c>
      <c r="AB86" s="58">
        <v>4.7536000000000002E-2</v>
      </c>
      <c r="AC86" s="58">
        <v>4.6108999999999997E-2</v>
      </c>
      <c r="AD86" s="58">
        <v>4.4636000000000002E-2</v>
      </c>
      <c r="AE86" s="58">
        <v>4.3078999999999999E-2</v>
      </c>
      <c r="AF86" s="58">
        <v>4.1451000000000002E-2</v>
      </c>
      <c r="AG86" s="58">
        <v>3.9722E-2</v>
      </c>
      <c r="AH86" s="58">
        <v>3.7878000000000002E-2</v>
      </c>
      <c r="AI86" s="59">
        <v>-2.6585000000000001E-2</v>
      </c>
    </row>
    <row r="87" spans="1:35" ht="15" customHeight="1" x14ac:dyDescent="0.45">
      <c r="A87" s="14" t="s">
        <v>485</v>
      </c>
      <c r="B87" s="57" t="s">
        <v>95</v>
      </c>
      <c r="C87" s="58">
        <v>8.7068000000000006E-2</v>
      </c>
      <c r="D87" s="58">
        <v>8.2974999999999993E-2</v>
      </c>
      <c r="E87" s="58">
        <v>8.1054000000000001E-2</v>
      </c>
      <c r="F87" s="58">
        <v>8.1338999999999995E-2</v>
      </c>
      <c r="G87" s="58">
        <v>8.1551999999999999E-2</v>
      </c>
      <c r="H87" s="58">
        <v>8.1741999999999995E-2</v>
      </c>
      <c r="I87" s="58">
        <v>8.1824999999999995E-2</v>
      </c>
      <c r="J87" s="58">
        <v>8.1792000000000004E-2</v>
      </c>
      <c r="K87" s="58">
        <v>8.1794000000000006E-2</v>
      </c>
      <c r="L87" s="58">
        <v>8.1753000000000006E-2</v>
      </c>
      <c r="M87" s="58">
        <v>8.1711000000000006E-2</v>
      </c>
      <c r="N87" s="58">
        <v>8.1574999999999995E-2</v>
      </c>
      <c r="O87" s="58">
        <v>8.1370999999999999E-2</v>
      </c>
      <c r="P87" s="58">
        <v>8.1004000000000007E-2</v>
      </c>
      <c r="Q87" s="58">
        <v>8.0406000000000005E-2</v>
      </c>
      <c r="R87" s="58">
        <v>7.9596E-2</v>
      </c>
      <c r="S87" s="58">
        <v>7.8668000000000002E-2</v>
      </c>
      <c r="T87" s="58">
        <v>7.7636999999999998E-2</v>
      </c>
      <c r="U87" s="58">
        <v>7.6470999999999997E-2</v>
      </c>
      <c r="V87" s="58">
        <v>7.5204999999999994E-2</v>
      </c>
      <c r="W87" s="58">
        <v>7.3893E-2</v>
      </c>
      <c r="X87" s="58">
        <v>7.2623999999999994E-2</v>
      </c>
      <c r="Y87" s="58">
        <v>7.1430999999999994E-2</v>
      </c>
      <c r="Z87" s="58">
        <v>7.0263999999999993E-2</v>
      </c>
      <c r="AA87" s="58">
        <v>6.9203000000000001E-2</v>
      </c>
      <c r="AB87" s="58">
        <v>6.8248000000000003E-2</v>
      </c>
      <c r="AC87" s="58">
        <v>6.7405999999999994E-2</v>
      </c>
      <c r="AD87" s="58">
        <v>6.6669000000000006E-2</v>
      </c>
      <c r="AE87" s="58">
        <v>6.6037999999999999E-2</v>
      </c>
      <c r="AF87" s="58">
        <v>6.5499000000000002E-2</v>
      </c>
      <c r="AG87" s="58">
        <v>6.5074999999999994E-2</v>
      </c>
      <c r="AH87" s="58">
        <v>6.4744999999999997E-2</v>
      </c>
      <c r="AI87" s="59">
        <v>-9.5099999999999994E-3</v>
      </c>
    </row>
    <row r="88" spans="1:35" ht="15" customHeight="1" x14ac:dyDescent="0.45">
      <c r="A88" s="14" t="s">
        <v>486</v>
      </c>
      <c r="B88" s="57" t="s">
        <v>401</v>
      </c>
      <c r="C88" s="58">
        <v>1.804046</v>
      </c>
      <c r="D88" s="58">
        <v>1.838657</v>
      </c>
      <c r="E88" s="58">
        <v>1.862155</v>
      </c>
      <c r="F88" s="58">
        <v>1.865963</v>
      </c>
      <c r="G88" s="58">
        <v>1.866752</v>
      </c>
      <c r="H88" s="58">
        <v>1.8690659999999999</v>
      </c>
      <c r="I88" s="58">
        <v>1.871362</v>
      </c>
      <c r="J88" s="58">
        <v>1.8829260000000001</v>
      </c>
      <c r="K88" s="58">
        <v>1.8952089999999999</v>
      </c>
      <c r="L88" s="58">
        <v>1.9106810000000001</v>
      </c>
      <c r="M88" s="58">
        <v>1.9291240000000001</v>
      </c>
      <c r="N88" s="58">
        <v>1.9477390000000001</v>
      </c>
      <c r="O88" s="58">
        <v>1.9678869999999999</v>
      </c>
      <c r="P88" s="58">
        <v>1.9890859999999999</v>
      </c>
      <c r="Q88" s="58">
        <v>2.0093290000000001</v>
      </c>
      <c r="R88" s="58">
        <v>2.0327449999999998</v>
      </c>
      <c r="S88" s="58">
        <v>2.0561590000000001</v>
      </c>
      <c r="T88" s="58">
        <v>2.0803479999999999</v>
      </c>
      <c r="U88" s="58">
        <v>2.1047389999999999</v>
      </c>
      <c r="V88" s="58">
        <v>2.1283859999999999</v>
      </c>
      <c r="W88" s="58">
        <v>2.152622</v>
      </c>
      <c r="X88" s="58">
        <v>2.1785389999999998</v>
      </c>
      <c r="Y88" s="58">
        <v>2.204472</v>
      </c>
      <c r="Z88" s="58">
        <v>2.2310720000000002</v>
      </c>
      <c r="AA88" s="58">
        <v>2.2585220000000001</v>
      </c>
      <c r="AB88" s="58">
        <v>2.286222</v>
      </c>
      <c r="AC88" s="58">
        <v>2.3151169999999999</v>
      </c>
      <c r="AD88" s="58">
        <v>2.3454459999999999</v>
      </c>
      <c r="AE88" s="58">
        <v>2.3758780000000002</v>
      </c>
      <c r="AF88" s="58">
        <v>2.406962</v>
      </c>
      <c r="AG88" s="58">
        <v>2.439047</v>
      </c>
      <c r="AH88" s="58">
        <v>2.4716269999999998</v>
      </c>
      <c r="AI88" s="59">
        <v>1.0208E-2</v>
      </c>
    </row>
    <row r="89" spans="1:35" ht="15" customHeight="1" x14ac:dyDescent="0.45">
      <c r="A89" s="14" t="s">
        <v>487</v>
      </c>
      <c r="B89" s="56" t="s">
        <v>96</v>
      </c>
      <c r="C89" s="60">
        <v>11.571531999999999</v>
      </c>
      <c r="D89" s="60">
        <v>11.313691</v>
      </c>
      <c r="E89" s="60">
        <v>11.28407</v>
      </c>
      <c r="F89" s="60">
        <v>11.248384</v>
      </c>
      <c r="G89" s="60">
        <v>11.202330999999999</v>
      </c>
      <c r="H89" s="60">
        <v>11.159390999999999</v>
      </c>
      <c r="I89" s="60">
        <v>11.110049999999999</v>
      </c>
      <c r="J89" s="60">
        <v>11.066285000000001</v>
      </c>
      <c r="K89" s="60">
        <v>11.027884</v>
      </c>
      <c r="L89" s="60">
        <v>11.003166</v>
      </c>
      <c r="M89" s="60">
        <v>10.993751</v>
      </c>
      <c r="N89" s="60">
        <v>10.975622</v>
      </c>
      <c r="O89" s="60">
        <v>10.971332</v>
      </c>
      <c r="P89" s="60">
        <v>10.975213999999999</v>
      </c>
      <c r="Q89" s="60">
        <v>10.981566000000001</v>
      </c>
      <c r="R89" s="60">
        <v>10.992221000000001</v>
      </c>
      <c r="S89" s="60">
        <v>11.011132999999999</v>
      </c>
      <c r="T89" s="60">
        <v>11.035752</v>
      </c>
      <c r="U89" s="60">
        <v>11.060834</v>
      </c>
      <c r="V89" s="60">
        <v>11.084994999999999</v>
      </c>
      <c r="W89" s="60">
        <v>11.109444</v>
      </c>
      <c r="X89" s="60">
        <v>11.135498999999999</v>
      </c>
      <c r="Y89" s="60">
        <v>11.163992</v>
      </c>
      <c r="Z89" s="60">
        <v>11.194718999999999</v>
      </c>
      <c r="AA89" s="60">
        <v>11.227430999999999</v>
      </c>
      <c r="AB89" s="60">
        <v>11.261538</v>
      </c>
      <c r="AC89" s="60">
        <v>11.299797</v>
      </c>
      <c r="AD89" s="60">
        <v>11.341540999999999</v>
      </c>
      <c r="AE89" s="60">
        <v>11.383767000000001</v>
      </c>
      <c r="AF89" s="60">
        <v>11.427363</v>
      </c>
      <c r="AG89" s="60">
        <v>11.474093</v>
      </c>
      <c r="AH89" s="60">
        <v>11.520958</v>
      </c>
      <c r="AI89" s="61">
        <v>-1.4100000000000001E-4</v>
      </c>
    </row>
    <row r="91" spans="1:35" ht="15" customHeight="1" x14ac:dyDescent="0.45">
      <c r="A91" s="14" t="s">
        <v>488</v>
      </c>
      <c r="B91" s="56" t="s">
        <v>34</v>
      </c>
      <c r="C91" s="60">
        <v>9.3990480000000005</v>
      </c>
      <c r="D91" s="60">
        <v>9.1122899999999998</v>
      </c>
      <c r="E91" s="60">
        <v>9.1550440000000002</v>
      </c>
      <c r="F91" s="60">
        <v>8.9598010000000006</v>
      </c>
      <c r="G91" s="60">
        <v>8.7641969999999993</v>
      </c>
      <c r="H91" s="60">
        <v>8.6480259999999998</v>
      </c>
      <c r="I91" s="60">
        <v>8.4281439999999996</v>
      </c>
      <c r="J91" s="60">
        <v>8.270365</v>
      </c>
      <c r="K91" s="60">
        <v>8.2413810000000005</v>
      </c>
      <c r="L91" s="60">
        <v>8.2297530000000005</v>
      </c>
      <c r="M91" s="60">
        <v>8.2414210000000008</v>
      </c>
      <c r="N91" s="60">
        <v>8.2576260000000001</v>
      </c>
      <c r="O91" s="60">
        <v>8.2761289999999992</v>
      </c>
      <c r="P91" s="60">
        <v>8.2895289999999999</v>
      </c>
      <c r="Q91" s="60">
        <v>8.3031000000000006</v>
      </c>
      <c r="R91" s="60">
        <v>8.3068609999999996</v>
      </c>
      <c r="S91" s="60">
        <v>8.3407060000000008</v>
      </c>
      <c r="T91" s="60">
        <v>8.3837349999999997</v>
      </c>
      <c r="U91" s="60">
        <v>8.4236500000000003</v>
      </c>
      <c r="V91" s="60">
        <v>8.4559789999999992</v>
      </c>
      <c r="W91" s="60">
        <v>8.4863020000000002</v>
      </c>
      <c r="X91" s="60">
        <v>8.5179910000000003</v>
      </c>
      <c r="Y91" s="60">
        <v>8.5671759999999999</v>
      </c>
      <c r="Z91" s="60">
        <v>8.6255729999999993</v>
      </c>
      <c r="AA91" s="60">
        <v>8.6761789999999994</v>
      </c>
      <c r="AB91" s="60">
        <v>8.7413310000000006</v>
      </c>
      <c r="AC91" s="60">
        <v>8.8130670000000002</v>
      </c>
      <c r="AD91" s="60">
        <v>8.8957460000000008</v>
      </c>
      <c r="AE91" s="60">
        <v>8.9687780000000004</v>
      </c>
      <c r="AF91" s="60">
        <v>9.0337980000000009</v>
      </c>
      <c r="AG91" s="60">
        <v>9.0973570000000006</v>
      </c>
      <c r="AH91" s="60">
        <v>9.1728120000000004</v>
      </c>
      <c r="AI91" s="61">
        <v>-7.8600000000000002E-4</v>
      </c>
    </row>
    <row r="93" spans="1:35" ht="15" customHeight="1" x14ac:dyDescent="0.45">
      <c r="B93" s="56" t="s">
        <v>35</v>
      </c>
    </row>
    <row r="94" spans="1:35" ht="15" customHeight="1" x14ac:dyDescent="0.45">
      <c r="A94" s="14" t="s">
        <v>489</v>
      </c>
      <c r="B94" s="57" t="s">
        <v>83</v>
      </c>
      <c r="C94" s="58">
        <v>7.1120530000000004</v>
      </c>
      <c r="D94" s="58">
        <v>6.8835360000000003</v>
      </c>
      <c r="E94" s="58">
        <v>6.6643160000000004</v>
      </c>
      <c r="F94" s="58">
        <v>6.5837599999999998</v>
      </c>
      <c r="G94" s="58">
        <v>6.4994959999999997</v>
      </c>
      <c r="H94" s="58">
        <v>6.4250179999999997</v>
      </c>
      <c r="I94" s="58">
        <v>6.3309480000000002</v>
      </c>
      <c r="J94" s="58">
        <v>6.239636</v>
      </c>
      <c r="K94" s="58">
        <v>6.1661190000000001</v>
      </c>
      <c r="L94" s="58">
        <v>6.0979700000000001</v>
      </c>
      <c r="M94" s="58">
        <v>6.0372269999999997</v>
      </c>
      <c r="N94" s="58">
        <v>5.9809469999999996</v>
      </c>
      <c r="O94" s="58">
        <v>5.9289779999999999</v>
      </c>
      <c r="P94" s="58">
        <v>5.8763779999999999</v>
      </c>
      <c r="Q94" s="58">
        <v>5.8233740000000003</v>
      </c>
      <c r="R94" s="58">
        <v>5.7677610000000001</v>
      </c>
      <c r="S94" s="58">
        <v>5.7195499999999999</v>
      </c>
      <c r="T94" s="58">
        <v>5.6742749999999997</v>
      </c>
      <c r="U94" s="58">
        <v>5.628126</v>
      </c>
      <c r="V94" s="58">
        <v>5.58263</v>
      </c>
      <c r="W94" s="58">
        <v>5.5369650000000004</v>
      </c>
      <c r="X94" s="58">
        <v>5.4938880000000001</v>
      </c>
      <c r="Y94" s="58">
        <v>5.4542109999999999</v>
      </c>
      <c r="Z94" s="58">
        <v>5.415883</v>
      </c>
      <c r="AA94" s="58">
        <v>5.3778860000000002</v>
      </c>
      <c r="AB94" s="58">
        <v>5.3413750000000002</v>
      </c>
      <c r="AC94" s="58">
        <v>5.3067599999999997</v>
      </c>
      <c r="AD94" s="58">
        <v>5.2726280000000001</v>
      </c>
      <c r="AE94" s="58">
        <v>5.2385060000000001</v>
      </c>
      <c r="AF94" s="58">
        <v>5.2031559999999999</v>
      </c>
      <c r="AG94" s="58">
        <v>5.1689879999999997</v>
      </c>
      <c r="AH94" s="58">
        <v>5.1350179999999996</v>
      </c>
      <c r="AI94" s="59">
        <v>-1.0451999999999999E-2</v>
      </c>
    </row>
    <row r="95" spans="1:35" ht="15" customHeight="1" x14ac:dyDescent="0.45">
      <c r="A95" s="14" t="s">
        <v>490</v>
      </c>
      <c r="B95" s="57" t="s">
        <v>84</v>
      </c>
      <c r="C95" s="58">
        <v>2.3149320000000002</v>
      </c>
      <c r="D95" s="58">
        <v>2.0592290000000002</v>
      </c>
      <c r="E95" s="58">
        <v>2.372884</v>
      </c>
      <c r="F95" s="58">
        <v>2.3782920000000001</v>
      </c>
      <c r="G95" s="58">
        <v>2.3718029999999999</v>
      </c>
      <c r="H95" s="58">
        <v>2.3758629999999998</v>
      </c>
      <c r="I95" s="58">
        <v>2.3584399999999999</v>
      </c>
      <c r="J95" s="58">
        <v>2.3483960000000002</v>
      </c>
      <c r="K95" s="58">
        <v>2.3622070000000002</v>
      </c>
      <c r="L95" s="58">
        <v>2.3810850000000001</v>
      </c>
      <c r="M95" s="58">
        <v>2.4068399999999999</v>
      </c>
      <c r="N95" s="58">
        <v>2.438828</v>
      </c>
      <c r="O95" s="58">
        <v>2.471231</v>
      </c>
      <c r="P95" s="58">
        <v>2.5029599999999999</v>
      </c>
      <c r="Q95" s="58">
        <v>2.5332409999999999</v>
      </c>
      <c r="R95" s="58">
        <v>2.5608270000000002</v>
      </c>
      <c r="S95" s="58">
        <v>2.5965189999999998</v>
      </c>
      <c r="T95" s="58">
        <v>2.6360420000000002</v>
      </c>
      <c r="U95" s="58">
        <v>2.6765979999999998</v>
      </c>
      <c r="V95" s="58">
        <v>2.7154799999999999</v>
      </c>
      <c r="W95" s="58">
        <v>2.753692</v>
      </c>
      <c r="X95" s="58">
        <v>2.7936529999999999</v>
      </c>
      <c r="Y95" s="58">
        <v>2.8380510000000001</v>
      </c>
      <c r="Z95" s="58">
        <v>2.8849089999999999</v>
      </c>
      <c r="AA95" s="58">
        <v>2.92916</v>
      </c>
      <c r="AB95" s="58">
        <v>2.9763419999999998</v>
      </c>
      <c r="AC95" s="58">
        <v>3.0263469999999999</v>
      </c>
      <c r="AD95" s="58">
        <v>3.0803919999999998</v>
      </c>
      <c r="AE95" s="58">
        <v>3.1316809999999999</v>
      </c>
      <c r="AF95" s="58">
        <v>3.1819890000000002</v>
      </c>
      <c r="AG95" s="58">
        <v>3.232926</v>
      </c>
      <c r="AH95" s="58">
        <v>3.2866170000000001</v>
      </c>
      <c r="AI95" s="59">
        <v>1.137E-2</v>
      </c>
    </row>
    <row r="96" spans="1:35" ht="15" customHeight="1" x14ac:dyDescent="0.45">
      <c r="A96" s="14" t="s">
        <v>491</v>
      </c>
      <c r="B96" s="57" t="s">
        <v>85</v>
      </c>
      <c r="C96" s="58">
        <v>2.8408030000000002</v>
      </c>
      <c r="D96" s="58">
        <v>2.8321679999999998</v>
      </c>
      <c r="E96" s="58">
        <v>2.8134869999999998</v>
      </c>
      <c r="F96" s="58">
        <v>2.7885930000000001</v>
      </c>
      <c r="G96" s="58">
        <v>2.7640259999999999</v>
      </c>
      <c r="H96" s="58">
        <v>2.7472560000000001</v>
      </c>
      <c r="I96" s="58">
        <v>2.7159230000000001</v>
      </c>
      <c r="J96" s="58">
        <v>2.688895</v>
      </c>
      <c r="K96" s="58">
        <v>2.6786880000000002</v>
      </c>
      <c r="L96" s="58">
        <v>2.6732619999999998</v>
      </c>
      <c r="M96" s="58">
        <v>2.6731829999999999</v>
      </c>
      <c r="N96" s="58">
        <v>2.6756669999999998</v>
      </c>
      <c r="O96" s="58">
        <v>2.6794910000000001</v>
      </c>
      <c r="P96" s="58">
        <v>2.6826829999999999</v>
      </c>
      <c r="Q96" s="58">
        <v>2.6845659999999998</v>
      </c>
      <c r="R96" s="58">
        <v>2.6843859999999999</v>
      </c>
      <c r="S96" s="58">
        <v>2.6890269999999998</v>
      </c>
      <c r="T96" s="58">
        <v>2.6950880000000002</v>
      </c>
      <c r="U96" s="58">
        <v>2.7002069999999998</v>
      </c>
      <c r="V96" s="58">
        <v>2.7035680000000002</v>
      </c>
      <c r="W96" s="58">
        <v>2.7059009999999999</v>
      </c>
      <c r="X96" s="58">
        <v>2.708939</v>
      </c>
      <c r="Y96" s="58">
        <v>2.7136749999999998</v>
      </c>
      <c r="Z96" s="58">
        <v>2.7197330000000002</v>
      </c>
      <c r="AA96" s="58">
        <v>2.7250549999999998</v>
      </c>
      <c r="AB96" s="58">
        <v>2.73265</v>
      </c>
      <c r="AC96" s="58">
        <v>2.7414369999999999</v>
      </c>
      <c r="AD96" s="58">
        <v>2.752221</v>
      </c>
      <c r="AE96" s="58">
        <v>2.762384</v>
      </c>
      <c r="AF96" s="58">
        <v>2.772335</v>
      </c>
      <c r="AG96" s="58">
        <v>2.7826909999999998</v>
      </c>
      <c r="AH96" s="58">
        <v>2.7946260000000001</v>
      </c>
      <c r="AI96" s="59">
        <v>-5.2899999999999996E-4</v>
      </c>
    </row>
    <row r="97" spans="1:35" ht="15" customHeight="1" x14ac:dyDescent="0.45">
      <c r="A97" s="14" t="s">
        <v>492</v>
      </c>
      <c r="B97" s="57" t="s">
        <v>86</v>
      </c>
      <c r="C97" s="58">
        <v>0.86043099999999995</v>
      </c>
      <c r="D97" s="58">
        <v>0.84623999999999999</v>
      </c>
      <c r="E97" s="58">
        <v>0.83144499999999999</v>
      </c>
      <c r="F97" s="58">
        <v>0.81390300000000004</v>
      </c>
      <c r="G97" s="58">
        <v>0.79702300000000004</v>
      </c>
      <c r="H97" s="58">
        <v>0.78523299999999996</v>
      </c>
      <c r="I97" s="58">
        <v>0.76833499999999999</v>
      </c>
      <c r="J97" s="58">
        <v>0.75465300000000002</v>
      </c>
      <c r="K97" s="58">
        <v>0.74830200000000002</v>
      </c>
      <c r="L97" s="58">
        <v>0.742645</v>
      </c>
      <c r="M97" s="58">
        <v>0.73810699999999996</v>
      </c>
      <c r="N97" s="58">
        <v>0.73549200000000003</v>
      </c>
      <c r="O97" s="58">
        <v>0.733406</v>
      </c>
      <c r="P97" s="58">
        <v>0.73117100000000002</v>
      </c>
      <c r="Q97" s="58">
        <v>0.729653</v>
      </c>
      <c r="R97" s="58">
        <v>0.72817600000000005</v>
      </c>
      <c r="S97" s="58">
        <v>0.72888399999999998</v>
      </c>
      <c r="T97" s="58">
        <v>0.73058800000000002</v>
      </c>
      <c r="U97" s="58">
        <v>0.73270199999999996</v>
      </c>
      <c r="V97" s="58">
        <v>0.73527799999999999</v>
      </c>
      <c r="W97" s="58">
        <v>0.73833300000000002</v>
      </c>
      <c r="X97" s="58">
        <v>0.74218700000000004</v>
      </c>
      <c r="Y97" s="58">
        <v>0.74760700000000002</v>
      </c>
      <c r="Z97" s="58">
        <v>0.75401499999999999</v>
      </c>
      <c r="AA97" s="58">
        <v>0.75992099999999996</v>
      </c>
      <c r="AB97" s="58">
        <v>0.76664699999999997</v>
      </c>
      <c r="AC97" s="58">
        <v>0.77350300000000005</v>
      </c>
      <c r="AD97" s="58">
        <v>0.78064699999999998</v>
      </c>
      <c r="AE97" s="58">
        <v>0.78715900000000005</v>
      </c>
      <c r="AF97" s="58">
        <v>0.79296100000000003</v>
      </c>
      <c r="AG97" s="58">
        <v>0.79825400000000002</v>
      </c>
      <c r="AH97" s="58">
        <v>0.80391199999999996</v>
      </c>
      <c r="AI97" s="59">
        <v>-2.189E-3</v>
      </c>
    </row>
    <row r="98" spans="1:35" ht="15" customHeight="1" x14ac:dyDescent="0.45">
      <c r="A98" s="14" t="s">
        <v>493</v>
      </c>
      <c r="B98" s="57" t="s">
        <v>87</v>
      </c>
      <c r="C98" s="58">
        <v>0.27636699999999997</v>
      </c>
      <c r="D98" s="58">
        <v>0.27503899999999998</v>
      </c>
      <c r="E98" s="58">
        <v>0.27362799999999998</v>
      </c>
      <c r="F98" s="58">
        <v>0.27173199999999997</v>
      </c>
      <c r="G98" s="58">
        <v>0.26995000000000002</v>
      </c>
      <c r="H98" s="58">
        <v>0.26899299999999998</v>
      </c>
      <c r="I98" s="58">
        <v>0.26690700000000001</v>
      </c>
      <c r="J98" s="58">
        <v>0.26525900000000002</v>
      </c>
      <c r="K98" s="58">
        <v>0.26486599999999999</v>
      </c>
      <c r="L98" s="58">
        <v>0.26447599999999999</v>
      </c>
      <c r="M98" s="58">
        <v>0.26418399999999997</v>
      </c>
      <c r="N98" s="58">
        <v>0.26414399999999999</v>
      </c>
      <c r="O98" s="58">
        <v>0.26405699999999999</v>
      </c>
      <c r="P98" s="58">
        <v>0.263766</v>
      </c>
      <c r="Q98" s="58">
        <v>0.263623</v>
      </c>
      <c r="R98" s="58">
        <v>0.26348199999999999</v>
      </c>
      <c r="S98" s="58">
        <v>0.26379000000000002</v>
      </c>
      <c r="T98" s="58">
        <v>0.26430999999999999</v>
      </c>
      <c r="U98" s="58">
        <v>0.26494000000000001</v>
      </c>
      <c r="V98" s="58">
        <v>0.26550200000000002</v>
      </c>
      <c r="W98" s="58">
        <v>0.266015</v>
      </c>
      <c r="X98" s="58">
        <v>0.26655400000000001</v>
      </c>
      <c r="Y98" s="58">
        <v>0.26726899999999998</v>
      </c>
      <c r="Z98" s="58">
        <v>0.26805600000000002</v>
      </c>
      <c r="AA98" s="58">
        <v>0.26877099999999998</v>
      </c>
      <c r="AB98" s="58">
        <v>0.269679</v>
      </c>
      <c r="AC98" s="58">
        <v>0.270648</v>
      </c>
      <c r="AD98" s="58">
        <v>0.27170899999999998</v>
      </c>
      <c r="AE98" s="58">
        <v>0.27268700000000001</v>
      </c>
      <c r="AF98" s="58">
        <v>0.27356399999999997</v>
      </c>
      <c r="AG98" s="58">
        <v>0.27437800000000001</v>
      </c>
      <c r="AH98" s="58">
        <v>0.27528799999999998</v>
      </c>
      <c r="AI98" s="59">
        <v>-1.26E-4</v>
      </c>
    </row>
    <row r="99" spans="1:35" ht="15" customHeight="1" x14ac:dyDescent="0.45">
      <c r="A99" s="14" t="s">
        <v>494</v>
      </c>
      <c r="B99" s="57" t="s">
        <v>88</v>
      </c>
      <c r="C99" s="58">
        <v>0.64611600000000002</v>
      </c>
      <c r="D99" s="58">
        <v>0.65324400000000005</v>
      </c>
      <c r="E99" s="58">
        <v>0.65677399999999997</v>
      </c>
      <c r="F99" s="58">
        <v>0.65660600000000002</v>
      </c>
      <c r="G99" s="58">
        <v>0.65609899999999999</v>
      </c>
      <c r="H99" s="58">
        <v>0.65811200000000003</v>
      </c>
      <c r="I99" s="58">
        <v>0.654636</v>
      </c>
      <c r="J99" s="58">
        <v>0.65242599999999995</v>
      </c>
      <c r="K99" s="58">
        <v>0.65584500000000001</v>
      </c>
      <c r="L99" s="58">
        <v>0.66046300000000002</v>
      </c>
      <c r="M99" s="58">
        <v>0.66641399999999995</v>
      </c>
      <c r="N99" s="58">
        <v>0.67346399999999995</v>
      </c>
      <c r="O99" s="58">
        <v>0.68050600000000006</v>
      </c>
      <c r="P99" s="58">
        <v>0.68686800000000003</v>
      </c>
      <c r="Q99" s="58">
        <v>0.69277699999999998</v>
      </c>
      <c r="R99" s="58">
        <v>0.69811500000000004</v>
      </c>
      <c r="S99" s="58">
        <v>0.705341</v>
      </c>
      <c r="T99" s="58">
        <v>0.71318700000000002</v>
      </c>
      <c r="U99" s="58">
        <v>0.72061500000000001</v>
      </c>
      <c r="V99" s="58">
        <v>0.72723899999999997</v>
      </c>
      <c r="W99" s="58">
        <v>0.73366500000000001</v>
      </c>
      <c r="X99" s="58">
        <v>0.74038599999999999</v>
      </c>
      <c r="Y99" s="58">
        <v>0.74781299999999995</v>
      </c>
      <c r="Z99" s="58">
        <v>0.75562099999999999</v>
      </c>
      <c r="AA99" s="58">
        <v>0.76282499999999998</v>
      </c>
      <c r="AB99" s="58">
        <v>0.77066900000000005</v>
      </c>
      <c r="AC99" s="58">
        <v>0.77873099999999995</v>
      </c>
      <c r="AD99" s="58">
        <v>0.78736399999999995</v>
      </c>
      <c r="AE99" s="58">
        <v>0.79542299999999999</v>
      </c>
      <c r="AF99" s="58">
        <v>0.80306699999999998</v>
      </c>
      <c r="AG99" s="58">
        <v>0.810724</v>
      </c>
      <c r="AH99" s="58">
        <v>0.819021</v>
      </c>
      <c r="AI99" s="59">
        <v>7.6790000000000001E-3</v>
      </c>
    </row>
    <row r="100" spans="1:35" ht="15" customHeight="1" x14ac:dyDescent="0.45">
      <c r="A100" s="14" t="s">
        <v>495</v>
      </c>
      <c r="B100" s="57" t="s">
        <v>89</v>
      </c>
      <c r="C100" s="58">
        <v>0.19944100000000001</v>
      </c>
      <c r="D100" s="58">
        <v>0.196546</v>
      </c>
      <c r="E100" s="58">
        <v>0.19356100000000001</v>
      </c>
      <c r="F100" s="58">
        <v>0.18999099999999999</v>
      </c>
      <c r="G100" s="58">
        <v>0.18659100000000001</v>
      </c>
      <c r="H100" s="58">
        <v>0.18419199999999999</v>
      </c>
      <c r="I100" s="58">
        <v>0.180398</v>
      </c>
      <c r="J100" s="58">
        <v>0.177175</v>
      </c>
      <c r="K100" s="58">
        <v>0.175509</v>
      </c>
      <c r="L100" s="58">
        <v>0.17394699999999999</v>
      </c>
      <c r="M100" s="58">
        <v>0.17257600000000001</v>
      </c>
      <c r="N100" s="58">
        <v>0.171565</v>
      </c>
      <c r="O100" s="58">
        <v>0.170542</v>
      </c>
      <c r="P100" s="58">
        <v>0.16936399999999999</v>
      </c>
      <c r="Q100" s="58">
        <v>0.16823199999999999</v>
      </c>
      <c r="R100" s="58">
        <v>0.166987</v>
      </c>
      <c r="S100" s="58">
        <v>0.16612099999999999</v>
      </c>
      <c r="T100" s="58">
        <v>0.165384</v>
      </c>
      <c r="U100" s="58">
        <v>0.16464999999999999</v>
      </c>
      <c r="V100" s="58">
        <v>0.163937</v>
      </c>
      <c r="W100" s="58">
        <v>0.163268</v>
      </c>
      <c r="X100" s="58">
        <v>0.16271099999999999</v>
      </c>
      <c r="Y100" s="58">
        <v>0.16245799999999999</v>
      </c>
      <c r="Z100" s="58">
        <v>0.162383</v>
      </c>
      <c r="AA100" s="58">
        <v>0.16233600000000001</v>
      </c>
      <c r="AB100" s="58">
        <v>0.16261300000000001</v>
      </c>
      <c r="AC100" s="58">
        <v>0.16307099999999999</v>
      </c>
      <c r="AD100" s="58">
        <v>0.163744</v>
      </c>
      <c r="AE100" s="58">
        <v>0.16442200000000001</v>
      </c>
      <c r="AF100" s="58">
        <v>0.16498399999999999</v>
      </c>
      <c r="AG100" s="58">
        <v>0.16547400000000001</v>
      </c>
      <c r="AH100" s="58">
        <v>0.166075</v>
      </c>
      <c r="AI100" s="59">
        <v>-5.888E-3</v>
      </c>
    </row>
    <row r="101" spans="1:35" ht="15" customHeight="1" x14ac:dyDescent="0.45">
      <c r="A101" s="14" t="s">
        <v>496</v>
      </c>
      <c r="B101" s="57" t="s">
        <v>90</v>
      </c>
      <c r="C101" s="58">
        <v>0.74701200000000001</v>
      </c>
      <c r="D101" s="58">
        <v>0.68994500000000003</v>
      </c>
      <c r="E101" s="58">
        <v>0.65923200000000004</v>
      </c>
      <c r="F101" s="58">
        <v>0.63561900000000005</v>
      </c>
      <c r="G101" s="58">
        <v>0.61626499999999995</v>
      </c>
      <c r="H101" s="58">
        <v>0.60451299999999997</v>
      </c>
      <c r="I101" s="58">
        <v>0.59003799999999995</v>
      </c>
      <c r="J101" s="58">
        <v>0.57765299999999997</v>
      </c>
      <c r="K101" s="58">
        <v>0.57221100000000003</v>
      </c>
      <c r="L101" s="58">
        <v>0.56837700000000002</v>
      </c>
      <c r="M101" s="58">
        <v>0.56682299999999997</v>
      </c>
      <c r="N101" s="58">
        <v>0.53360300000000005</v>
      </c>
      <c r="O101" s="58">
        <v>0.50927199999999995</v>
      </c>
      <c r="P101" s="58">
        <v>0.49476500000000001</v>
      </c>
      <c r="Q101" s="58">
        <v>0.489846</v>
      </c>
      <c r="R101" s="58">
        <v>0.48653600000000002</v>
      </c>
      <c r="S101" s="58">
        <v>0.48674699999999999</v>
      </c>
      <c r="T101" s="58">
        <v>0.488234</v>
      </c>
      <c r="U101" s="58">
        <v>0.48987199999999997</v>
      </c>
      <c r="V101" s="58">
        <v>0.49115300000000001</v>
      </c>
      <c r="W101" s="58">
        <v>0.49249199999999999</v>
      </c>
      <c r="X101" s="58">
        <v>0.486122</v>
      </c>
      <c r="Y101" s="58">
        <v>0.48183999999999999</v>
      </c>
      <c r="Z101" s="58">
        <v>0.47909000000000002</v>
      </c>
      <c r="AA101" s="58">
        <v>0.47705900000000001</v>
      </c>
      <c r="AB101" s="58">
        <v>0.475603</v>
      </c>
      <c r="AC101" s="58">
        <v>0.47436200000000001</v>
      </c>
      <c r="AD101" s="58">
        <v>0.47353699999999999</v>
      </c>
      <c r="AE101" s="58">
        <v>0.47242499999999998</v>
      </c>
      <c r="AF101" s="58">
        <v>0.47119899999999998</v>
      </c>
      <c r="AG101" s="58">
        <v>0.47011700000000001</v>
      </c>
      <c r="AH101" s="58">
        <v>0.46959800000000002</v>
      </c>
      <c r="AI101" s="59">
        <v>-1.4862999999999999E-2</v>
      </c>
    </row>
    <row r="102" spans="1:35" ht="15" customHeight="1" x14ac:dyDescent="0.45">
      <c r="A102" s="14" t="s">
        <v>497</v>
      </c>
      <c r="B102" s="57" t="s">
        <v>91</v>
      </c>
      <c r="C102" s="58">
        <v>0.104876</v>
      </c>
      <c r="D102" s="58">
        <v>0.104573</v>
      </c>
      <c r="E102" s="58">
        <v>0.104204</v>
      </c>
      <c r="F102" s="58">
        <v>0.10349999999999999</v>
      </c>
      <c r="G102" s="58">
        <v>0.10287399999999999</v>
      </c>
      <c r="H102" s="58">
        <v>0.102798</v>
      </c>
      <c r="I102" s="58">
        <v>0.101937</v>
      </c>
      <c r="J102" s="58">
        <v>0.10138</v>
      </c>
      <c r="K102" s="58">
        <v>0.101699</v>
      </c>
      <c r="L102" s="58">
        <v>0.10202899999999999</v>
      </c>
      <c r="M102" s="58">
        <v>0.102426</v>
      </c>
      <c r="N102" s="58">
        <v>0.103032</v>
      </c>
      <c r="O102" s="58">
        <v>0.103593</v>
      </c>
      <c r="P102" s="58">
        <v>0.10401199999999999</v>
      </c>
      <c r="Q102" s="58">
        <v>0.104405</v>
      </c>
      <c r="R102" s="58">
        <v>0.104671</v>
      </c>
      <c r="S102" s="58">
        <v>0.10512100000000001</v>
      </c>
      <c r="T102" s="58">
        <v>0.105589</v>
      </c>
      <c r="U102" s="58">
        <v>0.106</v>
      </c>
      <c r="V102" s="58">
        <v>0.106361</v>
      </c>
      <c r="W102" s="58">
        <v>0.10668800000000001</v>
      </c>
      <c r="X102" s="58">
        <v>0.107029</v>
      </c>
      <c r="Y102" s="58">
        <v>0.10749400000000001</v>
      </c>
      <c r="Z102" s="58">
        <v>0.108006</v>
      </c>
      <c r="AA102" s="58">
        <v>0.108455</v>
      </c>
      <c r="AB102" s="58">
        <v>0.10903500000000001</v>
      </c>
      <c r="AC102" s="58">
        <v>0.10964699999999999</v>
      </c>
      <c r="AD102" s="58">
        <v>0.110319</v>
      </c>
      <c r="AE102" s="58">
        <v>0.11092100000000001</v>
      </c>
      <c r="AF102" s="58">
        <v>0.111446</v>
      </c>
      <c r="AG102" s="58">
        <v>0.11192299999999999</v>
      </c>
      <c r="AH102" s="58">
        <v>0.11247699999999999</v>
      </c>
      <c r="AI102" s="59">
        <v>2.2599999999999999E-3</v>
      </c>
    </row>
    <row r="103" spans="1:35" ht="15" customHeight="1" x14ac:dyDescent="0.45">
      <c r="A103" s="14" t="s">
        <v>498</v>
      </c>
      <c r="B103" s="57" t="s">
        <v>92</v>
      </c>
      <c r="C103" s="58">
        <v>7.5358999999999995E-2</v>
      </c>
      <c r="D103" s="58">
        <v>7.5764999999999999E-2</v>
      </c>
      <c r="E103" s="58">
        <v>7.6079999999999995E-2</v>
      </c>
      <c r="F103" s="58">
        <v>7.6105000000000006E-2</v>
      </c>
      <c r="G103" s="58">
        <v>7.6150999999999996E-2</v>
      </c>
      <c r="H103" s="58">
        <v>7.6563999999999993E-2</v>
      </c>
      <c r="I103" s="58">
        <v>7.6355000000000006E-2</v>
      </c>
      <c r="J103" s="58">
        <v>7.6328999999999994E-2</v>
      </c>
      <c r="K103" s="58">
        <v>7.6920000000000002E-2</v>
      </c>
      <c r="L103" s="58">
        <v>7.7607999999999996E-2</v>
      </c>
      <c r="M103" s="58">
        <v>7.8436000000000006E-2</v>
      </c>
      <c r="N103" s="58">
        <v>7.9480999999999996E-2</v>
      </c>
      <c r="O103" s="58">
        <v>8.0584000000000003E-2</v>
      </c>
      <c r="P103" s="58">
        <v>8.1671999999999995E-2</v>
      </c>
      <c r="Q103" s="58">
        <v>8.2840999999999998E-2</v>
      </c>
      <c r="R103" s="58">
        <v>8.4015999999999993E-2</v>
      </c>
      <c r="S103" s="58">
        <v>8.5319999999999993E-2</v>
      </c>
      <c r="T103" s="58">
        <v>8.6624999999999994E-2</v>
      </c>
      <c r="U103" s="58">
        <v>8.7871000000000005E-2</v>
      </c>
      <c r="V103" s="58">
        <v>8.9066000000000006E-2</v>
      </c>
      <c r="W103" s="58">
        <v>9.0221999999999997E-2</v>
      </c>
      <c r="X103" s="58">
        <v>9.1377E-2</v>
      </c>
      <c r="Y103" s="58">
        <v>9.2626E-2</v>
      </c>
      <c r="Z103" s="58">
        <v>9.3907000000000004E-2</v>
      </c>
      <c r="AA103" s="58">
        <v>9.5125000000000001E-2</v>
      </c>
      <c r="AB103" s="58">
        <v>9.6447000000000005E-2</v>
      </c>
      <c r="AC103" s="58">
        <v>9.7789000000000001E-2</v>
      </c>
      <c r="AD103" s="58">
        <v>9.9173999999999998E-2</v>
      </c>
      <c r="AE103" s="58">
        <v>0.10049</v>
      </c>
      <c r="AF103" s="58">
        <v>0.101729</v>
      </c>
      <c r="AG103" s="58">
        <v>0.10291500000000001</v>
      </c>
      <c r="AH103" s="58">
        <v>0.10416400000000001</v>
      </c>
      <c r="AI103" s="59">
        <v>1.0496999999999999E-2</v>
      </c>
    </row>
    <row r="104" spans="1:35" ht="15" customHeight="1" x14ac:dyDescent="0.45">
      <c r="A104" s="14" t="s">
        <v>499</v>
      </c>
      <c r="B104" s="57" t="s">
        <v>93</v>
      </c>
      <c r="C104" s="58">
        <v>0.60708300000000004</v>
      </c>
      <c r="D104" s="58">
        <v>0.59215899999999999</v>
      </c>
      <c r="E104" s="58">
        <v>0.57580399999999998</v>
      </c>
      <c r="F104" s="58">
        <v>0.55837000000000003</v>
      </c>
      <c r="G104" s="58">
        <v>0.54319899999999999</v>
      </c>
      <c r="H104" s="58">
        <v>0.53281900000000004</v>
      </c>
      <c r="I104" s="58">
        <v>0.52009899999999998</v>
      </c>
      <c r="J104" s="58">
        <v>0.51092199999999999</v>
      </c>
      <c r="K104" s="58">
        <v>0.50870400000000005</v>
      </c>
      <c r="L104" s="58">
        <v>0.50926199999999999</v>
      </c>
      <c r="M104" s="58">
        <v>0.512629</v>
      </c>
      <c r="N104" s="58">
        <v>0.51834100000000005</v>
      </c>
      <c r="O104" s="58">
        <v>0.52527100000000004</v>
      </c>
      <c r="P104" s="58">
        <v>0.53283700000000001</v>
      </c>
      <c r="Q104" s="58">
        <v>0.54099200000000003</v>
      </c>
      <c r="R104" s="58">
        <v>0.54908100000000004</v>
      </c>
      <c r="S104" s="58">
        <v>0.55922300000000003</v>
      </c>
      <c r="T104" s="58">
        <v>0.57010700000000003</v>
      </c>
      <c r="U104" s="58">
        <v>0.58083099999999999</v>
      </c>
      <c r="V104" s="58">
        <v>0.59074400000000005</v>
      </c>
      <c r="W104" s="58">
        <v>0.60003600000000001</v>
      </c>
      <c r="X104" s="58">
        <v>0.60885800000000001</v>
      </c>
      <c r="Y104" s="58">
        <v>0.61710500000000001</v>
      </c>
      <c r="Z104" s="58">
        <v>0.62437399999999998</v>
      </c>
      <c r="AA104" s="58">
        <v>0.630463</v>
      </c>
      <c r="AB104" s="58">
        <v>0.63692099999999996</v>
      </c>
      <c r="AC104" s="58">
        <v>0.64339199999999996</v>
      </c>
      <c r="AD104" s="58">
        <v>0.65014099999999997</v>
      </c>
      <c r="AE104" s="58">
        <v>0.656192</v>
      </c>
      <c r="AF104" s="58">
        <v>0.66169900000000004</v>
      </c>
      <c r="AG104" s="58">
        <v>0.66701200000000005</v>
      </c>
      <c r="AH104" s="58">
        <v>0.67274100000000003</v>
      </c>
      <c r="AI104" s="59">
        <v>3.3180000000000002E-3</v>
      </c>
    </row>
    <row r="105" spans="1:35" ht="15" customHeight="1" x14ac:dyDescent="0.45">
      <c r="A105" s="14" t="s">
        <v>500</v>
      </c>
      <c r="B105" s="57" t="s">
        <v>94</v>
      </c>
      <c r="C105" s="58">
        <v>0.25477300000000003</v>
      </c>
      <c r="D105" s="58">
        <v>0.24529599999999999</v>
      </c>
      <c r="E105" s="58">
        <v>0.235236</v>
      </c>
      <c r="F105" s="58">
        <v>0.22470100000000001</v>
      </c>
      <c r="G105" s="58">
        <v>0.21502599999999999</v>
      </c>
      <c r="H105" s="58">
        <v>0.207152</v>
      </c>
      <c r="I105" s="58">
        <v>0.198211</v>
      </c>
      <c r="J105" s="58">
        <v>0.19051399999999999</v>
      </c>
      <c r="K105" s="58">
        <v>0.18521499999999999</v>
      </c>
      <c r="L105" s="58">
        <v>0.18068000000000001</v>
      </c>
      <c r="M105" s="58">
        <v>0.17685100000000001</v>
      </c>
      <c r="N105" s="58">
        <v>0.17349500000000001</v>
      </c>
      <c r="O105" s="58">
        <v>0.17019999999999999</v>
      </c>
      <c r="P105" s="58">
        <v>0.16678299999999999</v>
      </c>
      <c r="Q105" s="58">
        <v>0.16320399999999999</v>
      </c>
      <c r="R105" s="58">
        <v>0.15928700000000001</v>
      </c>
      <c r="S105" s="58">
        <v>0.15563299999999999</v>
      </c>
      <c r="T105" s="58">
        <v>0.15184700000000001</v>
      </c>
      <c r="U105" s="58">
        <v>0.14807899999999999</v>
      </c>
      <c r="V105" s="58">
        <v>0.144229</v>
      </c>
      <c r="W105" s="58">
        <v>0.14038600000000001</v>
      </c>
      <c r="X105" s="58">
        <v>0.13664100000000001</v>
      </c>
      <c r="Y105" s="58">
        <v>0.133019</v>
      </c>
      <c r="Z105" s="58">
        <v>0.12939899999999999</v>
      </c>
      <c r="AA105" s="58">
        <v>0.125666</v>
      </c>
      <c r="AB105" s="58">
        <v>0.12198100000000001</v>
      </c>
      <c r="AC105" s="58">
        <v>0.118213</v>
      </c>
      <c r="AD105" s="58">
        <v>0.11438</v>
      </c>
      <c r="AE105" s="58">
        <v>0.110267</v>
      </c>
      <c r="AF105" s="58">
        <v>0.10591</v>
      </c>
      <c r="AG105" s="58">
        <v>0.101274</v>
      </c>
      <c r="AH105" s="58">
        <v>9.6435999999999994E-2</v>
      </c>
      <c r="AI105" s="59">
        <v>-3.0852999999999998E-2</v>
      </c>
    </row>
    <row r="106" spans="1:35" ht="15" customHeight="1" x14ac:dyDescent="0.45">
      <c r="A106" s="14" t="s">
        <v>501</v>
      </c>
      <c r="B106" s="57" t="s">
        <v>95</v>
      </c>
      <c r="C106" s="58">
        <v>0.25402000000000002</v>
      </c>
      <c r="D106" s="58">
        <v>0.23973700000000001</v>
      </c>
      <c r="E106" s="58">
        <v>0.231683</v>
      </c>
      <c r="F106" s="58">
        <v>0.229236</v>
      </c>
      <c r="G106" s="58">
        <v>0.22681599999999999</v>
      </c>
      <c r="H106" s="58">
        <v>0.22559000000000001</v>
      </c>
      <c r="I106" s="58">
        <v>0.222383</v>
      </c>
      <c r="J106" s="58">
        <v>0.21962300000000001</v>
      </c>
      <c r="K106" s="58">
        <v>0.21895899999999999</v>
      </c>
      <c r="L106" s="58">
        <v>0.21821099999999999</v>
      </c>
      <c r="M106" s="58">
        <v>0.21760499999999999</v>
      </c>
      <c r="N106" s="58">
        <v>0.217061</v>
      </c>
      <c r="O106" s="58">
        <v>0.216167</v>
      </c>
      <c r="P106" s="58">
        <v>0.21457799999999999</v>
      </c>
      <c r="Q106" s="58">
        <v>0.21232999999999999</v>
      </c>
      <c r="R106" s="58">
        <v>0.209262</v>
      </c>
      <c r="S106" s="58">
        <v>0.20624999999999999</v>
      </c>
      <c r="T106" s="58">
        <v>0.203044</v>
      </c>
      <c r="U106" s="58">
        <v>0.19942599999999999</v>
      </c>
      <c r="V106" s="58">
        <v>0.19550400000000001</v>
      </c>
      <c r="W106" s="58">
        <v>0.19146299999999999</v>
      </c>
      <c r="X106" s="58">
        <v>0.187587</v>
      </c>
      <c r="Y106" s="58">
        <v>0.184143</v>
      </c>
      <c r="Z106" s="58">
        <v>0.180867</v>
      </c>
      <c r="AA106" s="58">
        <v>0.177763</v>
      </c>
      <c r="AB106" s="58">
        <v>0.175127</v>
      </c>
      <c r="AC106" s="58">
        <v>0.17281199999999999</v>
      </c>
      <c r="AD106" s="58">
        <v>0.17084099999999999</v>
      </c>
      <c r="AE106" s="58">
        <v>0.16903099999999999</v>
      </c>
      <c r="AF106" s="58">
        <v>0.167353</v>
      </c>
      <c r="AG106" s="58">
        <v>0.165912</v>
      </c>
      <c r="AH106" s="58">
        <v>0.16483800000000001</v>
      </c>
      <c r="AI106" s="59">
        <v>-1.3853000000000001E-2</v>
      </c>
    </row>
    <row r="107" spans="1:35" ht="15" customHeight="1" x14ac:dyDescent="0.45">
      <c r="A107" s="14" t="s">
        <v>502</v>
      </c>
      <c r="B107" s="57" t="s">
        <v>401</v>
      </c>
      <c r="C107" s="58">
        <v>4.6773129999999998</v>
      </c>
      <c r="D107" s="58">
        <v>4.7325020000000002</v>
      </c>
      <c r="E107" s="58">
        <v>4.7507799999999998</v>
      </c>
      <c r="F107" s="58">
        <v>4.6977770000000003</v>
      </c>
      <c r="G107" s="58">
        <v>4.6412089999999999</v>
      </c>
      <c r="H107" s="58">
        <v>4.6133129999999998</v>
      </c>
      <c r="I107" s="58">
        <v>4.5535839999999999</v>
      </c>
      <c r="J107" s="58">
        <v>4.5337860000000001</v>
      </c>
      <c r="K107" s="58">
        <v>4.5540209999999997</v>
      </c>
      <c r="L107" s="58">
        <v>4.5829050000000002</v>
      </c>
      <c r="M107" s="58">
        <v>4.6218680000000001</v>
      </c>
      <c r="N107" s="58">
        <v>4.668126</v>
      </c>
      <c r="O107" s="58">
        <v>4.7141640000000002</v>
      </c>
      <c r="P107" s="58">
        <v>4.756907</v>
      </c>
      <c r="Q107" s="58">
        <v>4.7955810000000003</v>
      </c>
      <c r="R107" s="58">
        <v>4.8364940000000001</v>
      </c>
      <c r="S107" s="58">
        <v>4.8843129999999997</v>
      </c>
      <c r="T107" s="58">
        <v>4.9351669999999999</v>
      </c>
      <c r="U107" s="58">
        <v>4.9845660000000001</v>
      </c>
      <c r="V107" s="58">
        <v>5.0302850000000001</v>
      </c>
      <c r="W107" s="58">
        <v>5.0766210000000003</v>
      </c>
      <c r="X107" s="58">
        <v>5.127561</v>
      </c>
      <c r="Y107" s="58">
        <v>5.1838559999999996</v>
      </c>
      <c r="Z107" s="58">
        <v>5.2440509999999998</v>
      </c>
      <c r="AA107" s="58">
        <v>5.3031230000000003</v>
      </c>
      <c r="AB107" s="58">
        <v>5.3677809999999999</v>
      </c>
      <c r="AC107" s="58">
        <v>5.4361509999999997</v>
      </c>
      <c r="AD107" s="58">
        <v>5.5101889999999996</v>
      </c>
      <c r="AE107" s="58">
        <v>5.5809579999999999</v>
      </c>
      <c r="AF107" s="58">
        <v>5.6497700000000002</v>
      </c>
      <c r="AG107" s="58">
        <v>5.7188600000000003</v>
      </c>
      <c r="AH107" s="58">
        <v>5.7929550000000001</v>
      </c>
      <c r="AI107" s="59">
        <v>6.9249999999999997E-3</v>
      </c>
    </row>
    <row r="108" spans="1:35" ht="15" customHeight="1" x14ac:dyDescent="0.45">
      <c r="A108" s="14" t="s">
        <v>503</v>
      </c>
      <c r="B108" s="56" t="s">
        <v>97</v>
      </c>
      <c r="C108" s="60">
        <v>20.970580999999999</v>
      </c>
      <c r="D108" s="60">
        <v>20.425982000000001</v>
      </c>
      <c r="E108" s="60">
        <v>20.439114</v>
      </c>
      <c r="F108" s="60">
        <v>20.208185</v>
      </c>
      <c r="G108" s="60">
        <v>19.966528</v>
      </c>
      <c r="H108" s="60">
        <v>19.807418999999999</v>
      </c>
      <c r="I108" s="60">
        <v>19.538193</v>
      </c>
      <c r="J108" s="60">
        <v>19.336651</v>
      </c>
      <c r="K108" s="60">
        <v>19.269264</v>
      </c>
      <c r="L108" s="60">
        <v>19.232918000000002</v>
      </c>
      <c r="M108" s="60">
        <v>19.235171999999999</v>
      </c>
      <c r="N108" s="60">
        <v>19.233248</v>
      </c>
      <c r="O108" s="60">
        <v>19.247458999999999</v>
      </c>
      <c r="P108" s="60">
        <v>19.264744</v>
      </c>
      <c r="Q108" s="60">
        <v>19.284666000000001</v>
      </c>
      <c r="R108" s="60">
        <v>19.299081999999999</v>
      </c>
      <c r="S108" s="60">
        <v>19.351838999999998</v>
      </c>
      <c r="T108" s="60">
        <v>19.419487</v>
      </c>
      <c r="U108" s="60">
        <v>19.484483999999998</v>
      </c>
      <c r="V108" s="60">
        <v>19.540973999999999</v>
      </c>
      <c r="W108" s="60">
        <v>19.595745000000001</v>
      </c>
      <c r="X108" s="60">
        <v>19.653490000000001</v>
      </c>
      <c r="Y108" s="60">
        <v>19.731166999999999</v>
      </c>
      <c r="Z108" s="60">
        <v>19.820292999999999</v>
      </c>
      <c r="AA108" s="60">
        <v>19.90361</v>
      </c>
      <c r="AB108" s="60">
        <v>20.002869</v>
      </c>
      <c r="AC108" s="60">
        <v>20.112864999999999</v>
      </c>
      <c r="AD108" s="60">
        <v>20.237287999999999</v>
      </c>
      <c r="AE108" s="60">
        <v>20.352544999999999</v>
      </c>
      <c r="AF108" s="60">
        <v>20.461162999999999</v>
      </c>
      <c r="AG108" s="60">
        <v>20.571449000000001</v>
      </c>
      <c r="AH108" s="60">
        <v>20.693769</v>
      </c>
      <c r="AI108" s="61">
        <v>-4.2900000000000002E-4</v>
      </c>
    </row>
    <row r="110" spans="1:35" ht="15" customHeight="1" x14ac:dyDescent="0.45">
      <c r="B110" s="56" t="s">
        <v>402</v>
      </c>
    </row>
    <row r="111" spans="1:35" ht="15" customHeight="1" x14ac:dyDescent="0.45">
      <c r="A111" s="14" t="s">
        <v>504</v>
      </c>
      <c r="B111" s="57" t="s">
        <v>98</v>
      </c>
      <c r="C111" s="58">
        <v>1.4064E-2</v>
      </c>
      <c r="D111" s="58">
        <v>1.4703000000000001E-2</v>
      </c>
      <c r="E111" s="58">
        <v>1.7204000000000001E-2</v>
      </c>
      <c r="F111" s="58">
        <v>1.8806E-2</v>
      </c>
      <c r="G111" s="58">
        <v>1.9990000000000001E-2</v>
      </c>
      <c r="H111" s="58">
        <v>2.1201000000000001E-2</v>
      </c>
      <c r="I111" s="58">
        <v>2.2631999999999999E-2</v>
      </c>
      <c r="J111" s="58">
        <v>2.3424E-2</v>
      </c>
      <c r="K111" s="58">
        <v>2.4705000000000001E-2</v>
      </c>
      <c r="L111" s="58">
        <v>2.5956E-2</v>
      </c>
      <c r="M111" s="58">
        <v>2.7163E-2</v>
      </c>
      <c r="N111" s="58">
        <v>2.8354000000000001E-2</v>
      </c>
      <c r="O111" s="58">
        <v>2.9655999999999998E-2</v>
      </c>
      <c r="P111" s="58">
        <v>3.0838000000000001E-2</v>
      </c>
      <c r="Q111" s="58">
        <v>3.2063000000000001E-2</v>
      </c>
      <c r="R111" s="58">
        <v>3.3312000000000001E-2</v>
      </c>
      <c r="S111" s="58">
        <v>3.4514000000000003E-2</v>
      </c>
      <c r="T111" s="58">
        <v>3.5840999999999998E-2</v>
      </c>
      <c r="U111" s="58">
        <v>3.7116000000000003E-2</v>
      </c>
      <c r="V111" s="58">
        <v>3.8365999999999997E-2</v>
      </c>
      <c r="W111" s="58">
        <v>3.9602999999999999E-2</v>
      </c>
      <c r="X111" s="58">
        <v>4.0862999999999997E-2</v>
      </c>
      <c r="Y111" s="58">
        <v>4.2175999999999998E-2</v>
      </c>
      <c r="Z111" s="58">
        <v>4.3559E-2</v>
      </c>
      <c r="AA111" s="58">
        <v>4.4944999999999999E-2</v>
      </c>
      <c r="AB111" s="58">
        <v>4.6316000000000003E-2</v>
      </c>
      <c r="AC111" s="58">
        <v>4.7794000000000003E-2</v>
      </c>
      <c r="AD111" s="58">
        <v>4.9313000000000003E-2</v>
      </c>
      <c r="AE111" s="58">
        <v>5.0859000000000001E-2</v>
      </c>
      <c r="AF111" s="58">
        <v>5.2401999999999997E-2</v>
      </c>
      <c r="AG111" s="58">
        <v>5.3949999999999998E-2</v>
      </c>
      <c r="AH111" s="58">
        <v>5.5420999999999998E-2</v>
      </c>
      <c r="AI111" s="59">
        <v>4.5229999999999999E-2</v>
      </c>
    </row>
    <row r="112" spans="1:35" ht="15" customHeight="1" x14ac:dyDescent="0.45">
      <c r="A112" s="14" t="s">
        <v>505</v>
      </c>
      <c r="B112" s="57" t="s">
        <v>99</v>
      </c>
      <c r="C112" s="58">
        <v>3.7303999999999997E-2</v>
      </c>
      <c r="D112" s="58">
        <v>4.2368000000000003E-2</v>
      </c>
      <c r="E112" s="58">
        <v>4.5870000000000001E-2</v>
      </c>
      <c r="F112" s="58">
        <v>4.5147E-2</v>
      </c>
      <c r="G112" s="58">
        <v>4.4463000000000003E-2</v>
      </c>
      <c r="H112" s="58">
        <v>4.4046000000000002E-2</v>
      </c>
      <c r="I112" s="58">
        <v>4.4075000000000003E-2</v>
      </c>
      <c r="J112" s="58">
        <v>4.3435000000000001E-2</v>
      </c>
      <c r="K112" s="58">
        <v>4.3250999999999998E-2</v>
      </c>
      <c r="L112" s="58">
        <v>4.3401000000000002E-2</v>
      </c>
      <c r="M112" s="58">
        <v>4.3540000000000002E-2</v>
      </c>
      <c r="N112" s="58">
        <v>4.3784000000000003E-2</v>
      </c>
      <c r="O112" s="58">
        <v>4.4245E-2</v>
      </c>
      <c r="P112" s="58">
        <v>4.4499999999999998E-2</v>
      </c>
      <c r="Q112" s="58">
        <v>4.4692999999999997E-2</v>
      </c>
      <c r="R112" s="58">
        <v>4.4850000000000001E-2</v>
      </c>
      <c r="S112" s="58">
        <v>4.4964999999999998E-2</v>
      </c>
      <c r="T112" s="58">
        <v>4.5222999999999999E-2</v>
      </c>
      <c r="U112" s="58">
        <v>4.5379000000000003E-2</v>
      </c>
      <c r="V112" s="58">
        <v>4.5491999999999998E-2</v>
      </c>
      <c r="W112" s="58">
        <v>4.5668E-2</v>
      </c>
      <c r="X112" s="58">
        <v>4.5698999999999997E-2</v>
      </c>
      <c r="Y112" s="58">
        <v>4.5921999999999998E-2</v>
      </c>
      <c r="Z112" s="58">
        <v>4.6156000000000003E-2</v>
      </c>
      <c r="AA112" s="58">
        <v>4.6639E-2</v>
      </c>
      <c r="AB112" s="58">
        <v>4.6783999999999999E-2</v>
      </c>
      <c r="AC112" s="58">
        <v>4.7016000000000002E-2</v>
      </c>
      <c r="AD112" s="58">
        <v>4.7273999999999997E-2</v>
      </c>
      <c r="AE112" s="58">
        <v>4.7342000000000002E-2</v>
      </c>
      <c r="AF112" s="58">
        <v>4.7516999999999997E-2</v>
      </c>
      <c r="AG112" s="58">
        <v>4.7683999999999997E-2</v>
      </c>
      <c r="AH112" s="58">
        <v>4.7870999999999997E-2</v>
      </c>
      <c r="AI112" s="59">
        <v>8.0780000000000001E-3</v>
      </c>
    </row>
    <row r="113" spans="1:35" ht="15" customHeight="1" x14ac:dyDescent="0.45">
      <c r="A113" s="14" t="s">
        <v>506</v>
      </c>
      <c r="B113" s="57" t="s">
        <v>38</v>
      </c>
      <c r="C113" s="58">
        <v>0.18854299999999999</v>
      </c>
      <c r="D113" s="58">
        <v>0.213615</v>
      </c>
      <c r="E113" s="58">
        <v>0.238959</v>
      </c>
      <c r="F113" s="58">
        <v>0.25972099999999998</v>
      </c>
      <c r="G113" s="58">
        <v>0.27943800000000002</v>
      </c>
      <c r="H113" s="58">
        <v>0.300012</v>
      </c>
      <c r="I113" s="58">
        <v>0.32311699999999999</v>
      </c>
      <c r="J113" s="58">
        <v>0.34193800000000002</v>
      </c>
      <c r="K113" s="58">
        <v>0.36343999999999999</v>
      </c>
      <c r="L113" s="58">
        <v>0.38782499999999998</v>
      </c>
      <c r="M113" s="58">
        <v>0.41225899999999999</v>
      </c>
      <c r="N113" s="58">
        <v>0.43747399999999997</v>
      </c>
      <c r="O113" s="58">
        <v>0.46601700000000001</v>
      </c>
      <c r="P113" s="58">
        <v>0.49221700000000002</v>
      </c>
      <c r="Q113" s="58">
        <v>0.51836899999999997</v>
      </c>
      <c r="R113" s="58">
        <v>0.54472600000000004</v>
      </c>
      <c r="S113" s="58">
        <v>0.57098800000000005</v>
      </c>
      <c r="T113" s="58">
        <v>0.59930000000000005</v>
      </c>
      <c r="U113" s="58">
        <v>0.62685900000000006</v>
      </c>
      <c r="V113" s="58">
        <v>0.65447500000000003</v>
      </c>
      <c r="W113" s="58">
        <v>0.68260299999999996</v>
      </c>
      <c r="X113" s="58">
        <v>0.70930499999999996</v>
      </c>
      <c r="Y113" s="58">
        <v>0.73832399999999998</v>
      </c>
      <c r="Z113" s="58">
        <v>0.76780400000000004</v>
      </c>
      <c r="AA113" s="58">
        <v>0.80222599999999999</v>
      </c>
      <c r="AB113" s="58">
        <v>0.83155699999999999</v>
      </c>
      <c r="AC113" s="58">
        <v>0.86238400000000004</v>
      </c>
      <c r="AD113" s="58">
        <v>0.89521200000000001</v>
      </c>
      <c r="AE113" s="58">
        <v>0.92421399999999998</v>
      </c>
      <c r="AF113" s="58">
        <v>0.95548699999999998</v>
      </c>
      <c r="AG113" s="58">
        <v>0.98738199999999998</v>
      </c>
      <c r="AH113" s="58">
        <v>1.021665</v>
      </c>
      <c r="AI113" s="59">
        <v>5.6024999999999998E-2</v>
      </c>
    </row>
    <row r="114" spans="1:35" ht="15" customHeight="1" x14ac:dyDescent="0.45">
      <c r="A114" s="14" t="s">
        <v>507</v>
      </c>
      <c r="B114" s="57" t="s">
        <v>39</v>
      </c>
      <c r="C114" s="58">
        <v>1.75E-4</v>
      </c>
      <c r="D114" s="58">
        <v>1.73E-4</v>
      </c>
      <c r="E114" s="58">
        <v>1.73E-4</v>
      </c>
      <c r="F114" s="58">
        <v>1.7100000000000001E-4</v>
      </c>
      <c r="G114" s="58">
        <v>1.6799999999999999E-4</v>
      </c>
      <c r="H114" s="58">
        <v>1.66E-4</v>
      </c>
      <c r="I114" s="58">
        <v>1.66E-4</v>
      </c>
      <c r="J114" s="58">
        <v>1.6200000000000001E-4</v>
      </c>
      <c r="K114" s="58">
        <v>1.6100000000000001E-4</v>
      </c>
      <c r="L114" s="58">
        <v>1.6100000000000001E-4</v>
      </c>
      <c r="M114" s="58">
        <v>1.6000000000000001E-4</v>
      </c>
      <c r="N114" s="58">
        <v>1.6000000000000001E-4</v>
      </c>
      <c r="O114" s="58">
        <v>1.6000000000000001E-4</v>
      </c>
      <c r="P114" s="58">
        <v>1.6000000000000001E-4</v>
      </c>
      <c r="Q114" s="58">
        <v>1.6000000000000001E-4</v>
      </c>
      <c r="R114" s="58">
        <v>1.6000000000000001E-4</v>
      </c>
      <c r="S114" s="58">
        <v>1.5899999999999999E-4</v>
      </c>
      <c r="T114" s="58">
        <v>1.5899999999999999E-4</v>
      </c>
      <c r="U114" s="58">
        <v>1.5899999999999999E-4</v>
      </c>
      <c r="V114" s="58">
        <v>1.5899999999999999E-4</v>
      </c>
      <c r="W114" s="58">
        <v>1.6000000000000001E-4</v>
      </c>
      <c r="X114" s="58">
        <v>1.6000000000000001E-4</v>
      </c>
      <c r="Y114" s="58">
        <v>1.6200000000000001E-4</v>
      </c>
      <c r="Z114" s="58">
        <v>1.64E-4</v>
      </c>
      <c r="AA114" s="58">
        <v>1.6699999999999999E-4</v>
      </c>
      <c r="AB114" s="58">
        <v>1.6899999999999999E-4</v>
      </c>
      <c r="AC114" s="58">
        <v>1.7100000000000001E-4</v>
      </c>
      <c r="AD114" s="58">
        <v>1.73E-4</v>
      </c>
      <c r="AE114" s="58">
        <v>1.75E-4</v>
      </c>
      <c r="AF114" s="58">
        <v>1.7699999999999999E-4</v>
      </c>
      <c r="AG114" s="58">
        <v>1.7899999999999999E-4</v>
      </c>
      <c r="AH114" s="58">
        <v>1.8200000000000001E-4</v>
      </c>
      <c r="AI114" s="59">
        <v>1.2440000000000001E-3</v>
      </c>
    </row>
    <row r="115" spans="1:35" ht="15" customHeight="1" x14ac:dyDescent="0.45">
      <c r="A115" s="14" t="s">
        <v>508</v>
      </c>
      <c r="B115" s="56" t="s">
        <v>40</v>
      </c>
      <c r="C115" s="60">
        <v>0.24008599999999999</v>
      </c>
      <c r="D115" s="60">
        <v>0.27085900000000002</v>
      </c>
      <c r="E115" s="60">
        <v>0.30220599999999997</v>
      </c>
      <c r="F115" s="60">
        <v>0.32384499999999999</v>
      </c>
      <c r="G115" s="60">
        <v>0.34405999999999998</v>
      </c>
      <c r="H115" s="60">
        <v>0.365425</v>
      </c>
      <c r="I115" s="60">
        <v>0.38999</v>
      </c>
      <c r="J115" s="60">
        <v>0.40895900000000002</v>
      </c>
      <c r="K115" s="60">
        <v>0.43155700000000002</v>
      </c>
      <c r="L115" s="60">
        <v>0.45734200000000003</v>
      </c>
      <c r="M115" s="60">
        <v>0.48312300000000002</v>
      </c>
      <c r="N115" s="60">
        <v>0.50977099999999997</v>
      </c>
      <c r="O115" s="60">
        <v>0.54007700000000003</v>
      </c>
      <c r="P115" s="60">
        <v>0.56771400000000005</v>
      </c>
      <c r="Q115" s="60">
        <v>0.59528499999999995</v>
      </c>
      <c r="R115" s="60">
        <v>0.62304800000000005</v>
      </c>
      <c r="S115" s="60">
        <v>0.65062600000000004</v>
      </c>
      <c r="T115" s="60">
        <v>0.68052299999999999</v>
      </c>
      <c r="U115" s="60">
        <v>0.70951200000000003</v>
      </c>
      <c r="V115" s="60">
        <v>0.73849200000000004</v>
      </c>
      <c r="W115" s="60">
        <v>0.76803299999999997</v>
      </c>
      <c r="X115" s="60">
        <v>0.79602799999999996</v>
      </c>
      <c r="Y115" s="60">
        <v>0.82658399999999999</v>
      </c>
      <c r="Z115" s="60">
        <v>0.857684</v>
      </c>
      <c r="AA115" s="60">
        <v>0.89397700000000002</v>
      </c>
      <c r="AB115" s="60">
        <v>0.92482500000000001</v>
      </c>
      <c r="AC115" s="60">
        <v>0.95736500000000002</v>
      </c>
      <c r="AD115" s="60">
        <v>0.99197199999999996</v>
      </c>
      <c r="AE115" s="60">
        <v>1.022589</v>
      </c>
      <c r="AF115" s="60">
        <v>1.0555840000000001</v>
      </c>
      <c r="AG115" s="60">
        <v>1.0891949999999999</v>
      </c>
      <c r="AH115" s="60">
        <v>1.125138</v>
      </c>
      <c r="AI115" s="61">
        <v>5.1090000000000003E-2</v>
      </c>
    </row>
    <row r="117" spans="1:35" ht="15" customHeight="1" x14ac:dyDescent="0.45">
      <c r="B117" s="56" t="s">
        <v>41</v>
      </c>
    </row>
    <row r="118" spans="1:35" ht="15" customHeight="1" x14ac:dyDescent="0.45">
      <c r="A118" s="14" t="s">
        <v>509</v>
      </c>
      <c r="B118" s="57" t="s">
        <v>42</v>
      </c>
      <c r="C118" s="64">
        <v>6396</v>
      </c>
      <c r="D118" s="64">
        <v>6230</v>
      </c>
      <c r="E118" s="64">
        <v>6120</v>
      </c>
      <c r="F118" s="64">
        <v>6103</v>
      </c>
      <c r="G118" s="64">
        <v>6087</v>
      </c>
      <c r="H118" s="64">
        <v>6070</v>
      </c>
      <c r="I118" s="64">
        <v>6053</v>
      </c>
      <c r="J118" s="64">
        <v>6036</v>
      </c>
      <c r="K118" s="64">
        <v>6020</v>
      </c>
      <c r="L118" s="64">
        <v>6003</v>
      </c>
      <c r="M118" s="64">
        <v>5986</v>
      </c>
      <c r="N118" s="64">
        <v>5969</v>
      </c>
      <c r="O118" s="64">
        <v>5952</v>
      </c>
      <c r="P118" s="64">
        <v>5935</v>
      </c>
      <c r="Q118" s="64">
        <v>5918</v>
      </c>
      <c r="R118" s="64">
        <v>5901</v>
      </c>
      <c r="S118" s="64">
        <v>5884</v>
      </c>
      <c r="T118" s="64">
        <v>5867</v>
      </c>
      <c r="U118" s="64">
        <v>5850</v>
      </c>
      <c r="V118" s="64">
        <v>5833</v>
      </c>
      <c r="W118" s="64">
        <v>5816</v>
      </c>
      <c r="X118" s="64">
        <v>5799</v>
      </c>
      <c r="Y118" s="64">
        <v>5781</v>
      </c>
      <c r="Z118" s="64">
        <v>5764</v>
      </c>
      <c r="AA118" s="64">
        <v>5747</v>
      </c>
      <c r="AB118" s="64">
        <v>5730</v>
      </c>
      <c r="AC118" s="64">
        <v>5713</v>
      </c>
      <c r="AD118" s="64">
        <v>5696</v>
      </c>
      <c r="AE118" s="64">
        <v>5679</v>
      </c>
      <c r="AF118" s="64">
        <v>5662</v>
      </c>
      <c r="AG118" s="64">
        <v>5645</v>
      </c>
      <c r="AH118" s="64">
        <v>5628</v>
      </c>
      <c r="AI118" s="59">
        <v>-4.1180000000000001E-3</v>
      </c>
    </row>
    <row r="119" spans="1:35" ht="15" customHeight="1" x14ac:dyDescent="0.45">
      <c r="A119" s="14" t="s">
        <v>510</v>
      </c>
      <c r="B119" s="57" t="s">
        <v>43</v>
      </c>
      <c r="C119" s="64">
        <v>5657</v>
      </c>
      <c r="D119" s="64">
        <v>5603</v>
      </c>
      <c r="E119" s="64">
        <v>5518</v>
      </c>
      <c r="F119" s="64">
        <v>5503</v>
      </c>
      <c r="G119" s="64">
        <v>5489</v>
      </c>
      <c r="H119" s="64">
        <v>5475</v>
      </c>
      <c r="I119" s="64">
        <v>5460</v>
      </c>
      <c r="J119" s="64">
        <v>5446</v>
      </c>
      <c r="K119" s="64">
        <v>5432</v>
      </c>
      <c r="L119" s="64">
        <v>5417</v>
      </c>
      <c r="M119" s="64">
        <v>5403</v>
      </c>
      <c r="N119" s="64">
        <v>5389</v>
      </c>
      <c r="O119" s="64">
        <v>5375</v>
      </c>
      <c r="P119" s="64">
        <v>5360</v>
      </c>
      <c r="Q119" s="64">
        <v>5346</v>
      </c>
      <c r="R119" s="64">
        <v>5332</v>
      </c>
      <c r="S119" s="64">
        <v>5317</v>
      </c>
      <c r="T119" s="64">
        <v>5303</v>
      </c>
      <c r="U119" s="64">
        <v>5289</v>
      </c>
      <c r="V119" s="64">
        <v>5275</v>
      </c>
      <c r="W119" s="64">
        <v>5260</v>
      </c>
      <c r="X119" s="64">
        <v>5246</v>
      </c>
      <c r="Y119" s="64">
        <v>5232</v>
      </c>
      <c r="Z119" s="64">
        <v>5218</v>
      </c>
      <c r="AA119" s="64">
        <v>5203</v>
      </c>
      <c r="AB119" s="64">
        <v>5189</v>
      </c>
      <c r="AC119" s="64">
        <v>5175</v>
      </c>
      <c r="AD119" s="64">
        <v>5161</v>
      </c>
      <c r="AE119" s="64">
        <v>5147</v>
      </c>
      <c r="AF119" s="64">
        <v>5132</v>
      </c>
      <c r="AG119" s="64">
        <v>5118</v>
      </c>
      <c r="AH119" s="64">
        <v>5104</v>
      </c>
      <c r="AI119" s="59">
        <v>-3.313E-3</v>
      </c>
    </row>
    <row r="120" spans="1:35" ht="15" customHeight="1" x14ac:dyDescent="0.45">
      <c r="A120" s="14" t="s">
        <v>511</v>
      </c>
      <c r="B120" s="57" t="s">
        <v>44</v>
      </c>
      <c r="C120" s="64">
        <v>6389</v>
      </c>
      <c r="D120" s="64">
        <v>6159</v>
      </c>
      <c r="E120" s="64">
        <v>6088</v>
      </c>
      <c r="F120" s="64">
        <v>6078</v>
      </c>
      <c r="G120" s="64">
        <v>6068</v>
      </c>
      <c r="H120" s="64">
        <v>6059</v>
      </c>
      <c r="I120" s="64">
        <v>6049</v>
      </c>
      <c r="J120" s="64">
        <v>6039</v>
      </c>
      <c r="K120" s="64">
        <v>6029</v>
      </c>
      <c r="L120" s="64">
        <v>6019</v>
      </c>
      <c r="M120" s="64">
        <v>6009</v>
      </c>
      <c r="N120" s="64">
        <v>5999</v>
      </c>
      <c r="O120" s="64">
        <v>5990</v>
      </c>
      <c r="P120" s="64">
        <v>5980</v>
      </c>
      <c r="Q120" s="64">
        <v>5970</v>
      </c>
      <c r="R120" s="64">
        <v>5960</v>
      </c>
      <c r="S120" s="64">
        <v>5950</v>
      </c>
      <c r="T120" s="64">
        <v>5940</v>
      </c>
      <c r="U120" s="64">
        <v>5930</v>
      </c>
      <c r="V120" s="64">
        <v>5920</v>
      </c>
      <c r="W120" s="64">
        <v>5910</v>
      </c>
      <c r="X120" s="64">
        <v>5900</v>
      </c>
      <c r="Y120" s="64">
        <v>5890</v>
      </c>
      <c r="Z120" s="64">
        <v>5880</v>
      </c>
      <c r="AA120" s="64">
        <v>5870</v>
      </c>
      <c r="AB120" s="64">
        <v>5860</v>
      </c>
      <c r="AC120" s="64">
        <v>5850</v>
      </c>
      <c r="AD120" s="64">
        <v>5840</v>
      </c>
      <c r="AE120" s="64">
        <v>5830</v>
      </c>
      <c r="AF120" s="64">
        <v>5820</v>
      </c>
      <c r="AG120" s="64">
        <v>5810</v>
      </c>
      <c r="AH120" s="64">
        <v>5800</v>
      </c>
      <c r="AI120" s="59">
        <v>-3.1150000000000001E-3</v>
      </c>
    </row>
    <row r="121" spans="1:35" ht="15" customHeight="1" x14ac:dyDescent="0.45">
      <c r="A121" s="14" t="s">
        <v>512</v>
      </c>
      <c r="B121" s="57" t="s">
        <v>45</v>
      </c>
      <c r="C121" s="64">
        <v>6946</v>
      </c>
      <c r="D121" s="64">
        <v>6447</v>
      </c>
      <c r="E121" s="64">
        <v>6360</v>
      </c>
      <c r="F121" s="64">
        <v>6351</v>
      </c>
      <c r="G121" s="64">
        <v>6342</v>
      </c>
      <c r="H121" s="64">
        <v>6332</v>
      </c>
      <c r="I121" s="64">
        <v>6323</v>
      </c>
      <c r="J121" s="64">
        <v>6313</v>
      </c>
      <c r="K121" s="64">
        <v>6304</v>
      </c>
      <c r="L121" s="64">
        <v>6294</v>
      </c>
      <c r="M121" s="64">
        <v>6284</v>
      </c>
      <c r="N121" s="64">
        <v>6274</v>
      </c>
      <c r="O121" s="64">
        <v>6264</v>
      </c>
      <c r="P121" s="64">
        <v>6254</v>
      </c>
      <c r="Q121" s="64">
        <v>6244</v>
      </c>
      <c r="R121" s="64">
        <v>6234</v>
      </c>
      <c r="S121" s="64">
        <v>6224</v>
      </c>
      <c r="T121" s="64">
        <v>6214</v>
      </c>
      <c r="U121" s="64">
        <v>6203</v>
      </c>
      <c r="V121" s="64">
        <v>6193</v>
      </c>
      <c r="W121" s="64">
        <v>6183</v>
      </c>
      <c r="X121" s="64">
        <v>6172</v>
      </c>
      <c r="Y121" s="64">
        <v>6162</v>
      </c>
      <c r="Z121" s="64">
        <v>6152</v>
      </c>
      <c r="AA121" s="64">
        <v>6141</v>
      </c>
      <c r="AB121" s="64">
        <v>6131</v>
      </c>
      <c r="AC121" s="64">
        <v>6120</v>
      </c>
      <c r="AD121" s="64">
        <v>6110</v>
      </c>
      <c r="AE121" s="64">
        <v>6099</v>
      </c>
      <c r="AF121" s="64">
        <v>6089</v>
      </c>
      <c r="AG121" s="64">
        <v>6078</v>
      </c>
      <c r="AH121" s="64">
        <v>6068</v>
      </c>
      <c r="AI121" s="59">
        <v>-4.3499999999999997E-3</v>
      </c>
    </row>
    <row r="122" spans="1:35" ht="15" customHeight="1" x14ac:dyDescent="0.45">
      <c r="A122" s="14" t="s">
        <v>513</v>
      </c>
      <c r="B122" s="57" t="s">
        <v>46</v>
      </c>
      <c r="C122" s="64">
        <v>2436</v>
      </c>
      <c r="D122" s="64">
        <v>2550</v>
      </c>
      <c r="E122" s="64">
        <v>2538</v>
      </c>
      <c r="F122" s="64">
        <v>2530</v>
      </c>
      <c r="G122" s="64">
        <v>2522</v>
      </c>
      <c r="H122" s="64">
        <v>2514</v>
      </c>
      <c r="I122" s="64">
        <v>2506</v>
      </c>
      <c r="J122" s="64">
        <v>2498</v>
      </c>
      <c r="K122" s="64">
        <v>2491</v>
      </c>
      <c r="L122" s="64">
        <v>2483</v>
      </c>
      <c r="M122" s="64">
        <v>2475</v>
      </c>
      <c r="N122" s="64">
        <v>2468</v>
      </c>
      <c r="O122" s="64">
        <v>2460</v>
      </c>
      <c r="P122" s="64">
        <v>2452</v>
      </c>
      <c r="Q122" s="64">
        <v>2445</v>
      </c>
      <c r="R122" s="64">
        <v>2437</v>
      </c>
      <c r="S122" s="64">
        <v>2430</v>
      </c>
      <c r="T122" s="64">
        <v>2422</v>
      </c>
      <c r="U122" s="64">
        <v>2414</v>
      </c>
      <c r="V122" s="64">
        <v>2407</v>
      </c>
      <c r="W122" s="64">
        <v>2399</v>
      </c>
      <c r="X122" s="64">
        <v>2392</v>
      </c>
      <c r="Y122" s="64">
        <v>2384</v>
      </c>
      <c r="Z122" s="64">
        <v>2376</v>
      </c>
      <c r="AA122" s="64">
        <v>2369</v>
      </c>
      <c r="AB122" s="64">
        <v>2361</v>
      </c>
      <c r="AC122" s="64">
        <v>2354</v>
      </c>
      <c r="AD122" s="64">
        <v>2346</v>
      </c>
      <c r="AE122" s="64">
        <v>2339</v>
      </c>
      <c r="AF122" s="64">
        <v>2331</v>
      </c>
      <c r="AG122" s="64">
        <v>2324</v>
      </c>
      <c r="AH122" s="64">
        <v>2316</v>
      </c>
      <c r="AI122" s="59">
        <v>-1.6280000000000001E-3</v>
      </c>
    </row>
    <row r="123" spans="1:35" ht="15" customHeight="1" x14ac:dyDescent="0.45">
      <c r="A123" s="14" t="s">
        <v>514</v>
      </c>
      <c r="B123" s="57" t="s">
        <v>47</v>
      </c>
      <c r="C123" s="64">
        <v>3226</v>
      </c>
      <c r="D123" s="64">
        <v>3351</v>
      </c>
      <c r="E123" s="64">
        <v>3326</v>
      </c>
      <c r="F123" s="64">
        <v>3321</v>
      </c>
      <c r="G123" s="64">
        <v>3316</v>
      </c>
      <c r="H123" s="64">
        <v>3311</v>
      </c>
      <c r="I123" s="64">
        <v>3306</v>
      </c>
      <c r="J123" s="64">
        <v>3301</v>
      </c>
      <c r="K123" s="64">
        <v>3295</v>
      </c>
      <c r="L123" s="64">
        <v>3290</v>
      </c>
      <c r="M123" s="64">
        <v>3285</v>
      </c>
      <c r="N123" s="64">
        <v>3280</v>
      </c>
      <c r="O123" s="64">
        <v>3275</v>
      </c>
      <c r="P123" s="64">
        <v>3269</v>
      </c>
      <c r="Q123" s="64">
        <v>3264</v>
      </c>
      <c r="R123" s="64">
        <v>3259</v>
      </c>
      <c r="S123" s="64">
        <v>3253</v>
      </c>
      <c r="T123" s="64">
        <v>3248</v>
      </c>
      <c r="U123" s="64">
        <v>3243</v>
      </c>
      <c r="V123" s="64">
        <v>3237</v>
      </c>
      <c r="W123" s="64">
        <v>3232</v>
      </c>
      <c r="X123" s="64">
        <v>3226</v>
      </c>
      <c r="Y123" s="64">
        <v>3221</v>
      </c>
      <c r="Z123" s="64">
        <v>3215</v>
      </c>
      <c r="AA123" s="64">
        <v>3210</v>
      </c>
      <c r="AB123" s="64">
        <v>3204</v>
      </c>
      <c r="AC123" s="64">
        <v>3199</v>
      </c>
      <c r="AD123" s="64">
        <v>3193</v>
      </c>
      <c r="AE123" s="64">
        <v>3188</v>
      </c>
      <c r="AF123" s="64">
        <v>3182</v>
      </c>
      <c r="AG123" s="64">
        <v>3177</v>
      </c>
      <c r="AH123" s="64">
        <v>3171</v>
      </c>
      <c r="AI123" s="59">
        <v>-5.5500000000000005E-4</v>
      </c>
    </row>
    <row r="124" spans="1:35" ht="15" customHeight="1" x14ac:dyDescent="0.45">
      <c r="A124" s="14" t="s">
        <v>515</v>
      </c>
      <c r="B124" s="57" t="s">
        <v>48</v>
      </c>
      <c r="C124" s="64">
        <v>2090</v>
      </c>
      <c r="D124" s="64">
        <v>2035</v>
      </c>
      <c r="E124" s="64">
        <v>1980</v>
      </c>
      <c r="F124" s="64">
        <v>1972</v>
      </c>
      <c r="G124" s="64">
        <v>1964</v>
      </c>
      <c r="H124" s="64">
        <v>1956</v>
      </c>
      <c r="I124" s="64">
        <v>1948</v>
      </c>
      <c r="J124" s="64">
        <v>1940</v>
      </c>
      <c r="K124" s="64">
        <v>1933</v>
      </c>
      <c r="L124" s="64">
        <v>1925</v>
      </c>
      <c r="M124" s="64">
        <v>1917</v>
      </c>
      <c r="N124" s="64">
        <v>1909</v>
      </c>
      <c r="O124" s="64">
        <v>1901</v>
      </c>
      <c r="P124" s="64">
        <v>1894</v>
      </c>
      <c r="Q124" s="64">
        <v>1886</v>
      </c>
      <c r="R124" s="64">
        <v>1878</v>
      </c>
      <c r="S124" s="64">
        <v>1871</v>
      </c>
      <c r="T124" s="64">
        <v>1863</v>
      </c>
      <c r="U124" s="64">
        <v>1855</v>
      </c>
      <c r="V124" s="64">
        <v>1848</v>
      </c>
      <c r="W124" s="64">
        <v>1840</v>
      </c>
      <c r="X124" s="64">
        <v>1832</v>
      </c>
      <c r="Y124" s="64">
        <v>1825</v>
      </c>
      <c r="Z124" s="64">
        <v>1817</v>
      </c>
      <c r="AA124" s="64">
        <v>1810</v>
      </c>
      <c r="AB124" s="64">
        <v>1802</v>
      </c>
      <c r="AC124" s="64">
        <v>1795</v>
      </c>
      <c r="AD124" s="64">
        <v>1787</v>
      </c>
      <c r="AE124" s="64">
        <v>1780</v>
      </c>
      <c r="AF124" s="64">
        <v>1772</v>
      </c>
      <c r="AG124" s="64">
        <v>1765</v>
      </c>
      <c r="AH124" s="64">
        <v>1757</v>
      </c>
      <c r="AI124" s="59">
        <v>-5.5830000000000003E-3</v>
      </c>
    </row>
    <row r="125" spans="1:35" ht="15" customHeight="1" x14ac:dyDescent="0.45">
      <c r="A125" s="14" t="s">
        <v>516</v>
      </c>
      <c r="B125" s="57" t="s">
        <v>49</v>
      </c>
      <c r="C125" s="64">
        <v>5154</v>
      </c>
      <c r="D125" s="64">
        <v>4855</v>
      </c>
      <c r="E125" s="64">
        <v>4737</v>
      </c>
      <c r="F125" s="64">
        <v>4721</v>
      </c>
      <c r="G125" s="64">
        <v>4706</v>
      </c>
      <c r="H125" s="64">
        <v>4690</v>
      </c>
      <c r="I125" s="64">
        <v>4675</v>
      </c>
      <c r="J125" s="64">
        <v>4659</v>
      </c>
      <c r="K125" s="64">
        <v>4644</v>
      </c>
      <c r="L125" s="64">
        <v>4628</v>
      </c>
      <c r="M125" s="64">
        <v>4612</v>
      </c>
      <c r="N125" s="64">
        <v>4597</v>
      </c>
      <c r="O125" s="64">
        <v>4581</v>
      </c>
      <c r="P125" s="64">
        <v>4565</v>
      </c>
      <c r="Q125" s="64">
        <v>4549</v>
      </c>
      <c r="R125" s="64">
        <v>4533</v>
      </c>
      <c r="S125" s="64">
        <v>4516</v>
      </c>
      <c r="T125" s="64">
        <v>4500</v>
      </c>
      <c r="U125" s="64">
        <v>4484</v>
      </c>
      <c r="V125" s="64">
        <v>4468</v>
      </c>
      <c r="W125" s="64">
        <v>4452</v>
      </c>
      <c r="X125" s="64">
        <v>4436</v>
      </c>
      <c r="Y125" s="64">
        <v>4420</v>
      </c>
      <c r="Z125" s="64">
        <v>4404</v>
      </c>
      <c r="AA125" s="64">
        <v>4388</v>
      </c>
      <c r="AB125" s="64">
        <v>4372</v>
      </c>
      <c r="AC125" s="64">
        <v>4355</v>
      </c>
      <c r="AD125" s="64">
        <v>4339</v>
      </c>
      <c r="AE125" s="64">
        <v>4324</v>
      </c>
      <c r="AF125" s="64">
        <v>4308</v>
      </c>
      <c r="AG125" s="64">
        <v>4292</v>
      </c>
      <c r="AH125" s="64">
        <v>4276</v>
      </c>
      <c r="AI125" s="59">
        <v>-6.0060000000000001E-3</v>
      </c>
    </row>
    <row r="126" spans="1:35" ht="15" customHeight="1" x14ac:dyDescent="0.45">
      <c r="A126" s="14" t="s">
        <v>517</v>
      </c>
      <c r="B126" s="57" t="s">
        <v>50</v>
      </c>
      <c r="C126" s="64">
        <v>3565</v>
      </c>
      <c r="D126" s="64">
        <v>3341</v>
      </c>
      <c r="E126" s="64">
        <v>3224</v>
      </c>
      <c r="F126" s="64">
        <v>3213</v>
      </c>
      <c r="G126" s="64">
        <v>3201</v>
      </c>
      <c r="H126" s="64">
        <v>3189</v>
      </c>
      <c r="I126" s="64">
        <v>3177</v>
      </c>
      <c r="J126" s="64">
        <v>3165</v>
      </c>
      <c r="K126" s="64">
        <v>3153</v>
      </c>
      <c r="L126" s="64">
        <v>3141</v>
      </c>
      <c r="M126" s="64">
        <v>3129</v>
      </c>
      <c r="N126" s="64">
        <v>3117</v>
      </c>
      <c r="O126" s="64">
        <v>3105</v>
      </c>
      <c r="P126" s="64">
        <v>3093</v>
      </c>
      <c r="Q126" s="64">
        <v>3081</v>
      </c>
      <c r="R126" s="64">
        <v>3068</v>
      </c>
      <c r="S126" s="64">
        <v>3056</v>
      </c>
      <c r="T126" s="64">
        <v>3044</v>
      </c>
      <c r="U126" s="64">
        <v>3031</v>
      </c>
      <c r="V126" s="64">
        <v>3019</v>
      </c>
      <c r="W126" s="64">
        <v>3007</v>
      </c>
      <c r="X126" s="64">
        <v>2994</v>
      </c>
      <c r="Y126" s="64">
        <v>2982</v>
      </c>
      <c r="Z126" s="64">
        <v>2969</v>
      </c>
      <c r="AA126" s="64">
        <v>2957</v>
      </c>
      <c r="AB126" s="64">
        <v>2945</v>
      </c>
      <c r="AC126" s="64">
        <v>2932</v>
      </c>
      <c r="AD126" s="64">
        <v>2920</v>
      </c>
      <c r="AE126" s="64">
        <v>2907</v>
      </c>
      <c r="AF126" s="64">
        <v>2895</v>
      </c>
      <c r="AG126" s="64">
        <v>2882</v>
      </c>
      <c r="AH126" s="64">
        <v>2870</v>
      </c>
      <c r="AI126" s="59">
        <v>-6.9709999999999998E-3</v>
      </c>
    </row>
    <row r="127" spans="1:35" ht="15" customHeight="1" x14ac:dyDescent="0.45">
      <c r="A127" s="14" t="s">
        <v>518</v>
      </c>
      <c r="B127" s="56" t="s">
        <v>51</v>
      </c>
      <c r="C127" s="62">
        <v>4268.2338870000003</v>
      </c>
      <c r="D127" s="62">
        <v>4147.2778319999998</v>
      </c>
      <c r="E127" s="62">
        <v>4071.8686520000001</v>
      </c>
      <c r="F127" s="62">
        <v>4056.20874</v>
      </c>
      <c r="G127" s="62">
        <v>4040.7045899999998</v>
      </c>
      <c r="H127" s="62">
        <v>4025.211914</v>
      </c>
      <c r="I127" s="62">
        <v>4009.6479490000002</v>
      </c>
      <c r="J127" s="62">
        <v>3994.1108399999998</v>
      </c>
      <c r="K127" s="62">
        <v>3979.0825199999999</v>
      </c>
      <c r="L127" s="62">
        <v>3963.513672</v>
      </c>
      <c r="M127" s="62">
        <v>3948.0942380000001</v>
      </c>
      <c r="N127" s="62">
        <v>3932.982422</v>
      </c>
      <c r="O127" s="62">
        <v>3917.7321780000002</v>
      </c>
      <c r="P127" s="62">
        <v>3902.321289</v>
      </c>
      <c r="Q127" s="62">
        <v>3887.1816410000001</v>
      </c>
      <c r="R127" s="62">
        <v>3871.6860350000002</v>
      </c>
      <c r="S127" s="62">
        <v>3856.4580080000001</v>
      </c>
      <c r="T127" s="62">
        <v>3841.1408689999998</v>
      </c>
      <c r="U127" s="62">
        <v>3825.5895999999998</v>
      </c>
      <c r="V127" s="62">
        <v>3810.553711</v>
      </c>
      <c r="W127" s="62">
        <v>3795.1042480000001</v>
      </c>
      <c r="X127" s="62">
        <v>3779.6782229999999</v>
      </c>
      <c r="Y127" s="62">
        <v>3764.4091800000001</v>
      </c>
      <c r="Z127" s="62">
        <v>3748.8051759999998</v>
      </c>
      <c r="AA127" s="62">
        <v>3733.5898440000001</v>
      </c>
      <c r="AB127" s="62">
        <v>3718.1291500000002</v>
      </c>
      <c r="AC127" s="62">
        <v>3702.7531739999999</v>
      </c>
      <c r="AD127" s="62">
        <v>3687.3203119999998</v>
      </c>
      <c r="AE127" s="62">
        <v>3672.2294919999999</v>
      </c>
      <c r="AF127" s="62">
        <v>3656.8779300000001</v>
      </c>
      <c r="AG127" s="62">
        <v>3641.9853520000001</v>
      </c>
      <c r="AH127" s="62">
        <v>3627.0097660000001</v>
      </c>
      <c r="AI127" s="61">
        <v>-5.2379999999999996E-3</v>
      </c>
    </row>
    <row r="129" spans="1:35" ht="15" customHeight="1" x14ac:dyDescent="0.45">
      <c r="B129" s="56" t="s">
        <v>52</v>
      </c>
    </row>
    <row r="130" spans="1:35" ht="15" customHeight="1" x14ac:dyDescent="0.45">
      <c r="A130" s="14" t="s">
        <v>519</v>
      </c>
      <c r="B130" s="57" t="s">
        <v>42</v>
      </c>
      <c r="C130" s="64">
        <v>536</v>
      </c>
      <c r="D130" s="64">
        <v>501</v>
      </c>
      <c r="E130" s="64">
        <v>578</v>
      </c>
      <c r="F130" s="64">
        <v>584</v>
      </c>
      <c r="G130" s="64">
        <v>590</v>
      </c>
      <c r="H130" s="64">
        <v>596</v>
      </c>
      <c r="I130" s="64">
        <v>602</v>
      </c>
      <c r="J130" s="64">
        <v>609</v>
      </c>
      <c r="K130" s="64">
        <v>615</v>
      </c>
      <c r="L130" s="64">
        <v>621</v>
      </c>
      <c r="M130" s="64">
        <v>627</v>
      </c>
      <c r="N130" s="64">
        <v>633</v>
      </c>
      <c r="O130" s="64">
        <v>639</v>
      </c>
      <c r="P130" s="64">
        <v>646</v>
      </c>
      <c r="Q130" s="64">
        <v>652</v>
      </c>
      <c r="R130" s="64">
        <v>658</v>
      </c>
      <c r="S130" s="64">
        <v>664</v>
      </c>
      <c r="T130" s="64">
        <v>671</v>
      </c>
      <c r="U130" s="64">
        <v>677</v>
      </c>
      <c r="V130" s="64">
        <v>683</v>
      </c>
      <c r="W130" s="64">
        <v>689</v>
      </c>
      <c r="X130" s="64">
        <v>696</v>
      </c>
      <c r="Y130" s="64">
        <v>702</v>
      </c>
      <c r="Z130" s="64">
        <v>708</v>
      </c>
      <c r="AA130" s="64">
        <v>714</v>
      </c>
      <c r="AB130" s="64">
        <v>721</v>
      </c>
      <c r="AC130" s="64">
        <v>727</v>
      </c>
      <c r="AD130" s="64">
        <v>733</v>
      </c>
      <c r="AE130" s="64">
        <v>739</v>
      </c>
      <c r="AF130" s="64">
        <v>746</v>
      </c>
      <c r="AG130" s="64">
        <v>752</v>
      </c>
      <c r="AH130" s="64">
        <v>758</v>
      </c>
      <c r="AI130" s="59">
        <v>1.1242E-2</v>
      </c>
    </row>
    <row r="131" spans="1:35" ht="15" customHeight="1" x14ac:dyDescent="0.45">
      <c r="A131" s="14" t="s">
        <v>520</v>
      </c>
      <c r="B131" s="57" t="s">
        <v>43</v>
      </c>
      <c r="C131" s="64">
        <v>786</v>
      </c>
      <c r="D131" s="64">
        <v>700</v>
      </c>
      <c r="E131" s="64">
        <v>820</v>
      </c>
      <c r="F131" s="64">
        <v>828</v>
      </c>
      <c r="G131" s="64">
        <v>837</v>
      </c>
      <c r="H131" s="64">
        <v>845</v>
      </c>
      <c r="I131" s="64">
        <v>853</v>
      </c>
      <c r="J131" s="64">
        <v>862</v>
      </c>
      <c r="K131" s="64">
        <v>870</v>
      </c>
      <c r="L131" s="64">
        <v>878</v>
      </c>
      <c r="M131" s="64">
        <v>886</v>
      </c>
      <c r="N131" s="64">
        <v>895</v>
      </c>
      <c r="O131" s="64">
        <v>903</v>
      </c>
      <c r="P131" s="64">
        <v>911</v>
      </c>
      <c r="Q131" s="64">
        <v>919</v>
      </c>
      <c r="R131" s="64">
        <v>928</v>
      </c>
      <c r="S131" s="64">
        <v>936</v>
      </c>
      <c r="T131" s="64">
        <v>944</v>
      </c>
      <c r="U131" s="64">
        <v>952</v>
      </c>
      <c r="V131" s="64">
        <v>961</v>
      </c>
      <c r="W131" s="64">
        <v>969</v>
      </c>
      <c r="X131" s="64">
        <v>977</v>
      </c>
      <c r="Y131" s="64">
        <v>985</v>
      </c>
      <c r="Z131" s="64">
        <v>994</v>
      </c>
      <c r="AA131" s="64">
        <v>1002</v>
      </c>
      <c r="AB131" s="64">
        <v>1010</v>
      </c>
      <c r="AC131" s="64">
        <v>1019</v>
      </c>
      <c r="AD131" s="64">
        <v>1027</v>
      </c>
      <c r="AE131" s="64">
        <v>1035</v>
      </c>
      <c r="AF131" s="64">
        <v>1043</v>
      </c>
      <c r="AG131" s="64">
        <v>1052</v>
      </c>
      <c r="AH131" s="64">
        <v>1060</v>
      </c>
      <c r="AI131" s="59">
        <v>9.6939999999999995E-3</v>
      </c>
    </row>
    <row r="132" spans="1:35" ht="15" customHeight="1" x14ac:dyDescent="0.45">
      <c r="A132" s="14" t="s">
        <v>521</v>
      </c>
      <c r="B132" s="57" t="s">
        <v>44</v>
      </c>
      <c r="C132" s="64">
        <v>830</v>
      </c>
      <c r="D132" s="64">
        <v>761</v>
      </c>
      <c r="E132" s="64">
        <v>855</v>
      </c>
      <c r="F132" s="64">
        <v>862</v>
      </c>
      <c r="G132" s="64">
        <v>868</v>
      </c>
      <c r="H132" s="64">
        <v>875</v>
      </c>
      <c r="I132" s="64">
        <v>881</v>
      </c>
      <c r="J132" s="64">
        <v>888</v>
      </c>
      <c r="K132" s="64">
        <v>894</v>
      </c>
      <c r="L132" s="64">
        <v>901</v>
      </c>
      <c r="M132" s="64">
        <v>907</v>
      </c>
      <c r="N132" s="64">
        <v>914</v>
      </c>
      <c r="O132" s="64">
        <v>920</v>
      </c>
      <c r="P132" s="64">
        <v>927</v>
      </c>
      <c r="Q132" s="64">
        <v>933</v>
      </c>
      <c r="R132" s="64">
        <v>940</v>
      </c>
      <c r="S132" s="64">
        <v>947</v>
      </c>
      <c r="T132" s="64">
        <v>953</v>
      </c>
      <c r="U132" s="64">
        <v>960</v>
      </c>
      <c r="V132" s="64">
        <v>966</v>
      </c>
      <c r="W132" s="64">
        <v>973</v>
      </c>
      <c r="X132" s="64">
        <v>979</v>
      </c>
      <c r="Y132" s="64">
        <v>986</v>
      </c>
      <c r="Z132" s="64">
        <v>993</v>
      </c>
      <c r="AA132" s="64">
        <v>999</v>
      </c>
      <c r="AB132" s="64">
        <v>1006</v>
      </c>
      <c r="AC132" s="64">
        <v>1012</v>
      </c>
      <c r="AD132" s="64">
        <v>1019</v>
      </c>
      <c r="AE132" s="64">
        <v>1026</v>
      </c>
      <c r="AF132" s="64">
        <v>1032</v>
      </c>
      <c r="AG132" s="64">
        <v>1039</v>
      </c>
      <c r="AH132" s="64">
        <v>1046</v>
      </c>
      <c r="AI132" s="59">
        <v>7.489E-3</v>
      </c>
    </row>
    <row r="133" spans="1:35" ht="15" customHeight="1" x14ac:dyDescent="0.45">
      <c r="A133" s="14" t="s">
        <v>522</v>
      </c>
      <c r="B133" s="57" t="s">
        <v>45</v>
      </c>
      <c r="C133" s="64">
        <v>961</v>
      </c>
      <c r="D133" s="64">
        <v>938</v>
      </c>
      <c r="E133" s="64">
        <v>1041</v>
      </c>
      <c r="F133" s="64">
        <v>1048</v>
      </c>
      <c r="G133" s="64">
        <v>1054</v>
      </c>
      <c r="H133" s="64">
        <v>1060</v>
      </c>
      <c r="I133" s="64">
        <v>1066</v>
      </c>
      <c r="J133" s="64">
        <v>1072</v>
      </c>
      <c r="K133" s="64">
        <v>1079</v>
      </c>
      <c r="L133" s="64">
        <v>1085</v>
      </c>
      <c r="M133" s="64">
        <v>1091</v>
      </c>
      <c r="N133" s="64">
        <v>1097</v>
      </c>
      <c r="O133" s="64">
        <v>1104</v>
      </c>
      <c r="P133" s="64">
        <v>1110</v>
      </c>
      <c r="Q133" s="64">
        <v>1116</v>
      </c>
      <c r="R133" s="64">
        <v>1123</v>
      </c>
      <c r="S133" s="64">
        <v>1129</v>
      </c>
      <c r="T133" s="64">
        <v>1136</v>
      </c>
      <c r="U133" s="64">
        <v>1142</v>
      </c>
      <c r="V133" s="64">
        <v>1148</v>
      </c>
      <c r="W133" s="64">
        <v>1155</v>
      </c>
      <c r="X133" s="64">
        <v>1161</v>
      </c>
      <c r="Y133" s="64">
        <v>1168</v>
      </c>
      <c r="Z133" s="64">
        <v>1174</v>
      </c>
      <c r="AA133" s="64">
        <v>1180</v>
      </c>
      <c r="AB133" s="64">
        <v>1187</v>
      </c>
      <c r="AC133" s="64">
        <v>1193</v>
      </c>
      <c r="AD133" s="64">
        <v>1200</v>
      </c>
      <c r="AE133" s="64">
        <v>1206</v>
      </c>
      <c r="AF133" s="64">
        <v>1213</v>
      </c>
      <c r="AG133" s="64">
        <v>1219</v>
      </c>
      <c r="AH133" s="64">
        <v>1225</v>
      </c>
      <c r="AI133" s="59">
        <v>7.8600000000000007E-3</v>
      </c>
    </row>
    <row r="134" spans="1:35" ht="15" customHeight="1" x14ac:dyDescent="0.45">
      <c r="A134" s="14" t="s">
        <v>523</v>
      </c>
      <c r="B134" s="57" t="s">
        <v>46</v>
      </c>
      <c r="C134" s="64">
        <v>2439</v>
      </c>
      <c r="D134" s="64">
        <v>2155</v>
      </c>
      <c r="E134" s="64">
        <v>2313</v>
      </c>
      <c r="F134" s="64">
        <v>2326</v>
      </c>
      <c r="G134" s="64">
        <v>2339</v>
      </c>
      <c r="H134" s="64">
        <v>2352</v>
      </c>
      <c r="I134" s="64">
        <v>2365</v>
      </c>
      <c r="J134" s="64">
        <v>2377</v>
      </c>
      <c r="K134" s="64">
        <v>2390</v>
      </c>
      <c r="L134" s="64">
        <v>2402</v>
      </c>
      <c r="M134" s="64">
        <v>2415</v>
      </c>
      <c r="N134" s="64">
        <v>2428</v>
      </c>
      <c r="O134" s="64">
        <v>2440</v>
      </c>
      <c r="P134" s="64">
        <v>2453</v>
      </c>
      <c r="Q134" s="64">
        <v>2466</v>
      </c>
      <c r="R134" s="64">
        <v>2479</v>
      </c>
      <c r="S134" s="64">
        <v>2491</v>
      </c>
      <c r="T134" s="64">
        <v>2504</v>
      </c>
      <c r="U134" s="64">
        <v>2517</v>
      </c>
      <c r="V134" s="64">
        <v>2530</v>
      </c>
      <c r="W134" s="64">
        <v>2542</v>
      </c>
      <c r="X134" s="64">
        <v>2555</v>
      </c>
      <c r="Y134" s="64">
        <v>2568</v>
      </c>
      <c r="Z134" s="64">
        <v>2581</v>
      </c>
      <c r="AA134" s="64">
        <v>2594</v>
      </c>
      <c r="AB134" s="64">
        <v>2606</v>
      </c>
      <c r="AC134" s="64">
        <v>2619</v>
      </c>
      <c r="AD134" s="64">
        <v>2632</v>
      </c>
      <c r="AE134" s="64">
        <v>2645</v>
      </c>
      <c r="AF134" s="64">
        <v>2658</v>
      </c>
      <c r="AG134" s="64">
        <v>2671</v>
      </c>
      <c r="AH134" s="64">
        <v>2683</v>
      </c>
      <c r="AI134" s="59">
        <v>3.0799999999999998E-3</v>
      </c>
    </row>
    <row r="135" spans="1:35" ht="15" customHeight="1" x14ac:dyDescent="0.45">
      <c r="A135" s="14" t="s">
        <v>524</v>
      </c>
      <c r="B135" s="57" t="s">
        <v>47</v>
      </c>
      <c r="C135" s="64">
        <v>1850</v>
      </c>
      <c r="D135" s="64">
        <v>1650</v>
      </c>
      <c r="E135" s="64">
        <v>1791</v>
      </c>
      <c r="F135" s="64">
        <v>1801</v>
      </c>
      <c r="G135" s="64">
        <v>1811</v>
      </c>
      <c r="H135" s="64">
        <v>1821</v>
      </c>
      <c r="I135" s="64">
        <v>1831</v>
      </c>
      <c r="J135" s="64">
        <v>1842</v>
      </c>
      <c r="K135" s="64">
        <v>1852</v>
      </c>
      <c r="L135" s="64">
        <v>1862</v>
      </c>
      <c r="M135" s="64">
        <v>1872</v>
      </c>
      <c r="N135" s="64">
        <v>1882</v>
      </c>
      <c r="O135" s="64">
        <v>1892</v>
      </c>
      <c r="P135" s="64">
        <v>1902</v>
      </c>
      <c r="Q135" s="64">
        <v>1913</v>
      </c>
      <c r="R135" s="64">
        <v>1923</v>
      </c>
      <c r="S135" s="64">
        <v>1933</v>
      </c>
      <c r="T135" s="64">
        <v>1943</v>
      </c>
      <c r="U135" s="64">
        <v>1954</v>
      </c>
      <c r="V135" s="64">
        <v>1964</v>
      </c>
      <c r="W135" s="64">
        <v>1974</v>
      </c>
      <c r="X135" s="64">
        <v>1984</v>
      </c>
      <c r="Y135" s="64">
        <v>1995</v>
      </c>
      <c r="Z135" s="64">
        <v>2005</v>
      </c>
      <c r="AA135" s="64">
        <v>2015</v>
      </c>
      <c r="AB135" s="64">
        <v>2025</v>
      </c>
      <c r="AC135" s="64">
        <v>2036</v>
      </c>
      <c r="AD135" s="64">
        <v>2046</v>
      </c>
      <c r="AE135" s="64">
        <v>2056</v>
      </c>
      <c r="AF135" s="64">
        <v>2066</v>
      </c>
      <c r="AG135" s="64">
        <v>2077</v>
      </c>
      <c r="AH135" s="64">
        <v>2087</v>
      </c>
      <c r="AI135" s="59">
        <v>3.8960000000000002E-3</v>
      </c>
    </row>
    <row r="136" spans="1:35" ht="15" customHeight="1" x14ac:dyDescent="0.45">
      <c r="A136" s="14" t="s">
        <v>525</v>
      </c>
      <c r="B136" s="57" t="s">
        <v>48</v>
      </c>
      <c r="C136" s="64">
        <v>2787</v>
      </c>
      <c r="D136" s="64">
        <v>2635</v>
      </c>
      <c r="E136" s="64">
        <v>2868</v>
      </c>
      <c r="F136" s="64">
        <v>2883</v>
      </c>
      <c r="G136" s="64">
        <v>2899</v>
      </c>
      <c r="H136" s="64">
        <v>2915</v>
      </c>
      <c r="I136" s="64">
        <v>2930</v>
      </c>
      <c r="J136" s="64">
        <v>2946</v>
      </c>
      <c r="K136" s="64">
        <v>2962</v>
      </c>
      <c r="L136" s="64">
        <v>2977</v>
      </c>
      <c r="M136" s="64">
        <v>2993</v>
      </c>
      <c r="N136" s="64">
        <v>3009</v>
      </c>
      <c r="O136" s="64">
        <v>3024</v>
      </c>
      <c r="P136" s="64">
        <v>3040</v>
      </c>
      <c r="Q136" s="64">
        <v>3056</v>
      </c>
      <c r="R136" s="64">
        <v>3071</v>
      </c>
      <c r="S136" s="64">
        <v>3087</v>
      </c>
      <c r="T136" s="64">
        <v>3103</v>
      </c>
      <c r="U136" s="64">
        <v>3118</v>
      </c>
      <c r="V136" s="64">
        <v>3134</v>
      </c>
      <c r="W136" s="64">
        <v>3149</v>
      </c>
      <c r="X136" s="64">
        <v>3165</v>
      </c>
      <c r="Y136" s="64">
        <v>3181</v>
      </c>
      <c r="Z136" s="64">
        <v>3196</v>
      </c>
      <c r="AA136" s="64">
        <v>3212</v>
      </c>
      <c r="AB136" s="64">
        <v>3227</v>
      </c>
      <c r="AC136" s="64">
        <v>3243</v>
      </c>
      <c r="AD136" s="64">
        <v>3259</v>
      </c>
      <c r="AE136" s="64">
        <v>3274</v>
      </c>
      <c r="AF136" s="64">
        <v>3290</v>
      </c>
      <c r="AG136" s="64">
        <v>3305</v>
      </c>
      <c r="AH136" s="64">
        <v>3321</v>
      </c>
      <c r="AI136" s="59">
        <v>5.6709999999999998E-3</v>
      </c>
    </row>
    <row r="137" spans="1:35" ht="15" customHeight="1" x14ac:dyDescent="0.45">
      <c r="A137" s="14" t="s">
        <v>526</v>
      </c>
      <c r="B137" s="57" t="s">
        <v>49</v>
      </c>
      <c r="C137" s="64">
        <v>1416</v>
      </c>
      <c r="D137" s="64">
        <v>1450</v>
      </c>
      <c r="E137" s="64">
        <v>1565</v>
      </c>
      <c r="F137" s="64">
        <v>1574</v>
      </c>
      <c r="G137" s="64">
        <v>1584</v>
      </c>
      <c r="H137" s="64">
        <v>1593</v>
      </c>
      <c r="I137" s="64">
        <v>1602</v>
      </c>
      <c r="J137" s="64">
        <v>1611</v>
      </c>
      <c r="K137" s="64">
        <v>1621</v>
      </c>
      <c r="L137" s="64">
        <v>1630</v>
      </c>
      <c r="M137" s="64">
        <v>1639</v>
      </c>
      <c r="N137" s="64">
        <v>1649</v>
      </c>
      <c r="O137" s="64">
        <v>1658</v>
      </c>
      <c r="P137" s="64">
        <v>1668</v>
      </c>
      <c r="Q137" s="64">
        <v>1678</v>
      </c>
      <c r="R137" s="64">
        <v>1687</v>
      </c>
      <c r="S137" s="64">
        <v>1697</v>
      </c>
      <c r="T137" s="64">
        <v>1707</v>
      </c>
      <c r="U137" s="64">
        <v>1716</v>
      </c>
      <c r="V137" s="64">
        <v>1726</v>
      </c>
      <c r="W137" s="64">
        <v>1736</v>
      </c>
      <c r="X137" s="64">
        <v>1745</v>
      </c>
      <c r="Y137" s="64">
        <v>1755</v>
      </c>
      <c r="Z137" s="64">
        <v>1765</v>
      </c>
      <c r="AA137" s="64">
        <v>1775</v>
      </c>
      <c r="AB137" s="64">
        <v>1785</v>
      </c>
      <c r="AC137" s="64">
        <v>1794</v>
      </c>
      <c r="AD137" s="64">
        <v>1804</v>
      </c>
      <c r="AE137" s="64">
        <v>1814</v>
      </c>
      <c r="AF137" s="64">
        <v>1824</v>
      </c>
      <c r="AG137" s="64">
        <v>1833</v>
      </c>
      <c r="AH137" s="64">
        <v>1843</v>
      </c>
      <c r="AI137" s="59">
        <v>8.5380000000000005E-3</v>
      </c>
    </row>
    <row r="138" spans="1:35" ht="15" customHeight="1" x14ac:dyDescent="0.45">
      <c r="A138" s="14" t="s">
        <v>527</v>
      </c>
      <c r="B138" s="57" t="s">
        <v>50</v>
      </c>
      <c r="C138" s="64">
        <v>832</v>
      </c>
      <c r="D138" s="64">
        <v>844</v>
      </c>
      <c r="E138" s="64">
        <v>979</v>
      </c>
      <c r="F138" s="64">
        <v>986</v>
      </c>
      <c r="G138" s="64">
        <v>993</v>
      </c>
      <c r="H138" s="64">
        <v>1001</v>
      </c>
      <c r="I138" s="64">
        <v>1008</v>
      </c>
      <c r="J138" s="64">
        <v>1015</v>
      </c>
      <c r="K138" s="64">
        <v>1023</v>
      </c>
      <c r="L138" s="64">
        <v>1030</v>
      </c>
      <c r="M138" s="64">
        <v>1038</v>
      </c>
      <c r="N138" s="64">
        <v>1045</v>
      </c>
      <c r="O138" s="64">
        <v>1053</v>
      </c>
      <c r="P138" s="64">
        <v>1060</v>
      </c>
      <c r="Q138" s="64">
        <v>1068</v>
      </c>
      <c r="R138" s="64">
        <v>1075</v>
      </c>
      <c r="S138" s="64">
        <v>1083</v>
      </c>
      <c r="T138" s="64">
        <v>1090</v>
      </c>
      <c r="U138" s="64">
        <v>1098</v>
      </c>
      <c r="V138" s="64">
        <v>1106</v>
      </c>
      <c r="W138" s="64">
        <v>1113</v>
      </c>
      <c r="X138" s="64">
        <v>1121</v>
      </c>
      <c r="Y138" s="64">
        <v>1129</v>
      </c>
      <c r="Z138" s="64">
        <v>1136</v>
      </c>
      <c r="AA138" s="64">
        <v>1144</v>
      </c>
      <c r="AB138" s="64">
        <v>1151</v>
      </c>
      <c r="AC138" s="64">
        <v>1159</v>
      </c>
      <c r="AD138" s="64">
        <v>1167</v>
      </c>
      <c r="AE138" s="64">
        <v>1174</v>
      </c>
      <c r="AF138" s="64">
        <v>1182</v>
      </c>
      <c r="AG138" s="64">
        <v>1190</v>
      </c>
      <c r="AH138" s="64">
        <v>1197</v>
      </c>
      <c r="AI138" s="59">
        <v>1.1802999999999999E-2</v>
      </c>
    </row>
    <row r="139" spans="1:35" ht="15" customHeight="1" x14ac:dyDescent="0.45">
      <c r="A139" s="14" t="s">
        <v>528</v>
      </c>
      <c r="B139" s="56" t="s">
        <v>51</v>
      </c>
      <c r="C139" s="62">
        <v>1487.7982179999999</v>
      </c>
      <c r="D139" s="62">
        <v>1383.6948239999999</v>
      </c>
      <c r="E139" s="62">
        <v>1524.3991699999999</v>
      </c>
      <c r="F139" s="62">
        <v>1536.3847659999999</v>
      </c>
      <c r="G139" s="62">
        <v>1548.4986570000001</v>
      </c>
      <c r="H139" s="62">
        <v>1560.7282709999999</v>
      </c>
      <c r="I139" s="62">
        <v>1572.5379640000001</v>
      </c>
      <c r="J139" s="62">
        <v>1584.6403809999999</v>
      </c>
      <c r="K139" s="62">
        <v>1596.9025879999999</v>
      </c>
      <c r="L139" s="62">
        <v>1608.6674800000001</v>
      </c>
      <c r="M139" s="62">
        <v>1620.806885</v>
      </c>
      <c r="N139" s="62">
        <v>1633.1281739999999</v>
      </c>
      <c r="O139" s="62">
        <v>1645.0283199999999</v>
      </c>
      <c r="P139" s="62">
        <v>1657.3134769999999</v>
      </c>
      <c r="Q139" s="62">
        <v>1669.665405</v>
      </c>
      <c r="R139" s="62">
        <v>1681.9101559999999</v>
      </c>
      <c r="S139" s="62">
        <v>1694.1701660000001</v>
      </c>
      <c r="T139" s="62">
        <v>1706.4693600000001</v>
      </c>
      <c r="U139" s="62">
        <v>1718.81897</v>
      </c>
      <c r="V139" s="62">
        <v>1731.3321530000001</v>
      </c>
      <c r="W139" s="62">
        <v>1743.4293210000001</v>
      </c>
      <c r="X139" s="62">
        <v>1755.825073</v>
      </c>
      <c r="Y139" s="62">
        <v>1768.5289310000001</v>
      </c>
      <c r="Z139" s="62">
        <v>1780.939087</v>
      </c>
      <c r="AA139" s="62">
        <v>1793.4376219999999</v>
      </c>
      <c r="AB139" s="62">
        <v>1805.6611330000001</v>
      </c>
      <c r="AC139" s="62">
        <v>1818.2692870000001</v>
      </c>
      <c r="AD139" s="62">
        <v>1830.994263</v>
      </c>
      <c r="AE139" s="62">
        <v>1843.3507079999999</v>
      </c>
      <c r="AF139" s="62">
        <v>1855.9666749999999</v>
      </c>
      <c r="AG139" s="62">
        <v>1868.435547</v>
      </c>
      <c r="AH139" s="62">
        <v>1880.51001</v>
      </c>
      <c r="AI139" s="61">
        <v>7.5849999999999997E-3</v>
      </c>
    </row>
    <row r="140" spans="1:35" ht="15" customHeight="1" thickBot="1" x14ac:dyDescent="0.5"/>
    <row r="141" spans="1:35" ht="15" customHeight="1" x14ac:dyDescent="0.45">
      <c r="B141" s="79" t="s">
        <v>529</v>
      </c>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c r="AA141" s="79"/>
      <c r="AB141" s="79"/>
      <c r="AC141" s="79"/>
      <c r="AD141" s="79"/>
      <c r="AE141" s="79"/>
      <c r="AF141" s="79"/>
      <c r="AG141" s="79"/>
      <c r="AH141" s="79"/>
      <c r="AI141" s="79"/>
    </row>
    <row r="142" spans="1:35" ht="15" customHeight="1" x14ac:dyDescent="0.45">
      <c r="B142" s="30" t="s">
        <v>403</v>
      </c>
    </row>
    <row r="143" spans="1:35" ht="15" customHeight="1" x14ac:dyDescent="0.45">
      <c r="B143" s="30" t="s">
        <v>100</v>
      </c>
    </row>
    <row r="144" spans="1:35" ht="15" customHeight="1" x14ac:dyDescent="0.45">
      <c r="B144" s="30" t="s">
        <v>404</v>
      </c>
    </row>
    <row r="145" spans="2:2" ht="15" customHeight="1" x14ac:dyDescent="0.45">
      <c r="B145" s="30" t="s">
        <v>101</v>
      </c>
    </row>
    <row r="146" spans="2:2" ht="15" customHeight="1" x14ac:dyDescent="0.45">
      <c r="B146" s="30" t="s">
        <v>250</v>
      </c>
    </row>
    <row r="147" spans="2:2" ht="15" customHeight="1" x14ac:dyDescent="0.45">
      <c r="B147" s="30" t="s">
        <v>384</v>
      </c>
    </row>
    <row r="148" spans="2:2" ht="15" customHeight="1" x14ac:dyDescent="0.45">
      <c r="B148" s="30" t="s">
        <v>385</v>
      </c>
    </row>
    <row r="149" spans="2:2" ht="15" customHeight="1" x14ac:dyDescent="0.45">
      <c r="B149" s="30" t="s">
        <v>405</v>
      </c>
    </row>
    <row r="150" spans="2:2" ht="15" customHeight="1" x14ac:dyDescent="0.45">
      <c r="B150" s="30" t="s">
        <v>406</v>
      </c>
    </row>
    <row r="151" spans="2:2" ht="15" customHeight="1" x14ac:dyDescent="0.45">
      <c r="B151" s="30" t="s">
        <v>386</v>
      </c>
    </row>
    <row r="152" spans="2:2" ht="15" customHeight="1" x14ac:dyDescent="0.45">
      <c r="B152" s="30" t="s">
        <v>407</v>
      </c>
    </row>
    <row r="153" spans="2:2" ht="15" customHeight="1" x14ac:dyDescent="0.45">
      <c r="B153" s="30" t="s">
        <v>408</v>
      </c>
    </row>
    <row r="154" spans="2:2" ht="15" customHeight="1" x14ac:dyDescent="0.45">
      <c r="B154" s="30" t="s">
        <v>409</v>
      </c>
    </row>
    <row r="155" spans="2:2" ht="15" customHeight="1" x14ac:dyDescent="0.45">
      <c r="B155" s="30" t="s">
        <v>59</v>
      </c>
    </row>
    <row r="156" spans="2:2" ht="15" customHeight="1" x14ac:dyDescent="0.45">
      <c r="B156" s="30" t="s">
        <v>60</v>
      </c>
    </row>
    <row r="157" spans="2:2" ht="15" customHeight="1" x14ac:dyDescent="0.45">
      <c r="B157" s="30" t="s">
        <v>410</v>
      </c>
    </row>
    <row r="158" spans="2:2" ht="15" customHeight="1" x14ac:dyDescent="0.45">
      <c r="B158" s="30" t="s">
        <v>411</v>
      </c>
    </row>
    <row r="159" spans="2:2" ht="15" customHeight="1" x14ac:dyDescent="0.45">
      <c r="B159" s="30" t="s">
        <v>412</v>
      </c>
    </row>
  </sheetData>
  <mergeCells count="1">
    <mergeCell ref="B141:AI141"/>
  </mergeCells>
  <conditionalFormatting sqref="A1:A1048576">
    <cfRule type="duplicateValues" dxfId="28" priority="1"/>
  </conditionalFormatting>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11"/>
  <sheetViews>
    <sheetView zoomScale="80" zoomScaleNormal="80" workbookViewId="0">
      <selection activeCell="B13" sqref="B13"/>
    </sheetView>
  </sheetViews>
  <sheetFormatPr defaultRowHeight="14.25" x14ac:dyDescent="0.45"/>
  <cols>
    <col min="1" max="1" width="29.86328125" customWidth="1"/>
    <col min="2" max="33" width="10.1328125"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Calculations!J173</f>
        <v>771006000000000.13</v>
      </c>
      <c r="C2" s="9">
        <f>Calculations!K173</f>
        <v>775386000000000</v>
      </c>
      <c r="D2" s="9">
        <f>Calculations!L173</f>
        <v>776376000000000</v>
      </c>
      <c r="E2" s="9">
        <f>Calculations!M173</f>
        <v>775344000000000</v>
      </c>
      <c r="F2" s="9">
        <f>Calculations!N173</f>
        <v>774336000000000</v>
      </c>
      <c r="G2" s="9">
        <f>Calculations!O173</f>
        <v>773380000000000</v>
      </c>
      <c r="H2" s="9">
        <f>Calculations!P173</f>
        <v>772432999999999.88</v>
      </c>
      <c r="I2" s="9">
        <f>Calculations!Q173</f>
        <v>772015000000000</v>
      </c>
      <c r="J2" s="9">
        <f>Calculations!R173</f>
        <v>772735000000000</v>
      </c>
      <c r="K2" s="9">
        <f>Calculations!S173</f>
        <v>774949000000000</v>
      </c>
      <c r="L2" s="9">
        <f>Calculations!T173</f>
        <v>778340000000000</v>
      </c>
      <c r="M2" s="9">
        <f>Calculations!U173</f>
        <v>780200999999999.88</v>
      </c>
      <c r="N2" s="9">
        <f>Calculations!V173</f>
        <v>782829000000000</v>
      </c>
      <c r="O2" s="9">
        <f>Calculations!W173</f>
        <v>786183000000000</v>
      </c>
      <c r="P2" s="9">
        <f>Calculations!X173</f>
        <v>789471000000000</v>
      </c>
      <c r="Q2" s="9">
        <f>Calculations!Y173</f>
        <v>792787000000000</v>
      </c>
      <c r="R2" s="9">
        <f>Calculations!Z173</f>
        <v>796490000000000.13</v>
      </c>
      <c r="S2" s="9">
        <f>Calculations!AA173</f>
        <v>800364000000000</v>
      </c>
      <c r="T2" s="9">
        <f>Calculations!AB173</f>
        <v>804342999999999.88</v>
      </c>
      <c r="U2" s="9">
        <f>Calculations!AC173</f>
        <v>808033000000000</v>
      </c>
      <c r="V2" s="9">
        <f>Calculations!AD173</f>
        <v>812010999999999.88</v>
      </c>
      <c r="W2" s="9">
        <f>Calculations!AE173</f>
        <v>816118999999999.88</v>
      </c>
      <c r="X2" s="9">
        <f>Calculations!AF173</f>
        <v>820471000000000</v>
      </c>
      <c r="Y2" s="9">
        <f>Calculations!AG173</f>
        <v>824945000000000</v>
      </c>
      <c r="Z2" s="9">
        <f>Calculations!AH173</f>
        <v>829744000000000</v>
      </c>
      <c r="AA2" s="9">
        <f>Calculations!AI173</f>
        <v>834585000000000</v>
      </c>
      <c r="AB2" s="9">
        <f>Calculations!AJ173</f>
        <v>839658999999999.88</v>
      </c>
      <c r="AC2" s="9">
        <f>Calculations!AK173</f>
        <v>845036000000000</v>
      </c>
      <c r="AD2" s="9">
        <f>Calculations!AL173</f>
        <v>850460000000000</v>
      </c>
      <c r="AE2" s="9">
        <f>Calculations!AM173</f>
        <v>856099000000000</v>
      </c>
      <c r="AF2" s="9">
        <f>Calculations!AN173</f>
        <v>862019000000000</v>
      </c>
      <c r="AG2" s="9">
        <f>Calculations!AO173</f>
        <v>867979000000000</v>
      </c>
    </row>
    <row r="3" spans="1:35" x14ac:dyDescent="0.45">
      <c r="A3" s="1" t="s">
        <v>107</v>
      </c>
      <c r="B3" s="9">
        <f>Calculations!J174</f>
        <v>0</v>
      </c>
      <c r="C3" s="9">
        <f>Calculations!K174</f>
        <v>0</v>
      </c>
      <c r="D3" s="9">
        <f>Calculations!L174</f>
        <v>0</v>
      </c>
      <c r="E3" s="9">
        <f>Calculations!M174</f>
        <v>0</v>
      </c>
      <c r="F3" s="9">
        <f>Calculations!N174</f>
        <v>0</v>
      </c>
      <c r="G3" s="9">
        <f>Calculations!O174</f>
        <v>0</v>
      </c>
      <c r="H3" s="9">
        <f>Calculations!P174</f>
        <v>0</v>
      </c>
      <c r="I3" s="9">
        <f>Calculations!Q174</f>
        <v>0</v>
      </c>
      <c r="J3" s="9">
        <f>Calculations!R174</f>
        <v>0</v>
      </c>
      <c r="K3" s="9">
        <f>Calculations!S174</f>
        <v>0</v>
      </c>
      <c r="L3" s="9">
        <f>Calculations!T174</f>
        <v>0</v>
      </c>
      <c r="M3" s="9">
        <f>Calculations!U174</f>
        <v>0</v>
      </c>
      <c r="N3" s="9">
        <f>Calculations!V174</f>
        <v>0</v>
      </c>
      <c r="O3" s="9">
        <f>Calculations!W174</f>
        <v>0</v>
      </c>
      <c r="P3" s="9">
        <f>Calculations!X174</f>
        <v>0</v>
      </c>
      <c r="Q3" s="9">
        <f>Calculations!Y174</f>
        <v>0</v>
      </c>
      <c r="R3" s="9">
        <f>Calculations!Z174</f>
        <v>0</v>
      </c>
      <c r="S3" s="9">
        <f>Calculations!AA174</f>
        <v>0</v>
      </c>
      <c r="T3" s="9">
        <f>Calculations!AB174</f>
        <v>0</v>
      </c>
      <c r="U3" s="9">
        <f>Calculations!AC174</f>
        <v>0</v>
      </c>
      <c r="V3" s="9">
        <f>Calculations!AD174</f>
        <v>0</v>
      </c>
      <c r="W3" s="9">
        <f>Calculations!AE174</f>
        <v>0</v>
      </c>
      <c r="X3" s="9">
        <f>Calculations!AF174</f>
        <v>0</v>
      </c>
      <c r="Y3" s="9">
        <f>Calculations!AG174</f>
        <v>0</v>
      </c>
      <c r="Z3" s="9">
        <f>Calculations!AH174</f>
        <v>0</v>
      </c>
      <c r="AA3" s="9">
        <f>Calculations!AI174</f>
        <v>0</v>
      </c>
      <c r="AB3" s="9">
        <f>Calculations!AJ174</f>
        <v>0</v>
      </c>
      <c r="AC3" s="9">
        <f>Calculations!AK174</f>
        <v>0</v>
      </c>
      <c r="AD3" s="9">
        <f>Calculations!AL174</f>
        <v>0</v>
      </c>
      <c r="AE3" s="9">
        <f>Calculations!AM174</f>
        <v>0</v>
      </c>
      <c r="AF3" s="9">
        <f>Calculations!AN174</f>
        <v>0</v>
      </c>
      <c r="AG3" s="9">
        <f>Calculations!AO174</f>
        <v>0</v>
      </c>
    </row>
    <row r="4" spans="1:35" x14ac:dyDescent="0.45">
      <c r="A4" s="1" t="s">
        <v>108</v>
      </c>
      <c r="B4" s="9">
        <f>Calculations!J175</f>
        <v>951123000000000</v>
      </c>
      <c r="C4" s="9">
        <f>Calculations!K175</f>
        <v>970341000000000.13</v>
      </c>
      <c r="D4" s="9">
        <f>Calculations!L175</f>
        <v>982650000000000</v>
      </c>
      <c r="E4" s="9">
        <f>Calculations!M175</f>
        <v>992227000000000</v>
      </c>
      <c r="F4" s="9">
        <f>Calculations!N175</f>
        <v>999970000000000</v>
      </c>
      <c r="G4" s="9">
        <f>Calculations!O175</f>
        <v>1006740999999999.9</v>
      </c>
      <c r="H4" s="9">
        <f>Calculations!P175</f>
        <v>1011150000000000</v>
      </c>
      <c r="I4" s="9">
        <f>Calculations!Q175</f>
        <v>1015728000000000.1</v>
      </c>
      <c r="J4" s="9">
        <f>Calculations!R175</f>
        <v>1021501000000000</v>
      </c>
      <c r="K4" s="9">
        <f>Calculations!S175</f>
        <v>1029239999999999.9</v>
      </c>
      <c r="L4" s="9">
        <f>Calculations!T175</f>
        <v>1038749999999999.9</v>
      </c>
      <c r="M4" s="9">
        <f>Calculations!U175</f>
        <v>1045901999999999.9</v>
      </c>
      <c r="N4" s="9">
        <f>Calculations!V175</f>
        <v>1055542999999999.9</v>
      </c>
      <c r="O4" s="9">
        <f>Calculations!W175</f>
        <v>1066570999999999.9</v>
      </c>
      <c r="P4" s="9">
        <f>Calculations!X175</f>
        <v>1076708999999999.9</v>
      </c>
      <c r="Q4" s="9">
        <f>Calculations!Y175</f>
        <v>1086340000000000.1</v>
      </c>
      <c r="R4" s="9">
        <f>Calculations!Z175</f>
        <v>1096623000000000.1</v>
      </c>
      <c r="S4" s="9">
        <f>Calculations!AA175</f>
        <v>1107893000000000</v>
      </c>
      <c r="T4" s="9">
        <f>Calculations!AB175</f>
        <v>1118358999999999.9</v>
      </c>
      <c r="U4" s="9">
        <f>Calculations!AC175</f>
        <v>1128400000000000</v>
      </c>
      <c r="V4" s="9">
        <f>Calculations!AD175</f>
        <v>1138626000000000</v>
      </c>
      <c r="W4" s="9">
        <f>Calculations!AE175</f>
        <v>1149507000000000</v>
      </c>
      <c r="X4" s="9">
        <f>Calculations!AF175</f>
        <v>1160350000000000</v>
      </c>
      <c r="Y4" s="9">
        <f>Calculations!AG175</f>
        <v>1171203000000000</v>
      </c>
      <c r="Z4" s="9">
        <f>Calculations!AH175</f>
        <v>1182174000000000</v>
      </c>
      <c r="AA4" s="9">
        <f>Calculations!AI175</f>
        <v>1193409000000000</v>
      </c>
      <c r="AB4" s="9">
        <f>Calculations!AJ175</f>
        <v>1204334000000000</v>
      </c>
      <c r="AC4" s="9">
        <f>Calculations!AK175</f>
        <v>1215051000000000</v>
      </c>
      <c r="AD4" s="9">
        <f>Calculations!AL175</f>
        <v>1225452000000000</v>
      </c>
      <c r="AE4" s="9">
        <f>Calculations!AM175</f>
        <v>1236317000000000</v>
      </c>
      <c r="AF4" s="9">
        <f>Calculations!AN175</f>
        <v>1247011000000000</v>
      </c>
      <c r="AG4" s="9">
        <f>Calculations!AO175</f>
        <v>1257618000000000</v>
      </c>
    </row>
    <row r="5" spans="1:35" x14ac:dyDescent="0.45">
      <c r="A5" s="1" t="s">
        <v>109</v>
      </c>
      <c r="B5" s="9">
        <f>Calculations!J176</f>
        <v>6466000000000</v>
      </c>
      <c r="C5" s="9">
        <f>Calculations!K176</f>
        <v>6428000000000</v>
      </c>
      <c r="D5" s="9">
        <f>Calculations!L176</f>
        <v>6443000000000</v>
      </c>
      <c r="E5" s="9">
        <f>Calculations!M176</f>
        <v>6451000000000</v>
      </c>
      <c r="F5" s="9">
        <f>Calculations!N176</f>
        <v>6459000000000</v>
      </c>
      <c r="G5" s="9">
        <f>Calculations!O176</f>
        <v>6457000000000</v>
      </c>
      <c r="H5" s="9">
        <f>Calculations!P176</f>
        <v>6461000000000</v>
      </c>
      <c r="I5" s="9">
        <f>Calculations!Q176</f>
        <v>6439000000000</v>
      </c>
      <c r="J5" s="9">
        <f>Calculations!R176</f>
        <v>6415000000000</v>
      </c>
      <c r="K5" s="9">
        <f>Calculations!S176</f>
        <v>6381000000000</v>
      </c>
      <c r="L5" s="9">
        <f>Calculations!T176</f>
        <v>6350000000000</v>
      </c>
      <c r="M5" s="9">
        <f>Calculations!U176</f>
        <v>6323000000000</v>
      </c>
      <c r="N5" s="9">
        <f>Calculations!V176</f>
        <v>6293000000000</v>
      </c>
      <c r="O5" s="9">
        <f>Calculations!W176</f>
        <v>6264000000000</v>
      </c>
      <c r="P5" s="9">
        <f>Calculations!X176</f>
        <v>6228000000000</v>
      </c>
      <c r="Q5" s="9">
        <f>Calculations!Y176</f>
        <v>6192000000000</v>
      </c>
      <c r="R5" s="9">
        <f>Calculations!Z176</f>
        <v>6155000000000</v>
      </c>
      <c r="S5" s="9">
        <f>Calculations!AA176</f>
        <v>6116000000000</v>
      </c>
      <c r="T5" s="9">
        <f>Calculations!AB176</f>
        <v>6080000000000</v>
      </c>
      <c r="U5" s="9">
        <f>Calculations!AC176</f>
        <v>6044000000000</v>
      </c>
      <c r="V5" s="9">
        <f>Calculations!AD176</f>
        <v>6008000000000</v>
      </c>
      <c r="W5" s="9">
        <f>Calculations!AE176</f>
        <v>5981000000000</v>
      </c>
      <c r="X5" s="9">
        <f>Calculations!AF176</f>
        <v>5954000000000</v>
      </c>
      <c r="Y5" s="9">
        <f>Calculations!AG176</f>
        <v>5915000000000</v>
      </c>
      <c r="Z5" s="9">
        <f>Calculations!AH176</f>
        <v>5877000000000</v>
      </c>
      <c r="AA5" s="9">
        <f>Calculations!AI176</f>
        <v>5842000000000</v>
      </c>
      <c r="AB5" s="9">
        <f>Calculations!AJ176</f>
        <v>5804000000000</v>
      </c>
      <c r="AC5" s="9">
        <f>Calculations!AK176</f>
        <v>5773000000000</v>
      </c>
      <c r="AD5" s="9">
        <f>Calculations!AL176</f>
        <v>5740000000000</v>
      </c>
      <c r="AE5" s="9">
        <f>Calculations!AM176</f>
        <v>5706000000000</v>
      </c>
      <c r="AF5" s="9">
        <f>Calculations!AN176</f>
        <v>5673000000000</v>
      </c>
      <c r="AG5" s="9">
        <f>Calculations!AO176</f>
        <v>5642000000000</v>
      </c>
    </row>
    <row r="6" spans="1:35" x14ac:dyDescent="0.45">
      <c r="A6" s="1" t="s">
        <v>111</v>
      </c>
      <c r="B6" s="9">
        <f>Calculations!J177</f>
        <v>0</v>
      </c>
      <c r="C6" s="9">
        <f>Calculations!K177</f>
        <v>0</v>
      </c>
      <c r="D6" s="9">
        <f>Calculations!L177</f>
        <v>0</v>
      </c>
      <c r="E6" s="9">
        <f>Calculations!M177</f>
        <v>0</v>
      </c>
      <c r="F6" s="9">
        <f>Calculations!N177</f>
        <v>0</v>
      </c>
      <c r="G6" s="9">
        <f>Calculations!O177</f>
        <v>0</v>
      </c>
      <c r="H6" s="9">
        <f>Calculations!P177</f>
        <v>0</v>
      </c>
      <c r="I6" s="9">
        <f>Calculations!Q177</f>
        <v>0</v>
      </c>
      <c r="J6" s="9">
        <f>Calculations!R177</f>
        <v>0</v>
      </c>
      <c r="K6" s="9">
        <f>Calculations!S177</f>
        <v>0</v>
      </c>
      <c r="L6" s="9">
        <f>Calculations!T177</f>
        <v>0</v>
      </c>
      <c r="M6" s="9">
        <f>Calculations!U177</f>
        <v>0</v>
      </c>
      <c r="N6" s="9">
        <f>Calculations!V177</f>
        <v>0</v>
      </c>
      <c r="O6" s="9">
        <f>Calculations!W177</f>
        <v>0</v>
      </c>
      <c r="P6" s="9">
        <f>Calculations!X177</f>
        <v>0</v>
      </c>
      <c r="Q6" s="9">
        <f>Calculations!Y177</f>
        <v>0</v>
      </c>
      <c r="R6" s="9">
        <f>Calculations!Z177</f>
        <v>0</v>
      </c>
      <c r="S6" s="9">
        <f>Calculations!AA177</f>
        <v>0</v>
      </c>
      <c r="T6" s="9">
        <f>Calculations!AB177</f>
        <v>0</v>
      </c>
      <c r="U6" s="9">
        <f>Calculations!AC177</f>
        <v>0</v>
      </c>
      <c r="V6" s="9">
        <f>Calculations!AD177</f>
        <v>0</v>
      </c>
      <c r="W6" s="9">
        <f>Calculations!AE177</f>
        <v>0</v>
      </c>
      <c r="X6" s="9">
        <f>Calculations!AF177</f>
        <v>0</v>
      </c>
      <c r="Y6" s="9">
        <f>Calculations!AG177</f>
        <v>0</v>
      </c>
      <c r="Z6" s="9">
        <f>Calculations!AH177</f>
        <v>0</v>
      </c>
      <c r="AA6" s="9">
        <f>Calculations!AI177</f>
        <v>0</v>
      </c>
      <c r="AB6" s="9">
        <f>Calculations!AJ177</f>
        <v>0</v>
      </c>
      <c r="AC6" s="9">
        <f>Calculations!AK177</f>
        <v>0</v>
      </c>
      <c r="AD6" s="9">
        <f>Calculations!AL177</f>
        <v>0</v>
      </c>
      <c r="AE6" s="9">
        <f>Calculations!AM177</f>
        <v>0</v>
      </c>
      <c r="AF6" s="9">
        <f>Calculations!AN177</f>
        <v>0</v>
      </c>
      <c r="AG6" s="9">
        <f>Calculations!AO177</f>
        <v>0</v>
      </c>
    </row>
    <row r="7" spans="1:35" x14ac:dyDescent="0.45">
      <c r="A7" s="1" t="s">
        <v>239</v>
      </c>
      <c r="B7" s="9">
        <f>Calculations!J178</f>
        <v>0</v>
      </c>
      <c r="C7" s="9">
        <f>Calculations!K178</f>
        <v>0</v>
      </c>
      <c r="D7" s="9">
        <f>Calculations!L178</f>
        <v>0</v>
      </c>
      <c r="E7" s="9">
        <f>Calculations!M178</f>
        <v>0</v>
      </c>
      <c r="F7" s="9">
        <f>Calculations!N178</f>
        <v>0</v>
      </c>
      <c r="G7" s="9">
        <f>Calculations!O178</f>
        <v>0</v>
      </c>
      <c r="H7" s="9">
        <f>Calculations!P178</f>
        <v>0</v>
      </c>
      <c r="I7" s="9">
        <f>Calculations!Q178</f>
        <v>0</v>
      </c>
      <c r="J7" s="9">
        <f>Calculations!R178</f>
        <v>0</v>
      </c>
      <c r="K7" s="9">
        <f>Calculations!S178</f>
        <v>0</v>
      </c>
      <c r="L7" s="9">
        <f>Calculations!T178</f>
        <v>0</v>
      </c>
      <c r="M7" s="9">
        <f>Calculations!U178</f>
        <v>0</v>
      </c>
      <c r="N7" s="9">
        <f>Calculations!V178</f>
        <v>0</v>
      </c>
      <c r="O7" s="9">
        <f>Calculations!W178</f>
        <v>0</v>
      </c>
      <c r="P7" s="9">
        <f>Calculations!X178</f>
        <v>0</v>
      </c>
      <c r="Q7" s="9">
        <f>Calculations!Y178</f>
        <v>0</v>
      </c>
      <c r="R7" s="9">
        <f>Calculations!Z178</f>
        <v>0</v>
      </c>
      <c r="S7" s="9">
        <f>Calculations!AA178</f>
        <v>0</v>
      </c>
      <c r="T7" s="9">
        <f>Calculations!AB178</f>
        <v>0</v>
      </c>
      <c r="U7" s="9">
        <f>Calculations!AC178</f>
        <v>0</v>
      </c>
      <c r="V7" s="9">
        <f>Calculations!AD178</f>
        <v>0</v>
      </c>
      <c r="W7" s="9">
        <f>Calculations!AE178</f>
        <v>0</v>
      </c>
      <c r="X7" s="9">
        <f>Calculations!AF178</f>
        <v>0</v>
      </c>
      <c r="Y7" s="9">
        <f>Calculations!AG178</f>
        <v>0</v>
      </c>
      <c r="Z7" s="9">
        <f>Calculations!AH178</f>
        <v>0</v>
      </c>
      <c r="AA7" s="9">
        <f>Calculations!AI178</f>
        <v>0</v>
      </c>
      <c r="AB7" s="9">
        <f>Calculations!AJ178</f>
        <v>0</v>
      </c>
      <c r="AC7" s="9">
        <f>Calculations!AK178</f>
        <v>0</v>
      </c>
      <c r="AD7" s="9">
        <f>Calculations!AL178</f>
        <v>0</v>
      </c>
      <c r="AE7" s="9">
        <f>Calculations!AM178</f>
        <v>0</v>
      </c>
      <c r="AF7" s="9">
        <f>Calculations!AN178</f>
        <v>0</v>
      </c>
      <c r="AG7" s="9">
        <f>Calculations!AO178</f>
        <v>0</v>
      </c>
    </row>
    <row r="8" spans="1:35" x14ac:dyDescent="0.45">
      <c r="A8" s="1" t="s">
        <v>387</v>
      </c>
      <c r="B8" s="9">
        <f>Calculations!J179</f>
        <v>0</v>
      </c>
      <c r="C8" s="9">
        <f>Calculations!K179</f>
        <v>0</v>
      </c>
      <c r="D8" s="9">
        <f>Calculations!L179</f>
        <v>0</v>
      </c>
      <c r="E8" s="9">
        <f>Calculations!M179</f>
        <v>0</v>
      </c>
      <c r="F8" s="9">
        <f>Calculations!N179</f>
        <v>0</v>
      </c>
      <c r="G8" s="9">
        <f>Calculations!O179</f>
        <v>0</v>
      </c>
      <c r="H8" s="9">
        <f>Calculations!P179</f>
        <v>0</v>
      </c>
      <c r="I8" s="9">
        <f>Calculations!Q179</f>
        <v>0</v>
      </c>
      <c r="J8" s="9">
        <f>Calculations!R179</f>
        <v>0</v>
      </c>
      <c r="K8" s="9">
        <f>Calculations!S179</f>
        <v>0</v>
      </c>
      <c r="L8" s="9">
        <f>Calculations!T179</f>
        <v>0</v>
      </c>
      <c r="M8" s="9">
        <f>Calculations!U179</f>
        <v>0</v>
      </c>
      <c r="N8" s="9">
        <f>Calculations!V179</f>
        <v>0</v>
      </c>
      <c r="O8" s="9">
        <f>Calculations!W179</f>
        <v>0</v>
      </c>
      <c r="P8" s="9">
        <f>Calculations!X179</f>
        <v>0</v>
      </c>
      <c r="Q8" s="9">
        <f>Calculations!Y179</f>
        <v>0</v>
      </c>
      <c r="R8" s="9">
        <f>Calculations!Z179</f>
        <v>0</v>
      </c>
      <c r="S8" s="9">
        <f>Calculations!AA179</f>
        <v>0</v>
      </c>
      <c r="T8" s="9">
        <f>Calculations!AB179</f>
        <v>0</v>
      </c>
      <c r="U8" s="9">
        <f>Calculations!AC179</f>
        <v>0</v>
      </c>
      <c r="V8" s="9">
        <f>Calculations!AD179</f>
        <v>0</v>
      </c>
      <c r="W8" s="9">
        <f>Calculations!AE179</f>
        <v>0</v>
      </c>
      <c r="X8" s="9">
        <f>Calculations!AF179</f>
        <v>0</v>
      </c>
      <c r="Y8" s="9">
        <f>Calculations!AG179</f>
        <v>0</v>
      </c>
      <c r="Z8" s="9">
        <f>Calculations!AH179</f>
        <v>0</v>
      </c>
      <c r="AA8" s="9">
        <f>Calculations!AI179</f>
        <v>0</v>
      </c>
      <c r="AB8" s="9">
        <f>Calculations!AJ179</f>
        <v>0</v>
      </c>
      <c r="AC8" s="9">
        <f>Calculations!AK179</f>
        <v>0</v>
      </c>
      <c r="AD8" s="9">
        <f>Calculations!AL179</f>
        <v>0</v>
      </c>
      <c r="AE8" s="9">
        <f>Calculations!AM179</f>
        <v>0</v>
      </c>
      <c r="AF8" s="9">
        <f>Calculations!AN179</f>
        <v>0</v>
      </c>
      <c r="AG8" s="9">
        <f>Calculations!AO179</f>
        <v>0</v>
      </c>
    </row>
    <row r="9" spans="1:35" x14ac:dyDescent="0.45">
      <c r="A9" s="1" t="s">
        <v>388</v>
      </c>
      <c r="B9" s="9">
        <f>Calculations!J180</f>
        <v>0</v>
      </c>
      <c r="C9" s="9">
        <f>Calculations!K180</f>
        <v>0</v>
      </c>
      <c r="D9" s="9">
        <f>Calculations!L180</f>
        <v>0</v>
      </c>
      <c r="E9" s="9">
        <f>Calculations!M180</f>
        <v>0</v>
      </c>
      <c r="F9" s="9">
        <f>Calculations!N180</f>
        <v>0</v>
      </c>
      <c r="G9" s="9">
        <f>Calculations!O180</f>
        <v>0</v>
      </c>
      <c r="H9" s="9">
        <f>Calculations!P180</f>
        <v>0</v>
      </c>
      <c r="I9" s="9">
        <f>Calculations!Q180</f>
        <v>0</v>
      </c>
      <c r="J9" s="9">
        <f>Calculations!R180</f>
        <v>0</v>
      </c>
      <c r="K9" s="9">
        <f>Calculations!S180</f>
        <v>0</v>
      </c>
      <c r="L9" s="9">
        <f>Calculations!T180</f>
        <v>0</v>
      </c>
      <c r="M9" s="9">
        <f>Calculations!U180</f>
        <v>0</v>
      </c>
      <c r="N9" s="9">
        <f>Calculations!V180</f>
        <v>0</v>
      </c>
      <c r="O9" s="9">
        <f>Calculations!W180</f>
        <v>0</v>
      </c>
      <c r="P9" s="9">
        <f>Calculations!X180</f>
        <v>0</v>
      </c>
      <c r="Q9" s="9">
        <f>Calculations!Y180</f>
        <v>0</v>
      </c>
      <c r="R9" s="9">
        <f>Calculations!Z180</f>
        <v>0</v>
      </c>
      <c r="S9" s="9">
        <f>Calculations!AA180</f>
        <v>0</v>
      </c>
      <c r="T9" s="9">
        <f>Calculations!AB180</f>
        <v>0</v>
      </c>
      <c r="U9" s="9">
        <f>Calculations!AC180</f>
        <v>0</v>
      </c>
      <c r="V9" s="9">
        <f>Calculations!AD180</f>
        <v>0</v>
      </c>
      <c r="W9" s="9">
        <f>Calculations!AE180</f>
        <v>0</v>
      </c>
      <c r="X9" s="9">
        <f>Calculations!AF180</f>
        <v>0</v>
      </c>
      <c r="Y9" s="9">
        <f>Calculations!AG180</f>
        <v>0</v>
      </c>
      <c r="Z9" s="9">
        <f>Calculations!AH180</f>
        <v>0</v>
      </c>
      <c r="AA9" s="9">
        <f>Calculations!AI180</f>
        <v>0</v>
      </c>
      <c r="AB9" s="9">
        <f>Calculations!AJ180</f>
        <v>0</v>
      </c>
      <c r="AC9" s="9">
        <f>Calculations!AK180</f>
        <v>0</v>
      </c>
      <c r="AD9" s="9">
        <f>Calculations!AL180</f>
        <v>0</v>
      </c>
      <c r="AE9" s="9">
        <f>Calculations!AM180</f>
        <v>0</v>
      </c>
      <c r="AF9" s="9">
        <f>Calculations!AN180</f>
        <v>0</v>
      </c>
      <c r="AG9" s="9">
        <f>Calculations!AO180</f>
        <v>0</v>
      </c>
    </row>
    <row r="10" spans="1:35" x14ac:dyDescent="0.45">
      <c r="A10" s="1" t="s">
        <v>389</v>
      </c>
      <c r="B10" s="9">
        <f>Calculations!J181</f>
        <v>9999578677738.8926</v>
      </c>
      <c r="C10" s="9">
        <f>Calculations!K181</f>
        <v>10089400126469.855</v>
      </c>
      <c r="D10" s="9">
        <f>Calculations!L181</f>
        <v>10264376116772.436</v>
      </c>
      <c r="E10" s="9">
        <f>Calculations!M181</f>
        <v>10369788225369.16</v>
      </c>
      <c r="F10" s="9">
        <f>Calculations!N181</f>
        <v>10382621861254.139</v>
      </c>
      <c r="G10" s="9">
        <f>Calculations!O181</f>
        <v>10392681294305.928</v>
      </c>
      <c r="H10" s="9">
        <f>Calculations!P181</f>
        <v>10405965843099.52</v>
      </c>
      <c r="I10" s="9">
        <f>Calculations!Q181</f>
        <v>10447399191277.756</v>
      </c>
      <c r="J10" s="9">
        <f>Calculations!R181</f>
        <v>10498859041806.641</v>
      </c>
      <c r="K10" s="9">
        <f>Calculations!S181</f>
        <v>10566509207384.602</v>
      </c>
      <c r="L10" s="9">
        <f>Calculations!T181</f>
        <v>10633542430447.414</v>
      </c>
      <c r="M10" s="9">
        <f>Calculations!U181</f>
        <v>10712277860322.484</v>
      </c>
      <c r="N10" s="9">
        <f>Calculations!V181</f>
        <v>10790982881932.758</v>
      </c>
      <c r="O10" s="9">
        <f>Calculations!W181</f>
        <v>10859952823764.664</v>
      </c>
      <c r="P10" s="9">
        <f>Calculations!X181</f>
        <v>10918810058716.34</v>
      </c>
      <c r="Q10" s="9">
        <f>Calculations!Y181</f>
        <v>10971398460513.777</v>
      </c>
      <c r="R10" s="9">
        <f>Calculations!Z181</f>
        <v>11023570094069.844</v>
      </c>
      <c r="S10" s="9">
        <f>Calculations!AA181</f>
        <v>11066891465872.148</v>
      </c>
      <c r="T10" s="9">
        <f>Calculations!AB181</f>
        <v>11108429366713.17</v>
      </c>
      <c r="U10" s="9">
        <f>Calculations!AC181</f>
        <v>11150732603966.227</v>
      </c>
      <c r="V10" s="9">
        <f>Calculations!AD181</f>
        <v>11190011552408.4</v>
      </c>
      <c r="W10" s="9">
        <f>Calculations!AE181</f>
        <v>11241608998371.014</v>
      </c>
      <c r="X10" s="9">
        <f>Calculations!AF181</f>
        <v>11287397879403.207</v>
      </c>
      <c r="Y10" s="9">
        <f>Calculations!AG181</f>
        <v>11319943829079.99</v>
      </c>
      <c r="Z10" s="9">
        <f>Calculations!AH181</f>
        <v>11352259657907.516</v>
      </c>
      <c r="AA10" s="9">
        <f>Calculations!AI181</f>
        <v>11388975700576.99</v>
      </c>
      <c r="AB10" s="9">
        <f>Calculations!AJ181</f>
        <v>11423528388394.063</v>
      </c>
      <c r="AC10" s="9">
        <f>Calculations!AK181</f>
        <v>11462274174997.168</v>
      </c>
      <c r="AD10" s="9">
        <f>Calculations!AL181</f>
        <v>11493108592957.543</v>
      </c>
      <c r="AE10" s="9">
        <f>Calculations!AM181</f>
        <v>11526282731615.924</v>
      </c>
      <c r="AF10" s="9">
        <f>Calculations!AN181</f>
        <v>11559095943244.203</v>
      </c>
      <c r="AG10" s="9">
        <f>Calculations!AO181</f>
        <v>11589484456967.428</v>
      </c>
    </row>
    <row r="11" spans="1:35" x14ac:dyDescent="0.45">
      <c r="A11" s="1" t="s">
        <v>390</v>
      </c>
      <c r="B11" s="9">
        <f>Calculations!J182</f>
        <v>0</v>
      </c>
      <c r="C11" s="9">
        <f>Calculations!K182</f>
        <v>0</v>
      </c>
      <c r="D11" s="9">
        <f>Calculations!L182</f>
        <v>0</v>
      </c>
      <c r="E11" s="9">
        <f>Calculations!M182</f>
        <v>0</v>
      </c>
      <c r="F11" s="9">
        <f>Calculations!N182</f>
        <v>0</v>
      </c>
      <c r="G11" s="9">
        <f>Calculations!O182</f>
        <v>0</v>
      </c>
      <c r="H11" s="9">
        <f>Calculations!P182</f>
        <v>0</v>
      </c>
      <c r="I11" s="9">
        <f>Calculations!Q182</f>
        <v>0</v>
      </c>
      <c r="J11" s="9">
        <f>Calculations!R182</f>
        <v>0</v>
      </c>
      <c r="K11" s="9">
        <f>Calculations!S182</f>
        <v>0</v>
      </c>
      <c r="L11" s="9">
        <f>Calculations!T182</f>
        <v>0</v>
      </c>
      <c r="M11" s="9">
        <f>Calculations!U182</f>
        <v>0</v>
      </c>
      <c r="N11" s="9">
        <f>Calculations!V182</f>
        <v>0</v>
      </c>
      <c r="O11" s="9">
        <f>Calculations!W182</f>
        <v>0</v>
      </c>
      <c r="P11" s="9">
        <f>Calculations!X182</f>
        <v>0</v>
      </c>
      <c r="Q11" s="9">
        <f>Calculations!Y182</f>
        <v>0</v>
      </c>
      <c r="R11" s="9">
        <f>Calculations!Z182</f>
        <v>0</v>
      </c>
      <c r="S11" s="9">
        <f>Calculations!AA182</f>
        <v>0</v>
      </c>
      <c r="T11" s="9">
        <f>Calculations!AB182</f>
        <v>0</v>
      </c>
      <c r="U11" s="9">
        <f>Calculations!AC182</f>
        <v>0</v>
      </c>
      <c r="V11" s="9">
        <f>Calculations!AD182</f>
        <v>0</v>
      </c>
      <c r="W11" s="9">
        <f>Calculations!AE182</f>
        <v>0</v>
      </c>
      <c r="X11" s="9">
        <f>Calculations!AF182</f>
        <v>0</v>
      </c>
      <c r="Y11" s="9">
        <f>Calculations!AG182</f>
        <v>0</v>
      </c>
      <c r="Z11" s="9">
        <f>Calculations!AH182</f>
        <v>0</v>
      </c>
      <c r="AA11" s="9">
        <f>Calculations!AI182</f>
        <v>0</v>
      </c>
      <c r="AB11" s="9">
        <f>Calculations!AJ182</f>
        <v>0</v>
      </c>
      <c r="AC11" s="9">
        <f>Calculations!AK182</f>
        <v>0</v>
      </c>
      <c r="AD11" s="9">
        <f>Calculations!AL182</f>
        <v>0</v>
      </c>
      <c r="AE11" s="9">
        <f>Calculations!AM182</f>
        <v>0</v>
      </c>
      <c r="AF11" s="9">
        <f>Calculations!AN182</f>
        <v>0</v>
      </c>
      <c r="AG11" s="9">
        <f>Calculations!AO182</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11"/>
  <sheetViews>
    <sheetView workbookViewId="0">
      <selection activeCell="C15" sqref="C15"/>
    </sheetView>
  </sheetViews>
  <sheetFormatPr defaultRowHeight="14.25" x14ac:dyDescent="0.45"/>
  <cols>
    <col min="1" max="1" width="29.86328125" customWidth="1"/>
    <col min="2" max="33" width="9.86328125"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Calculations!J186</f>
        <v>2235544000000000</v>
      </c>
      <c r="C2" s="9">
        <f>Calculations!K186</f>
        <v>2292233999999999.5</v>
      </c>
      <c r="D2" s="9">
        <f>Calculations!L186</f>
        <v>2342285000000000</v>
      </c>
      <c r="E2" s="9">
        <f>Calculations!M186</f>
        <v>2393040000000000</v>
      </c>
      <c r="F2" s="9">
        <f>Calculations!N186</f>
        <v>2422864000000000</v>
      </c>
      <c r="G2" s="9">
        <f>Calculations!O186</f>
        <v>2453122999999999.5</v>
      </c>
      <c r="H2" s="9">
        <f>Calculations!P186</f>
        <v>2480879000000000</v>
      </c>
      <c r="I2" s="9">
        <f>Calculations!Q186</f>
        <v>2508548000000000</v>
      </c>
      <c r="J2" s="9">
        <f>Calculations!R186</f>
        <v>2537130000000000</v>
      </c>
      <c r="K2" s="9">
        <f>Calculations!S186</f>
        <v>2568434000000000</v>
      </c>
      <c r="L2" s="9">
        <f>Calculations!T186</f>
        <v>2601041000000000</v>
      </c>
      <c r="M2" s="9">
        <f>Calculations!U186</f>
        <v>2633080000000000</v>
      </c>
      <c r="N2" s="9">
        <f>Calculations!V186</f>
        <v>2668084999999999.5</v>
      </c>
      <c r="O2" s="9">
        <f>Calculations!W186</f>
        <v>2704968999999999.5</v>
      </c>
      <c r="P2" s="9">
        <f>Calculations!X186</f>
        <v>2740351999999999.5</v>
      </c>
      <c r="Q2" s="9">
        <f>Calculations!Y186</f>
        <v>2775848000000000</v>
      </c>
      <c r="R2" s="9">
        <f>Calculations!Z186</f>
        <v>2813414000000000</v>
      </c>
      <c r="S2" s="9">
        <f>Calculations!AA186</f>
        <v>2850653000000000.5</v>
      </c>
      <c r="T2" s="9">
        <f>Calculations!AB186</f>
        <v>2889703000000000</v>
      </c>
      <c r="U2" s="9">
        <f>Calculations!AC186</f>
        <v>2928636000000000</v>
      </c>
      <c r="V2" s="9">
        <f>Calculations!AD186</f>
        <v>2969368000000000</v>
      </c>
      <c r="W2" s="9">
        <f>Calculations!AE186</f>
        <v>3012975000000000</v>
      </c>
      <c r="X2" s="9">
        <f>Calculations!AF186</f>
        <v>3058246000000000</v>
      </c>
      <c r="Y2" s="9">
        <f>Calculations!AG186</f>
        <v>3104552000000000</v>
      </c>
      <c r="Z2" s="9">
        <f>Calculations!AH186</f>
        <v>3153801000000000</v>
      </c>
      <c r="AA2" s="9">
        <f>Calculations!AI186</f>
        <v>3203728000000000</v>
      </c>
      <c r="AB2" s="9">
        <f>Calculations!AJ186</f>
        <v>3256673000000000</v>
      </c>
      <c r="AC2" s="9">
        <f>Calculations!AK186</f>
        <v>3311539000000000</v>
      </c>
      <c r="AD2" s="9">
        <f>Calculations!AL186</f>
        <v>3369764999999999.5</v>
      </c>
      <c r="AE2" s="9">
        <f>Calculations!AM186</f>
        <v>3430266999999999.5</v>
      </c>
      <c r="AF2" s="9">
        <f>Calculations!AN186</f>
        <v>3494522000000000</v>
      </c>
      <c r="AG2" s="9">
        <f>Calculations!AO186</f>
        <v>3560989000000000</v>
      </c>
    </row>
    <row r="3" spans="1:35" x14ac:dyDescent="0.45">
      <c r="A3" s="1" t="s">
        <v>107</v>
      </c>
      <c r="B3" s="9">
        <f>Calculations!J187</f>
        <v>21726839999999.996</v>
      </c>
      <c r="C3" s="9">
        <f>Calculations!K187</f>
        <v>22091360000000</v>
      </c>
      <c r="D3" s="9">
        <f>Calculations!L187</f>
        <v>22205960000000</v>
      </c>
      <c r="E3" s="9">
        <f>Calculations!M187</f>
        <v>22357160000000</v>
      </c>
      <c r="F3" s="9">
        <f>Calculations!N187</f>
        <v>22386439999999.996</v>
      </c>
      <c r="G3" s="9">
        <f>Calculations!O187</f>
        <v>22418960000000</v>
      </c>
      <c r="H3" s="9">
        <f>Calculations!P187</f>
        <v>22458079999999.996</v>
      </c>
      <c r="I3" s="9">
        <f>Calculations!Q187</f>
        <v>22527120000000</v>
      </c>
      <c r="J3" s="9">
        <f>Calculations!R187</f>
        <v>22592800000000</v>
      </c>
      <c r="K3" s="9">
        <f>Calculations!S187</f>
        <v>22678280000000</v>
      </c>
      <c r="L3" s="9">
        <f>Calculations!T187</f>
        <v>22762200000000</v>
      </c>
      <c r="M3" s="9">
        <f>Calculations!U187</f>
        <v>22835240000000</v>
      </c>
      <c r="N3" s="9">
        <f>Calculations!V187</f>
        <v>22925480000000</v>
      </c>
      <c r="O3" s="9">
        <f>Calculations!W187</f>
        <v>23011880000000</v>
      </c>
      <c r="P3" s="9">
        <f>Calculations!X187</f>
        <v>23090560000000</v>
      </c>
      <c r="Q3" s="9">
        <f>Calculations!Y187</f>
        <v>23166640000000</v>
      </c>
      <c r="R3" s="9">
        <f>Calculations!Z187</f>
        <v>23251360000000</v>
      </c>
      <c r="S3" s="9">
        <f>Calculations!AA187</f>
        <v>23331520000000</v>
      </c>
      <c r="T3" s="9">
        <f>Calculations!AB187</f>
        <v>23408320000000</v>
      </c>
      <c r="U3" s="9">
        <f>Calculations!AC187</f>
        <v>23490520000000</v>
      </c>
      <c r="V3" s="9">
        <f>Calculations!AD187</f>
        <v>23562800000000</v>
      </c>
      <c r="W3" s="9">
        <f>Calculations!AE187</f>
        <v>23653240000000</v>
      </c>
      <c r="X3" s="9">
        <f>Calculations!AF187</f>
        <v>23729160000000</v>
      </c>
      <c r="Y3" s="9">
        <f>Calculations!AG187</f>
        <v>23797080000000</v>
      </c>
      <c r="Z3" s="9">
        <f>Calculations!AH187</f>
        <v>23866080000000</v>
      </c>
      <c r="AA3" s="9">
        <f>Calculations!AI187</f>
        <v>23946920000000</v>
      </c>
      <c r="AB3" s="9">
        <f>Calculations!AJ187</f>
        <v>24022000000000</v>
      </c>
      <c r="AC3" s="9">
        <f>Calculations!AK187</f>
        <v>24107160000000</v>
      </c>
      <c r="AD3" s="9">
        <f>Calculations!AL187</f>
        <v>24181080000000</v>
      </c>
      <c r="AE3" s="9">
        <f>Calculations!AM187</f>
        <v>24259280000000</v>
      </c>
      <c r="AF3" s="9">
        <f>Calculations!AN187</f>
        <v>24340560000000</v>
      </c>
      <c r="AG3" s="9">
        <f>Calculations!AO187</f>
        <v>24422240000000</v>
      </c>
    </row>
    <row r="4" spans="1:35" x14ac:dyDescent="0.45">
      <c r="A4" s="1" t="s">
        <v>108</v>
      </c>
      <c r="B4" s="9">
        <f>Calculations!J188</f>
        <v>774540000000000</v>
      </c>
      <c r="C4" s="9">
        <f>Calculations!K188</f>
        <v>699970000000000</v>
      </c>
      <c r="D4" s="9">
        <f>Calculations!L188</f>
        <v>751256000000000</v>
      </c>
      <c r="E4" s="9">
        <f>Calculations!M188</f>
        <v>759250000000000</v>
      </c>
      <c r="F4" s="9">
        <f>Calculations!N188</f>
        <v>759676000000000</v>
      </c>
      <c r="G4" s="9">
        <f>Calculations!O188</f>
        <v>759606000000000</v>
      </c>
      <c r="H4" s="9">
        <f>Calculations!P188</f>
        <v>758036000000000</v>
      </c>
      <c r="I4" s="9">
        <f>Calculations!Q188</f>
        <v>756461000000000</v>
      </c>
      <c r="J4" s="9">
        <f>Calculations!R188</f>
        <v>755174000000000</v>
      </c>
      <c r="K4" s="9">
        <f>Calculations!S188</f>
        <v>754699000000000</v>
      </c>
      <c r="L4" s="9">
        <f>Calculations!T188</f>
        <v>755285000000000</v>
      </c>
      <c r="M4" s="9">
        <f>Calculations!U188</f>
        <v>756261000000000</v>
      </c>
      <c r="N4" s="9">
        <f>Calculations!V188</f>
        <v>757905000000000</v>
      </c>
      <c r="O4" s="9">
        <f>Calculations!W188</f>
        <v>759405000000000</v>
      </c>
      <c r="P4" s="9">
        <f>Calculations!X188</f>
        <v>760401000000000</v>
      </c>
      <c r="Q4" s="9">
        <f>Calculations!Y188</f>
        <v>760875000000000</v>
      </c>
      <c r="R4" s="9">
        <f>Calculations!Z188</f>
        <v>761662000000000</v>
      </c>
      <c r="S4" s="9">
        <f>Calculations!AA188</f>
        <v>763072000000000</v>
      </c>
      <c r="T4" s="9">
        <f>Calculations!AB188</f>
        <v>764104000000000</v>
      </c>
      <c r="U4" s="9">
        <f>Calculations!AC188</f>
        <v>765260000000000</v>
      </c>
      <c r="V4" s="9">
        <f>Calculations!AD188</f>
        <v>766240000000000</v>
      </c>
      <c r="W4" s="9">
        <f>Calculations!AE188</f>
        <v>767370000000000</v>
      </c>
      <c r="X4" s="9">
        <f>Calculations!AF188</f>
        <v>768662000000000</v>
      </c>
      <c r="Y4" s="9">
        <f>Calculations!AG188</f>
        <v>770116000000000</v>
      </c>
      <c r="Z4" s="9">
        <f>Calculations!AH188</f>
        <v>771212000000000</v>
      </c>
      <c r="AA4" s="9">
        <f>Calculations!AI188</f>
        <v>772652000000000</v>
      </c>
      <c r="AB4" s="9">
        <f>Calculations!AJ188</f>
        <v>773667000000000</v>
      </c>
      <c r="AC4" s="9">
        <f>Calculations!AK188</f>
        <v>774546000000000</v>
      </c>
      <c r="AD4" s="9">
        <f>Calculations!AL188</f>
        <v>775299000000000</v>
      </c>
      <c r="AE4" s="9">
        <f>Calculations!AM188</f>
        <v>776125000000000</v>
      </c>
      <c r="AF4" s="9">
        <f>Calculations!AN188</f>
        <v>776893000000000</v>
      </c>
      <c r="AG4" s="9">
        <f>Calculations!AO188</f>
        <v>777685000000000</v>
      </c>
    </row>
    <row r="5" spans="1:35" x14ac:dyDescent="0.45">
      <c r="A5" s="1" t="s">
        <v>109</v>
      </c>
      <c r="B5" s="9">
        <f>Calculations!J189</f>
        <v>104045000000000</v>
      </c>
      <c r="C5" s="9">
        <f>Calculations!K189</f>
        <v>110308000000000</v>
      </c>
      <c r="D5" s="9">
        <f>Calculations!L189</f>
        <v>110611000000000</v>
      </c>
      <c r="E5" s="9">
        <f>Calculations!M189</f>
        <v>110810000000000</v>
      </c>
      <c r="F5" s="9">
        <f>Calculations!N189</f>
        <v>112104000000000</v>
      </c>
      <c r="G5" s="9">
        <f>Calculations!O189</f>
        <v>113288000000000</v>
      </c>
      <c r="H5" s="9">
        <f>Calculations!P189</f>
        <v>114641000000000</v>
      </c>
      <c r="I5" s="9">
        <f>Calculations!Q189</f>
        <v>115216000000000</v>
      </c>
      <c r="J5" s="9">
        <f>Calculations!R189</f>
        <v>115519000000000</v>
      </c>
      <c r="K5" s="9">
        <f>Calculations!S189</f>
        <v>115522000000000</v>
      </c>
      <c r="L5" s="9">
        <f>Calculations!T189</f>
        <v>115560000000000</v>
      </c>
      <c r="M5" s="9">
        <f>Calculations!U189</f>
        <v>115129000000000</v>
      </c>
      <c r="N5" s="9">
        <f>Calculations!V189</f>
        <v>114836000000000</v>
      </c>
      <c r="O5" s="9">
        <f>Calculations!W189</f>
        <v>114791000000000</v>
      </c>
      <c r="P5" s="9">
        <f>Calculations!X189</f>
        <v>114704000000000</v>
      </c>
      <c r="Q5" s="9">
        <f>Calculations!Y189</f>
        <v>114692000000000</v>
      </c>
      <c r="R5" s="9">
        <f>Calculations!Z189</f>
        <v>114723000000000</v>
      </c>
      <c r="S5" s="9">
        <f>Calculations!AA189</f>
        <v>114784000000000</v>
      </c>
      <c r="T5" s="9">
        <f>Calculations!AB189</f>
        <v>114900000000000</v>
      </c>
      <c r="U5" s="9">
        <f>Calculations!AC189</f>
        <v>115022000000000</v>
      </c>
      <c r="V5" s="9">
        <f>Calculations!AD189</f>
        <v>115119000000000</v>
      </c>
      <c r="W5" s="9">
        <f>Calculations!AE189</f>
        <v>115342000000000</v>
      </c>
      <c r="X5" s="9">
        <f>Calculations!AF189</f>
        <v>115551000000000</v>
      </c>
      <c r="Y5" s="9">
        <f>Calculations!AG189</f>
        <v>115602000000000</v>
      </c>
      <c r="Z5" s="9">
        <f>Calculations!AH189</f>
        <v>115676000000000</v>
      </c>
      <c r="AA5" s="9">
        <f>Calculations!AI189</f>
        <v>115794000000000</v>
      </c>
      <c r="AB5" s="9">
        <f>Calculations!AJ189</f>
        <v>115809000000000</v>
      </c>
      <c r="AC5" s="9">
        <f>Calculations!AK189</f>
        <v>115978000000000</v>
      </c>
      <c r="AD5" s="9">
        <f>Calculations!AL189</f>
        <v>116095000000000</v>
      </c>
      <c r="AE5" s="9">
        <f>Calculations!AM189</f>
        <v>116202000000000</v>
      </c>
      <c r="AF5" s="9">
        <f>Calculations!AN189</f>
        <v>116324000000000</v>
      </c>
      <c r="AG5" s="9">
        <f>Calculations!AO189</f>
        <v>116487000000000</v>
      </c>
    </row>
    <row r="6" spans="1:35" x14ac:dyDescent="0.45">
      <c r="A6" s="1" t="s">
        <v>111</v>
      </c>
      <c r="B6" s="9">
        <f>Calculations!J190</f>
        <v>0</v>
      </c>
      <c r="C6" s="9">
        <f>Calculations!K190</f>
        <v>0</v>
      </c>
      <c r="D6" s="9">
        <f>Calculations!L190</f>
        <v>0</v>
      </c>
      <c r="E6" s="9">
        <f>Calculations!M190</f>
        <v>0</v>
      </c>
      <c r="F6" s="9">
        <f>Calculations!N190</f>
        <v>0</v>
      </c>
      <c r="G6" s="9">
        <f>Calculations!O190</f>
        <v>0</v>
      </c>
      <c r="H6" s="9">
        <f>Calculations!P190</f>
        <v>0</v>
      </c>
      <c r="I6" s="9">
        <f>Calculations!Q190</f>
        <v>0</v>
      </c>
      <c r="J6" s="9">
        <f>Calculations!R190</f>
        <v>0</v>
      </c>
      <c r="K6" s="9">
        <f>Calculations!S190</f>
        <v>0</v>
      </c>
      <c r="L6" s="9">
        <f>Calculations!T190</f>
        <v>0</v>
      </c>
      <c r="M6" s="9">
        <f>Calculations!U190</f>
        <v>0</v>
      </c>
      <c r="N6" s="9">
        <f>Calculations!V190</f>
        <v>0</v>
      </c>
      <c r="O6" s="9">
        <f>Calculations!W190</f>
        <v>0</v>
      </c>
      <c r="P6" s="9">
        <f>Calculations!X190</f>
        <v>0</v>
      </c>
      <c r="Q6" s="9">
        <f>Calculations!Y190</f>
        <v>0</v>
      </c>
      <c r="R6" s="9">
        <f>Calculations!Z190</f>
        <v>0</v>
      </c>
      <c r="S6" s="9">
        <f>Calculations!AA190</f>
        <v>0</v>
      </c>
      <c r="T6" s="9">
        <f>Calculations!AB190</f>
        <v>0</v>
      </c>
      <c r="U6" s="9">
        <f>Calculations!AC190</f>
        <v>0</v>
      </c>
      <c r="V6" s="9">
        <f>Calculations!AD190</f>
        <v>0</v>
      </c>
      <c r="W6" s="9">
        <f>Calculations!AE190</f>
        <v>0</v>
      </c>
      <c r="X6" s="9">
        <f>Calculations!AF190</f>
        <v>0</v>
      </c>
      <c r="Y6" s="9">
        <f>Calculations!AG190</f>
        <v>0</v>
      </c>
      <c r="Z6" s="9">
        <f>Calculations!AH190</f>
        <v>0</v>
      </c>
      <c r="AA6" s="9">
        <f>Calculations!AI190</f>
        <v>0</v>
      </c>
      <c r="AB6" s="9">
        <f>Calculations!AJ190</f>
        <v>0</v>
      </c>
      <c r="AC6" s="9">
        <f>Calculations!AK190</f>
        <v>0</v>
      </c>
      <c r="AD6" s="9">
        <f>Calculations!AL190</f>
        <v>0</v>
      </c>
      <c r="AE6" s="9">
        <f>Calculations!AM190</f>
        <v>0</v>
      </c>
      <c r="AF6" s="9">
        <f>Calculations!AN190</f>
        <v>0</v>
      </c>
      <c r="AG6" s="9">
        <f>Calculations!AO190</f>
        <v>0</v>
      </c>
    </row>
    <row r="7" spans="1:35" x14ac:dyDescent="0.45">
      <c r="A7" s="1" t="s">
        <v>239</v>
      </c>
      <c r="B7" s="9">
        <f>Calculations!J191</f>
        <v>0</v>
      </c>
      <c r="C7" s="9">
        <f>Calculations!K191</f>
        <v>0</v>
      </c>
      <c r="D7" s="9">
        <f>Calculations!L191</f>
        <v>0</v>
      </c>
      <c r="E7" s="9">
        <f>Calculations!M191</f>
        <v>0</v>
      </c>
      <c r="F7" s="9">
        <f>Calculations!N191</f>
        <v>0</v>
      </c>
      <c r="G7" s="9">
        <f>Calculations!O191</f>
        <v>0</v>
      </c>
      <c r="H7" s="9">
        <f>Calculations!P191</f>
        <v>0</v>
      </c>
      <c r="I7" s="9">
        <f>Calculations!Q191</f>
        <v>0</v>
      </c>
      <c r="J7" s="9">
        <f>Calculations!R191</f>
        <v>0</v>
      </c>
      <c r="K7" s="9">
        <f>Calculations!S191</f>
        <v>0</v>
      </c>
      <c r="L7" s="9">
        <f>Calculations!T191</f>
        <v>0</v>
      </c>
      <c r="M7" s="9">
        <f>Calculations!U191</f>
        <v>0</v>
      </c>
      <c r="N7" s="9">
        <f>Calculations!V191</f>
        <v>0</v>
      </c>
      <c r="O7" s="9">
        <f>Calculations!W191</f>
        <v>0</v>
      </c>
      <c r="P7" s="9">
        <f>Calculations!X191</f>
        <v>0</v>
      </c>
      <c r="Q7" s="9">
        <f>Calculations!Y191</f>
        <v>0</v>
      </c>
      <c r="R7" s="9">
        <f>Calculations!Z191</f>
        <v>0</v>
      </c>
      <c r="S7" s="9">
        <f>Calculations!AA191</f>
        <v>0</v>
      </c>
      <c r="T7" s="9">
        <f>Calculations!AB191</f>
        <v>0</v>
      </c>
      <c r="U7" s="9">
        <f>Calculations!AC191</f>
        <v>0</v>
      </c>
      <c r="V7" s="9">
        <f>Calculations!AD191</f>
        <v>0</v>
      </c>
      <c r="W7" s="9">
        <f>Calculations!AE191</f>
        <v>0</v>
      </c>
      <c r="X7" s="9">
        <f>Calculations!AF191</f>
        <v>0</v>
      </c>
      <c r="Y7" s="9">
        <f>Calculations!AG191</f>
        <v>0</v>
      </c>
      <c r="Z7" s="9">
        <f>Calculations!AH191</f>
        <v>0</v>
      </c>
      <c r="AA7" s="9">
        <f>Calculations!AI191</f>
        <v>0</v>
      </c>
      <c r="AB7" s="9">
        <f>Calculations!AJ191</f>
        <v>0</v>
      </c>
      <c r="AC7" s="9">
        <f>Calculations!AK191</f>
        <v>0</v>
      </c>
      <c r="AD7" s="9">
        <f>Calculations!AL191</f>
        <v>0</v>
      </c>
      <c r="AE7" s="9">
        <f>Calculations!AM191</f>
        <v>0</v>
      </c>
      <c r="AF7" s="9">
        <f>Calculations!AN191</f>
        <v>0</v>
      </c>
      <c r="AG7" s="9">
        <f>Calculations!AO191</f>
        <v>0</v>
      </c>
    </row>
    <row r="8" spans="1:35" x14ac:dyDescent="0.45">
      <c r="A8" s="1" t="s">
        <v>387</v>
      </c>
      <c r="B8" s="9">
        <f>Calculations!J192</f>
        <v>0</v>
      </c>
      <c r="C8" s="9">
        <f>Calculations!K192</f>
        <v>0</v>
      </c>
      <c r="D8" s="9">
        <f>Calculations!L192</f>
        <v>0</v>
      </c>
      <c r="E8" s="9">
        <f>Calculations!M192</f>
        <v>0</v>
      </c>
      <c r="F8" s="9">
        <f>Calculations!N192</f>
        <v>0</v>
      </c>
      <c r="G8" s="9">
        <f>Calculations!O192</f>
        <v>0</v>
      </c>
      <c r="H8" s="9">
        <f>Calculations!P192</f>
        <v>0</v>
      </c>
      <c r="I8" s="9">
        <f>Calculations!Q192</f>
        <v>0</v>
      </c>
      <c r="J8" s="9">
        <f>Calculations!R192</f>
        <v>0</v>
      </c>
      <c r="K8" s="9">
        <f>Calculations!S192</f>
        <v>0</v>
      </c>
      <c r="L8" s="9">
        <f>Calculations!T192</f>
        <v>0</v>
      </c>
      <c r="M8" s="9">
        <f>Calculations!U192</f>
        <v>0</v>
      </c>
      <c r="N8" s="9">
        <f>Calculations!V192</f>
        <v>0</v>
      </c>
      <c r="O8" s="9">
        <f>Calculations!W192</f>
        <v>0</v>
      </c>
      <c r="P8" s="9">
        <f>Calculations!X192</f>
        <v>0</v>
      </c>
      <c r="Q8" s="9">
        <f>Calculations!Y192</f>
        <v>0</v>
      </c>
      <c r="R8" s="9">
        <f>Calculations!Z192</f>
        <v>0</v>
      </c>
      <c r="S8" s="9">
        <f>Calculations!AA192</f>
        <v>0</v>
      </c>
      <c r="T8" s="9">
        <f>Calculations!AB192</f>
        <v>0</v>
      </c>
      <c r="U8" s="9">
        <f>Calculations!AC192</f>
        <v>0</v>
      </c>
      <c r="V8" s="9">
        <f>Calculations!AD192</f>
        <v>0</v>
      </c>
      <c r="W8" s="9">
        <f>Calculations!AE192</f>
        <v>0</v>
      </c>
      <c r="X8" s="9">
        <f>Calculations!AF192</f>
        <v>0</v>
      </c>
      <c r="Y8" s="9">
        <f>Calculations!AG192</f>
        <v>0</v>
      </c>
      <c r="Z8" s="9">
        <f>Calculations!AH192</f>
        <v>0</v>
      </c>
      <c r="AA8" s="9">
        <f>Calculations!AI192</f>
        <v>0</v>
      </c>
      <c r="AB8" s="9">
        <f>Calculations!AJ192</f>
        <v>0</v>
      </c>
      <c r="AC8" s="9">
        <f>Calculations!AK192</f>
        <v>0</v>
      </c>
      <c r="AD8" s="9">
        <f>Calculations!AL192</f>
        <v>0</v>
      </c>
      <c r="AE8" s="9">
        <f>Calculations!AM192</f>
        <v>0</v>
      </c>
      <c r="AF8" s="9">
        <f>Calculations!AN192</f>
        <v>0</v>
      </c>
      <c r="AG8" s="9">
        <f>Calculations!AO192</f>
        <v>0</v>
      </c>
    </row>
    <row r="9" spans="1:35" x14ac:dyDescent="0.45">
      <c r="A9" s="1" t="s">
        <v>388</v>
      </c>
      <c r="B9" s="9">
        <f>Calculations!J193</f>
        <v>0</v>
      </c>
      <c r="C9" s="9">
        <f>Calculations!K193</f>
        <v>0</v>
      </c>
      <c r="D9" s="9">
        <f>Calculations!L193</f>
        <v>0</v>
      </c>
      <c r="E9" s="9">
        <f>Calculations!M193</f>
        <v>0</v>
      </c>
      <c r="F9" s="9">
        <f>Calculations!N193</f>
        <v>0</v>
      </c>
      <c r="G9" s="9">
        <f>Calculations!O193</f>
        <v>0</v>
      </c>
      <c r="H9" s="9">
        <f>Calculations!P193</f>
        <v>0</v>
      </c>
      <c r="I9" s="9">
        <f>Calculations!Q193</f>
        <v>0</v>
      </c>
      <c r="J9" s="9">
        <f>Calculations!R193</f>
        <v>0</v>
      </c>
      <c r="K9" s="9">
        <f>Calculations!S193</f>
        <v>0</v>
      </c>
      <c r="L9" s="9">
        <f>Calculations!T193</f>
        <v>0</v>
      </c>
      <c r="M9" s="9">
        <f>Calculations!U193</f>
        <v>0</v>
      </c>
      <c r="N9" s="9">
        <f>Calculations!V193</f>
        <v>0</v>
      </c>
      <c r="O9" s="9">
        <f>Calculations!W193</f>
        <v>0</v>
      </c>
      <c r="P9" s="9">
        <f>Calculations!X193</f>
        <v>0</v>
      </c>
      <c r="Q9" s="9">
        <f>Calculations!Y193</f>
        <v>0</v>
      </c>
      <c r="R9" s="9">
        <f>Calculations!Z193</f>
        <v>0</v>
      </c>
      <c r="S9" s="9">
        <f>Calculations!AA193</f>
        <v>0</v>
      </c>
      <c r="T9" s="9">
        <f>Calculations!AB193</f>
        <v>0</v>
      </c>
      <c r="U9" s="9">
        <f>Calculations!AC193</f>
        <v>0</v>
      </c>
      <c r="V9" s="9">
        <f>Calculations!AD193</f>
        <v>0</v>
      </c>
      <c r="W9" s="9">
        <f>Calculations!AE193</f>
        <v>0</v>
      </c>
      <c r="X9" s="9">
        <f>Calculations!AF193</f>
        <v>0</v>
      </c>
      <c r="Y9" s="9">
        <f>Calculations!AG193</f>
        <v>0</v>
      </c>
      <c r="Z9" s="9">
        <f>Calculations!AH193</f>
        <v>0</v>
      </c>
      <c r="AA9" s="9">
        <f>Calculations!AI193</f>
        <v>0</v>
      </c>
      <c r="AB9" s="9">
        <f>Calculations!AJ193</f>
        <v>0</v>
      </c>
      <c r="AC9" s="9">
        <f>Calculations!AK193</f>
        <v>0</v>
      </c>
      <c r="AD9" s="9">
        <f>Calculations!AL193</f>
        <v>0</v>
      </c>
      <c r="AE9" s="9">
        <f>Calculations!AM193</f>
        <v>0</v>
      </c>
      <c r="AF9" s="9">
        <f>Calculations!AN193</f>
        <v>0</v>
      </c>
      <c r="AG9" s="9">
        <f>Calculations!AO193</f>
        <v>0</v>
      </c>
    </row>
    <row r="10" spans="1:35" x14ac:dyDescent="0.45">
      <c r="A10" s="1" t="s">
        <v>389</v>
      </c>
      <c r="B10" s="9">
        <f>Calculations!J194</f>
        <v>160904139116199</v>
      </c>
      <c r="C10" s="9">
        <f>Calculations!K194</f>
        <v>173139631168425.13</v>
      </c>
      <c r="D10" s="9">
        <f>Calculations!L194</f>
        <v>176214947486002.81</v>
      </c>
      <c r="E10" s="9">
        <f>Calculations!M194</f>
        <v>178123737909340.63</v>
      </c>
      <c r="F10" s="9">
        <f>Calculations!N194</f>
        <v>180203350539407.63</v>
      </c>
      <c r="G10" s="9">
        <f>Calculations!O194</f>
        <v>182341098211340.31</v>
      </c>
      <c r="H10" s="9">
        <f>Calculations!P194</f>
        <v>184640262526639.06</v>
      </c>
      <c r="I10" s="9">
        <f>Calculations!Q194</f>
        <v>186941759997118.94</v>
      </c>
      <c r="J10" s="9">
        <f>Calculations!R194</f>
        <v>189059656687523.25</v>
      </c>
      <c r="K10" s="9">
        <f>Calculations!S194</f>
        <v>191296705321342.06</v>
      </c>
      <c r="L10" s="9">
        <f>Calculations!T194</f>
        <v>193513726498032.06</v>
      </c>
      <c r="M10" s="9">
        <f>Calculations!U194</f>
        <v>195048843552280.13</v>
      </c>
      <c r="N10" s="9">
        <f>Calculations!V194</f>
        <v>196917861308201.5</v>
      </c>
      <c r="O10" s="9">
        <f>Calculations!W194</f>
        <v>199014183364107.44</v>
      </c>
      <c r="P10" s="9">
        <f>Calculations!X194</f>
        <v>201096851152055.06</v>
      </c>
      <c r="Q10" s="9">
        <f>Calculations!Y194</f>
        <v>203218932854206.38</v>
      </c>
      <c r="R10" s="9">
        <f>Calculations!Z194</f>
        <v>205466451394294.06</v>
      </c>
      <c r="S10" s="9">
        <f>Calculations!AA194</f>
        <v>207701450297362.5</v>
      </c>
      <c r="T10" s="9">
        <f>Calculations!AB194</f>
        <v>209927390499234.13</v>
      </c>
      <c r="U10" s="9">
        <f>Calculations!AC194</f>
        <v>212207075707048.81</v>
      </c>
      <c r="V10" s="9">
        <f>Calculations!AD194</f>
        <v>214411274950350</v>
      </c>
      <c r="W10" s="9">
        <f>Calculations!AE194</f>
        <v>216793329994834.88</v>
      </c>
      <c r="X10" s="9">
        <f>Calculations!AF194</f>
        <v>219057795156688</v>
      </c>
      <c r="Y10" s="9">
        <f>Calculations!AG194</f>
        <v>221235527731074.44</v>
      </c>
      <c r="Z10" s="9">
        <f>Calculations!AH194</f>
        <v>223446544231371.13</v>
      </c>
      <c r="AA10" s="9">
        <f>Calculations!AI194</f>
        <v>225740337602295.69</v>
      </c>
      <c r="AB10" s="9">
        <f>Calculations!AJ194</f>
        <v>227939149321143.31</v>
      </c>
      <c r="AC10" s="9">
        <f>Calculations!AK194</f>
        <v>230273970945404.88</v>
      </c>
      <c r="AD10" s="9">
        <f>Calculations!AL194</f>
        <v>232455129285610.81</v>
      </c>
      <c r="AE10" s="9">
        <f>Calculations!AM194</f>
        <v>234731354009679.94</v>
      </c>
      <c r="AF10" s="9">
        <f>Calculations!AN194</f>
        <v>237017499824068.13</v>
      </c>
      <c r="AG10" s="9">
        <f>Calculations!AO194</f>
        <v>239281154898753.13</v>
      </c>
    </row>
    <row r="11" spans="1:35" x14ac:dyDescent="0.45">
      <c r="A11" s="1" t="s">
        <v>390</v>
      </c>
      <c r="B11" s="9">
        <f>Calculations!J195</f>
        <v>0</v>
      </c>
      <c r="C11" s="9">
        <f>Calculations!K195</f>
        <v>0</v>
      </c>
      <c r="D11" s="9">
        <f>Calculations!L195</f>
        <v>0</v>
      </c>
      <c r="E11" s="9">
        <f>Calculations!M195</f>
        <v>0</v>
      </c>
      <c r="F11" s="9">
        <f>Calculations!N195</f>
        <v>0</v>
      </c>
      <c r="G11" s="9">
        <f>Calculations!O195</f>
        <v>0</v>
      </c>
      <c r="H11" s="9">
        <f>Calculations!P195</f>
        <v>0</v>
      </c>
      <c r="I11" s="9">
        <f>Calculations!Q195</f>
        <v>0</v>
      </c>
      <c r="J11" s="9">
        <f>Calculations!R195</f>
        <v>0</v>
      </c>
      <c r="K11" s="9">
        <f>Calculations!S195</f>
        <v>0</v>
      </c>
      <c r="L11" s="9">
        <f>Calculations!T195</f>
        <v>0</v>
      </c>
      <c r="M11" s="9">
        <f>Calculations!U195</f>
        <v>0</v>
      </c>
      <c r="N11" s="9">
        <f>Calculations!V195</f>
        <v>0</v>
      </c>
      <c r="O11" s="9">
        <f>Calculations!W195</f>
        <v>0</v>
      </c>
      <c r="P11" s="9">
        <f>Calculations!X195</f>
        <v>0</v>
      </c>
      <c r="Q11" s="9">
        <f>Calculations!Y195</f>
        <v>0</v>
      </c>
      <c r="R11" s="9">
        <f>Calculations!Z195</f>
        <v>0</v>
      </c>
      <c r="S11" s="9">
        <f>Calculations!AA195</f>
        <v>0</v>
      </c>
      <c r="T11" s="9">
        <f>Calculations!AB195</f>
        <v>0</v>
      </c>
      <c r="U11" s="9">
        <f>Calculations!AC195</f>
        <v>0</v>
      </c>
      <c r="V11" s="9">
        <f>Calculations!AD195</f>
        <v>0</v>
      </c>
      <c r="W11" s="9">
        <f>Calculations!AE195</f>
        <v>0</v>
      </c>
      <c r="X11" s="9">
        <f>Calculations!AF195</f>
        <v>0</v>
      </c>
      <c r="Y11" s="9">
        <f>Calculations!AG195</f>
        <v>0</v>
      </c>
      <c r="Z11" s="9">
        <f>Calculations!AH195</f>
        <v>0</v>
      </c>
      <c r="AA11" s="9">
        <f>Calculations!AI195</f>
        <v>0</v>
      </c>
      <c r="AB11" s="9">
        <f>Calculations!AJ195</f>
        <v>0</v>
      </c>
      <c r="AC11" s="9">
        <f>Calculations!AK195</f>
        <v>0</v>
      </c>
      <c r="AD11" s="9">
        <f>Calculations!AL195</f>
        <v>0</v>
      </c>
      <c r="AE11" s="9">
        <f>Calculations!AM195</f>
        <v>0</v>
      </c>
      <c r="AF11" s="9">
        <f>Calculations!AN195</f>
        <v>0</v>
      </c>
      <c r="AG11" s="9">
        <f>Calculations!AO195</f>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34"/>
  <sheetViews>
    <sheetView topLeftCell="A46" zoomScale="70" zoomScaleNormal="70" workbookViewId="0">
      <selection activeCell="A57" sqref="A57"/>
    </sheetView>
  </sheetViews>
  <sheetFormatPr defaultRowHeight="15" customHeight="1" x14ac:dyDescent="0.45"/>
  <cols>
    <col min="1" max="1" width="13.33203125" customWidth="1"/>
    <col min="2" max="2" width="42.6640625" customWidth="1"/>
  </cols>
  <sheetData>
    <row r="1" spans="1:35" ht="15" customHeight="1" thickBot="1" x14ac:dyDescent="0.5">
      <c r="B1" s="53" t="s">
        <v>393</v>
      </c>
      <c r="C1" s="54">
        <v>2019</v>
      </c>
      <c r="D1" s="54">
        <v>2020</v>
      </c>
      <c r="E1" s="54">
        <v>2021</v>
      </c>
      <c r="F1" s="54">
        <v>2022</v>
      </c>
      <c r="G1" s="54">
        <v>2023</v>
      </c>
      <c r="H1" s="54">
        <v>2024</v>
      </c>
      <c r="I1" s="54">
        <v>2025</v>
      </c>
      <c r="J1" s="54">
        <v>2026</v>
      </c>
      <c r="K1" s="54">
        <v>2027</v>
      </c>
      <c r="L1" s="54">
        <v>2028</v>
      </c>
      <c r="M1" s="54">
        <v>2029</v>
      </c>
      <c r="N1" s="54">
        <v>2030</v>
      </c>
      <c r="O1" s="54">
        <v>2031</v>
      </c>
      <c r="P1" s="54">
        <v>2032</v>
      </c>
      <c r="Q1" s="54">
        <v>2033</v>
      </c>
      <c r="R1" s="54">
        <v>2034</v>
      </c>
      <c r="S1" s="54">
        <v>2035</v>
      </c>
      <c r="T1" s="54">
        <v>2036</v>
      </c>
      <c r="U1" s="54">
        <v>2037</v>
      </c>
      <c r="V1" s="54">
        <v>2038</v>
      </c>
      <c r="W1" s="54">
        <v>2039</v>
      </c>
      <c r="X1" s="54">
        <v>2040</v>
      </c>
      <c r="Y1" s="54">
        <v>2041</v>
      </c>
      <c r="Z1" s="54">
        <v>2042</v>
      </c>
      <c r="AA1" s="54">
        <v>2043</v>
      </c>
      <c r="AB1" s="54">
        <v>2044</v>
      </c>
      <c r="AC1" s="54">
        <v>2045</v>
      </c>
      <c r="AD1" s="54">
        <v>2046</v>
      </c>
      <c r="AE1" s="54">
        <v>2047</v>
      </c>
      <c r="AF1" s="54">
        <v>2048</v>
      </c>
      <c r="AG1" s="54">
        <v>2049</v>
      </c>
      <c r="AH1" s="54">
        <v>2050</v>
      </c>
    </row>
    <row r="2" spans="1:35" ht="15" customHeight="1" thickTop="1" x14ac:dyDescent="0.45">
      <c r="C2" s="29"/>
      <c r="D2" s="29"/>
      <c r="E2" s="29"/>
      <c r="F2" s="29"/>
      <c r="G2" s="29"/>
    </row>
    <row r="3" spans="1:35" ht="15" customHeight="1" x14ac:dyDescent="0.45">
      <c r="C3" s="29" t="s">
        <v>244</v>
      </c>
      <c r="D3" s="29" t="s">
        <v>394</v>
      </c>
      <c r="E3" s="29"/>
      <c r="F3" s="29"/>
      <c r="G3" s="29"/>
    </row>
    <row r="4" spans="1:35" ht="15" customHeight="1" x14ac:dyDescent="0.45">
      <c r="C4" s="29" t="s">
        <v>243</v>
      </c>
      <c r="D4" s="29" t="s">
        <v>395</v>
      </c>
      <c r="E4" s="29"/>
      <c r="F4" s="29"/>
      <c r="G4" s="29" t="s">
        <v>242</v>
      </c>
    </row>
    <row r="5" spans="1:35" ht="15" customHeight="1" x14ac:dyDescent="0.45">
      <c r="C5" s="29" t="s">
        <v>241</v>
      </c>
      <c r="D5" s="29" t="s">
        <v>396</v>
      </c>
      <c r="E5" s="29"/>
      <c r="F5" s="29"/>
      <c r="G5" s="29"/>
    </row>
    <row r="6" spans="1:35" ht="15" customHeight="1" x14ac:dyDescent="0.45">
      <c r="C6" s="29" t="s">
        <v>240</v>
      </c>
      <c r="D6" s="29"/>
      <c r="E6" s="29" t="s">
        <v>397</v>
      </c>
      <c r="F6" s="29"/>
      <c r="G6" s="29"/>
    </row>
    <row r="10" spans="1:35" ht="15" customHeight="1" x14ac:dyDescent="0.5">
      <c r="A10" s="14" t="s">
        <v>530</v>
      </c>
      <c r="B10" s="55" t="s">
        <v>1</v>
      </c>
    </row>
    <row r="11" spans="1:35" ht="15" customHeight="1" x14ac:dyDescent="0.45">
      <c r="B11" s="53" t="s">
        <v>2</v>
      </c>
    </row>
    <row r="12" spans="1:35" ht="15" customHeight="1" x14ac:dyDescent="0.45">
      <c r="B12" s="53" t="s">
        <v>3</v>
      </c>
      <c r="C12" s="5" t="s">
        <v>3</v>
      </c>
      <c r="D12" s="5" t="s">
        <v>3</v>
      </c>
      <c r="E12" s="5" t="s">
        <v>3</v>
      </c>
      <c r="F12" s="5" t="s">
        <v>3</v>
      </c>
      <c r="G12" s="5" t="s">
        <v>3</v>
      </c>
      <c r="H12" s="5" t="s">
        <v>3</v>
      </c>
      <c r="I12" s="5" t="s">
        <v>3</v>
      </c>
      <c r="J12" s="5" t="s">
        <v>3</v>
      </c>
      <c r="K12" s="5" t="s">
        <v>3</v>
      </c>
      <c r="L12" s="5" t="s">
        <v>3</v>
      </c>
      <c r="M12" s="5" t="s">
        <v>3</v>
      </c>
      <c r="N12" s="5" t="s">
        <v>3</v>
      </c>
      <c r="O12" s="5" t="s">
        <v>3</v>
      </c>
      <c r="P12" s="5" t="s">
        <v>3</v>
      </c>
      <c r="Q12" s="5" t="s">
        <v>3</v>
      </c>
      <c r="R12" s="5" t="s">
        <v>3</v>
      </c>
      <c r="S12" s="5" t="s">
        <v>3</v>
      </c>
      <c r="T12" s="5" t="s">
        <v>3</v>
      </c>
      <c r="U12" s="5" t="s">
        <v>3</v>
      </c>
      <c r="V12" s="5" t="s">
        <v>3</v>
      </c>
      <c r="W12" s="5" t="s">
        <v>3</v>
      </c>
      <c r="X12" s="5" t="s">
        <v>3</v>
      </c>
      <c r="Y12" s="5" t="s">
        <v>3</v>
      </c>
      <c r="Z12" s="5" t="s">
        <v>3</v>
      </c>
      <c r="AA12" s="5" t="s">
        <v>3</v>
      </c>
      <c r="AB12" s="5" t="s">
        <v>3</v>
      </c>
      <c r="AC12" s="5" t="s">
        <v>3</v>
      </c>
      <c r="AD12" s="5" t="s">
        <v>3</v>
      </c>
      <c r="AE12" s="5" t="s">
        <v>3</v>
      </c>
      <c r="AF12" s="5" t="s">
        <v>3</v>
      </c>
      <c r="AG12" s="5" t="s">
        <v>3</v>
      </c>
      <c r="AH12" s="5" t="s">
        <v>3</v>
      </c>
      <c r="AI12" s="5" t="s">
        <v>398</v>
      </c>
    </row>
    <row r="13" spans="1:35" ht="15" customHeight="1" thickBot="1" x14ac:dyDescent="0.5">
      <c r="B13" s="54" t="s">
        <v>4</v>
      </c>
      <c r="C13" s="54">
        <v>2019</v>
      </c>
      <c r="D13" s="54">
        <v>2020</v>
      </c>
      <c r="E13" s="54">
        <v>2021</v>
      </c>
      <c r="F13" s="54">
        <v>2022</v>
      </c>
      <c r="G13" s="54">
        <v>2023</v>
      </c>
      <c r="H13" s="54">
        <v>2024</v>
      </c>
      <c r="I13" s="54">
        <v>2025</v>
      </c>
      <c r="J13" s="54">
        <v>2026</v>
      </c>
      <c r="K13" s="54">
        <v>2027</v>
      </c>
      <c r="L13" s="54">
        <v>2028</v>
      </c>
      <c r="M13" s="54">
        <v>2029</v>
      </c>
      <c r="N13" s="54">
        <v>2030</v>
      </c>
      <c r="O13" s="54">
        <v>2031</v>
      </c>
      <c r="P13" s="54">
        <v>2032</v>
      </c>
      <c r="Q13" s="54">
        <v>2033</v>
      </c>
      <c r="R13" s="54">
        <v>2034</v>
      </c>
      <c r="S13" s="54">
        <v>2035</v>
      </c>
      <c r="T13" s="54">
        <v>2036</v>
      </c>
      <c r="U13" s="54">
        <v>2037</v>
      </c>
      <c r="V13" s="54">
        <v>2038</v>
      </c>
      <c r="W13" s="54">
        <v>2039</v>
      </c>
      <c r="X13" s="54">
        <v>2040</v>
      </c>
      <c r="Y13" s="54">
        <v>2041</v>
      </c>
      <c r="Z13" s="54">
        <v>2042</v>
      </c>
      <c r="AA13" s="54">
        <v>2043</v>
      </c>
      <c r="AB13" s="54">
        <v>2044</v>
      </c>
      <c r="AC13" s="54">
        <v>2045</v>
      </c>
      <c r="AD13" s="54">
        <v>2046</v>
      </c>
      <c r="AE13" s="54">
        <v>2047</v>
      </c>
      <c r="AF13" s="54">
        <v>2048</v>
      </c>
      <c r="AG13" s="54">
        <v>2049</v>
      </c>
      <c r="AH13" s="54">
        <v>2050</v>
      </c>
      <c r="AI13" s="54">
        <v>2050</v>
      </c>
    </row>
    <row r="14" spans="1:35" ht="15" customHeight="1" thickTop="1" x14ac:dyDescent="0.45"/>
    <row r="15" spans="1:35" ht="15" customHeight="1" x14ac:dyDescent="0.45">
      <c r="B15" s="56" t="s">
        <v>5</v>
      </c>
    </row>
    <row r="17" spans="1:35" ht="15" customHeight="1" x14ac:dyDescent="0.45">
      <c r="B17" s="56" t="s">
        <v>6</v>
      </c>
    </row>
    <row r="18" spans="1:35" ht="15" customHeight="1" x14ac:dyDescent="0.45">
      <c r="A18" s="14" t="s">
        <v>531</v>
      </c>
      <c r="B18" s="57" t="s">
        <v>7</v>
      </c>
      <c r="C18" s="63">
        <v>90.656058999999999</v>
      </c>
      <c r="D18" s="63">
        <v>91.743567999999996</v>
      </c>
      <c r="E18" s="63">
        <v>92.824112</v>
      </c>
      <c r="F18" s="63">
        <v>93.860680000000002</v>
      </c>
      <c r="G18" s="63">
        <v>94.862717000000004</v>
      </c>
      <c r="H18" s="63">
        <v>95.831749000000002</v>
      </c>
      <c r="I18" s="63">
        <v>96.790985000000006</v>
      </c>
      <c r="J18" s="63">
        <v>97.752585999999994</v>
      </c>
      <c r="K18" s="63">
        <v>98.731453000000002</v>
      </c>
      <c r="L18" s="63">
        <v>99.727103999999997</v>
      </c>
      <c r="M18" s="63">
        <v>100.73825100000001</v>
      </c>
      <c r="N18" s="63">
        <v>101.76512099999999</v>
      </c>
      <c r="O18" s="63">
        <v>102.80326100000001</v>
      </c>
      <c r="P18" s="63">
        <v>103.854294</v>
      </c>
      <c r="Q18" s="63">
        <v>104.90913399999999</v>
      </c>
      <c r="R18" s="63">
        <v>105.960487</v>
      </c>
      <c r="S18" s="63">
        <v>107.00170900000001</v>
      </c>
      <c r="T18" s="63">
        <v>108.022598</v>
      </c>
      <c r="U18" s="63">
        <v>109.027557</v>
      </c>
      <c r="V18" s="63">
        <v>110.01928700000001</v>
      </c>
      <c r="W18" s="63">
        <v>111.00709500000001</v>
      </c>
      <c r="X18" s="63">
        <v>111.99689499999999</v>
      </c>
      <c r="Y18" s="63">
        <v>112.99878699999999</v>
      </c>
      <c r="Z18" s="63">
        <v>114.006691</v>
      </c>
      <c r="AA18" s="63">
        <v>115.01989</v>
      </c>
      <c r="AB18" s="63">
        <v>116.03816999999999</v>
      </c>
      <c r="AC18" s="63">
        <v>117.059319</v>
      </c>
      <c r="AD18" s="63">
        <v>118.086502</v>
      </c>
      <c r="AE18" s="63">
        <v>119.118904</v>
      </c>
      <c r="AF18" s="63">
        <v>120.157837</v>
      </c>
      <c r="AG18" s="63">
        <v>121.201363</v>
      </c>
      <c r="AH18" s="63">
        <v>122.248108</v>
      </c>
      <c r="AI18" s="59">
        <v>9.691E-3</v>
      </c>
    </row>
    <row r="19" spans="1:35" ht="15" customHeight="1" x14ac:dyDescent="0.45">
      <c r="A19" s="14" t="s">
        <v>532</v>
      </c>
      <c r="B19" s="57" t="s">
        <v>8</v>
      </c>
      <c r="C19" s="63">
        <v>2.1681460000000001</v>
      </c>
      <c r="D19" s="63">
        <v>2.1709529999999999</v>
      </c>
      <c r="E19" s="63">
        <v>2.1368140000000002</v>
      </c>
      <c r="F19" s="63">
        <v>2.1121180000000002</v>
      </c>
      <c r="G19" s="63">
        <v>2.0888360000000001</v>
      </c>
      <c r="H19" s="63">
        <v>2.0887250000000002</v>
      </c>
      <c r="I19" s="63">
        <v>2.1008249999999999</v>
      </c>
      <c r="J19" s="63">
        <v>2.1279690000000002</v>
      </c>
      <c r="K19" s="63">
        <v>2.1547900000000002</v>
      </c>
      <c r="L19" s="63">
        <v>2.180558</v>
      </c>
      <c r="M19" s="63">
        <v>2.206734</v>
      </c>
      <c r="N19" s="63">
        <v>2.2286030000000001</v>
      </c>
      <c r="O19" s="63">
        <v>2.2523230000000001</v>
      </c>
      <c r="P19" s="63">
        <v>2.2670379999999999</v>
      </c>
      <c r="Q19" s="63">
        <v>2.2745510000000002</v>
      </c>
      <c r="R19" s="63">
        <v>2.2754080000000001</v>
      </c>
      <c r="S19" s="63">
        <v>2.2659850000000001</v>
      </c>
      <c r="T19" s="63">
        <v>2.2608259999999998</v>
      </c>
      <c r="U19" s="63">
        <v>2.2582900000000001</v>
      </c>
      <c r="V19" s="63">
        <v>2.2649699999999999</v>
      </c>
      <c r="W19" s="63">
        <v>2.2775530000000002</v>
      </c>
      <c r="X19" s="63">
        <v>2.300271</v>
      </c>
      <c r="Y19" s="63">
        <v>2.3169209999999998</v>
      </c>
      <c r="Z19" s="63">
        <v>2.332964</v>
      </c>
      <c r="AA19" s="63">
        <v>2.348773</v>
      </c>
      <c r="AB19" s="63">
        <v>2.362463</v>
      </c>
      <c r="AC19" s="63">
        <v>2.3793190000000002</v>
      </c>
      <c r="AD19" s="63">
        <v>2.3954610000000001</v>
      </c>
      <c r="AE19" s="63">
        <v>2.4129450000000001</v>
      </c>
      <c r="AF19" s="63">
        <v>2.4285519999999998</v>
      </c>
      <c r="AG19" s="63">
        <v>2.4428510000000001</v>
      </c>
      <c r="AH19" s="63">
        <v>2.4484059999999999</v>
      </c>
      <c r="AI19" s="59">
        <v>3.9290000000000002E-3</v>
      </c>
    </row>
    <row r="20" spans="1:35" ht="15" customHeight="1" x14ac:dyDescent="0.45">
      <c r="A20" s="14" t="s">
        <v>533</v>
      </c>
      <c r="B20" s="56" t="s">
        <v>9</v>
      </c>
      <c r="C20" s="65">
        <v>92.824202999999997</v>
      </c>
      <c r="D20" s="65">
        <v>93.914519999999996</v>
      </c>
      <c r="E20" s="65">
        <v>94.960921999999997</v>
      </c>
      <c r="F20" s="65">
        <v>95.972801000000004</v>
      </c>
      <c r="G20" s="65">
        <v>96.951553000000004</v>
      </c>
      <c r="H20" s="65">
        <v>97.920471000000006</v>
      </c>
      <c r="I20" s="65">
        <v>98.891807999999997</v>
      </c>
      <c r="J20" s="65">
        <v>99.880554000000004</v>
      </c>
      <c r="K20" s="65">
        <v>100.886246</v>
      </c>
      <c r="L20" s="65">
        <v>101.907661</v>
      </c>
      <c r="M20" s="65">
        <v>102.94498400000001</v>
      </c>
      <c r="N20" s="65">
        <v>103.99372099999999</v>
      </c>
      <c r="O20" s="65">
        <v>105.05558000000001</v>
      </c>
      <c r="P20" s="65">
        <v>106.12133</v>
      </c>
      <c r="Q20" s="65">
        <v>107.183685</v>
      </c>
      <c r="R20" s="65">
        <v>108.235893</v>
      </c>
      <c r="S20" s="65">
        <v>109.26769299999999</v>
      </c>
      <c r="T20" s="65">
        <v>110.283424</v>
      </c>
      <c r="U20" s="65">
        <v>111.28585099999999</v>
      </c>
      <c r="V20" s="65">
        <v>112.284256</v>
      </c>
      <c r="W20" s="65">
        <v>113.284645</v>
      </c>
      <c r="X20" s="65">
        <v>114.29716500000001</v>
      </c>
      <c r="Y20" s="65">
        <v>115.315704</v>
      </c>
      <c r="Z20" s="65">
        <v>116.339653</v>
      </c>
      <c r="AA20" s="65">
        <v>117.36866000000001</v>
      </c>
      <c r="AB20" s="65">
        <v>118.40063499999999</v>
      </c>
      <c r="AC20" s="65">
        <v>119.438637</v>
      </c>
      <c r="AD20" s="65">
        <v>120.481964</v>
      </c>
      <c r="AE20" s="65">
        <v>121.531853</v>
      </c>
      <c r="AF20" s="65">
        <v>122.586388</v>
      </c>
      <c r="AG20" s="65">
        <v>123.644211</v>
      </c>
      <c r="AH20" s="65">
        <v>124.69651</v>
      </c>
      <c r="AI20" s="61">
        <v>9.5670000000000009E-3</v>
      </c>
    </row>
    <row r="22" spans="1:35" ht="15" customHeight="1" x14ac:dyDescent="0.45">
      <c r="B22" s="56" t="s">
        <v>10</v>
      </c>
    </row>
    <row r="23" spans="1:35" ht="15" customHeight="1" x14ac:dyDescent="0.45">
      <c r="B23" s="56" t="s">
        <v>11</v>
      </c>
    </row>
    <row r="24" spans="1:35" ht="15" customHeight="1" x14ac:dyDescent="0.45">
      <c r="A24" s="14" t="s">
        <v>534</v>
      </c>
      <c r="B24" s="57" t="s">
        <v>12</v>
      </c>
      <c r="C24" s="63">
        <v>100.19055899999999</v>
      </c>
      <c r="D24" s="63">
        <v>98.276848000000001</v>
      </c>
      <c r="E24" s="63">
        <v>98.652596000000003</v>
      </c>
      <c r="F24" s="63">
        <v>98.248756</v>
      </c>
      <c r="G24" s="63">
        <v>97.529030000000006</v>
      </c>
      <c r="H24" s="63">
        <v>96.797798</v>
      </c>
      <c r="I24" s="63">
        <v>95.938972000000007</v>
      </c>
      <c r="J24" s="63">
        <v>94.989090000000004</v>
      </c>
      <c r="K24" s="63">
        <v>94.129395000000002</v>
      </c>
      <c r="L24" s="63">
        <v>93.423957999999999</v>
      </c>
      <c r="M24" s="63">
        <v>92.842078999999998</v>
      </c>
      <c r="N24" s="63">
        <v>92.152762999999993</v>
      </c>
      <c r="O24" s="63">
        <v>91.598320000000001</v>
      </c>
      <c r="P24" s="63">
        <v>91.123108000000002</v>
      </c>
      <c r="Q24" s="63">
        <v>90.603415999999996</v>
      </c>
      <c r="R24" s="63">
        <v>90.092940999999996</v>
      </c>
      <c r="S24" s="63">
        <v>89.682952999999998</v>
      </c>
      <c r="T24" s="63">
        <v>89.332237000000006</v>
      </c>
      <c r="U24" s="63">
        <v>89.011893999999998</v>
      </c>
      <c r="V24" s="63">
        <v>88.684982000000005</v>
      </c>
      <c r="W24" s="63">
        <v>88.394942999999998</v>
      </c>
      <c r="X24" s="63">
        <v>88.087906000000004</v>
      </c>
      <c r="Y24" s="63">
        <v>87.811501000000007</v>
      </c>
      <c r="Z24" s="63">
        <v>87.555542000000003</v>
      </c>
      <c r="AA24" s="63">
        <v>87.347549000000001</v>
      </c>
      <c r="AB24" s="63">
        <v>87.161797000000007</v>
      </c>
      <c r="AC24" s="63">
        <v>87.003692999999998</v>
      </c>
      <c r="AD24" s="63">
        <v>86.873069999999998</v>
      </c>
      <c r="AE24" s="63">
        <v>86.767014000000003</v>
      </c>
      <c r="AF24" s="63">
        <v>86.702560000000005</v>
      </c>
      <c r="AG24" s="63">
        <v>86.686836</v>
      </c>
      <c r="AH24" s="63">
        <v>86.697745999999995</v>
      </c>
      <c r="AI24" s="59">
        <v>-4.6550000000000003E-3</v>
      </c>
    </row>
    <row r="25" spans="1:35" ht="15" customHeight="1" x14ac:dyDescent="0.45">
      <c r="A25" s="14" t="s">
        <v>535</v>
      </c>
      <c r="B25" s="57" t="s">
        <v>13</v>
      </c>
      <c r="C25" s="63">
        <v>96.144195999999994</v>
      </c>
      <c r="D25" s="63">
        <v>93.634956000000003</v>
      </c>
      <c r="E25" s="63">
        <v>92.837395000000001</v>
      </c>
      <c r="F25" s="63">
        <v>90.615791000000002</v>
      </c>
      <c r="G25" s="63">
        <v>88.226912999999996</v>
      </c>
      <c r="H25" s="63">
        <v>86.658400999999998</v>
      </c>
      <c r="I25" s="63">
        <v>84.012092999999993</v>
      </c>
      <c r="J25" s="63">
        <v>81.716956999999994</v>
      </c>
      <c r="K25" s="63">
        <v>80.724997999999999</v>
      </c>
      <c r="L25" s="63">
        <v>79.917648</v>
      </c>
      <c r="M25" s="63">
        <v>79.299712999999997</v>
      </c>
      <c r="N25" s="63">
        <v>78.716621000000004</v>
      </c>
      <c r="O25" s="63">
        <v>78.148787999999996</v>
      </c>
      <c r="P25" s="63">
        <v>77.521996000000001</v>
      </c>
      <c r="Q25" s="63">
        <v>76.838386999999997</v>
      </c>
      <c r="R25" s="63">
        <v>76.026482000000001</v>
      </c>
      <c r="S25" s="63">
        <v>75.519501000000005</v>
      </c>
      <c r="T25" s="63">
        <v>75.077026000000004</v>
      </c>
      <c r="U25" s="63">
        <v>74.658241000000004</v>
      </c>
      <c r="V25" s="63">
        <v>74.190490999999994</v>
      </c>
      <c r="W25" s="63">
        <v>73.764983999999998</v>
      </c>
      <c r="X25" s="63">
        <v>73.292557000000002</v>
      </c>
      <c r="Y25" s="63">
        <v>73.013938999999993</v>
      </c>
      <c r="Z25" s="63">
        <v>72.829597000000007</v>
      </c>
      <c r="AA25" s="63">
        <v>72.639922999999996</v>
      </c>
      <c r="AB25" s="63">
        <v>72.585402999999999</v>
      </c>
      <c r="AC25" s="63">
        <v>72.608367999999999</v>
      </c>
      <c r="AD25" s="63">
        <v>72.720421000000002</v>
      </c>
      <c r="AE25" s="63">
        <v>72.801865000000006</v>
      </c>
      <c r="AF25" s="63">
        <v>72.849830999999995</v>
      </c>
      <c r="AG25" s="63">
        <v>72.923644999999993</v>
      </c>
      <c r="AH25" s="63">
        <v>73.117683</v>
      </c>
      <c r="AI25" s="59">
        <v>-8.7930000000000005E-3</v>
      </c>
    </row>
    <row r="26" spans="1:35" ht="15" customHeight="1" x14ac:dyDescent="0.45">
      <c r="A26" s="14" t="s">
        <v>536</v>
      </c>
      <c r="B26" s="57" t="s">
        <v>14</v>
      </c>
      <c r="C26" s="63">
        <v>196.33474699999999</v>
      </c>
      <c r="D26" s="63">
        <v>191.91180399999999</v>
      </c>
      <c r="E26" s="63">
        <v>191.48999000000001</v>
      </c>
      <c r="F26" s="63">
        <v>188.86454800000001</v>
      </c>
      <c r="G26" s="63">
        <v>185.75595100000001</v>
      </c>
      <c r="H26" s="63">
        <v>183.45620700000001</v>
      </c>
      <c r="I26" s="63">
        <v>179.951065</v>
      </c>
      <c r="J26" s="63">
        <v>176.70605499999999</v>
      </c>
      <c r="K26" s="63">
        <v>174.854401</v>
      </c>
      <c r="L26" s="63">
        <v>173.34161399999999</v>
      </c>
      <c r="M26" s="63">
        <v>172.141785</v>
      </c>
      <c r="N26" s="63">
        <v>170.86938499999999</v>
      </c>
      <c r="O26" s="63">
        <v>169.74710099999999</v>
      </c>
      <c r="P26" s="63">
        <v>168.64511100000001</v>
      </c>
      <c r="Q26" s="63">
        <v>167.44180299999999</v>
      </c>
      <c r="R26" s="63">
        <v>166.119415</v>
      </c>
      <c r="S26" s="63">
        <v>165.20245399999999</v>
      </c>
      <c r="T26" s="63">
        <v>164.40927099999999</v>
      </c>
      <c r="U26" s="63">
        <v>163.67013499999999</v>
      </c>
      <c r="V26" s="63">
        <v>162.875473</v>
      </c>
      <c r="W26" s="63">
        <v>162.15992700000001</v>
      </c>
      <c r="X26" s="63">
        <v>161.38046299999999</v>
      </c>
      <c r="Y26" s="63">
        <v>160.82543899999999</v>
      </c>
      <c r="Z26" s="63">
        <v>160.385132</v>
      </c>
      <c r="AA26" s="63">
        <v>159.98747299999999</v>
      </c>
      <c r="AB26" s="63">
        <v>159.74719200000001</v>
      </c>
      <c r="AC26" s="63">
        <v>159.61206100000001</v>
      </c>
      <c r="AD26" s="63">
        <v>159.593491</v>
      </c>
      <c r="AE26" s="63">
        <v>159.56887800000001</v>
      </c>
      <c r="AF26" s="63">
        <v>159.55239900000001</v>
      </c>
      <c r="AG26" s="63">
        <v>159.61047400000001</v>
      </c>
      <c r="AH26" s="63">
        <v>159.81542999999999</v>
      </c>
      <c r="AI26" s="59">
        <v>-6.6169999999999996E-3</v>
      </c>
    </row>
    <row r="28" spans="1:35" ht="15" customHeight="1" x14ac:dyDescent="0.45">
      <c r="B28" s="56" t="s">
        <v>15</v>
      </c>
    </row>
    <row r="30" spans="1:35" ht="15" customHeight="1" x14ac:dyDescent="0.45">
      <c r="B30" s="56" t="s">
        <v>16</v>
      </c>
    </row>
    <row r="31" spans="1:35" ht="15" customHeight="1" x14ac:dyDescent="0.45">
      <c r="A31" s="69" t="s">
        <v>537</v>
      </c>
      <c r="B31" s="57" t="s">
        <v>17</v>
      </c>
      <c r="C31" s="70">
        <v>0.123686</v>
      </c>
      <c r="D31" s="70">
        <v>0.120836</v>
      </c>
      <c r="E31" s="70">
        <v>0.11835</v>
      </c>
      <c r="F31" s="70">
        <v>0.117227</v>
      </c>
      <c r="G31" s="70">
        <v>0.11638999999999999</v>
      </c>
      <c r="H31" s="70">
        <v>0.11530799999999999</v>
      </c>
      <c r="I31" s="70">
        <v>0.11401699999999999</v>
      </c>
      <c r="J31" s="70">
        <v>0.112645</v>
      </c>
      <c r="K31" s="70">
        <v>0.111388</v>
      </c>
      <c r="L31" s="70">
        <v>0.11035300000000001</v>
      </c>
      <c r="M31" s="70">
        <v>0.10943899999999999</v>
      </c>
      <c r="N31" s="70">
        <v>0.108519</v>
      </c>
      <c r="O31" s="70">
        <v>0.107534</v>
      </c>
      <c r="P31" s="70">
        <v>0.106558</v>
      </c>
      <c r="Q31" s="70">
        <v>0.105479</v>
      </c>
      <c r="R31" s="70">
        <v>0.104334</v>
      </c>
      <c r="S31" s="70">
        <v>0.103273</v>
      </c>
      <c r="T31" s="70">
        <v>0.102198</v>
      </c>
      <c r="U31" s="70">
        <v>0.101119</v>
      </c>
      <c r="V31" s="70">
        <v>9.9973999999999993E-2</v>
      </c>
      <c r="W31" s="70">
        <v>9.8852999999999996E-2</v>
      </c>
      <c r="X31" s="70">
        <v>9.7798999999999997E-2</v>
      </c>
      <c r="Y31" s="70">
        <v>9.6794000000000005E-2</v>
      </c>
      <c r="Z31" s="70">
        <v>9.5763000000000001E-2</v>
      </c>
      <c r="AA31" s="70">
        <v>9.4837000000000005E-2</v>
      </c>
      <c r="AB31" s="70">
        <v>9.3931000000000001E-2</v>
      </c>
      <c r="AC31" s="70">
        <v>9.2995999999999995E-2</v>
      </c>
      <c r="AD31" s="70">
        <v>9.2082999999999998E-2</v>
      </c>
      <c r="AE31" s="70">
        <v>9.1183E-2</v>
      </c>
      <c r="AF31" s="70">
        <v>9.0327000000000005E-2</v>
      </c>
      <c r="AG31" s="70">
        <v>8.9492000000000002E-2</v>
      </c>
      <c r="AH31" s="70">
        <v>8.8661000000000004E-2</v>
      </c>
      <c r="AI31" s="71">
        <v>-1.0682000000000001E-2</v>
      </c>
    </row>
    <row r="32" spans="1:35" ht="15" customHeight="1" x14ac:dyDescent="0.45">
      <c r="A32" s="69" t="s">
        <v>538</v>
      </c>
      <c r="B32" s="57" t="s">
        <v>18</v>
      </c>
      <c r="C32" s="70">
        <v>0.52505500000000005</v>
      </c>
      <c r="D32" s="70">
        <v>0.47889500000000002</v>
      </c>
      <c r="E32" s="70">
        <v>0.531138</v>
      </c>
      <c r="F32" s="70">
        <v>0.53260200000000002</v>
      </c>
      <c r="G32" s="70">
        <v>0.532941</v>
      </c>
      <c r="H32" s="70">
        <v>0.53274500000000002</v>
      </c>
      <c r="I32" s="70">
        <v>0.53128699999999995</v>
      </c>
      <c r="J32" s="70">
        <v>0.52982399999999996</v>
      </c>
      <c r="K32" s="70">
        <v>0.52934000000000003</v>
      </c>
      <c r="L32" s="70">
        <v>0.53025599999999995</v>
      </c>
      <c r="M32" s="70">
        <v>0.53235200000000005</v>
      </c>
      <c r="N32" s="70">
        <v>0.53454999999999997</v>
      </c>
      <c r="O32" s="70">
        <v>0.53733500000000001</v>
      </c>
      <c r="P32" s="70">
        <v>0.54077600000000003</v>
      </c>
      <c r="Q32" s="70">
        <v>0.543655</v>
      </c>
      <c r="R32" s="70">
        <v>0.54645299999999997</v>
      </c>
      <c r="S32" s="70">
        <v>0.54987699999999995</v>
      </c>
      <c r="T32" s="70">
        <v>0.55339899999999997</v>
      </c>
      <c r="U32" s="70">
        <v>0.55742599999999998</v>
      </c>
      <c r="V32" s="70">
        <v>0.56111800000000001</v>
      </c>
      <c r="W32" s="70">
        <v>0.56518999999999997</v>
      </c>
      <c r="X32" s="70">
        <v>0.56983600000000001</v>
      </c>
      <c r="Y32" s="70">
        <v>0.57476499999999997</v>
      </c>
      <c r="Z32" s="70">
        <v>0.57990600000000003</v>
      </c>
      <c r="AA32" s="70">
        <v>0.58523499999999995</v>
      </c>
      <c r="AB32" s="70">
        <v>0.59037300000000004</v>
      </c>
      <c r="AC32" s="70">
        <v>0.59615399999999996</v>
      </c>
      <c r="AD32" s="70">
        <v>0.60231900000000005</v>
      </c>
      <c r="AE32" s="70">
        <v>0.60846699999999998</v>
      </c>
      <c r="AF32" s="70">
        <v>0.61499300000000001</v>
      </c>
      <c r="AG32" s="70">
        <v>0.62223300000000004</v>
      </c>
      <c r="AH32" s="70">
        <v>0.62948300000000001</v>
      </c>
      <c r="AI32" s="71">
        <v>5.8690000000000001E-3</v>
      </c>
    </row>
    <row r="33" spans="1:35" ht="15" customHeight="1" x14ac:dyDescent="0.45">
      <c r="A33" s="69" t="s">
        <v>539</v>
      </c>
      <c r="B33" s="57" t="s">
        <v>19</v>
      </c>
      <c r="C33" s="70">
        <v>2.5773000000000001E-2</v>
      </c>
      <c r="D33" s="70">
        <v>2.554E-2</v>
      </c>
      <c r="E33" s="70">
        <v>2.5291000000000001E-2</v>
      </c>
      <c r="F33" s="70">
        <v>2.5047E-2</v>
      </c>
      <c r="G33" s="70">
        <v>2.4781999999999998E-2</v>
      </c>
      <c r="H33" s="70">
        <v>2.4490999999999999E-2</v>
      </c>
      <c r="I33" s="70">
        <v>2.4170000000000001E-2</v>
      </c>
      <c r="J33" s="70">
        <v>2.3841999999999999E-2</v>
      </c>
      <c r="K33" s="70">
        <v>2.3545E-2</v>
      </c>
      <c r="L33" s="70">
        <v>2.3304999999999999E-2</v>
      </c>
      <c r="M33" s="70">
        <v>2.3106999999999999E-2</v>
      </c>
      <c r="N33" s="70">
        <v>2.2912999999999999E-2</v>
      </c>
      <c r="O33" s="70">
        <v>2.2731000000000001E-2</v>
      </c>
      <c r="P33" s="70">
        <v>2.2565999999999999E-2</v>
      </c>
      <c r="Q33" s="70">
        <v>2.2377999999999999E-2</v>
      </c>
      <c r="R33" s="70">
        <v>2.2182E-2</v>
      </c>
      <c r="S33" s="70">
        <v>2.2005E-2</v>
      </c>
      <c r="T33" s="70">
        <v>2.1833999999999999E-2</v>
      </c>
      <c r="U33" s="70">
        <v>2.1666999999999999E-2</v>
      </c>
      <c r="V33" s="70">
        <v>2.1482000000000001E-2</v>
      </c>
      <c r="W33" s="70">
        <v>2.1305000000000001E-2</v>
      </c>
      <c r="X33" s="70">
        <v>2.1149000000000001E-2</v>
      </c>
      <c r="Y33" s="70">
        <v>2.0997999999999999E-2</v>
      </c>
      <c r="Z33" s="70">
        <v>2.0848999999999999E-2</v>
      </c>
      <c r="AA33" s="70">
        <v>2.0702999999999999E-2</v>
      </c>
      <c r="AB33" s="70">
        <v>2.0552999999999998E-2</v>
      </c>
      <c r="AC33" s="70">
        <v>2.0407999999999999E-2</v>
      </c>
      <c r="AD33" s="70">
        <v>2.0272999999999999E-2</v>
      </c>
      <c r="AE33" s="70">
        <v>2.0135E-2</v>
      </c>
      <c r="AF33" s="70">
        <v>2.0003E-2</v>
      </c>
      <c r="AG33" s="70">
        <v>1.9883999999999999E-2</v>
      </c>
      <c r="AH33" s="70">
        <v>1.9765999999999999E-2</v>
      </c>
      <c r="AI33" s="71">
        <v>-8.5229999999999993E-3</v>
      </c>
    </row>
    <row r="34" spans="1:35" ht="15" customHeight="1" x14ac:dyDescent="0.45">
      <c r="A34" s="69" t="s">
        <v>540</v>
      </c>
      <c r="B34" s="57" t="s">
        <v>20</v>
      </c>
      <c r="C34" s="70">
        <v>0.51691399999999998</v>
      </c>
      <c r="D34" s="70">
        <v>0.51732400000000001</v>
      </c>
      <c r="E34" s="70">
        <v>0.51661900000000005</v>
      </c>
      <c r="F34" s="70">
        <v>0.51485000000000003</v>
      </c>
      <c r="G34" s="70">
        <v>0.51327299999999998</v>
      </c>
      <c r="H34" s="70">
        <v>0.51146499999999995</v>
      </c>
      <c r="I34" s="70">
        <v>0.50849599999999995</v>
      </c>
      <c r="J34" s="70">
        <v>0.49680000000000002</v>
      </c>
      <c r="K34" s="70">
        <v>0.48649399999999998</v>
      </c>
      <c r="L34" s="70">
        <v>0.478188</v>
      </c>
      <c r="M34" s="70">
        <v>0.47129199999999999</v>
      </c>
      <c r="N34" s="70">
        <v>0.46413399999999999</v>
      </c>
      <c r="O34" s="70">
        <v>0.45813999999999999</v>
      </c>
      <c r="P34" s="70">
        <v>0.453071</v>
      </c>
      <c r="Q34" s="70">
        <v>0.44781700000000002</v>
      </c>
      <c r="R34" s="70">
        <v>0.44284899999999999</v>
      </c>
      <c r="S34" s="70">
        <v>0.43889499999999998</v>
      </c>
      <c r="T34" s="70">
        <v>0.43529699999999999</v>
      </c>
      <c r="U34" s="70">
        <v>0.43238599999999999</v>
      </c>
      <c r="V34" s="70">
        <v>0.42922399999999999</v>
      </c>
      <c r="W34" s="70">
        <v>0.426649</v>
      </c>
      <c r="X34" s="70">
        <v>0.42386600000000002</v>
      </c>
      <c r="Y34" s="70">
        <v>0.42136800000000002</v>
      </c>
      <c r="Z34" s="70">
        <v>0.41914699999999999</v>
      </c>
      <c r="AA34" s="70">
        <v>0.417493</v>
      </c>
      <c r="AB34" s="70">
        <v>0.41598299999999999</v>
      </c>
      <c r="AC34" s="70">
        <v>0.41496899999999998</v>
      </c>
      <c r="AD34" s="70">
        <v>0.41427900000000001</v>
      </c>
      <c r="AE34" s="70">
        <v>0.41387400000000002</v>
      </c>
      <c r="AF34" s="70">
        <v>0.41392800000000002</v>
      </c>
      <c r="AG34" s="70">
        <v>0.41462500000000002</v>
      </c>
      <c r="AH34" s="70">
        <v>0.41553800000000002</v>
      </c>
      <c r="AI34" s="71">
        <v>-7.0169999999999998E-3</v>
      </c>
    </row>
    <row r="35" spans="1:35" ht="15" customHeight="1" x14ac:dyDescent="0.45">
      <c r="A35" s="69" t="s">
        <v>541</v>
      </c>
      <c r="B35" s="57" t="s">
        <v>21</v>
      </c>
      <c r="C35" s="70">
        <v>8.5744000000000001E-2</v>
      </c>
      <c r="D35" s="70">
        <v>8.6104E-2</v>
      </c>
      <c r="E35" s="70">
        <v>8.6330000000000004E-2</v>
      </c>
      <c r="F35" s="70">
        <v>8.6344000000000004E-2</v>
      </c>
      <c r="G35" s="70">
        <v>8.6209999999999995E-2</v>
      </c>
      <c r="H35" s="70">
        <v>8.5949999999999999E-2</v>
      </c>
      <c r="I35" s="70">
        <v>8.5558999999999996E-2</v>
      </c>
      <c r="J35" s="70">
        <v>8.5136000000000003E-2</v>
      </c>
      <c r="K35" s="70">
        <v>8.4814000000000001E-2</v>
      </c>
      <c r="L35" s="70">
        <v>8.4668999999999994E-2</v>
      </c>
      <c r="M35" s="70">
        <v>8.4641999999999995E-2</v>
      </c>
      <c r="N35" s="70">
        <v>8.4621000000000002E-2</v>
      </c>
      <c r="O35" s="70">
        <v>8.4621000000000002E-2</v>
      </c>
      <c r="P35" s="70">
        <v>8.4649000000000002E-2</v>
      </c>
      <c r="Q35" s="70">
        <v>8.4596000000000005E-2</v>
      </c>
      <c r="R35" s="70">
        <v>8.4488999999999995E-2</v>
      </c>
      <c r="S35" s="70">
        <v>8.4412000000000001E-2</v>
      </c>
      <c r="T35" s="70">
        <v>8.4334999999999993E-2</v>
      </c>
      <c r="U35" s="70">
        <v>8.4242999999999998E-2</v>
      </c>
      <c r="V35" s="70">
        <v>8.4075999999999998E-2</v>
      </c>
      <c r="W35" s="70">
        <v>8.3921999999999997E-2</v>
      </c>
      <c r="X35" s="70">
        <v>8.3820000000000006E-2</v>
      </c>
      <c r="Y35" s="70">
        <v>8.3714999999999998E-2</v>
      </c>
      <c r="Z35" s="70">
        <v>8.3604999999999999E-2</v>
      </c>
      <c r="AA35" s="70">
        <v>8.3499000000000004E-2</v>
      </c>
      <c r="AB35" s="70">
        <v>8.3368999999999999E-2</v>
      </c>
      <c r="AC35" s="70">
        <v>8.3243999999999999E-2</v>
      </c>
      <c r="AD35" s="70">
        <v>8.3138000000000004E-2</v>
      </c>
      <c r="AE35" s="70">
        <v>8.301E-2</v>
      </c>
      <c r="AF35" s="70">
        <v>8.2893999999999995E-2</v>
      </c>
      <c r="AG35" s="70">
        <v>8.2807000000000006E-2</v>
      </c>
      <c r="AH35" s="70">
        <v>8.2719000000000001E-2</v>
      </c>
      <c r="AI35" s="71">
        <v>-1.158E-3</v>
      </c>
    </row>
    <row r="36" spans="1:35" ht="15" customHeight="1" x14ac:dyDescent="0.45">
      <c r="A36" s="69" t="s">
        <v>542</v>
      </c>
      <c r="B36" s="57" t="s">
        <v>22</v>
      </c>
      <c r="C36" s="70">
        <v>0.48202800000000001</v>
      </c>
      <c r="D36" s="70">
        <v>0.46987000000000001</v>
      </c>
      <c r="E36" s="70">
        <v>0.45911099999999999</v>
      </c>
      <c r="F36" s="70">
        <v>0.44983000000000001</v>
      </c>
      <c r="G36" s="70">
        <v>0.442359</v>
      </c>
      <c r="H36" s="70">
        <v>0.43590400000000001</v>
      </c>
      <c r="I36" s="70">
        <v>0.42940800000000001</v>
      </c>
      <c r="J36" s="70">
        <v>0.42363099999999998</v>
      </c>
      <c r="K36" s="70">
        <v>0.41936000000000001</v>
      </c>
      <c r="L36" s="70">
        <v>0.41707699999999998</v>
      </c>
      <c r="M36" s="70">
        <v>0.41614200000000001</v>
      </c>
      <c r="N36" s="70">
        <v>0.408217</v>
      </c>
      <c r="O36" s="70">
        <v>0.402115</v>
      </c>
      <c r="P36" s="70">
        <v>0.39738000000000001</v>
      </c>
      <c r="Q36" s="70">
        <v>0.39287699999999998</v>
      </c>
      <c r="R36" s="70">
        <v>0.388984</v>
      </c>
      <c r="S36" s="70">
        <v>0.386237</v>
      </c>
      <c r="T36" s="70">
        <v>0.38388899999999998</v>
      </c>
      <c r="U36" s="70">
        <v>0.38237300000000002</v>
      </c>
      <c r="V36" s="70">
        <v>0.380749</v>
      </c>
      <c r="W36" s="70">
        <v>0.37991599999999998</v>
      </c>
      <c r="X36" s="70">
        <v>0.371396</v>
      </c>
      <c r="Y36" s="70">
        <v>0.36428500000000003</v>
      </c>
      <c r="Z36" s="70">
        <v>0.35835899999999998</v>
      </c>
      <c r="AA36" s="70">
        <v>0.353628</v>
      </c>
      <c r="AB36" s="70">
        <v>0.34921999999999997</v>
      </c>
      <c r="AC36" s="70">
        <v>0.34532800000000002</v>
      </c>
      <c r="AD36" s="70">
        <v>0.34196900000000002</v>
      </c>
      <c r="AE36" s="70">
        <v>0.33927299999999999</v>
      </c>
      <c r="AF36" s="70">
        <v>0.33721400000000001</v>
      </c>
      <c r="AG36" s="70">
        <v>0.33596500000000001</v>
      </c>
      <c r="AH36" s="70">
        <v>0.33500000000000002</v>
      </c>
      <c r="AI36" s="71">
        <v>-1.1669000000000001E-2</v>
      </c>
    </row>
    <row r="37" spans="1:35" ht="15" customHeight="1" x14ac:dyDescent="0.45">
      <c r="A37" s="69" t="s">
        <v>543</v>
      </c>
      <c r="B37" s="57" t="s">
        <v>23</v>
      </c>
      <c r="C37" s="70">
        <v>0.65948899999999999</v>
      </c>
      <c r="D37" s="70">
        <v>0.66374200000000005</v>
      </c>
      <c r="E37" s="70">
        <v>0.66475499999999998</v>
      </c>
      <c r="F37" s="70">
        <v>0.66395300000000002</v>
      </c>
      <c r="G37" s="70">
        <v>0.66334400000000004</v>
      </c>
      <c r="H37" s="70">
        <v>0.66293899999999994</v>
      </c>
      <c r="I37" s="70">
        <v>0.66270399999999996</v>
      </c>
      <c r="J37" s="70">
        <v>0.66303699999999999</v>
      </c>
      <c r="K37" s="70">
        <v>0.66437599999999997</v>
      </c>
      <c r="L37" s="70">
        <v>0.66697499999999998</v>
      </c>
      <c r="M37" s="70">
        <v>0.67059100000000005</v>
      </c>
      <c r="N37" s="70">
        <v>0.67266700000000001</v>
      </c>
      <c r="O37" s="70">
        <v>0.67547699999999999</v>
      </c>
      <c r="P37" s="70">
        <v>0.67896800000000002</v>
      </c>
      <c r="Q37" s="70">
        <v>0.68249700000000002</v>
      </c>
      <c r="R37" s="70">
        <v>0.68611599999999995</v>
      </c>
      <c r="S37" s="70">
        <v>0.69007300000000005</v>
      </c>
      <c r="T37" s="70">
        <v>0.69419500000000001</v>
      </c>
      <c r="U37" s="70">
        <v>0.69843299999999997</v>
      </c>
      <c r="V37" s="70">
        <v>0.70247499999999996</v>
      </c>
      <c r="W37" s="70">
        <v>0.70678399999999997</v>
      </c>
      <c r="X37" s="70">
        <v>0.71114999999999995</v>
      </c>
      <c r="Y37" s="70">
        <v>0.71575800000000001</v>
      </c>
      <c r="Z37" s="70">
        <v>0.72049099999999999</v>
      </c>
      <c r="AA37" s="70">
        <v>0.72554200000000002</v>
      </c>
      <c r="AB37" s="70">
        <v>0.73066299999999995</v>
      </c>
      <c r="AC37" s="70">
        <v>0.73600699999999997</v>
      </c>
      <c r="AD37" s="70">
        <v>0.74162499999999998</v>
      </c>
      <c r="AE37" s="70">
        <v>0.74731499999999995</v>
      </c>
      <c r="AF37" s="70">
        <v>0.75320200000000004</v>
      </c>
      <c r="AG37" s="70">
        <v>0.759328</v>
      </c>
      <c r="AH37" s="70">
        <v>0.76549400000000001</v>
      </c>
      <c r="AI37" s="71">
        <v>4.8199999999999996E-3</v>
      </c>
    </row>
    <row r="38" spans="1:35" ht="15" customHeight="1" x14ac:dyDescent="0.45">
      <c r="A38" s="69" t="s">
        <v>544</v>
      </c>
      <c r="B38" s="57" t="s">
        <v>251</v>
      </c>
      <c r="C38" s="70">
        <v>0.33322000000000002</v>
      </c>
      <c r="D38" s="70">
        <v>0.32871400000000001</v>
      </c>
      <c r="E38" s="70">
        <v>0.32510899999999998</v>
      </c>
      <c r="F38" s="70">
        <v>0.32192399999999999</v>
      </c>
      <c r="G38" s="70">
        <v>0.31932300000000002</v>
      </c>
      <c r="H38" s="70">
        <v>0.31738899999999998</v>
      </c>
      <c r="I38" s="70">
        <v>0.31614100000000001</v>
      </c>
      <c r="J38" s="70">
        <v>0.31525199999999998</v>
      </c>
      <c r="K38" s="70">
        <v>0.31532500000000002</v>
      </c>
      <c r="L38" s="70">
        <v>0.31646800000000003</v>
      </c>
      <c r="M38" s="70">
        <v>0.31819799999999998</v>
      </c>
      <c r="N38" s="70">
        <v>0.31991000000000003</v>
      </c>
      <c r="O38" s="70">
        <v>0.32261699999999999</v>
      </c>
      <c r="P38" s="70">
        <v>0.32586199999999999</v>
      </c>
      <c r="Q38" s="70">
        <v>0.32902599999999999</v>
      </c>
      <c r="R38" s="70">
        <v>0.33214900000000003</v>
      </c>
      <c r="S38" s="70">
        <v>0.335783</v>
      </c>
      <c r="T38" s="70">
        <v>0.33941100000000002</v>
      </c>
      <c r="U38" s="70">
        <v>0.34301999999999999</v>
      </c>
      <c r="V38" s="70">
        <v>0.34654800000000002</v>
      </c>
      <c r="W38" s="70">
        <v>0.34958699999999998</v>
      </c>
      <c r="X38" s="70">
        <v>0.35271000000000002</v>
      </c>
      <c r="Y38" s="70">
        <v>0.35583500000000001</v>
      </c>
      <c r="Z38" s="70">
        <v>0.357879</v>
      </c>
      <c r="AA38" s="70">
        <v>0.359958</v>
      </c>
      <c r="AB38" s="70">
        <v>0.36091400000000001</v>
      </c>
      <c r="AC38" s="70">
        <v>0.361315</v>
      </c>
      <c r="AD38" s="70">
        <v>0.36115399999999998</v>
      </c>
      <c r="AE38" s="70">
        <v>0.36036800000000002</v>
      </c>
      <c r="AF38" s="70">
        <v>0.35786000000000001</v>
      </c>
      <c r="AG38" s="70">
        <v>0.35473399999999999</v>
      </c>
      <c r="AH38" s="70">
        <v>0.34977599999999998</v>
      </c>
      <c r="AI38" s="71">
        <v>1.565E-3</v>
      </c>
    </row>
    <row r="39" spans="1:35" ht="15" customHeight="1" x14ac:dyDescent="0.45">
      <c r="A39" s="14" t="s">
        <v>545</v>
      </c>
      <c r="B39" s="57" t="s">
        <v>252</v>
      </c>
      <c r="C39" s="70">
        <v>0.41176299999999999</v>
      </c>
      <c r="D39" s="70">
        <v>0.43509500000000001</v>
      </c>
      <c r="E39" s="70">
        <v>0.456899</v>
      </c>
      <c r="F39" s="70">
        <v>0.47742400000000002</v>
      </c>
      <c r="G39" s="70">
        <v>0.496224</v>
      </c>
      <c r="H39" s="70">
        <v>0.51385499999999995</v>
      </c>
      <c r="I39" s="70">
        <v>0.53031200000000001</v>
      </c>
      <c r="J39" s="70">
        <v>0.54601900000000003</v>
      </c>
      <c r="K39" s="70">
        <v>0.56090399999999996</v>
      </c>
      <c r="L39" s="70">
        <v>0.57530400000000004</v>
      </c>
      <c r="M39" s="70">
        <v>0.589368</v>
      </c>
      <c r="N39" s="70">
        <v>0.60284199999999999</v>
      </c>
      <c r="O39" s="70">
        <v>0.61576399999999998</v>
      </c>
      <c r="P39" s="70">
        <v>0.62863899999999995</v>
      </c>
      <c r="Q39" s="70">
        <v>0.64065099999999997</v>
      </c>
      <c r="R39" s="70">
        <v>0.65235900000000002</v>
      </c>
      <c r="S39" s="70">
        <v>0.66383400000000004</v>
      </c>
      <c r="T39" s="70">
        <v>0.67532199999999998</v>
      </c>
      <c r="U39" s="70">
        <v>0.68654000000000004</v>
      </c>
      <c r="V39" s="70">
        <v>0.69797299999999995</v>
      </c>
      <c r="W39" s="70">
        <v>0.70956799999999998</v>
      </c>
      <c r="X39" s="70">
        <v>0.72204500000000005</v>
      </c>
      <c r="Y39" s="70">
        <v>0.73497000000000001</v>
      </c>
      <c r="Z39" s="70">
        <v>0.74858899999999995</v>
      </c>
      <c r="AA39" s="70">
        <v>0.76302199999999998</v>
      </c>
      <c r="AB39" s="70">
        <v>0.77847</v>
      </c>
      <c r="AC39" s="70">
        <v>0.79505899999999996</v>
      </c>
      <c r="AD39" s="70">
        <v>0.81283799999999995</v>
      </c>
      <c r="AE39" s="70">
        <v>0.83236699999999997</v>
      </c>
      <c r="AF39" s="70">
        <v>0.85345199999999999</v>
      </c>
      <c r="AG39" s="70">
        <v>0.87614599999999998</v>
      </c>
      <c r="AH39" s="70">
        <v>0.90098500000000004</v>
      </c>
      <c r="AI39" s="71">
        <v>2.5581E-2</v>
      </c>
    </row>
    <row r="40" spans="1:35" ht="15" customHeight="1" x14ac:dyDescent="0.45">
      <c r="A40" s="14" t="s">
        <v>546</v>
      </c>
      <c r="B40" s="57" t="s">
        <v>24</v>
      </c>
      <c r="C40" s="70">
        <v>1.490561</v>
      </c>
      <c r="D40" s="70">
        <v>1.5284249999999999</v>
      </c>
      <c r="E40" s="70">
        <v>1.5602769999999999</v>
      </c>
      <c r="F40" s="70">
        <v>1.5936920000000001</v>
      </c>
      <c r="G40" s="70">
        <v>1.6073170000000001</v>
      </c>
      <c r="H40" s="70">
        <v>1.6218790000000001</v>
      </c>
      <c r="I40" s="70">
        <v>1.6344259999999999</v>
      </c>
      <c r="J40" s="70">
        <v>1.6472770000000001</v>
      </c>
      <c r="K40" s="70">
        <v>1.660901</v>
      </c>
      <c r="L40" s="70">
        <v>1.6766620000000001</v>
      </c>
      <c r="M40" s="70">
        <v>1.6934750000000001</v>
      </c>
      <c r="N40" s="70">
        <v>1.7103280000000001</v>
      </c>
      <c r="O40" s="70">
        <v>1.7297039999999999</v>
      </c>
      <c r="P40" s="70">
        <v>1.7504679999999999</v>
      </c>
      <c r="Q40" s="70">
        <v>1.770675</v>
      </c>
      <c r="R40" s="70">
        <v>1.7913399999999999</v>
      </c>
      <c r="S40" s="70">
        <v>1.8137970000000001</v>
      </c>
      <c r="T40" s="70">
        <v>1.83592</v>
      </c>
      <c r="U40" s="70">
        <v>1.8601430000000001</v>
      </c>
      <c r="V40" s="70">
        <v>1.884115</v>
      </c>
      <c r="W40" s="70">
        <v>1.9102129999999999</v>
      </c>
      <c r="X40" s="70">
        <v>1.9382200000000001</v>
      </c>
      <c r="Y40" s="70">
        <v>1.967441</v>
      </c>
      <c r="Z40" s="70">
        <v>1.998084</v>
      </c>
      <c r="AA40" s="70">
        <v>2.030821</v>
      </c>
      <c r="AB40" s="70">
        <v>2.0643440000000002</v>
      </c>
      <c r="AC40" s="70">
        <v>2.1002990000000001</v>
      </c>
      <c r="AD40" s="70">
        <v>2.1375470000000001</v>
      </c>
      <c r="AE40" s="70">
        <v>2.1770299999999998</v>
      </c>
      <c r="AF40" s="70">
        <v>2.2189549999999998</v>
      </c>
      <c r="AG40" s="70">
        <v>2.2636419999999999</v>
      </c>
      <c r="AH40" s="70">
        <v>2.3102279999999999</v>
      </c>
      <c r="AI40" s="71">
        <v>1.4236E-2</v>
      </c>
    </row>
    <row r="41" spans="1:35" ht="15" customHeight="1" x14ac:dyDescent="0.45">
      <c r="A41" s="14" t="s">
        <v>547</v>
      </c>
      <c r="B41" s="56" t="s">
        <v>25</v>
      </c>
      <c r="C41" s="72">
        <v>4.6542310000000002</v>
      </c>
      <c r="D41" s="72">
        <v>4.6545430000000003</v>
      </c>
      <c r="E41" s="72">
        <v>4.7438789999999997</v>
      </c>
      <c r="F41" s="72">
        <v>4.7828920000000004</v>
      </c>
      <c r="G41" s="72">
        <v>4.802162</v>
      </c>
      <c r="H41" s="72">
        <v>4.8219240000000001</v>
      </c>
      <c r="I41" s="72">
        <v>4.8365179999999999</v>
      </c>
      <c r="J41" s="72">
        <v>4.8434629999999999</v>
      </c>
      <c r="K41" s="72">
        <v>4.856446</v>
      </c>
      <c r="L41" s="72">
        <v>4.8792600000000004</v>
      </c>
      <c r="M41" s="72">
        <v>4.9086069999999999</v>
      </c>
      <c r="N41" s="72">
        <v>4.9287010000000002</v>
      </c>
      <c r="O41" s="72">
        <v>4.9560389999999996</v>
      </c>
      <c r="P41" s="72">
        <v>4.9889380000000001</v>
      </c>
      <c r="Q41" s="72">
        <v>5.0196519999999998</v>
      </c>
      <c r="R41" s="72">
        <v>5.0512560000000004</v>
      </c>
      <c r="S41" s="72">
        <v>5.0881889999999999</v>
      </c>
      <c r="T41" s="72">
        <v>5.1257989999999998</v>
      </c>
      <c r="U41" s="72">
        <v>5.167351</v>
      </c>
      <c r="V41" s="72">
        <v>5.2077349999999996</v>
      </c>
      <c r="W41" s="72">
        <v>5.2519869999999997</v>
      </c>
      <c r="X41" s="72">
        <v>5.2919900000000002</v>
      </c>
      <c r="Y41" s="72">
        <v>5.3359310000000004</v>
      </c>
      <c r="Z41" s="72">
        <v>5.3826720000000003</v>
      </c>
      <c r="AA41" s="72">
        <v>5.4347380000000003</v>
      </c>
      <c r="AB41" s="72">
        <v>5.4878200000000001</v>
      </c>
      <c r="AC41" s="72">
        <v>5.5457789999999996</v>
      </c>
      <c r="AD41" s="72">
        <v>5.6072240000000004</v>
      </c>
      <c r="AE41" s="72">
        <v>5.6730229999999997</v>
      </c>
      <c r="AF41" s="72">
        <v>5.7428270000000001</v>
      </c>
      <c r="AG41" s="72">
        <v>5.8188570000000004</v>
      </c>
      <c r="AH41" s="72">
        <v>5.8976499999999996</v>
      </c>
      <c r="AI41" s="73">
        <v>7.6670000000000002E-3</v>
      </c>
    </row>
    <row r="42" spans="1:35" ht="15" customHeight="1" x14ac:dyDescent="0.45">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row>
    <row r="43" spans="1:35" ht="15" customHeight="1" x14ac:dyDescent="0.45">
      <c r="B43" s="56" t="s">
        <v>26</v>
      </c>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row>
    <row r="44" spans="1:35" ht="15" customHeight="1" x14ac:dyDescent="0.45">
      <c r="A44" s="14" t="s">
        <v>548</v>
      </c>
      <c r="B44" s="57" t="s">
        <v>17</v>
      </c>
      <c r="C44" s="70">
        <v>1.881696</v>
      </c>
      <c r="D44" s="70">
        <v>1.860932</v>
      </c>
      <c r="E44" s="70">
        <v>1.84307</v>
      </c>
      <c r="F44" s="70">
        <v>1.8447789999999999</v>
      </c>
      <c r="G44" s="70">
        <v>1.8428469999999999</v>
      </c>
      <c r="H44" s="70">
        <v>1.8387230000000001</v>
      </c>
      <c r="I44" s="70">
        <v>1.8294189999999999</v>
      </c>
      <c r="J44" s="70">
        <v>1.819504</v>
      </c>
      <c r="K44" s="70">
        <v>1.811391</v>
      </c>
      <c r="L44" s="70">
        <v>1.8063070000000001</v>
      </c>
      <c r="M44" s="70">
        <v>1.8044210000000001</v>
      </c>
      <c r="N44" s="70">
        <v>1.802967</v>
      </c>
      <c r="O44" s="70">
        <v>1.8044560000000001</v>
      </c>
      <c r="P44" s="70">
        <v>1.8064929999999999</v>
      </c>
      <c r="Q44" s="70">
        <v>1.806386</v>
      </c>
      <c r="R44" s="70">
        <v>1.8052980000000001</v>
      </c>
      <c r="S44" s="70">
        <v>1.805677</v>
      </c>
      <c r="T44" s="70">
        <v>1.8080020000000001</v>
      </c>
      <c r="U44" s="70">
        <v>1.808986</v>
      </c>
      <c r="V44" s="70">
        <v>1.8095129999999999</v>
      </c>
      <c r="W44" s="70">
        <v>1.8101499999999999</v>
      </c>
      <c r="X44" s="70">
        <v>1.8119430000000001</v>
      </c>
      <c r="Y44" s="70">
        <v>1.8134939999999999</v>
      </c>
      <c r="Z44" s="70">
        <v>1.8149</v>
      </c>
      <c r="AA44" s="70">
        <v>1.816673</v>
      </c>
      <c r="AB44" s="70">
        <v>1.818791</v>
      </c>
      <c r="AC44" s="70">
        <v>1.8205119999999999</v>
      </c>
      <c r="AD44" s="70">
        <v>1.821915</v>
      </c>
      <c r="AE44" s="70">
        <v>1.8230139999999999</v>
      </c>
      <c r="AF44" s="70">
        <v>1.824778</v>
      </c>
      <c r="AG44" s="70">
        <v>1.826543</v>
      </c>
      <c r="AH44" s="70">
        <v>1.828244</v>
      </c>
      <c r="AI44" s="71">
        <v>-9.2900000000000003E-4</v>
      </c>
    </row>
    <row r="45" spans="1:35" ht="15" customHeight="1" x14ac:dyDescent="0.45">
      <c r="A45" s="14" t="s">
        <v>549</v>
      </c>
      <c r="B45" s="57" t="s">
        <v>18</v>
      </c>
      <c r="C45" s="70">
        <v>2.7448E-2</v>
      </c>
      <c r="D45" s="70">
        <v>2.3043000000000001E-2</v>
      </c>
      <c r="E45" s="70">
        <v>2.6884999999999999E-2</v>
      </c>
      <c r="F45" s="70">
        <v>2.6612E-2</v>
      </c>
      <c r="G45" s="70">
        <v>2.6318000000000001E-2</v>
      </c>
      <c r="H45" s="70">
        <v>2.6003999999999999E-2</v>
      </c>
      <c r="I45" s="70">
        <v>2.5624999999999998E-2</v>
      </c>
      <c r="J45" s="70">
        <v>2.5291000000000001E-2</v>
      </c>
      <c r="K45" s="70">
        <v>2.4996000000000001E-2</v>
      </c>
      <c r="L45" s="70">
        <v>2.4749E-2</v>
      </c>
      <c r="M45" s="70">
        <v>2.4559999999999998E-2</v>
      </c>
      <c r="N45" s="70">
        <v>2.4389000000000001E-2</v>
      </c>
      <c r="O45" s="70">
        <v>2.4244999999999999E-2</v>
      </c>
      <c r="P45" s="70">
        <v>2.4124E-2</v>
      </c>
      <c r="Q45" s="70">
        <v>2.3980999999999999E-2</v>
      </c>
      <c r="R45" s="70">
        <v>2.3841000000000001E-2</v>
      </c>
      <c r="S45" s="70">
        <v>2.3717999999999999E-2</v>
      </c>
      <c r="T45" s="70">
        <v>2.3636999999999998E-2</v>
      </c>
      <c r="U45" s="70">
        <v>2.3545E-2</v>
      </c>
      <c r="V45" s="70">
        <v>2.3456999999999999E-2</v>
      </c>
      <c r="W45" s="70">
        <v>2.3369000000000001E-2</v>
      </c>
      <c r="X45" s="70">
        <v>2.3309E-2</v>
      </c>
      <c r="Y45" s="70">
        <v>2.3252999999999999E-2</v>
      </c>
      <c r="Z45" s="70">
        <v>2.3209E-2</v>
      </c>
      <c r="AA45" s="70">
        <v>2.3168000000000001E-2</v>
      </c>
      <c r="AB45" s="70">
        <v>2.3140999999999998E-2</v>
      </c>
      <c r="AC45" s="70">
        <v>2.3122E-2</v>
      </c>
      <c r="AD45" s="70">
        <v>2.3104E-2</v>
      </c>
      <c r="AE45" s="70">
        <v>2.3078000000000001E-2</v>
      </c>
      <c r="AF45" s="70">
        <v>2.308E-2</v>
      </c>
      <c r="AG45" s="70">
        <v>2.3085999999999999E-2</v>
      </c>
      <c r="AH45" s="70">
        <v>2.3091E-2</v>
      </c>
      <c r="AI45" s="71">
        <v>-5.5599999999999998E-3</v>
      </c>
    </row>
    <row r="46" spans="1:35" ht="15" customHeight="1" x14ac:dyDescent="0.45">
      <c r="A46" s="14" t="s">
        <v>550</v>
      </c>
      <c r="B46" s="57" t="s">
        <v>19</v>
      </c>
      <c r="C46" s="70">
        <v>0.61037399999999997</v>
      </c>
      <c r="D46" s="70">
        <v>0.61999400000000005</v>
      </c>
      <c r="E46" s="70">
        <v>0.62538000000000005</v>
      </c>
      <c r="F46" s="70">
        <v>0.62920600000000004</v>
      </c>
      <c r="G46" s="70">
        <v>0.63208699999999995</v>
      </c>
      <c r="H46" s="70">
        <v>0.63448599999999999</v>
      </c>
      <c r="I46" s="70">
        <v>0.63541999999999998</v>
      </c>
      <c r="J46" s="70">
        <v>0.63643400000000006</v>
      </c>
      <c r="K46" s="70">
        <v>0.63813399999999998</v>
      </c>
      <c r="L46" s="70">
        <v>0.64107700000000001</v>
      </c>
      <c r="M46" s="70">
        <v>0.64514499999999997</v>
      </c>
      <c r="N46" s="70">
        <v>0.648007</v>
      </c>
      <c r="O46" s="70">
        <v>0.65237999999999996</v>
      </c>
      <c r="P46" s="70">
        <v>0.65753899999999998</v>
      </c>
      <c r="Q46" s="70">
        <v>0.66206799999999999</v>
      </c>
      <c r="R46" s="70">
        <v>0.66634000000000004</v>
      </c>
      <c r="S46" s="70">
        <v>0.671099</v>
      </c>
      <c r="T46" s="70">
        <v>0.67657599999999996</v>
      </c>
      <c r="U46" s="70">
        <v>0.68157699999999999</v>
      </c>
      <c r="V46" s="70">
        <v>0.68634499999999998</v>
      </c>
      <c r="W46" s="70">
        <v>0.69125300000000001</v>
      </c>
      <c r="X46" s="70">
        <v>0.69659000000000004</v>
      </c>
      <c r="Y46" s="70">
        <v>0.70186800000000005</v>
      </c>
      <c r="Z46" s="70">
        <v>0.70714699999999997</v>
      </c>
      <c r="AA46" s="70">
        <v>0.71251500000000001</v>
      </c>
      <c r="AB46" s="70">
        <v>0.71805300000000005</v>
      </c>
      <c r="AC46" s="70">
        <v>0.72337300000000004</v>
      </c>
      <c r="AD46" s="70">
        <v>0.72850300000000001</v>
      </c>
      <c r="AE46" s="70">
        <v>0.73343100000000006</v>
      </c>
      <c r="AF46" s="70">
        <v>0.73866900000000002</v>
      </c>
      <c r="AG46" s="70">
        <v>0.74379200000000001</v>
      </c>
      <c r="AH46" s="70">
        <v>0.74888900000000003</v>
      </c>
      <c r="AI46" s="71">
        <v>6.6189999999999999E-3</v>
      </c>
    </row>
    <row r="47" spans="1:35" ht="15" customHeight="1" x14ac:dyDescent="0.45">
      <c r="A47" s="14" t="s">
        <v>551</v>
      </c>
      <c r="B47" s="57" t="s">
        <v>21</v>
      </c>
      <c r="C47" s="70">
        <v>0.34074900000000002</v>
      </c>
      <c r="D47" s="70">
        <v>0.35034700000000002</v>
      </c>
      <c r="E47" s="70">
        <v>0.35726999999999998</v>
      </c>
      <c r="F47" s="70">
        <v>0.36302099999999998</v>
      </c>
      <c r="G47" s="70">
        <v>0.36788300000000002</v>
      </c>
      <c r="H47" s="70">
        <v>0.372255</v>
      </c>
      <c r="I47" s="70">
        <v>0.37573000000000001</v>
      </c>
      <c r="J47" s="70">
        <v>0.37929400000000002</v>
      </c>
      <c r="K47" s="70">
        <v>0.38336700000000001</v>
      </c>
      <c r="L47" s="70">
        <v>0.38816299999999998</v>
      </c>
      <c r="M47" s="70">
        <v>0.39360499999999998</v>
      </c>
      <c r="N47" s="70">
        <v>0.397895</v>
      </c>
      <c r="O47" s="70">
        <v>0.40316299999999999</v>
      </c>
      <c r="P47" s="70">
        <v>0.40903200000000001</v>
      </c>
      <c r="Q47" s="70">
        <v>0.41464099999999998</v>
      </c>
      <c r="R47" s="70">
        <v>0.42</v>
      </c>
      <c r="S47" s="70">
        <v>0.42552400000000001</v>
      </c>
      <c r="T47" s="70">
        <v>0.43131700000000001</v>
      </c>
      <c r="U47" s="70">
        <v>0.436782</v>
      </c>
      <c r="V47" s="70">
        <v>0.44205499999999998</v>
      </c>
      <c r="W47" s="70">
        <v>0.44737300000000002</v>
      </c>
      <c r="X47" s="70">
        <v>0.45291700000000001</v>
      </c>
      <c r="Y47" s="70">
        <v>0.458482</v>
      </c>
      <c r="Z47" s="70">
        <v>0.46405600000000002</v>
      </c>
      <c r="AA47" s="70">
        <v>0.46965899999999999</v>
      </c>
      <c r="AB47" s="70">
        <v>0.475356</v>
      </c>
      <c r="AC47" s="70">
        <v>0.48096100000000003</v>
      </c>
      <c r="AD47" s="70">
        <v>0.48654799999999998</v>
      </c>
      <c r="AE47" s="70">
        <v>0.49202099999999999</v>
      </c>
      <c r="AF47" s="70">
        <v>0.49764799999999998</v>
      </c>
      <c r="AG47" s="70">
        <v>0.50321899999999997</v>
      </c>
      <c r="AH47" s="70">
        <v>0.50872899999999999</v>
      </c>
      <c r="AI47" s="71">
        <v>1.3011999999999999E-2</v>
      </c>
    </row>
    <row r="48" spans="1:35" ht="15" customHeight="1" x14ac:dyDescent="0.45">
      <c r="A48" s="14" t="s">
        <v>552</v>
      </c>
      <c r="B48" s="57" t="s">
        <v>27</v>
      </c>
      <c r="C48" s="70">
        <v>0.77454000000000001</v>
      </c>
      <c r="D48" s="70">
        <v>0.69996999999999998</v>
      </c>
      <c r="E48" s="70">
        <v>0.75125600000000003</v>
      </c>
      <c r="F48" s="70">
        <v>0.75924999999999998</v>
      </c>
      <c r="G48" s="70">
        <v>0.75967600000000002</v>
      </c>
      <c r="H48" s="70">
        <v>0.759606</v>
      </c>
      <c r="I48" s="70">
        <v>0.75803600000000004</v>
      </c>
      <c r="J48" s="70">
        <v>0.75646100000000005</v>
      </c>
      <c r="K48" s="70">
        <v>0.75517400000000001</v>
      </c>
      <c r="L48" s="70">
        <v>0.75469900000000001</v>
      </c>
      <c r="M48" s="70">
        <v>0.75528499999999998</v>
      </c>
      <c r="N48" s="70">
        <v>0.75626099999999996</v>
      </c>
      <c r="O48" s="70">
        <v>0.75790500000000005</v>
      </c>
      <c r="P48" s="70">
        <v>0.759405</v>
      </c>
      <c r="Q48" s="70">
        <v>0.76040099999999999</v>
      </c>
      <c r="R48" s="70">
        <v>0.76087499999999997</v>
      </c>
      <c r="S48" s="70">
        <v>0.76166199999999995</v>
      </c>
      <c r="T48" s="70">
        <v>0.76307199999999997</v>
      </c>
      <c r="U48" s="70">
        <v>0.76410400000000001</v>
      </c>
      <c r="V48" s="70">
        <v>0.76526000000000005</v>
      </c>
      <c r="W48" s="70">
        <v>0.76624000000000003</v>
      </c>
      <c r="X48" s="70">
        <v>0.76737</v>
      </c>
      <c r="Y48" s="70">
        <v>0.76866199999999996</v>
      </c>
      <c r="Z48" s="70">
        <v>0.77011600000000002</v>
      </c>
      <c r="AA48" s="70">
        <v>0.77121200000000001</v>
      </c>
      <c r="AB48" s="70">
        <v>0.77265200000000001</v>
      </c>
      <c r="AC48" s="70">
        <v>0.77366699999999999</v>
      </c>
      <c r="AD48" s="70">
        <v>0.77454599999999996</v>
      </c>
      <c r="AE48" s="70">
        <v>0.77529899999999996</v>
      </c>
      <c r="AF48" s="70">
        <v>0.77612499999999995</v>
      </c>
      <c r="AG48" s="70">
        <v>0.77689299999999994</v>
      </c>
      <c r="AH48" s="70">
        <v>0.77768499999999996</v>
      </c>
      <c r="AI48" s="71">
        <v>1.3100000000000001E-4</v>
      </c>
    </row>
    <row r="49" spans="1:35" ht="15" customHeight="1" x14ac:dyDescent="0.45">
      <c r="A49" s="14" t="s">
        <v>553</v>
      </c>
      <c r="B49" s="56" t="s">
        <v>25</v>
      </c>
      <c r="C49" s="72">
        <v>3.6348069999999999</v>
      </c>
      <c r="D49" s="72">
        <v>3.554287</v>
      </c>
      <c r="E49" s="72">
        <v>3.6038610000000002</v>
      </c>
      <c r="F49" s="72">
        <v>3.622868</v>
      </c>
      <c r="G49" s="72">
        <v>3.6288109999999998</v>
      </c>
      <c r="H49" s="72">
        <v>3.6310730000000002</v>
      </c>
      <c r="I49" s="72">
        <v>3.624231</v>
      </c>
      <c r="J49" s="72">
        <v>3.6169850000000001</v>
      </c>
      <c r="K49" s="72">
        <v>3.6130629999999999</v>
      </c>
      <c r="L49" s="72">
        <v>3.614995</v>
      </c>
      <c r="M49" s="72">
        <v>3.6230159999999998</v>
      </c>
      <c r="N49" s="72">
        <v>3.629518</v>
      </c>
      <c r="O49" s="72">
        <v>3.64215</v>
      </c>
      <c r="P49" s="72">
        <v>3.656593</v>
      </c>
      <c r="Q49" s="72">
        <v>3.6674760000000002</v>
      </c>
      <c r="R49" s="72">
        <v>3.6763539999999999</v>
      </c>
      <c r="S49" s="72">
        <v>3.6876799999999998</v>
      </c>
      <c r="T49" s="72">
        <v>3.702604</v>
      </c>
      <c r="U49" s="72">
        <v>3.7149939999999999</v>
      </c>
      <c r="V49" s="72">
        <v>3.7266300000000001</v>
      </c>
      <c r="W49" s="72">
        <v>3.7383860000000002</v>
      </c>
      <c r="X49" s="72">
        <v>3.752129</v>
      </c>
      <c r="Y49" s="72">
        <v>3.7657590000000001</v>
      </c>
      <c r="Z49" s="72">
        <v>3.7794289999999999</v>
      </c>
      <c r="AA49" s="72">
        <v>3.7932269999999999</v>
      </c>
      <c r="AB49" s="72">
        <v>3.807992</v>
      </c>
      <c r="AC49" s="72">
        <v>3.8216350000000001</v>
      </c>
      <c r="AD49" s="72">
        <v>3.8346149999999999</v>
      </c>
      <c r="AE49" s="72">
        <v>3.8468420000000001</v>
      </c>
      <c r="AF49" s="72">
        <v>3.8602989999999999</v>
      </c>
      <c r="AG49" s="72">
        <v>3.873532</v>
      </c>
      <c r="AH49" s="72">
        <v>3.8866369999999999</v>
      </c>
      <c r="AI49" s="73">
        <v>2.163E-3</v>
      </c>
    </row>
    <row r="50" spans="1:35" ht="15" customHeight="1" x14ac:dyDescent="0.45">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row>
    <row r="51" spans="1:35" ht="15" customHeight="1" x14ac:dyDescent="0.45">
      <c r="B51" s="56" t="s">
        <v>28</v>
      </c>
      <c r="C51" s="74"/>
      <c r="D51" s="74"/>
      <c r="E51" s="74"/>
      <c r="F51" s="74"/>
      <c r="G51" s="74"/>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row>
    <row r="52" spans="1:35" ht="15" customHeight="1" x14ac:dyDescent="0.45">
      <c r="A52" s="14" t="s">
        <v>554</v>
      </c>
      <c r="B52" s="57" t="s">
        <v>17</v>
      </c>
      <c r="C52" s="70">
        <v>0.22666900000000001</v>
      </c>
      <c r="D52" s="70">
        <v>0.221052</v>
      </c>
      <c r="E52" s="70">
        <v>0.217477</v>
      </c>
      <c r="F52" s="70">
        <v>0.21653800000000001</v>
      </c>
      <c r="G52" s="70">
        <v>0.215674</v>
      </c>
      <c r="H52" s="70">
        <v>0.21454899999999999</v>
      </c>
      <c r="I52" s="70">
        <v>0.21355499999999999</v>
      </c>
      <c r="J52" s="70">
        <v>0.211561</v>
      </c>
      <c r="K52" s="70">
        <v>0.20937700000000001</v>
      </c>
      <c r="L52" s="70">
        <v>0.20678099999999999</v>
      </c>
      <c r="M52" s="70">
        <v>0.204318</v>
      </c>
      <c r="N52" s="70">
        <v>0.20203599999999999</v>
      </c>
      <c r="O52" s="70">
        <v>0.199738</v>
      </c>
      <c r="P52" s="70">
        <v>0.19750200000000001</v>
      </c>
      <c r="Q52" s="70">
        <v>0.195164</v>
      </c>
      <c r="R52" s="70">
        <v>0.192909</v>
      </c>
      <c r="S52" s="70">
        <v>0.19070000000000001</v>
      </c>
      <c r="T52" s="70">
        <v>0.188554</v>
      </c>
      <c r="U52" s="70">
        <v>0.18651100000000001</v>
      </c>
      <c r="V52" s="70">
        <v>0.18451400000000001</v>
      </c>
      <c r="W52" s="70">
        <v>0.18249799999999999</v>
      </c>
      <c r="X52" s="70">
        <v>0.180704</v>
      </c>
      <c r="Y52" s="70">
        <v>0.178901</v>
      </c>
      <c r="Z52" s="70">
        <v>0.17691499999999999</v>
      </c>
      <c r="AA52" s="70">
        <v>0.17497399999999999</v>
      </c>
      <c r="AB52" s="70">
        <v>0.17317099999999999</v>
      </c>
      <c r="AC52" s="70">
        <v>0.17130500000000001</v>
      </c>
      <c r="AD52" s="70">
        <v>0.16964799999999999</v>
      </c>
      <c r="AE52" s="70">
        <v>0.16800699999999999</v>
      </c>
      <c r="AF52" s="70">
        <v>0.16631699999999999</v>
      </c>
      <c r="AG52" s="70">
        <v>0.16470499999999999</v>
      </c>
      <c r="AH52" s="70">
        <v>0.163213</v>
      </c>
      <c r="AI52" s="71">
        <v>-1.0539E-2</v>
      </c>
    </row>
    <row r="53" spans="1:35" ht="15" customHeight="1" x14ac:dyDescent="0.45">
      <c r="A53" s="14" t="s">
        <v>555</v>
      </c>
      <c r="B53" s="57" t="s">
        <v>19</v>
      </c>
      <c r="C53" s="70">
        <v>6.4660000000000004E-3</v>
      </c>
      <c r="D53" s="70">
        <v>6.4279999999999997E-3</v>
      </c>
      <c r="E53" s="70">
        <v>6.4429999999999999E-3</v>
      </c>
      <c r="F53" s="70">
        <v>6.4510000000000001E-3</v>
      </c>
      <c r="G53" s="70">
        <v>6.4590000000000003E-3</v>
      </c>
      <c r="H53" s="70">
        <v>6.4570000000000001E-3</v>
      </c>
      <c r="I53" s="70">
        <v>6.4609999999999997E-3</v>
      </c>
      <c r="J53" s="70">
        <v>6.4390000000000003E-3</v>
      </c>
      <c r="K53" s="70">
        <v>6.4149999999999997E-3</v>
      </c>
      <c r="L53" s="70">
        <v>6.3810000000000004E-3</v>
      </c>
      <c r="M53" s="70">
        <v>6.3499999999999997E-3</v>
      </c>
      <c r="N53" s="70">
        <v>6.3229999999999996E-3</v>
      </c>
      <c r="O53" s="70">
        <v>6.293E-3</v>
      </c>
      <c r="P53" s="70">
        <v>6.2639999999999996E-3</v>
      </c>
      <c r="Q53" s="70">
        <v>6.228E-3</v>
      </c>
      <c r="R53" s="70">
        <v>6.1919999999999996E-3</v>
      </c>
      <c r="S53" s="70">
        <v>6.1549999999999999E-3</v>
      </c>
      <c r="T53" s="70">
        <v>6.1159999999999999E-3</v>
      </c>
      <c r="U53" s="70">
        <v>6.0800000000000003E-3</v>
      </c>
      <c r="V53" s="70">
        <v>6.0439999999999999E-3</v>
      </c>
      <c r="W53" s="70">
        <v>6.0080000000000003E-3</v>
      </c>
      <c r="X53" s="70">
        <v>5.9810000000000002E-3</v>
      </c>
      <c r="Y53" s="70">
        <v>5.9540000000000001E-3</v>
      </c>
      <c r="Z53" s="70">
        <v>5.9150000000000001E-3</v>
      </c>
      <c r="AA53" s="70">
        <v>5.8770000000000003E-3</v>
      </c>
      <c r="AB53" s="70">
        <v>5.842E-3</v>
      </c>
      <c r="AC53" s="70">
        <v>5.8040000000000001E-3</v>
      </c>
      <c r="AD53" s="70">
        <v>5.7730000000000004E-3</v>
      </c>
      <c r="AE53" s="70">
        <v>5.7400000000000003E-3</v>
      </c>
      <c r="AF53" s="70">
        <v>5.7060000000000001E-3</v>
      </c>
      <c r="AG53" s="70">
        <v>5.6730000000000001E-3</v>
      </c>
      <c r="AH53" s="70">
        <v>5.6420000000000003E-3</v>
      </c>
      <c r="AI53" s="71">
        <v>-4.385E-3</v>
      </c>
    </row>
    <row r="54" spans="1:35" ht="15" customHeight="1" x14ac:dyDescent="0.45">
      <c r="A54" s="14" t="s">
        <v>556</v>
      </c>
      <c r="B54" s="57" t="s">
        <v>29</v>
      </c>
      <c r="C54" s="70">
        <v>0.104045</v>
      </c>
      <c r="D54" s="70">
        <v>0.110308</v>
      </c>
      <c r="E54" s="70">
        <v>0.110611</v>
      </c>
      <c r="F54" s="70">
        <v>0.11081000000000001</v>
      </c>
      <c r="G54" s="70">
        <v>0.112104</v>
      </c>
      <c r="H54" s="70">
        <v>0.113288</v>
      </c>
      <c r="I54" s="70">
        <v>0.11464100000000001</v>
      </c>
      <c r="J54" s="70">
        <v>0.115216</v>
      </c>
      <c r="K54" s="70">
        <v>0.115519</v>
      </c>
      <c r="L54" s="70">
        <v>0.115522</v>
      </c>
      <c r="M54" s="70">
        <v>0.11556</v>
      </c>
      <c r="N54" s="70">
        <v>0.115129</v>
      </c>
      <c r="O54" s="70">
        <v>0.11483599999999999</v>
      </c>
      <c r="P54" s="70">
        <v>0.114791</v>
      </c>
      <c r="Q54" s="70">
        <v>0.114704</v>
      </c>
      <c r="R54" s="70">
        <v>0.114692</v>
      </c>
      <c r="S54" s="70">
        <v>0.11472300000000001</v>
      </c>
      <c r="T54" s="70">
        <v>0.114784</v>
      </c>
      <c r="U54" s="70">
        <v>0.1149</v>
      </c>
      <c r="V54" s="70">
        <v>0.115022</v>
      </c>
      <c r="W54" s="70">
        <v>0.115119</v>
      </c>
      <c r="X54" s="70">
        <v>0.115342</v>
      </c>
      <c r="Y54" s="70">
        <v>0.115551</v>
      </c>
      <c r="Z54" s="70">
        <v>0.115602</v>
      </c>
      <c r="AA54" s="70">
        <v>0.115676</v>
      </c>
      <c r="AB54" s="70">
        <v>0.11579399999999999</v>
      </c>
      <c r="AC54" s="70">
        <v>0.115809</v>
      </c>
      <c r="AD54" s="70">
        <v>0.115978</v>
      </c>
      <c r="AE54" s="70">
        <v>0.116095</v>
      </c>
      <c r="AF54" s="70">
        <v>0.116202</v>
      </c>
      <c r="AG54" s="70">
        <v>0.116324</v>
      </c>
      <c r="AH54" s="70">
        <v>0.11648699999999999</v>
      </c>
      <c r="AI54" s="71">
        <v>3.65E-3</v>
      </c>
    </row>
    <row r="55" spans="1:35" ht="15" customHeight="1" x14ac:dyDescent="0.45">
      <c r="A55" s="14" t="s">
        <v>557</v>
      </c>
      <c r="B55" s="56" t="s">
        <v>25</v>
      </c>
      <c r="C55" s="72">
        <v>0.33717999999999998</v>
      </c>
      <c r="D55" s="72">
        <v>0.33778799999999998</v>
      </c>
      <c r="E55" s="72">
        <v>0.33453100000000002</v>
      </c>
      <c r="F55" s="72">
        <v>0.33379900000000001</v>
      </c>
      <c r="G55" s="72">
        <v>0.33423700000000001</v>
      </c>
      <c r="H55" s="72">
        <v>0.33429500000000001</v>
      </c>
      <c r="I55" s="72">
        <v>0.33465800000000001</v>
      </c>
      <c r="J55" s="72">
        <v>0.33321699999999999</v>
      </c>
      <c r="K55" s="72">
        <v>0.33131100000000002</v>
      </c>
      <c r="L55" s="72">
        <v>0.32868399999999998</v>
      </c>
      <c r="M55" s="72">
        <v>0.32622800000000002</v>
      </c>
      <c r="N55" s="72">
        <v>0.323488</v>
      </c>
      <c r="O55" s="72">
        <v>0.32086799999999999</v>
      </c>
      <c r="P55" s="72">
        <v>0.31855699999999998</v>
      </c>
      <c r="Q55" s="72">
        <v>0.31609599999999999</v>
      </c>
      <c r="R55" s="72">
        <v>0.31379299999999999</v>
      </c>
      <c r="S55" s="72">
        <v>0.31157699999999999</v>
      </c>
      <c r="T55" s="72">
        <v>0.30945400000000001</v>
      </c>
      <c r="U55" s="72">
        <v>0.30749100000000001</v>
      </c>
      <c r="V55" s="72">
        <v>0.30558000000000002</v>
      </c>
      <c r="W55" s="72">
        <v>0.30362499999999998</v>
      </c>
      <c r="X55" s="72">
        <v>0.30202800000000002</v>
      </c>
      <c r="Y55" s="72">
        <v>0.30040600000000001</v>
      </c>
      <c r="Z55" s="72">
        <v>0.29843199999999998</v>
      </c>
      <c r="AA55" s="72">
        <v>0.29652800000000001</v>
      </c>
      <c r="AB55" s="72">
        <v>0.29480699999999999</v>
      </c>
      <c r="AC55" s="72">
        <v>0.29291899999999998</v>
      </c>
      <c r="AD55" s="72">
        <v>0.29139900000000002</v>
      </c>
      <c r="AE55" s="72">
        <v>0.28984199999999999</v>
      </c>
      <c r="AF55" s="72">
        <v>0.28822500000000001</v>
      </c>
      <c r="AG55" s="72">
        <v>0.28670200000000001</v>
      </c>
      <c r="AH55" s="72">
        <v>0.28534199999999998</v>
      </c>
      <c r="AI55" s="73">
        <v>-5.3699999999999998E-3</v>
      </c>
    </row>
    <row r="56" spans="1:35" ht="15" customHeight="1" x14ac:dyDescent="0.45">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row>
    <row r="57" spans="1:35" ht="15" customHeight="1" x14ac:dyDescent="0.45">
      <c r="A57" s="14" t="s">
        <v>558</v>
      </c>
      <c r="B57" s="57" t="s">
        <v>30</v>
      </c>
      <c r="C57" s="70">
        <v>0.13072</v>
      </c>
      <c r="D57" s="70">
        <v>0.13072</v>
      </c>
      <c r="E57" s="70">
        <v>0.13072</v>
      </c>
      <c r="F57" s="70">
        <v>0.13072</v>
      </c>
      <c r="G57" s="70">
        <v>0.13072</v>
      </c>
      <c r="H57" s="70">
        <v>0.13072</v>
      </c>
      <c r="I57" s="70">
        <v>0.13072</v>
      </c>
      <c r="J57" s="70">
        <v>0.13072</v>
      </c>
      <c r="K57" s="70">
        <v>0.13072</v>
      </c>
      <c r="L57" s="70">
        <v>0.13072</v>
      </c>
      <c r="M57" s="70">
        <v>0.13072</v>
      </c>
      <c r="N57" s="70">
        <v>0.13072</v>
      </c>
      <c r="O57" s="70">
        <v>0.13072</v>
      </c>
      <c r="P57" s="70">
        <v>0.13072</v>
      </c>
      <c r="Q57" s="70">
        <v>0.13072</v>
      </c>
      <c r="R57" s="70">
        <v>0.13072</v>
      </c>
      <c r="S57" s="70">
        <v>0.13072</v>
      </c>
      <c r="T57" s="70">
        <v>0.13072</v>
      </c>
      <c r="U57" s="70">
        <v>0.13072</v>
      </c>
      <c r="V57" s="70">
        <v>0.13072</v>
      </c>
      <c r="W57" s="70">
        <v>0.13072</v>
      </c>
      <c r="X57" s="70">
        <v>0.13072</v>
      </c>
      <c r="Y57" s="70">
        <v>0.13072</v>
      </c>
      <c r="Z57" s="70">
        <v>0.13072</v>
      </c>
      <c r="AA57" s="70">
        <v>0.13072</v>
      </c>
      <c r="AB57" s="70">
        <v>0.13072</v>
      </c>
      <c r="AC57" s="70">
        <v>0.13072</v>
      </c>
      <c r="AD57" s="70">
        <v>0.13072</v>
      </c>
      <c r="AE57" s="70">
        <v>0.13072</v>
      </c>
      <c r="AF57" s="70">
        <v>0.13072</v>
      </c>
      <c r="AG57" s="70">
        <v>0.13072</v>
      </c>
      <c r="AH57" s="70">
        <v>0.13072</v>
      </c>
      <c r="AI57" s="71">
        <v>0</v>
      </c>
    </row>
    <row r="58" spans="1:35" ht="15" customHeight="1" x14ac:dyDescent="0.45">
      <c r="A58" s="14" t="s">
        <v>559</v>
      </c>
      <c r="B58" s="57" t="s">
        <v>31</v>
      </c>
      <c r="C58" s="70">
        <v>0.54317099999999996</v>
      </c>
      <c r="D58" s="70">
        <v>0.552284</v>
      </c>
      <c r="E58" s="70">
        <v>0.555149</v>
      </c>
      <c r="F58" s="70">
        <v>0.55892900000000001</v>
      </c>
      <c r="G58" s="70">
        <v>0.55966099999999996</v>
      </c>
      <c r="H58" s="70">
        <v>0.56047400000000003</v>
      </c>
      <c r="I58" s="70">
        <v>0.56145199999999995</v>
      </c>
      <c r="J58" s="70">
        <v>0.56317799999999996</v>
      </c>
      <c r="K58" s="70">
        <v>0.56481999999999999</v>
      </c>
      <c r="L58" s="70">
        <v>0.56695700000000004</v>
      </c>
      <c r="M58" s="70">
        <v>0.56905499999999998</v>
      </c>
      <c r="N58" s="70">
        <v>0.57088099999999997</v>
      </c>
      <c r="O58" s="70">
        <v>0.57313700000000001</v>
      </c>
      <c r="P58" s="70">
        <v>0.57529699999999995</v>
      </c>
      <c r="Q58" s="70">
        <v>0.577264</v>
      </c>
      <c r="R58" s="70">
        <v>0.57916599999999996</v>
      </c>
      <c r="S58" s="70">
        <v>0.58128400000000002</v>
      </c>
      <c r="T58" s="70">
        <v>0.58328800000000003</v>
      </c>
      <c r="U58" s="70">
        <v>0.58520799999999995</v>
      </c>
      <c r="V58" s="70">
        <v>0.58726299999999998</v>
      </c>
      <c r="W58" s="70">
        <v>0.58906999999999998</v>
      </c>
      <c r="X58" s="70">
        <v>0.59133100000000005</v>
      </c>
      <c r="Y58" s="70">
        <v>0.59322900000000001</v>
      </c>
      <c r="Z58" s="70">
        <v>0.59492699999999998</v>
      </c>
      <c r="AA58" s="70">
        <v>0.59665199999999996</v>
      </c>
      <c r="AB58" s="70">
        <v>0.59867300000000001</v>
      </c>
      <c r="AC58" s="70">
        <v>0.60055000000000003</v>
      </c>
      <c r="AD58" s="70">
        <v>0.60267899999999996</v>
      </c>
      <c r="AE58" s="70">
        <v>0.60452700000000004</v>
      </c>
      <c r="AF58" s="70">
        <v>0.60648199999999997</v>
      </c>
      <c r="AG58" s="70">
        <v>0.608514</v>
      </c>
      <c r="AH58" s="70">
        <v>0.61055599999999999</v>
      </c>
      <c r="AI58" s="71">
        <v>3.7799999999999999E-3</v>
      </c>
    </row>
    <row r="60" spans="1:35" ht="15" customHeight="1" x14ac:dyDescent="0.45">
      <c r="B60" s="56" t="s">
        <v>32</v>
      </c>
    </row>
    <row r="61" spans="1:35" ht="15" customHeight="1" x14ac:dyDescent="0.45">
      <c r="A61" s="14" t="s">
        <v>560</v>
      </c>
      <c r="B61" s="57" t="s">
        <v>17</v>
      </c>
      <c r="C61" s="58">
        <v>2.2320519999999999</v>
      </c>
      <c r="D61" s="58">
        <v>2.20282</v>
      </c>
      <c r="E61" s="58">
        <v>2.1788979999999998</v>
      </c>
      <c r="F61" s="58">
        <v>2.178544</v>
      </c>
      <c r="G61" s="58">
        <v>2.1749109999999998</v>
      </c>
      <c r="H61" s="58">
        <v>2.16858</v>
      </c>
      <c r="I61" s="58">
        <v>2.15699</v>
      </c>
      <c r="J61" s="58">
        <v>2.1437110000000001</v>
      </c>
      <c r="K61" s="58">
        <v>2.1321560000000002</v>
      </c>
      <c r="L61" s="58">
        <v>2.1234410000000001</v>
      </c>
      <c r="M61" s="58">
        <v>2.1181779999999999</v>
      </c>
      <c r="N61" s="58">
        <v>2.1135229999999998</v>
      </c>
      <c r="O61" s="58">
        <v>2.1117279999999998</v>
      </c>
      <c r="P61" s="58">
        <v>2.110554</v>
      </c>
      <c r="Q61" s="58">
        <v>2.1070280000000001</v>
      </c>
      <c r="R61" s="58">
        <v>2.1025420000000001</v>
      </c>
      <c r="S61" s="58">
        <v>2.09965</v>
      </c>
      <c r="T61" s="58">
        <v>2.0987529999999999</v>
      </c>
      <c r="U61" s="58">
        <v>2.0966170000000002</v>
      </c>
      <c r="V61" s="58">
        <v>2.094001</v>
      </c>
      <c r="W61" s="58">
        <v>2.0915010000000001</v>
      </c>
      <c r="X61" s="58">
        <v>2.090446</v>
      </c>
      <c r="Y61" s="58">
        <v>2.0891899999999999</v>
      </c>
      <c r="Z61" s="58">
        <v>2.0875780000000002</v>
      </c>
      <c r="AA61" s="58">
        <v>2.086484</v>
      </c>
      <c r="AB61" s="58">
        <v>2.0858919999999999</v>
      </c>
      <c r="AC61" s="58">
        <v>2.084813</v>
      </c>
      <c r="AD61" s="58">
        <v>2.0836459999999999</v>
      </c>
      <c r="AE61" s="58">
        <v>2.0822039999999999</v>
      </c>
      <c r="AF61" s="58">
        <v>2.0814219999999999</v>
      </c>
      <c r="AG61" s="58">
        <v>2.08074</v>
      </c>
      <c r="AH61" s="58">
        <v>2.0801180000000001</v>
      </c>
      <c r="AI61" s="59">
        <v>-2.271E-3</v>
      </c>
    </row>
    <row r="62" spans="1:35" ht="15" customHeight="1" x14ac:dyDescent="0.45">
      <c r="A62" s="14" t="s">
        <v>561</v>
      </c>
      <c r="B62" s="57" t="s">
        <v>18</v>
      </c>
      <c r="C62" s="58">
        <v>0.55250200000000005</v>
      </c>
      <c r="D62" s="58">
        <v>0.501938</v>
      </c>
      <c r="E62" s="58">
        <v>0.55802300000000005</v>
      </c>
      <c r="F62" s="58">
        <v>0.55921399999999999</v>
      </c>
      <c r="G62" s="58">
        <v>0.55925899999999995</v>
      </c>
      <c r="H62" s="58">
        <v>0.55874800000000002</v>
      </c>
      <c r="I62" s="58">
        <v>0.55691199999999996</v>
      </c>
      <c r="J62" s="58">
        <v>0.55511600000000005</v>
      </c>
      <c r="K62" s="58">
        <v>0.55433600000000005</v>
      </c>
      <c r="L62" s="58">
        <v>0.555006</v>
      </c>
      <c r="M62" s="58">
        <v>0.55691199999999996</v>
      </c>
      <c r="N62" s="58">
        <v>0.55893899999999996</v>
      </c>
      <c r="O62" s="58">
        <v>0.56157999999999997</v>
      </c>
      <c r="P62" s="58">
        <v>0.56489999999999996</v>
      </c>
      <c r="Q62" s="58">
        <v>0.56763600000000003</v>
      </c>
      <c r="R62" s="58">
        <v>0.57029399999999997</v>
      </c>
      <c r="S62" s="58">
        <v>0.57359599999999999</v>
      </c>
      <c r="T62" s="58">
        <v>0.57703599999999999</v>
      </c>
      <c r="U62" s="58">
        <v>0.58097100000000002</v>
      </c>
      <c r="V62" s="58">
        <v>0.58457499999999996</v>
      </c>
      <c r="W62" s="58">
        <v>0.58855800000000003</v>
      </c>
      <c r="X62" s="58">
        <v>0.593144</v>
      </c>
      <c r="Y62" s="58">
        <v>0.59801800000000005</v>
      </c>
      <c r="Z62" s="58">
        <v>0.60311499999999996</v>
      </c>
      <c r="AA62" s="58">
        <v>0.60840300000000003</v>
      </c>
      <c r="AB62" s="58">
        <v>0.613514</v>
      </c>
      <c r="AC62" s="58">
        <v>0.61927600000000005</v>
      </c>
      <c r="AD62" s="58">
        <v>0.62542200000000003</v>
      </c>
      <c r="AE62" s="58">
        <v>0.63154500000000002</v>
      </c>
      <c r="AF62" s="58">
        <v>0.638073</v>
      </c>
      <c r="AG62" s="58">
        <v>0.64531899999999998</v>
      </c>
      <c r="AH62" s="58">
        <v>0.65257399999999999</v>
      </c>
      <c r="AI62" s="59">
        <v>5.3839999999999999E-3</v>
      </c>
    </row>
    <row r="63" spans="1:35" ht="15" customHeight="1" x14ac:dyDescent="0.45">
      <c r="A63" s="14" t="s">
        <v>562</v>
      </c>
      <c r="B63" s="57" t="s">
        <v>19</v>
      </c>
      <c r="C63" s="58">
        <v>0.64261299999999999</v>
      </c>
      <c r="D63" s="58">
        <v>0.65196200000000004</v>
      </c>
      <c r="E63" s="58">
        <v>0.65711299999999995</v>
      </c>
      <c r="F63" s="58">
        <v>0.66070499999999999</v>
      </c>
      <c r="G63" s="58">
        <v>0.66332800000000003</v>
      </c>
      <c r="H63" s="58">
        <v>0.66543300000000005</v>
      </c>
      <c r="I63" s="58">
        <v>0.66605099999999995</v>
      </c>
      <c r="J63" s="58">
        <v>0.66671499999999995</v>
      </c>
      <c r="K63" s="58">
        <v>0.66809399999999997</v>
      </c>
      <c r="L63" s="58">
        <v>0.670763</v>
      </c>
      <c r="M63" s="58">
        <v>0.67460200000000003</v>
      </c>
      <c r="N63" s="58">
        <v>0.67724300000000004</v>
      </c>
      <c r="O63" s="58">
        <v>0.68140500000000004</v>
      </c>
      <c r="P63" s="58">
        <v>0.68636900000000001</v>
      </c>
      <c r="Q63" s="58">
        <v>0.69067400000000001</v>
      </c>
      <c r="R63" s="58">
        <v>0.69471400000000005</v>
      </c>
      <c r="S63" s="58">
        <v>0.69925899999999996</v>
      </c>
      <c r="T63" s="58">
        <v>0.70452599999999999</v>
      </c>
      <c r="U63" s="58">
        <v>0.70932499999999998</v>
      </c>
      <c r="V63" s="58">
        <v>0.71387</v>
      </c>
      <c r="W63" s="58">
        <v>0.71856600000000004</v>
      </c>
      <c r="X63" s="58">
        <v>0.72372000000000003</v>
      </c>
      <c r="Y63" s="58">
        <v>0.72882000000000002</v>
      </c>
      <c r="Z63" s="58">
        <v>0.73391200000000001</v>
      </c>
      <c r="AA63" s="58">
        <v>0.73909599999999998</v>
      </c>
      <c r="AB63" s="58">
        <v>0.744448</v>
      </c>
      <c r="AC63" s="58">
        <v>0.74958499999999995</v>
      </c>
      <c r="AD63" s="58">
        <v>0.754548</v>
      </c>
      <c r="AE63" s="58">
        <v>0.75930600000000004</v>
      </c>
      <c r="AF63" s="58">
        <v>0.764378</v>
      </c>
      <c r="AG63" s="58">
        <v>0.76934800000000003</v>
      </c>
      <c r="AH63" s="58">
        <v>0.77429700000000001</v>
      </c>
      <c r="AI63" s="59">
        <v>6.0309999999999999E-3</v>
      </c>
    </row>
    <row r="64" spans="1:35" ht="15" customHeight="1" x14ac:dyDescent="0.45">
      <c r="A64" s="14" t="s">
        <v>563</v>
      </c>
      <c r="B64" s="57" t="s">
        <v>20</v>
      </c>
      <c r="C64" s="58">
        <v>0.51691399999999998</v>
      </c>
      <c r="D64" s="58">
        <v>0.51732400000000001</v>
      </c>
      <c r="E64" s="58">
        <v>0.51661900000000005</v>
      </c>
      <c r="F64" s="58">
        <v>0.51485000000000003</v>
      </c>
      <c r="G64" s="58">
        <v>0.51327299999999998</v>
      </c>
      <c r="H64" s="58">
        <v>0.51146499999999995</v>
      </c>
      <c r="I64" s="58">
        <v>0.50849599999999995</v>
      </c>
      <c r="J64" s="58">
        <v>0.49680000000000002</v>
      </c>
      <c r="K64" s="58">
        <v>0.48649399999999998</v>
      </c>
      <c r="L64" s="58">
        <v>0.478188</v>
      </c>
      <c r="M64" s="58">
        <v>0.47129199999999999</v>
      </c>
      <c r="N64" s="58">
        <v>0.46413399999999999</v>
      </c>
      <c r="O64" s="58">
        <v>0.45813999999999999</v>
      </c>
      <c r="P64" s="58">
        <v>0.453071</v>
      </c>
      <c r="Q64" s="58">
        <v>0.44781700000000002</v>
      </c>
      <c r="R64" s="58">
        <v>0.44284899999999999</v>
      </c>
      <c r="S64" s="58">
        <v>0.43889499999999998</v>
      </c>
      <c r="T64" s="58">
        <v>0.43529699999999999</v>
      </c>
      <c r="U64" s="58">
        <v>0.43238599999999999</v>
      </c>
      <c r="V64" s="58">
        <v>0.42922399999999999</v>
      </c>
      <c r="W64" s="58">
        <v>0.426649</v>
      </c>
      <c r="X64" s="58">
        <v>0.42386600000000002</v>
      </c>
      <c r="Y64" s="58">
        <v>0.42136800000000002</v>
      </c>
      <c r="Z64" s="58">
        <v>0.41914699999999999</v>
      </c>
      <c r="AA64" s="58">
        <v>0.417493</v>
      </c>
      <c r="AB64" s="58">
        <v>0.41598299999999999</v>
      </c>
      <c r="AC64" s="58">
        <v>0.41496899999999998</v>
      </c>
      <c r="AD64" s="58">
        <v>0.41427900000000001</v>
      </c>
      <c r="AE64" s="58">
        <v>0.41387400000000002</v>
      </c>
      <c r="AF64" s="58">
        <v>0.41392800000000002</v>
      </c>
      <c r="AG64" s="58">
        <v>0.41462500000000002</v>
      </c>
      <c r="AH64" s="58">
        <v>0.41553800000000002</v>
      </c>
      <c r="AI64" s="59">
        <v>-7.0169999999999998E-3</v>
      </c>
    </row>
    <row r="65" spans="1:35" ht="15" customHeight="1" x14ac:dyDescent="0.45">
      <c r="A65" s="14" t="s">
        <v>564</v>
      </c>
      <c r="B65" s="57" t="s">
        <v>21</v>
      </c>
      <c r="C65" s="58">
        <v>0.42649399999999998</v>
      </c>
      <c r="D65" s="58">
        <v>0.43645099999999998</v>
      </c>
      <c r="E65" s="58">
        <v>0.44359999999999999</v>
      </c>
      <c r="F65" s="58">
        <v>0.44936399999999999</v>
      </c>
      <c r="G65" s="58">
        <v>0.454094</v>
      </c>
      <c r="H65" s="58">
        <v>0.45820499999999997</v>
      </c>
      <c r="I65" s="58">
        <v>0.461289</v>
      </c>
      <c r="J65" s="58">
        <v>0.46443099999999998</v>
      </c>
      <c r="K65" s="58">
        <v>0.46818100000000001</v>
      </c>
      <c r="L65" s="58">
        <v>0.472831</v>
      </c>
      <c r="M65" s="58">
        <v>0.47824699999999998</v>
      </c>
      <c r="N65" s="58">
        <v>0.482516</v>
      </c>
      <c r="O65" s="58">
        <v>0.487784</v>
      </c>
      <c r="P65" s="58">
        <v>0.49368099999999998</v>
      </c>
      <c r="Q65" s="58">
        <v>0.49923699999999999</v>
      </c>
      <c r="R65" s="58">
        <v>0.50448899999999997</v>
      </c>
      <c r="S65" s="58">
        <v>0.50993599999999994</v>
      </c>
      <c r="T65" s="58">
        <v>0.515652</v>
      </c>
      <c r="U65" s="58">
        <v>0.52102499999999996</v>
      </c>
      <c r="V65" s="58">
        <v>0.52612999999999999</v>
      </c>
      <c r="W65" s="58">
        <v>0.53129499999999996</v>
      </c>
      <c r="X65" s="58">
        <v>0.53673700000000002</v>
      </c>
      <c r="Y65" s="58">
        <v>0.54219700000000004</v>
      </c>
      <c r="Z65" s="58">
        <v>0.54766000000000004</v>
      </c>
      <c r="AA65" s="58">
        <v>0.55315700000000001</v>
      </c>
      <c r="AB65" s="58">
        <v>0.558724</v>
      </c>
      <c r="AC65" s="58">
        <v>0.56420499999999996</v>
      </c>
      <c r="AD65" s="58">
        <v>0.569685</v>
      </c>
      <c r="AE65" s="58">
        <v>0.57503000000000004</v>
      </c>
      <c r="AF65" s="58">
        <v>0.580542</v>
      </c>
      <c r="AG65" s="58">
        <v>0.58602699999999996</v>
      </c>
      <c r="AH65" s="58">
        <v>0.59144699999999994</v>
      </c>
      <c r="AI65" s="59">
        <v>1.0603E-2</v>
      </c>
    </row>
    <row r="66" spans="1:35" ht="15" customHeight="1" x14ac:dyDescent="0.45">
      <c r="A66" s="14" t="s">
        <v>565</v>
      </c>
      <c r="B66" s="57" t="s">
        <v>22</v>
      </c>
      <c r="C66" s="58">
        <v>0.48202800000000001</v>
      </c>
      <c r="D66" s="58">
        <v>0.46987000000000001</v>
      </c>
      <c r="E66" s="58">
        <v>0.45911099999999999</v>
      </c>
      <c r="F66" s="58">
        <v>0.44983000000000001</v>
      </c>
      <c r="G66" s="58">
        <v>0.442359</v>
      </c>
      <c r="H66" s="58">
        <v>0.43590400000000001</v>
      </c>
      <c r="I66" s="58">
        <v>0.42940800000000001</v>
      </c>
      <c r="J66" s="58">
        <v>0.42363099999999998</v>
      </c>
      <c r="K66" s="58">
        <v>0.41936000000000001</v>
      </c>
      <c r="L66" s="58">
        <v>0.41707699999999998</v>
      </c>
      <c r="M66" s="58">
        <v>0.41614200000000001</v>
      </c>
      <c r="N66" s="58">
        <v>0.408217</v>
      </c>
      <c r="O66" s="58">
        <v>0.402115</v>
      </c>
      <c r="P66" s="58">
        <v>0.39738000000000001</v>
      </c>
      <c r="Q66" s="58">
        <v>0.39287699999999998</v>
      </c>
      <c r="R66" s="58">
        <v>0.388984</v>
      </c>
      <c r="S66" s="58">
        <v>0.386237</v>
      </c>
      <c r="T66" s="58">
        <v>0.38388899999999998</v>
      </c>
      <c r="U66" s="58">
        <v>0.38237300000000002</v>
      </c>
      <c r="V66" s="58">
        <v>0.380749</v>
      </c>
      <c r="W66" s="58">
        <v>0.37991599999999998</v>
      </c>
      <c r="X66" s="58">
        <v>0.371396</v>
      </c>
      <c r="Y66" s="58">
        <v>0.36428500000000003</v>
      </c>
      <c r="Z66" s="58">
        <v>0.35835899999999998</v>
      </c>
      <c r="AA66" s="58">
        <v>0.353628</v>
      </c>
      <c r="AB66" s="58">
        <v>0.34921999999999997</v>
      </c>
      <c r="AC66" s="58">
        <v>0.34532800000000002</v>
      </c>
      <c r="AD66" s="58">
        <v>0.34196900000000002</v>
      </c>
      <c r="AE66" s="58">
        <v>0.33927299999999999</v>
      </c>
      <c r="AF66" s="58">
        <v>0.33721400000000001</v>
      </c>
      <c r="AG66" s="58">
        <v>0.33596500000000001</v>
      </c>
      <c r="AH66" s="58">
        <v>0.33500000000000002</v>
      </c>
      <c r="AI66" s="59">
        <v>-1.1669000000000001E-2</v>
      </c>
    </row>
    <row r="67" spans="1:35" ht="15" customHeight="1" x14ac:dyDescent="0.45">
      <c r="A67" s="14" t="s">
        <v>566</v>
      </c>
      <c r="B67" s="57" t="s">
        <v>23</v>
      </c>
      <c r="C67" s="58">
        <v>0.65948899999999999</v>
      </c>
      <c r="D67" s="58">
        <v>0.66374200000000005</v>
      </c>
      <c r="E67" s="58">
        <v>0.66475499999999998</v>
      </c>
      <c r="F67" s="58">
        <v>0.66395300000000002</v>
      </c>
      <c r="G67" s="58">
        <v>0.66334400000000004</v>
      </c>
      <c r="H67" s="58">
        <v>0.66293899999999994</v>
      </c>
      <c r="I67" s="58">
        <v>0.66270399999999996</v>
      </c>
      <c r="J67" s="58">
        <v>0.66303699999999999</v>
      </c>
      <c r="K67" s="58">
        <v>0.66437599999999997</v>
      </c>
      <c r="L67" s="58">
        <v>0.66697499999999998</v>
      </c>
      <c r="M67" s="58">
        <v>0.67059100000000005</v>
      </c>
      <c r="N67" s="58">
        <v>0.67266700000000001</v>
      </c>
      <c r="O67" s="58">
        <v>0.67547699999999999</v>
      </c>
      <c r="P67" s="58">
        <v>0.67896800000000002</v>
      </c>
      <c r="Q67" s="58">
        <v>0.68249700000000002</v>
      </c>
      <c r="R67" s="58">
        <v>0.68611599999999995</v>
      </c>
      <c r="S67" s="58">
        <v>0.69007300000000005</v>
      </c>
      <c r="T67" s="58">
        <v>0.69419500000000001</v>
      </c>
      <c r="U67" s="58">
        <v>0.69843299999999997</v>
      </c>
      <c r="V67" s="58">
        <v>0.70247499999999996</v>
      </c>
      <c r="W67" s="58">
        <v>0.70678399999999997</v>
      </c>
      <c r="X67" s="58">
        <v>0.71114999999999995</v>
      </c>
      <c r="Y67" s="58">
        <v>0.71575800000000001</v>
      </c>
      <c r="Z67" s="58">
        <v>0.72049099999999999</v>
      </c>
      <c r="AA67" s="58">
        <v>0.72554200000000002</v>
      </c>
      <c r="AB67" s="58">
        <v>0.73066299999999995</v>
      </c>
      <c r="AC67" s="58">
        <v>0.73600699999999997</v>
      </c>
      <c r="AD67" s="58">
        <v>0.74162499999999998</v>
      </c>
      <c r="AE67" s="58">
        <v>0.74731499999999995</v>
      </c>
      <c r="AF67" s="58">
        <v>0.75320200000000004</v>
      </c>
      <c r="AG67" s="58">
        <v>0.759328</v>
      </c>
      <c r="AH67" s="58">
        <v>0.76549400000000001</v>
      </c>
      <c r="AI67" s="59">
        <v>4.8199999999999996E-3</v>
      </c>
    </row>
    <row r="68" spans="1:35" ht="15" customHeight="1" x14ac:dyDescent="0.45">
      <c r="A68" s="14" t="s">
        <v>567</v>
      </c>
      <c r="B68" s="57" t="s">
        <v>251</v>
      </c>
      <c r="C68" s="58">
        <v>0.33322000000000002</v>
      </c>
      <c r="D68" s="58">
        <v>0.32871400000000001</v>
      </c>
      <c r="E68" s="58">
        <v>0.32510899999999998</v>
      </c>
      <c r="F68" s="58">
        <v>0.32192399999999999</v>
      </c>
      <c r="G68" s="58">
        <v>0.31932300000000002</v>
      </c>
      <c r="H68" s="58">
        <v>0.31738899999999998</v>
      </c>
      <c r="I68" s="58">
        <v>0.31614100000000001</v>
      </c>
      <c r="J68" s="58">
        <v>0.31525199999999998</v>
      </c>
      <c r="K68" s="58">
        <v>0.31532500000000002</v>
      </c>
      <c r="L68" s="58">
        <v>0.31646800000000003</v>
      </c>
      <c r="M68" s="58">
        <v>0.31819799999999998</v>
      </c>
      <c r="N68" s="58">
        <v>0.31991000000000003</v>
      </c>
      <c r="O68" s="58">
        <v>0.32261699999999999</v>
      </c>
      <c r="P68" s="58">
        <v>0.32586199999999999</v>
      </c>
      <c r="Q68" s="58">
        <v>0.32902599999999999</v>
      </c>
      <c r="R68" s="58">
        <v>0.33214900000000003</v>
      </c>
      <c r="S68" s="58">
        <v>0.335783</v>
      </c>
      <c r="T68" s="58">
        <v>0.33941100000000002</v>
      </c>
      <c r="U68" s="58">
        <v>0.34301999999999999</v>
      </c>
      <c r="V68" s="58">
        <v>0.34654800000000002</v>
      </c>
      <c r="W68" s="58">
        <v>0.34958699999999998</v>
      </c>
      <c r="X68" s="58">
        <v>0.35271000000000002</v>
      </c>
      <c r="Y68" s="58">
        <v>0.35583500000000001</v>
      </c>
      <c r="Z68" s="58">
        <v>0.357879</v>
      </c>
      <c r="AA68" s="58">
        <v>0.359958</v>
      </c>
      <c r="AB68" s="58">
        <v>0.36091400000000001</v>
      </c>
      <c r="AC68" s="58">
        <v>0.361315</v>
      </c>
      <c r="AD68" s="58">
        <v>0.36115399999999998</v>
      </c>
      <c r="AE68" s="58">
        <v>0.36036800000000002</v>
      </c>
      <c r="AF68" s="58">
        <v>0.35786000000000001</v>
      </c>
      <c r="AG68" s="58">
        <v>0.35473399999999999</v>
      </c>
      <c r="AH68" s="58">
        <v>0.34977599999999998</v>
      </c>
      <c r="AI68" s="59">
        <v>1.565E-3</v>
      </c>
    </row>
    <row r="69" spans="1:35" ht="15" customHeight="1" x14ac:dyDescent="0.45">
      <c r="A69" s="14" t="s">
        <v>568</v>
      </c>
      <c r="B69" s="57" t="s">
        <v>252</v>
      </c>
      <c r="C69" s="58">
        <v>0.41176299999999999</v>
      </c>
      <c r="D69" s="58">
        <v>0.43509500000000001</v>
      </c>
      <c r="E69" s="58">
        <v>0.456899</v>
      </c>
      <c r="F69" s="58">
        <v>0.47742400000000002</v>
      </c>
      <c r="G69" s="58">
        <v>0.496224</v>
      </c>
      <c r="H69" s="58">
        <v>0.51385499999999995</v>
      </c>
      <c r="I69" s="58">
        <v>0.53031200000000001</v>
      </c>
      <c r="J69" s="58">
        <v>0.54601900000000003</v>
      </c>
      <c r="K69" s="58">
        <v>0.56090399999999996</v>
      </c>
      <c r="L69" s="58">
        <v>0.57530400000000004</v>
      </c>
      <c r="M69" s="58">
        <v>0.589368</v>
      </c>
      <c r="N69" s="58">
        <v>0.60284199999999999</v>
      </c>
      <c r="O69" s="58">
        <v>0.61576399999999998</v>
      </c>
      <c r="P69" s="58">
        <v>0.62863899999999995</v>
      </c>
      <c r="Q69" s="58">
        <v>0.64065099999999997</v>
      </c>
      <c r="R69" s="58">
        <v>0.65235900000000002</v>
      </c>
      <c r="S69" s="58">
        <v>0.66383400000000004</v>
      </c>
      <c r="T69" s="58">
        <v>0.67532199999999998</v>
      </c>
      <c r="U69" s="58">
        <v>0.68654000000000004</v>
      </c>
      <c r="V69" s="58">
        <v>0.69797299999999995</v>
      </c>
      <c r="W69" s="58">
        <v>0.70956799999999998</v>
      </c>
      <c r="X69" s="58">
        <v>0.72204500000000005</v>
      </c>
      <c r="Y69" s="58">
        <v>0.73497000000000001</v>
      </c>
      <c r="Z69" s="58">
        <v>0.74858899999999995</v>
      </c>
      <c r="AA69" s="58">
        <v>0.76302199999999998</v>
      </c>
      <c r="AB69" s="58">
        <v>0.77847</v>
      </c>
      <c r="AC69" s="58">
        <v>0.79505899999999996</v>
      </c>
      <c r="AD69" s="58">
        <v>0.81283799999999995</v>
      </c>
      <c r="AE69" s="58">
        <v>0.83236699999999997</v>
      </c>
      <c r="AF69" s="58">
        <v>0.85345199999999999</v>
      </c>
      <c r="AG69" s="58">
        <v>0.87614599999999998</v>
      </c>
      <c r="AH69" s="58">
        <v>0.90098500000000004</v>
      </c>
      <c r="AI69" s="59">
        <v>2.5581E-2</v>
      </c>
    </row>
    <row r="70" spans="1:35" ht="15" customHeight="1" x14ac:dyDescent="0.45">
      <c r="A70" s="14" t="s">
        <v>569</v>
      </c>
      <c r="B70" s="57" t="s">
        <v>33</v>
      </c>
      <c r="C70" s="58">
        <v>3.0430359999999999</v>
      </c>
      <c r="D70" s="58">
        <v>3.0217070000000001</v>
      </c>
      <c r="E70" s="58">
        <v>3.1080139999999998</v>
      </c>
      <c r="F70" s="58">
        <v>3.1534019999999998</v>
      </c>
      <c r="G70" s="58">
        <v>3.1694770000000001</v>
      </c>
      <c r="H70" s="58">
        <v>3.1859670000000002</v>
      </c>
      <c r="I70" s="58">
        <v>3.1992759999999998</v>
      </c>
      <c r="J70" s="58">
        <v>3.2128519999999998</v>
      </c>
      <c r="K70" s="58">
        <v>3.2271350000000001</v>
      </c>
      <c r="L70" s="58">
        <v>3.244561</v>
      </c>
      <c r="M70" s="58">
        <v>3.2640959999999999</v>
      </c>
      <c r="N70" s="58">
        <v>3.2833190000000001</v>
      </c>
      <c r="O70" s="58">
        <v>3.3063030000000002</v>
      </c>
      <c r="P70" s="58">
        <v>3.3306819999999999</v>
      </c>
      <c r="Q70" s="58">
        <v>3.353764</v>
      </c>
      <c r="R70" s="58">
        <v>3.3767939999999999</v>
      </c>
      <c r="S70" s="58">
        <v>3.4021859999999999</v>
      </c>
      <c r="T70" s="58">
        <v>3.4277829999999998</v>
      </c>
      <c r="U70" s="58">
        <v>3.4550749999999999</v>
      </c>
      <c r="V70" s="58">
        <v>3.48238</v>
      </c>
      <c r="W70" s="58">
        <v>3.5113639999999999</v>
      </c>
      <c r="X70" s="58">
        <v>3.5429840000000001</v>
      </c>
      <c r="Y70" s="58">
        <v>3.5756019999999999</v>
      </c>
      <c r="Z70" s="58">
        <v>3.6094499999999998</v>
      </c>
      <c r="AA70" s="58">
        <v>3.6450819999999999</v>
      </c>
      <c r="AB70" s="58">
        <v>3.6821820000000001</v>
      </c>
      <c r="AC70" s="58">
        <v>3.7210459999999999</v>
      </c>
      <c r="AD70" s="58">
        <v>3.7614709999999998</v>
      </c>
      <c r="AE70" s="58">
        <v>3.8036720000000002</v>
      </c>
      <c r="AF70" s="58">
        <v>3.848484</v>
      </c>
      <c r="AG70" s="58">
        <v>3.8960940000000002</v>
      </c>
      <c r="AH70" s="58">
        <v>3.9456769999999999</v>
      </c>
      <c r="AI70" s="59">
        <v>8.4150000000000006E-3</v>
      </c>
    </row>
    <row r="71" spans="1:35" ht="15" customHeight="1" x14ac:dyDescent="0.45">
      <c r="A71" s="14" t="s">
        <v>570</v>
      </c>
      <c r="B71" s="56" t="s">
        <v>25</v>
      </c>
      <c r="C71" s="60">
        <v>9.3001090000000008</v>
      </c>
      <c r="D71" s="60">
        <v>9.2296230000000001</v>
      </c>
      <c r="E71" s="60">
        <v>9.3681409999999996</v>
      </c>
      <c r="F71" s="60">
        <v>9.4292090000000002</v>
      </c>
      <c r="G71" s="60">
        <v>9.4555910000000001</v>
      </c>
      <c r="H71" s="60">
        <v>9.4784860000000002</v>
      </c>
      <c r="I71" s="60">
        <v>9.4875779999999992</v>
      </c>
      <c r="J71" s="60">
        <v>9.4875629999999997</v>
      </c>
      <c r="K71" s="60">
        <v>9.4963610000000003</v>
      </c>
      <c r="L71" s="60">
        <v>9.5206169999999997</v>
      </c>
      <c r="M71" s="60">
        <v>9.5576270000000001</v>
      </c>
      <c r="N71" s="60">
        <v>9.5833089999999999</v>
      </c>
      <c r="O71" s="60">
        <v>9.6229139999999997</v>
      </c>
      <c r="P71" s="60">
        <v>9.6701060000000005</v>
      </c>
      <c r="Q71" s="60">
        <v>9.7112079999999992</v>
      </c>
      <c r="R71" s="60">
        <v>9.7512899999999991</v>
      </c>
      <c r="S71" s="60">
        <v>9.7994489999999992</v>
      </c>
      <c r="T71" s="60">
        <v>9.8518650000000001</v>
      </c>
      <c r="U71" s="60">
        <v>9.9057650000000006</v>
      </c>
      <c r="V71" s="60">
        <v>9.9579280000000008</v>
      </c>
      <c r="W71" s="60">
        <v>10.013788999999999</v>
      </c>
      <c r="X71" s="60">
        <v>10.068198000000001</v>
      </c>
      <c r="Y71" s="60">
        <v>10.126045</v>
      </c>
      <c r="Z71" s="60">
        <v>10.186180999999999</v>
      </c>
      <c r="AA71" s="60">
        <v>10.251865</v>
      </c>
      <c r="AB71" s="60">
        <v>10.320012</v>
      </c>
      <c r="AC71" s="60">
        <v>10.391603</v>
      </c>
      <c r="AD71" s="60">
        <v>10.466638</v>
      </c>
      <c r="AE71" s="60">
        <v>10.544955</v>
      </c>
      <c r="AF71" s="60">
        <v>10.628553999999999</v>
      </c>
      <c r="AG71" s="60">
        <v>10.718325999999999</v>
      </c>
      <c r="AH71" s="60">
        <v>10.810905999999999</v>
      </c>
      <c r="AI71" s="61">
        <v>4.8679999999999999E-3</v>
      </c>
    </row>
    <row r="73" spans="1:35" ht="15" customHeight="1" x14ac:dyDescent="0.45">
      <c r="A73" s="14" t="s">
        <v>571</v>
      </c>
      <c r="B73" s="56" t="s">
        <v>34</v>
      </c>
      <c r="C73" s="60">
        <v>8.9245090000000005</v>
      </c>
      <c r="D73" s="60">
        <v>8.7936820000000004</v>
      </c>
      <c r="E73" s="60">
        <v>8.815925</v>
      </c>
      <c r="F73" s="60">
        <v>8.6966509999999992</v>
      </c>
      <c r="G73" s="60">
        <v>8.5537369999999999</v>
      </c>
      <c r="H73" s="60">
        <v>8.4856320000000007</v>
      </c>
      <c r="I73" s="60">
        <v>8.3081069999999997</v>
      </c>
      <c r="J73" s="60">
        <v>8.1619349999999997</v>
      </c>
      <c r="K73" s="60">
        <v>8.1440420000000007</v>
      </c>
      <c r="L73" s="60">
        <v>8.1442200000000007</v>
      </c>
      <c r="M73" s="60">
        <v>8.1635069999999992</v>
      </c>
      <c r="N73" s="60">
        <v>8.1860339999999994</v>
      </c>
      <c r="O73" s="60">
        <v>8.2099670000000007</v>
      </c>
      <c r="P73" s="60">
        <v>8.226737</v>
      </c>
      <c r="Q73" s="60">
        <v>8.2358220000000006</v>
      </c>
      <c r="R73" s="60">
        <v>8.2287940000000006</v>
      </c>
      <c r="S73" s="60">
        <v>8.2518419999999999</v>
      </c>
      <c r="T73" s="60">
        <v>8.2797520000000002</v>
      </c>
      <c r="U73" s="60">
        <v>8.3084059999999997</v>
      </c>
      <c r="V73" s="60">
        <v>8.3304240000000007</v>
      </c>
      <c r="W73" s="60">
        <v>8.3564410000000002</v>
      </c>
      <c r="X73" s="60">
        <v>8.3771310000000003</v>
      </c>
      <c r="Y73" s="60">
        <v>8.4196539999999995</v>
      </c>
      <c r="Z73" s="60">
        <v>8.4729700000000001</v>
      </c>
      <c r="AA73" s="60">
        <v>8.5256500000000006</v>
      </c>
      <c r="AB73" s="60">
        <v>8.5941580000000002</v>
      </c>
      <c r="AC73" s="60">
        <v>8.6722439999999992</v>
      </c>
      <c r="AD73" s="60">
        <v>8.7614990000000006</v>
      </c>
      <c r="AE73" s="60">
        <v>8.8477460000000008</v>
      </c>
      <c r="AF73" s="60">
        <v>8.9303980000000003</v>
      </c>
      <c r="AG73" s="60">
        <v>9.0165860000000002</v>
      </c>
      <c r="AH73" s="60">
        <v>9.1175189999999997</v>
      </c>
      <c r="AI73" s="61">
        <v>6.8999999999999997E-4</v>
      </c>
    </row>
    <row r="75" spans="1:35" ht="15" customHeight="1" x14ac:dyDescent="0.45">
      <c r="B75" s="56" t="s">
        <v>35</v>
      </c>
    </row>
    <row r="76" spans="1:35" ht="15" customHeight="1" x14ac:dyDescent="0.45">
      <c r="A76" s="14" t="s">
        <v>572</v>
      </c>
      <c r="B76" s="57" t="s">
        <v>17</v>
      </c>
      <c r="C76" s="58">
        <v>2.46922</v>
      </c>
      <c r="D76" s="58">
        <v>2.431111</v>
      </c>
      <c r="E76" s="58">
        <v>2.398838</v>
      </c>
      <c r="F76" s="58">
        <v>2.391696</v>
      </c>
      <c r="G76" s="58">
        <v>2.3822269999999999</v>
      </c>
      <c r="H76" s="58">
        <v>2.371499</v>
      </c>
      <c r="I76" s="58">
        <v>2.352846</v>
      </c>
      <c r="J76" s="58">
        <v>2.3335349999999999</v>
      </c>
      <c r="K76" s="58">
        <v>2.3189489999999999</v>
      </c>
      <c r="L76" s="58">
        <v>2.307636</v>
      </c>
      <c r="M76" s="58">
        <v>2.3001860000000001</v>
      </c>
      <c r="N76" s="58">
        <v>2.2937609999999999</v>
      </c>
      <c r="O76" s="58">
        <v>2.2898649999999998</v>
      </c>
      <c r="P76" s="58">
        <v>2.286267</v>
      </c>
      <c r="Q76" s="58">
        <v>2.2800889999999998</v>
      </c>
      <c r="R76" s="58">
        <v>2.2725089999999999</v>
      </c>
      <c r="S76" s="58">
        <v>2.2671350000000001</v>
      </c>
      <c r="T76" s="58">
        <v>2.2638340000000001</v>
      </c>
      <c r="U76" s="58">
        <v>2.2592029999999999</v>
      </c>
      <c r="V76" s="58">
        <v>2.2539229999999999</v>
      </c>
      <c r="W76" s="58">
        <v>2.248786</v>
      </c>
      <c r="X76" s="58">
        <v>2.24526</v>
      </c>
      <c r="Y76" s="58">
        <v>2.2419229999999999</v>
      </c>
      <c r="Z76" s="58">
        <v>2.2383199999999999</v>
      </c>
      <c r="AA76" s="58">
        <v>2.235258</v>
      </c>
      <c r="AB76" s="58">
        <v>2.2329919999999999</v>
      </c>
      <c r="AC76" s="58">
        <v>2.230235</v>
      </c>
      <c r="AD76" s="58">
        <v>2.2275290000000001</v>
      </c>
      <c r="AE76" s="58">
        <v>2.224415</v>
      </c>
      <c r="AF76" s="58">
        <v>2.2218840000000002</v>
      </c>
      <c r="AG76" s="58">
        <v>2.2194129999999999</v>
      </c>
      <c r="AH76" s="58">
        <v>2.217184</v>
      </c>
      <c r="AI76" s="59">
        <v>-3.467E-3</v>
      </c>
    </row>
    <row r="77" spans="1:35" ht="15" customHeight="1" x14ac:dyDescent="0.45">
      <c r="A77" s="14" t="s">
        <v>573</v>
      </c>
      <c r="B77" s="57" t="s">
        <v>18</v>
      </c>
      <c r="C77" s="58">
        <v>1.5592969999999999</v>
      </c>
      <c r="D77" s="58">
        <v>1.4067000000000001</v>
      </c>
      <c r="E77" s="58">
        <v>1.545078</v>
      </c>
      <c r="F77" s="58">
        <v>1.5276350000000001</v>
      </c>
      <c r="G77" s="58">
        <v>1.508548</v>
      </c>
      <c r="H77" s="58">
        <v>1.496273</v>
      </c>
      <c r="I77" s="58">
        <v>1.469549</v>
      </c>
      <c r="J77" s="58">
        <v>1.447946</v>
      </c>
      <c r="K77" s="58">
        <v>1.442015</v>
      </c>
      <c r="L77" s="58">
        <v>1.4400839999999999</v>
      </c>
      <c r="M77" s="58">
        <v>1.442267</v>
      </c>
      <c r="N77" s="58">
        <v>1.4467680000000001</v>
      </c>
      <c r="O77" s="58">
        <v>1.4517070000000001</v>
      </c>
      <c r="P77" s="58">
        <v>1.4566380000000001</v>
      </c>
      <c r="Q77" s="58">
        <v>1.4596199999999999</v>
      </c>
      <c r="R77" s="58">
        <v>1.4604980000000001</v>
      </c>
      <c r="S77" s="58">
        <v>1.4653670000000001</v>
      </c>
      <c r="T77" s="58">
        <v>1.4709460000000001</v>
      </c>
      <c r="U77" s="58">
        <v>1.4772380000000001</v>
      </c>
      <c r="V77" s="58">
        <v>1.482154</v>
      </c>
      <c r="W77" s="58">
        <v>1.487832</v>
      </c>
      <c r="X77" s="58">
        <v>1.4951840000000001</v>
      </c>
      <c r="Y77" s="58">
        <v>1.50495</v>
      </c>
      <c r="Z77" s="58">
        <v>1.515957</v>
      </c>
      <c r="AA77" s="58">
        <v>1.5264789999999999</v>
      </c>
      <c r="AB77" s="58">
        <v>1.5380640000000001</v>
      </c>
      <c r="AC77" s="58">
        <v>1.5515159999999999</v>
      </c>
      <c r="AD77" s="58">
        <v>1.566568</v>
      </c>
      <c r="AE77" s="58">
        <v>1.580522</v>
      </c>
      <c r="AF77" s="58">
        <v>1.594419</v>
      </c>
      <c r="AG77" s="58">
        <v>1.609497</v>
      </c>
      <c r="AH77" s="58">
        <v>1.6257280000000001</v>
      </c>
      <c r="AI77" s="59">
        <v>1.3470000000000001E-3</v>
      </c>
    </row>
    <row r="78" spans="1:35" ht="15" customHeight="1" x14ac:dyDescent="0.45">
      <c r="A78" s="14" t="s">
        <v>574</v>
      </c>
      <c r="B78" s="57" t="s">
        <v>19</v>
      </c>
      <c r="C78" s="58">
        <v>0.69203300000000001</v>
      </c>
      <c r="D78" s="58">
        <v>0.700214</v>
      </c>
      <c r="E78" s="58">
        <v>0.70411299999999999</v>
      </c>
      <c r="F78" s="58">
        <v>0.70624699999999996</v>
      </c>
      <c r="G78" s="58">
        <v>0.70747000000000004</v>
      </c>
      <c r="H78" s="58">
        <v>0.70853200000000005</v>
      </c>
      <c r="I78" s="58">
        <v>0.707569</v>
      </c>
      <c r="J78" s="58">
        <v>0.70689199999999996</v>
      </c>
      <c r="K78" s="58">
        <v>0.70757800000000004</v>
      </c>
      <c r="L78" s="58">
        <v>0.70966200000000002</v>
      </c>
      <c r="M78" s="58">
        <v>0.713032</v>
      </c>
      <c r="N78" s="58">
        <v>0.71529900000000002</v>
      </c>
      <c r="O78" s="58">
        <v>0.71906099999999995</v>
      </c>
      <c r="P78" s="58">
        <v>0.72358</v>
      </c>
      <c r="Q78" s="58">
        <v>0.72738999999999998</v>
      </c>
      <c r="R78" s="58">
        <v>0.73085100000000003</v>
      </c>
      <c r="S78" s="58">
        <v>0.73494599999999999</v>
      </c>
      <c r="T78" s="58">
        <v>0.73979499999999998</v>
      </c>
      <c r="U78" s="58">
        <v>0.74416199999999999</v>
      </c>
      <c r="V78" s="58">
        <v>0.74823300000000004</v>
      </c>
      <c r="W78" s="58">
        <v>0.75246400000000002</v>
      </c>
      <c r="X78" s="58">
        <v>0.75719800000000004</v>
      </c>
      <c r="Y78" s="58">
        <v>0.76195199999999996</v>
      </c>
      <c r="Z78" s="58">
        <v>0.76673000000000002</v>
      </c>
      <c r="AA78" s="58">
        <v>0.77157399999999998</v>
      </c>
      <c r="AB78" s="58">
        <v>0.77663400000000005</v>
      </c>
      <c r="AC78" s="58">
        <v>0.781497</v>
      </c>
      <c r="AD78" s="58">
        <v>0.78622499999999995</v>
      </c>
      <c r="AE78" s="58">
        <v>0.790709</v>
      </c>
      <c r="AF78" s="58">
        <v>0.79548300000000005</v>
      </c>
      <c r="AG78" s="58">
        <v>0.80015899999999995</v>
      </c>
      <c r="AH78" s="58">
        <v>0.80485499999999999</v>
      </c>
      <c r="AI78" s="59">
        <v>4.8840000000000003E-3</v>
      </c>
    </row>
    <row r="79" spans="1:35" ht="15" customHeight="1" x14ac:dyDescent="0.45">
      <c r="A79" s="14" t="s">
        <v>575</v>
      </c>
      <c r="B79" s="57" t="s">
        <v>20</v>
      </c>
      <c r="C79" s="58">
        <v>1.5080990000000001</v>
      </c>
      <c r="D79" s="58">
        <v>1.4946870000000001</v>
      </c>
      <c r="E79" s="58">
        <v>1.4766919999999999</v>
      </c>
      <c r="F79" s="58">
        <v>1.4509939999999999</v>
      </c>
      <c r="G79" s="58">
        <v>1.4275279999999999</v>
      </c>
      <c r="H79" s="58">
        <v>1.411543</v>
      </c>
      <c r="I79" s="58">
        <v>1.381985</v>
      </c>
      <c r="J79" s="58">
        <v>1.3339799999999999</v>
      </c>
      <c r="K79" s="58">
        <v>1.302322</v>
      </c>
      <c r="L79" s="58">
        <v>1.276357</v>
      </c>
      <c r="M79" s="58">
        <v>1.2550969999999999</v>
      </c>
      <c r="N79" s="58">
        <v>1.235009</v>
      </c>
      <c r="O79" s="58">
        <v>1.217076</v>
      </c>
      <c r="P79" s="58">
        <v>1.200183</v>
      </c>
      <c r="Q79" s="58">
        <v>1.1825589999999999</v>
      </c>
      <c r="R79" s="58">
        <v>1.1642760000000001</v>
      </c>
      <c r="S79" s="58">
        <v>1.1506799999999999</v>
      </c>
      <c r="T79" s="58">
        <v>1.1384350000000001</v>
      </c>
      <c r="U79" s="58">
        <v>1.1276040000000001</v>
      </c>
      <c r="V79" s="58">
        <v>1.1158220000000001</v>
      </c>
      <c r="W79" s="58">
        <v>1.1054919999999999</v>
      </c>
      <c r="X79" s="58">
        <v>1.094838</v>
      </c>
      <c r="Y79" s="58">
        <v>1.0862529999999999</v>
      </c>
      <c r="Z79" s="58">
        <v>1.078935</v>
      </c>
      <c r="AA79" s="58">
        <v>1.0724279999999999</v>
      </c>
      <c r="AB79" s="58">
        <v>1.067431</v>
      </c>
      <c r="AC79" s="58">
        <v>1.063879</v>
      </c>
      <c r="AD79" s="58">
        <v>1.061607</v>
      </c>
      <c r="AE79" s="58">
        <v>1.0593589999999999</v>
      </c>
      <c r="AF79" s="58">
        <v>1.0576080000000001</v>
      </c>
      <c r="AG79" s="58">
        <v>1.057107</v>
      </c>
      <c r="AH79" s="58">
        <v>1.0579430000000001</v>
      </c>
      <c r="AI79" s="59">
        <v>-1.1370999999999999E-2</v>
      </c>
    </row>
    <row r="80" spans="1:35" ht="15" customHeight="1" x14ac:dyDescent="0.45">
      <c r="A80" s="14" t="s">
        <v>576</v>
      </c>
      <c r="B80" s="57" t="s">
        <v>21</v>
      </c>
      <c r="C80" s="58">
        <v>0.59090799999999999</v>
      </c>
      <c r="D80" s="58">
        <v>0.59912399999999999</v>
      </c>
      <c r="E80" s="58">
        <v>0.60403399999999996</v>
      </c>
      <c r="F80" s="58">
        <v>0.60636100000000004</v>
      </c>
      <c r="G80" s="58">
        <v>0.60765400000000003</v>
      </c>
      <c r="H80" s="58">
        <v>0.60946</v>
      </c>
      <c r="I80" s="58">
        <v>0.60826100000000005</v>
      </c>
      <c r="J80" s="58">
        <v>0.60789700000000002</v>
      </c>
      <c r="K80" s="58">
        <v>0.61041100000000004</v>
      </c>
      <c r="L80" s="58">
        <v>0.61415600000000004</v>
      </c>
      <c r="M80" s="58">
        <v>0.61901499999999998</v>
      </c>
      <c r="N80" s="58">
        <v>0.623062</v>
      </c>
      <c r="O80" s="58">
        <v>0.62796399999999997</v>
      </c>
      <c r="P80" s="58">
        <v>0.63326800000000005</v>
      </c>
      <c r="Q80" s="58">
        <v>0.63803500000000002</v>
      </c>
      <c r="R80" s="58">
        <v>0.642127</v>
      </c>
      <c r="S80" s="58">
        <v>0.64683199999999996</v>
      </c>
      <c r="T80" s="58">
        <v>0.65187899999999999</v>
      </c>
      <c r="U80" s="58">
        <v>0.65647599999999995</v>
      </c>
      <c r="V80" s="58">
        <v>0.66061999999999999</v>
      </c>
      <c r="W80" s="58">
        <v>0.66482300000000005</v>
      </c>
      <c r="X80" s="58">
        <v>0.66942199999999996</v>
      </c>
      <c r="Y80" s="58">
        <v>0.674292</v>
      </c>
      <c r="Z80" s="58">
        <v>0.67926399999999998</v>
      </c>
      <c r="AA80" s="58">
        <v>0.68414399999999997</v>
      </c>
      <c r="AB80" s="58">
        <v>0.68928299999999998</v>
      </c>
      <c r="AC80" s="58">
        <v>0.69437800000000005</v>
      </c>
      <c r="AD80" s="58">
        <v>0.69959099999999996</v>
      </c>
      <c r="AE80" s="58">
        <v>0.70449399999999995</v>
      </c>
      <c r="AF80" s="58">
        <v>0.70944600000000002</v>
      </c>
      <c r="AG80" s="58">
        <v>0.71433999999999997</v>
      </c>
      <c r="AH80" s="58">
        <v>0.71932700000000005</v>
      </c>
      <c r="AI80" s="59">
        <v>6.3639999999999999E-3</v>
      </c>
    </row>
    <row r="81" spans="1:35" ht="15" customHeight="1" x14ac:dyDescent="0.45">
      <c r="A81" s="14" t="s">
        <v>577</v>
      </c>
      <c r="B81" s="57" t="s">
        <v>22</v>
      </c>
      <c r="C81" s="58">
        <v>1.40632</v>
      </c>
      <c r="D81" s="58">
        <v>1.3575809999999999</v>
      </c>
      <c r="E81" s="58">
        <v>1.3123130000000001</v>
      </c>
      <c r="F81" s="58">
        <v>1.267747</v>
      </c>
      <c r="G81" s="58">
        <v>1.2302999999999999</v>
      </c>
      <c r="H81" s="58">
        <v>1.2030099999999999</v>
      </c>
      <c r="I81" s="58">
        <v>1.1670389999999999</v>
      </c>
      <c r="J81" s="58">
        <v>1.1375109999999999</v>
      </c>
      <c r="K81" s="58">
        <v>1.122609</v>
      </c>
      <c r="L81" s="58">
        <v>1.113243</v>
      </c>
      <c r="M81" s="58">
        <v>1.108228</v>
      </c>
      <c r="N81" s="58">
        <v>1.0862210000000001</v>
      </c>
      <c r="O81" s="58">
        <v>1.0682430000000001</v>
      </c>
      <c r="P81" s="58">
        <v>1.0526580000000001</v>
      </c>
      <c r="Q81" s="58">
        <v>1.0374760000000001</v>
      </c>
      <c r="R81" s="58">
        <v>1.022661</v>
      </c>
      <c r="S81" s="58">
        <v>1.0126230000000001</v>
      </c>
      <c r="T81" s="58">
        <v>1.0039880000000001</v>
      </c>
      <c r="U81" s="58">
        <v>0.99717900000000004</v>
      </c>
      <c r="V81" s="58">
        <v>0.98980400000000002</v>
      </c>
      <c r="W81" s="58">
        <v>0.984402</v>
      </c>
      <c r="X81" s="58">
        <v>0.95931</v>
      </c>
      <c r="Y81" s="58">
        <v>0.93909699999999996</v>
      </c>
      <c r="Z81" s="58">
        <v>0.92245999999999995</v>
      </c>
      <c r="AA81" s="58">
        <v>0.90837500000000004</v>
      </c>
      <c r="AB81" s="58">
        <v>0.89611399999999997</v>
      </c>
      <c r="AC81" s="58">
        <v>0.88533700000000004</v>
      </c>
      <c r="AD81" s="58">
        <v>0.87630699999999995</v>
      </c>
      <c r="AE81" s="58">
        <v>0.86841000000000002</v>
      </c>
      <c r="AF81" s="58">
        <v>0.86160000000000003</v>
      </c>
      <c r="AG81" s="58">
        <v>0.85655899999999996</v>
      </c>
      <c r="AH81" s="58">
        <v>0.85289599999999999</v>
      </c>
      <c r="AI81" s="59">
        <v>-1.6003E-2</v>
      </c>
    </row>
    <row r="82" spans="1:35" ht="15" customHeight="1" x14ac:dyDescent="0.45">
      <c r="A82" s="14" t="s">
        <v>578</v>
      </c>
      <c r="B82" s="57" t="s">
        <v>23</v>
      </c>
      <c r="C82" s="58">
        <v>1.924061</v>
      </c>
      <c r="D82" s="58">
        <v>1.917729</v>
      </c>
      <c r="E82" s="58">
        <v>1.9001220000000001</v>
      </c>
      <c r="F82" s="58">
        <v>1.8712070000000001</v>
      </c>
      <c r="G82" s="58">
        <v>1.8449089999999999</v>
      </c>
      <c r="H82" s="58">
        <v>1.8295809999999999</v>
      </c>
      <c r="I82" s="58">
        <v>1.8010870000000001</v>
      </c>
      <c r="J82" s="58">
        <v>1.780349</v>
      </c>
      <c r="K82" s="58">
        <v>1.7785040000000001</v>
      </c>
      <c r="L82" s="58">
        <v>1.7802579999999999</v>
      </c>
      <c r="M82" s="58">
        <v>1.785852</v>
      </c>
      <c r="N82" s="58">
        <v>1.789893</v>
      </c>
      <c r="O82" s="58">
        <v>1.794443</v>
      </c>
      <c r="P82" s="58">
        <v>1.798583</v>
      </c>
      <c r="Q82" s="58">
        <v>1.8022800000000001</v>
      </c>
      <c r="R82" s="58">
        <v>1.8038400000000001</v>
      </c>
      <c r="S82" s="58">
        <v>1.80921</v>
      </c>
      <c r="T82" s="58">
        <v>1.815536</v>
      </c>
      <c r="U82" s="58">
        <v>1.8214189999999999</v>
      </c>
      <c r="V82" s="58">
        <v>1.826173</v>
      </c>
      <c r="W82" s="58">
        <v>1.831348</v>
      </c>
      <c r="X82" s="58">
        <v>1.836889</v>
      </c>
      <c r="Y82" s="58">
        <v>1.8451649999999999</v>
      </c>
      <c r="Z82" s="58">
        <v>1.85463</v>
      </c>
      <c r="AA82" s="58">
        <v>1.863723</v>
      </c>
      <c r="AB82" s="58">
        <v>1.8749119999999999</v>
      </c>
      <c r="AC82" s="58">
        <v>1.886943</v>
      </c>
      <c r="AD82" s="58">
        <v>1.9004430000000001</v>
      </c>
      <c r="AE82" s="58">
        <v>1.912841</v>
      </c>
      <c r="AF82" s="58">
        <v>1.9244699999999999</v>
      </c>
      <c r="AG82" s="58">
        <v>1.9359420000000001</v>
      </c>
      <c r="AH82" s="58">
        <v>1.948915</v>
      </c>
      <c r="AI82" s="59">
        <v>4.1399999999999998E-4</v>
      </c>
    </row>
    <row r="83" spans="1:35" ht="15" customHeight="1" x14ac:dyDescent="0.45">
      <c r="A83" s="14" t="s">
        <v>579</v>
      </c>
      <c r="B83" s="57" t="s">
        <v>251</v>
      </c>
      <c r="C83" s="58">
        <v>0.97216999999999998</v>
      </c>
      <c r="D83" s="58">
        <v>0.949743</v>
      </c>
      <c r="E83" s="58">
        <v>0.92928500000000003</v>
      </c>
      <c r="F83" s="58">
        <v>0.90727199999999997</v>
      </c>
      <c r="G83" s="58">
        <v>0.88810800000000001</v>
      </c>
      <c r="H83" s="58">
        <v>0.87592999999999999</v>
      </c>
      <c r="I83" s="58">
        <v>0.859205</v>
      </c>
      <c r="J83" s="58">
        <v>0.84649600000000003</v>
      </c>
      <c r="K83" s="58">
        <v>0.84411000000000003</v>
      </c>
      <c r="L83" s="58">
        <v>0.84470199999999995</v>
      </c>
      <c r="M83" s="58">
        <v>0.84739399999999998</v>
      </c>
      <c r="N83" s="58">
        <v>0.85124699999999998</v>
      </c>
      <c r="O83" s="58">
        <v>0.85705100000000001</v>
      </c>
      <c r="P83" s="58">
        <v>0.86320799999999998</v>
      </c>
      <c r="Q83" s="58">
        <v>0.868865</v>
      </c>
      <c r="R83" s="58">
        <v>0.87324000000000002</v>
      </c>
      <c r="S83" s="58">
        <v>0.88034400000000002</v>
      </c>
      <c r="T83" s="58">
        <v>0.88766400000000001</v>
      </c>
      <c r="U83" s="58">
        <v>0.89455099999999999</v>
      </c>
      <c r="V83" s="58">
        <v>0.90089600000000003</v>
      </c>
      <c r="W83" s="58">
        <v>0.90581500000000004</v>
      </c>
      <c r="X83" s="58">
        <v>0.91104300000000005</v>
      </c>
      <c r="Y83" s="58">
        <v>0.91731399999999996</v>
      </c>
      <c r="Z83" s="58">
        <v>0.92122400000000004</v>
      </c>
      <c r="AA83" s="58">
        <v>0.92463700000000004</v>
      </c>
      <c r="AB83" s="58">
        <v>0.92612000000000005</v>
      </c>
      <c r="AC83" s="58">
        <v>0.92632400000000004</v>
      </c>
      <c r="AD83" s="58">
        <v>0.92547000000000001</v>
      </c>
      <c r="AE83" s="58">
        <v>0.92240599999999995</v>
      </c>
      <c r="AF83" s="58">
        <v>0.91435100000000002</v>
      </c>
      <c r="AG83" s="58">
        <v>0.90441000000000005</v>
      </c>
      <c r="AH83" s="58">
        <v>0.89051499999999995</v>
      </c>
      <c r="AI83" s="59">
        <v>-2.826E-3</v>
      </c>
    </row>
    <row r="84" spans="1:35" ht="15" customHeight="1" x14ac:dyDescent="0.45">
      <c r="A84" s="14" t="s">
        <v>580</v>
      </c>
      <c r="B84" s="57" t="s">
        <v>252</v>
      </c>
      <c r="C84" s="58">
        <v>1.201319</v>
      </c>
      <c r="D84" s="58">
        <v>1.2571049999999999</v>
      </c>
      <c r="E84" s="58">
        <v>1.30599</v>
      </c>
      <c r="F84" s="58">
        <v>1.345515</v>
      </c>
      <c r="G84" s="58">
        <v>1.380112</v>
      </c>
      <c r="H84" s="58">
        <v>1.4181379999999999</v>
      </c>
      <c r="I84" s="58">
        <v>1.4412739999999999</v>
      </c>
      <c r="J84" s="58">
        <v>1.46614</v>
      </c>
      <c r="K84" s="58">
        <v>1.5015149999999999</v>
      </c>
      <c r="L84" s="58">
        <v>1.535574</v>
      </c>
      <c r="M84" s="58">
        <v>1.569547</v>
      </c>
      <c r="N84" s="58">
        <v>1.6040970000000001</v>
      </c>
      <c r="O84" s="58">
        <v>1.635813</v>
      </c>
      <c r="P84" s="58">
        <v>1.665262</v>
      </c>
      <c r="Q84" s="58">
        <v>1.691778</v>
      </c>
      <c r="R84" s="58">
        <v>1.7150909999999999</v>
      </c>
      <c r="S84" s="58">
        <v>1.740416</v>
      </c>
      <c r="T84" s="58">
        <v>1.766176</v>
      </c>
      <c r="U84" s="58">
        <v>1.790405</v>
      </c>
      <c r="V84" s="58">
        <v>1.8144690000000001</v>
      </c>
      <c r="W84" s="58">
        <v>1.8385609999999999</v>
      </c>
      <c r="X84" s="58">
        <v>1.86503</v>
      </c>
      <c r="Y84" s="58">
        <v>1.894692</v>
      </c>
      <c r="Z84" s="58">
        <v>1.926957</v>
      </c>
      <c r="AA84" s="58">
        <v>1.9600010000000001</v>
      </c>
      <c r="AB84" s="58">
        <v>1.997587</v>
      </c>
      <c r="AC84" s="58">
        <v>2.0383360000000001</v>
      </c>
      <c r="AD84" s="58">
        <v>2.0829279999999999</v>
      </c>
      <c r="AE84" s="58">
        <v>2.130541</v>
      </c>
      <c r="AF84" s="58">
        <v>2.1806139999999998</v>
      </c>
      <c r="AG84" s="58">
        <v>2.2337739999999999</v>
      </c>
      <c r="AH84" s="58">
        <v>2.2938700000000001</v>
      </c>
      <c r="AI84" s="59">
        <v>2.1083999999999999E-2</v>
      </c>
    </row>
    <row r="85" spans="1:35" ht="15" customHeight="1" x14ac:dyDescent="0.45">
      <c r="A85" s="14" t="s">
        <v>581</v>
      </c>
      <c r="B85" s="57" t="s">
        <v>33</v>
      </c>
      <c r="C85" s="58">
        <v>5.9011930000000001</v>
      </c>
      <c r="D85" s="58">
        <v>5.9093119999999999</v>
      </c>
      <c r="E85" s="58">
        <v>6.0075989999999999</v>
      </c>
      <c r="F85" s="58">
        <v>6.0511860000000004</v>
      </c>
      <c r="G85" s="58">
        <v>6.0324730000000004</v>
      </c>
      <c r="H85" s="58">
        <v>6.0401530000000001</v>
      </c>
      <c r="I85" s="58">
        <v>6.0068710000000003</v>
      </c>
      <c r="J85" s="58">
        <v>5.9887499999999996</v>
      </c>
      <c r="K85" s="58">
        <v>6.0123920000000002</v>
      </c>
      <c r="L85" s="58">
        <v>6.043164</v>
      </c>
      <c r="M85" s="58">
        <v>6.0805150000000001</v>
      </c>
      <c r="N85" s="58">
        <v>6.1239869999999996</v>
      </c>
      <c r="O85" s="58">
        <v>6.1716579999999999</v>
      </c>
      <c r="P85" s="58">
        <v>6.2171960000000004</v>
      </c>
      <c r="Q85" s="58">
        <v>6.2589379999999997</v>
      </c>
      <c r="R85" s="58">
        <v>6.2949919999999997</v>
      </c>
      <c r="S85" s="58">
        <v>6.3437380000000001</v>
      </c>
      <c r="T85" s="58">
        <v>6.3933629999999999</v>
      </c>
      <c r="U85" s="58">
        <v>6.4459340000000003</v>
      </c>
      <c r="V85" s="58">
        <v>6.4962590000000002</v>
      </c>
      <c r="W85" s="58">
        <v>6.5507059999999999</v>
      </c>
      <c r="X85" s="58">
        <v>6.6111550000000001</v>
      </c>
      <c r="Y85" s="58">
        <v>6.680059</v>
      </c>
      <c r="Z85" s="58">
        <v>6.7546739999999996</v>
      </c>
      <c r="AA85" s="58">
        <v>6.8308970000000002</v>
      </c>
      <c r="AB85" s="58">
        <v>6.9150309999999999</v>
      </c>
      <c r="AC85" s="58">
        <v>7.0054020000000001</v>
      </c>
      <c r="AD85" s="58">
        <v>7.1014689999999998</v>
      </c>
      <c r="AE85" s="58">
        <v>7.1990059999999998</v>
      </c>
      <c r="AF85" s="58">
        <v>7.2990760000000003</v>
      </c>
      <c r="AG85" s="58">
        <v>7.4037119999999996</v>
      </c>
      <c r="AH85" s="58">
        <v>7.5171929999999998</v>
      </c>
      <c r="AI85" s="59">
        <v>7.8379999999999995E-3</v>
      </c>
    </row>
    <row r="86" spans="1:35" ht="15" customHeight="1" x14ac:dyDescent="0.45">
      <c r="A86" s="14" t="s">
        <v>582</v>
      </c>
      <c r="B86" s="56" t="s">
        <v>9</v>
      </c>
      <c r="C86" s="60">
        <v>18.224616999999999</v>
      </c>
      <c r="D86" s="60">
        <v>18.023304</v>
      </c>
      <c r="E86" s="60">
        <v>18.184066999999999</v>
      </c>
      <c r="F86" s="60">
        <v>18.125859999999999</v>
      </c>
      <c r="G86" s="60">
        <v>18.009326999999999</v>
      </c>
      <c r="H86" s="60">
        <v>17.964119</v>
      </c>
      <c r="I86" s="60">
        <v>17.795684999999999</v>
      </c>
      <c r="J86" s="60">
        <v>17.649498000000001</v>
      </c>
      <c r="K86" s="60">
        <v>17.640404</v>
      </c>
      <c r="L86" s="60">
        <v>17.664836999999999</v>
      </c>
      <c r="M86" s="60">
        <v>17.721133999999999</v>
      </c>
      <c r="N86" s="60">
        <v>17.769344</v>
      </c>
      <c r="O86" s="60">
        <v>17.832882000000001</v>
      </c>
      <c r="P86" s="60">
        <v>17.896843000000001</v>
      </c>
      <c r="Q86" s="60">
        <v>17.947029000000001</v>
      </c>
      <c r="R86" s="60">
        <v>17.980083</v>
      </c>
      <c r="S86" s="60">
        <v>18.051290999999999</v>
      </c>
      <c r="T86" s="60">
        <v>18.131616999999999</v>
      </c>
      <c r="U86" s="60">
        <v>18.214169999999999</v>
      </c>
      <c r="V86" s="60">
        <v>18.288353000000001</v>
      </c>
      <c r="W86" s="60">
        <v>18.370229999999999</v>
      </c>
      <c r="X86" s="60">
        <v>18.445329999999998</v>
      </c>
      <c r="Y86" s="60">
        <v>18.5457</v>
      </c>
      <c r="Z86" s="60">
        <v>18.659151000000001</v>
      </c>
      <c r="AA86" s="60">
        <v>18.777515000000001</v>
      </c>
      <c r="AB86" s="60">
        <v>18.914169000000001</v>
      </c>
      <c r="AC86" s="60">
        <v>19.063846999999999</v>
      </c>
      <c r="AD86" s="60">
        <v>19.228138000000001</v>
      </c>
      <c r="AE86" s="60">
        <v>19.392700000000001</v>
      </c>
      <c r="AF86" s="60">
        <v>19.558952000000001</v>
      </c>
      <c r="AG86" s="60">
        <v>19.734912999999999</v>
      </c>
      <c r="AH86" s="60">
        <v>19.928425000000001</v>
      </c>
      <c r="AI86" s="61">
        <v>2.8869999999999998E-3</v>
      </c>
    </row>
    <row r="88" spans="1:35" ht="15" customHeight="1" x14ac:dyDescent="0.45">
      <c r="B88" s="56" t="s">
        <v>36</v>
      </c>
    </row>
    <row r="89" spans="1:35" ht="15" customHeight="1" x14ac:dyDescent="0.45">
      <c r="A89" s="14" t="s">
        <v>583</v>
      </c>
      <c r="B89" s="57" t="s">
        <v>37</v>
      </c>
      <c r="C89" s="58">
        <v>7.5358999999999995E-2</v>
      </c>
      <c r="D89" s="58">
        <v>7.5356999999999993E-2</v>
      </c>
      <c r="E89" s="58">
        <v>7.5841000000000006E-2</v>
      </c>
      <c r="F89" s="58">
        <v>7.4917999999999998E-2</v>
      </c>
      <c r="G89" s="58">
        <v>7.3882000000000003E-2</v>
      </c>
      <c r="H89" s="58">
        <v>7.2729000000000002E-2</v>
      </c>
      <c r="I89" s="58">
        <v>7.2419999999999998E-2</v>
      </c>
      <c r="J89" s="58">
        <v>7.0753999999999997E-2</v>
      </c>
      <c r="K89" s="58">
        <v>7.0444999999999994E-2</v>
      </c>
      <c r="L89" s="58">
        <v>7.0512000000000005E-2</v>
      </c>
      <c r="M89" s="58">
        <v>7.0540000000000005E-2</v>
      </c>
      <c r="N89" s="58">
        <v>7.0503999999999997E-2</v>
      </c>
      <c r="O89" s="58">
        <v>7.0888000000000007E-2</v>
      </c>
      <c r="P89" s="58">
        <v>7.0814000000000002E-2</v>
      </c>
      <c r="Q89" s="58">
        <v>7.0871000000000003E-2</v>
      </c>
      <c r="R89" s="58">
        <v>7.0889999999999995E-2</v>
      </c>
      <c r="S89" s="58">
        <v>7.0757E-2</v>
      </c>
      <c r="T89" s="58">
        <v>7.0877999999999997E-2</v>
      </c>
      <c r="U89" s="58">
        <v>7.0815000000000003E-2</v>
      </c>
      <c r="V89" s="58">
        <v>7.0766999999999997E-2</v>
      </c>
      <c r="W89" s="58">
        <v>7.0726999999999998E-2</v>
      </c>
      <c r="X89" s="58">
        <v>7.0550000000000002E-2</v>
      </c>
      <c r="Y89" s="58">
        <v>7.0567000000000005E-2</v>
      </c>
      <c r="Z89" s="58">
        <v>7.0609000000000005E-2</v>
      </c>
      <c r="AA89" s="58">
        <v>7.0951E-2</v>
      </c>
      <c r="AB89" s="58">
        <v>7.0904999999999996E-2</v>
      </c>
      <c r="AC89" s="58">
        <v>7.0971000000000006E-2</v>
      </c>
      <c r="AD89" s="58">
        <v>7.1123000000000006E-2</v>
      </c>
      <c r="AE89" s="58">
        <v>7.1002999999999997E-2</v>
      </c>
      <c r="AF89" s="58">
        <v>7.1007000000000001E-2</v>
      </c>
      <c r="AG89" s="58">
        <v>7.1014999999999995E-2</v>
      </c>
      <c r="AH89" s="58">
        <v>7.1110999999999994E-2</v>
      </c>
      <c r="AI89" s="59">
        <v>-1.8699999999999999E-3</v>
      </c>
    </row>
    <row r="90" spans="1:35" ht="15" customHeight="1" x14ac:dyDescent="0.45">
      <c r="A90" s="14" t="s">
        <v>584</v>
      </c>
      <c r="B90" s="57" t="s">
        <v>38</v>
      </c>
      <c r="C90" s="58">
        <v>0.162357</v>
      </c>
      <c r="D90" s="58">
        <v>0.191328</v>
      </c>
      <c r="E90" s="58">
        <v>0.221054</v>
      </c>
      <c r="F90" s="58">
        <v>0.238786</v>
      </c>
      <c r="G90" s="58">
        <v>0.24629999999999999</v>
      </c>
      <c r="H90" s="58">
        <v>0.25051099999999998</v>
      </c>
      <c r="I90" s="58">
        <v>0.26385900000000001</v>
      </c>
      <c r="J90" s="58">
        <v>0.27308399999999999</v>
      </c>
      <c r="K90" s="58">
        <v>0.28330899999999998</v>
      </c>
      <c r="L90" s="58">
        <v>0.29291699999999998</v>
      </c>
      <c r="M90" s="58">
        <v>0.30275099999999999</v>
      </c>
      <c r="N90" s="58">
        <v>0.31529000000000001</v>
      </c>
      <c r="O90" s="58">
        <v>0.32294400000000001</v>
      </c>
      <c r="P90" s="58">
        <v>0.32739000000000001</v>
      </c>
      <c r="Q90" s="58">
        <v>0.33438699999999999</v>
      </c>
      <c r="R90" s="58">
        <v>0.34147899999999998</v>
      </c>
      <c r="S90" s="58">
        <v>0.34456599999999998</v>
      </c>
      <c r="T90" s="58">
        <v>0.35387299999999999</v>
      </c>
      <c r="U90" s="58">
        <v>0.35820600000000002</v>
      </c>
      <c r="V90" s="58">
        <v>0.36588799999999999</v>
      </c>
      <c r="W90" s="58">
        <v>0.37084299999999998</v>
      </c>
      <c r="X90" s="58">
        <v>0.37385800000000002</v>
      </c>
      <c r="Y90" s="58">
        <v>0.37909900000000002</v>
      </c>
      <c r="Z90" s="58">
        <v>0.38446999999999998</v>
      </c>
      <c r="AA90" s="58">
        <v>0.39179799999999998</v>
      </c>
      <c r="AB90" s="58">
        <v>0.39812500000000001</v>
      </c>
      <c r="AC90" s="58">
        <v>0.40338000000000002</v>
      </c>
      <c r="AD90" s="58">
        <v>0.41218100000000002</v>
      </c>
      <c r="AE90" s="58">
        <v>0.417624</v>
      </c>
      <c r="AF90" s="58">
        <v>0.42316300000000001</v>
      </c>
      <c r="AG90" s="58">
        <v>0.42725999999999997</v>
      </c>
      <c r="AH90" s="58">
        <v>0.43412099999999998</v>
      </c>
      <c r="AI90" s="59">
        <v>3.2235E-2</v>
      </c>
    </row>
    <row r="91" spans="1:35" ht="15" customHeight="1" x14ac:dyDescent="0.45">
      <c r="A91" s="14" t="s">
        <v>585</v>
      </c>
      <c r="B91" s="57" t="s">
        <v>39</v>
      </c>
      <c r="C91" s="58">
        <v>7.071E-3</v>
      </c>
      <c r="D91" s="58">
        <v>7.0089999999999996E-3</v>
      </c>
      <c r="E91" s="58">
        <v>7.0080000000000003E-3</v>
      </c>
      <c r="F91" s="58">
        <v>6.9160000000000003E-3</v>
      </c>
      <c r="G91" s="58">
        <v>6.8060000000000004E-3</v>
      </c>
      <c r="H91" s="58">
        <v>6.7390000000000002E-3</v>
      </c>
      <c r="I91" s="58">
        <v>6.7530000000000003E-3</v>
      </c>
      <c r="J91" s="58">
        <v>6.613E-3</v>
      </c>
      <c r="K91" s="58">
        <v>6.6169999999999996E-3</v>
      </c>
      <c r="L91" s="58">
        <v>6.6030000000000004E-3</v>
      </c>
      <c r="M91" s="58">
        <v>6.5960000000000003E-3</v>
      </c>
      <c r="N91" s="58">
        <v>6.5909999999999996E-3</v>
      </c>
      <c r="O91" s="58">
        <v>6.6020000000000002E-3</v>
      </c>
      <c r="P91" s="58">
        <v>6.5919999999999998E-3</v>
      </c>
      <c r="Q91" s="58">
        <v>6.6010000000000001E-3</v>
      </c>
      <c r="R91" s="58">
        <v>6.6020000000000002E-3</v>
      </c>
      <c r="S91" s="58">
        <v>6.5880000000000001E-3</v>
      </c>
      <c r="T91" s="58">
        <v>6.5839999999999996E-3</v>
      </c>
      <c r="U91" s="58">
        <v>6.574E-3</v>
      </c>
      <c r="V91" s="58">
        <v>6.587E-3</v>
      </c>
      <c r="W91" s="58">
        <v>6.5960000000000003E-3</v>
      </c>
      <c r="X91" s="58">
        <v>6.5820000000000002E-3</v>
      </c>
      <c r="Y91" s="58">
        <v>6.5970000000000004E-3</v>
      </c>
      <c r="Z91" s="58">
        <v>6.6E-3</v>
      </c>
      <c r="AA91" s="58">
        <v>6.6E-3</v>
      </c>
      <c r="AB91" s="58">
        <v>6.5960000000000003E-3</v>
      </c>
      <c r="AC91" s="58">
        <v>6.5989999999999998E-3</v>
      </c>
      <c r="AD91" s="58">
        <v>6.6039999999999996E-3</v>
      </c>
      <c r="AE91" s="58">
        <v>6.6010000000000001E-3</v>
      </c>
      <c r="AF91" s="58">
        <v>6.5970000000000004E-3</v>
      </c>
      <c r="AG91" s="58">
        <v>6.5950000000000002E-3</v>
      </c>
      <c r="AH91" s="58">
        <v>6.5979999999999997E-3</v>
      </c>
      <c r="AI91" s="59">
        <v>-2.2279999999999999E-3</v>
      </c>
    </row>
    <row r="92" spans="1:35" ht="15" customHeight="1" x14ac:dyDescent="0.45">
      <c r="A92" s="14" t="s">
        <v>586</v>
      </c>
      <c r="B92" s="56" t="s">
        <v>40</v>
      </c>
      <c r="C92" s="60">
        <v>0.244787</v>
      </c>
      <c r="D92" s="60">
        <v>0.27369300000000002</v>
      </c>
      <c r="E92" s="60">
        <v>0.30390299999999998</v>
      </c>
      <c r="F92" s="60">
        <v>0.32062000000000002</v>
      </c>
      <c r="G92" s="60">
        <v>0.326988</v>
      </c>
      <c r="H92" s="60">
        <v>0.32997799999999999</v>
      </c>
      <c r="I92" s="60">
        <v>0.343032</v>
      </c>
      <c r="J92" s="60">
        <v>0.35045100000000001</v>
      </c>
      <c r="K92" s="60">
        <v>0.360371</v>
      </c>
      <c r="L92" s="60">
        <v>0.370031</v>
      </c>
      <c r="M92" s="60">
        <v>0.37988699999999997</v>
      </c>
      <c r="N92" s="60">
        <v>0.39238499999999998</v>
      </c>
      <c r="O92" s="60">
        <v>0.40043400000000001</v>
      </c>
      <c r="P92" s="60">
        <v>0.40479599999999999</v>
      </c>
      <c r="Q92" s="60">
        <v>0.41185899999999998</v>
      </c>
      <c r="R92" s="60">
        <v>0.41897099999999998</v>
      </c>
      <c r="S92" s="60">
        <v>0.42191099999999998</v>
      </c>
      <c r="T92" s="60">
        <v>0.43133500000000002</v>
      </c>
      <c r="U92" s="60">
        <v>0.43559399999999998</v>
      </c>
      <c r="V92" s="60">
        <v>0.44324200000000002</v>
      </c>
      <c r="W92" s="60">
        <v>0.44816600000000001</v>
      </c>
      <c r="X92" s="60">
        <v>0.45098899999999997</v>
      </c>
      <c r="Y92" s="60">
        <v>0.45626299999999997</v>
      </c>
      <c r="Z92" s="60">
        <v>0.46167900000000001</v>
      </c>
      <c r="AA92" s="60">
        <v>0.46934999999999999</v>
      </c>
      <c r="AB92" s="60">
        <v>0.47562599999999999</v>
      </c>
      <c r="AC92" s="60">
        <v>0.48095100000000002</v>
      </c>
      <c r="AD92" s="60">
        <v>0.48990800000000001</v>
      </c>
      <c r="AE92" s="60">
        <v>0.495228</v>
      </c>
      <c r="AF92" s="60">
        <v>0.50076699999999996</v>
      </c>
      <c r="AG92" s="60">
        <v>0.50487000000000004</v>
      </c>
      <c r="AH92" s="60">
        <v>0.51183100000000004</v>
      </c>
      <c r="AI92" s="61">
        <v>2.4079E-2</v>
      </c>
    </row>
    <row r="94" spans="1:35" ht="15" customHeight="1" x14ac:dyDescent="0.45">
      <c r="B94" s="56" t="s">
        <v>41</v>
      </c>
    </row>
    <row r="95" spans="1:35" ht="15" customHeight="1" x14ac:dyDescent="0.45">
      <c r="A95" s="14" t="s">
        <v>587</v>
      </c>
      <c r="B95" s="57" t="s">
        <v>42</v>
      </c>
      <c r="C95" s="64">
        <v>6396</v>
      </c>
      <c r="D95" s="64">
        <v>6230</v>
      </c>
      <c r="E95" s="64">
        <v>6120</v>
      </c>
      <c r="F95" s="64">
        <v>6103</v>
      </c>
      <c r="G95" s="64">
        <v>6087</v>
      </c>
      <c r="H95" s="64">
        <v>6070</v>
      </c>
      <c r="I95" s="64">
        <v>6053</v>
      </c>
      <c r="J95" s="64">
        <v>6036</v>
      </c>
      <c r="K95" s="64">
        <v>6020</v>
      </c>
      <c r="L95" s="64">
        <v>6003</v>
      </c>
      <c r="M95" s="64">
        <v>5986</v>
      </c>
      <c r="N95" s="64">
        <v>5969</v>
      </c>
      <c r="O95" s="64">
        <v>5952</v>
      </c>
      <c r="P95" s="64">
        <v>5935</v>
      </c>
      <c r="Q95" s="64">
        <v>5918</v>
      </c>
      <c r="R95" s="64">
        <v>5901</v>
      </c>
      <c r="S95" s="64">
        <v>5884</v>
      </c>
      <c r="T95" s="64">
        <v>5867</v>
      </c>
      <c r="U95" s="64">
        <v>5850</v>
      </c>
      <c r="V95" s="64">
        <v>5833</v>
      </c>
      <c r="W95" s="64">
        <v>5816</v>
      </c>
      <c r="X95" s="64">
        <v>5799</v>
      </c>
      <c r="Y95" s="64">
        <v>5781</v>
      </c>
      <c r="Z95" s="64">
        <v>5764</v>
      </c>
      <c r="AA95" s="64">
        <v>5747</v>
      </c>
      <c r="AB95" s="64">
        <v>5730</v>
      </c>
      <c r="AC95" s="64">
        <v>5713</v>
      </c>
      <c r="AD95" s="64">
        <v>5696</v>
      </c>
      <c r="AE95" s="64">
        <v>5679</v>
      </c>
      <c r="AF95" s="64">
        <v>5662</v>
      </c>
      <c r="AG95" s="64">
        <v>5645</v>
      </c>
      <c r="AH95" s="64">
        <v>5628</v>
      </c>
      <c r="AI95" s="59">
        <v>-4.1180000000000001E-3</v>
      </c>
    </row>
    <row r="96" spans="1:35" ht="15" customHeight="1" x14ac:dyDescent="0.45">
      <c r="A96" s="14" t="s">
        <v>588</v>
      </c>
      <c r="B96" s="57" t="s">
        <v>43</v>
      </c>
      <c r="C96" s="64">
        <v>5657</v>
      </c>
      <c r="D96" s="64">
        <v>5603</v>
      </c>
      <c r="E96" s="64">
        <v>5518</v>
      </c>
      <c r="F96" s="64">
        <v>5503</v>
      </c>
      <c r="G96" s="64">
        <v>5489</v>
      </c>
      <c r="H96" s="64">
        <v>5475</v>
      </c>
      <c r="I96" s="64">
        <v>5460</v>
      </c>
      <c r="J96" s="64">
        <v>5446</v>
      </c>
      <c r="K96" s="64">
        <v>5432</v>
      </c>
      <c r="L96" s="64">
        <v>5417</v>
      </c>
      <c r="M96" s="64">
        <v>5403</v>
      </c>
      <c r="N96" s="64">
        <v>5389</v>
      </c>
      <c r="O96" s="64">
        <v>5375</v>
      </c>
      <c r="P96" s="64">
        <v>5360</v>
      </c>
      <c r="Q96" s="64">
        <v>5346</v>
      </c>
      <c r="R96" s="64">
        <v>5332</v>
      </c>
      <c r="S96" s="64">
        <v>5317</v>
      </c>
      <c r="T96" s="64">
        <v>5303</v>
      </c>
      <c r="U96" s="64">
        <v>5289</v>
      </c>
      <c r="V96" s="64">
        <v>5275</v>
      </c>
      <c r="W96" s="64">
        <v>5260</v>
      </c>
      <c r="X96" s="64">
        <v>5246</v>
      </c>
      <c r="Y96" s="64">
        <v>5232</v>
      </c>
      <c r="Z96" s="64">
        <v>5218</v>
      </c>
      <c r="AA96" s="64">
        <v>5203</v>
      </c>
      <c r="AB96" s="64">
        <v>5189</v>
      </c>
      <c r="AC96" s="64">
        <v>5175</v>
      </c>
      <c r="AD96" s="64">
        <v>5161</v>
      </c>
      <c r="AE96" s="64">
        <v>5147</v>
      </c>
      <c r="AF96" s="64">
        <v>5132</v>
      </c>
      <c r="AG96" s="64">
        <v>5118</v>
      </c>
      <c r="AH96" s="64">
        <v>5104</v>
      </c>
      <c r="AI96" s="59">
        <v>-3.313E-3</v>
      </c>
    </row>
    <row r="97" spans="1:35" ht="15" customHeight="1" x14ac:dyDescent="0.45">
      <c r="A97" s="14" t="s">
        <v>589</v>
      </c>
      <c r="B97" s="57" t="s">
        <v>44</v>
      </c>
      <c r="C97" s="64">
        <v>6389</v>
      </c>
      <c r="D97" s="64">
        <v>6159</v>
      </c>
      <c r="E97" s="64">
        <v>6088</v>
      </c>
      <c r="F97" s="64">
        <v>6078</v>
      </c>
      <c r="G97" s="64">
        <v>6068</v>
      </c>
      <c r="H97" s="64">
        <v>6059</v>
      </c>
      <c r="I97" s="64">
        <v>6049</v>
      </c>
      <c r="J97" s="64">
        <v>6039</v>
      </c>
      <c r="K97" s="64">
        <v>6029</v>
      </c>
      <c r="L97" s="64">
        <v>6019</v>
      </c>
      <c r="M97" s="64">
        <v>6009</v>
      </c>
      <c r="N97" s="64">
        <v>5999</v>
      </c>
      <c r="O97" s="64">
        <v>5990</v>
      </c>
      <c r="P97" s="64">
        <v>5980</v>
      </c>
      <c r="Q97" s="64">
        <v>5970</v>
      </c>
      <c r="R97" s="64">
        <v>5960</v>
      </c>
      <c r="S97" s="64">
        <v>5950</v>
      </c>
      <c r="T97" s="64">
        <v>5940</v>
      </c>
      <c r="U97" s="64">
        <v>5930</v>
      </c>
      <c r="V97" s="64">
        <v>5920</v>
      </c>
      <c r="W97" s="64">
        <v>5910</v>
      </c>
      <c r="X97" s="64">
        <v>5900</v>
      </c>
      <c r="Y97" s="64">
        <v>5890</v>
      </c>
      <c r="Z97" s="64">
        <v>5880</v>
      </c>
      <c r="AA97" s="64">
        <v>5870</v>
      </c>
      <c r="AB97" s="64">
        <v>5860</v>
      </c>
      <c r="AC97" s="64">
        <v>5850</v>
      </c>
      <c r="AD97" s="64">
        <v>5840</v>
      </c>
      <c r="AE97" s="64">
        <v>5830</v>
      </c>
      <c r="AF97" s="64">
        <v>5820</v>
      </c>
      <c r="AG97" s="64">
        <v>5810</v>
      </c>
      <c r="AH97" s="64">
        <v>5800</v>
      </c>
      <c r="AI97" s="59">
        <v>-3.1150000000000001E-3</v>
      </c>
    </row>
    <row r="98" spans="1:35" ht="15" customHeight="1" x14ac:dyDescent="0.45">
      <c r="A98" s="14" t="s">
        <v>590</v>
      </c>
      <c r="B98" s="57" t="s">
        <v>45</v>
      </c>
      <c r="C98" s="64">
        <v>6946</v>
      </c>
      <c r="D98" s="64">
        <v>6447</v>
      </c>
      <c r="E98" s="64">
        <v>6360</v>
      </c>
      <c r="F98" s="64">
        <v>6351</v>
      </c>
      <c r="G98" s="64">
        <v>6342</v>
      </c>
      <c r="H98" s="64">
        <v>6332</v>
      </c>
      <c r="I98" s="64">
        <v>6323</v>
      </c>
      <c r="J98" s="64">
        <v>6313</v>
      </c>
      <c r="K98" s="64">
        <v>6304</v>
      </c>
      <c r="L98" s="64">
        <v>6294</v>
      </c>
      <c r="M98" s="64">
        <v>6284</v>
      </c>
      <c r="N98" s="64">
        <v>6274</v>
      </c>
      <c r="O98" s="64">
        <v>6264</v>
      </c>
      <c r="P98" s="64">
        <v>6254</v>
      </c>
      <c r="Q98" s="64">
        <v>6244</v>
      </c>
      <c r="R98" s="64">
        <v>6234</v>
      </c>
      <c r="S98" s="64">
        <v>6224</v>
      </c>
      <c r="T98" s="64">
        <v>6214</v>
      </c>
      <c r="U98" s="64">
        <v>6203</v>
      </c>
      <c r="V98" s="64">
        <v>6193</v>
      </c>
      <c r="W98" s="64">
        <v>6183</v>
      </c>
      <c r="X98" s="64">
        <v>6172</v>
      </c>
      <c r="Y98" s="64">
        <v>6162</v>
      </c>
      <c r="Z98" s="64">
        <v>6152</v>
      </c>
      <c r="AA98" s="64">
        <v>6141</v>
      </c>
      <c r="AB98" s="64">
        <v>6131</v>
      </c>
      <c r="AC98" s="64">
        <v>6120</v>
      </c>
      <c r="AD98" s="64">
        <v>6110</v>
      </c>
      <c r="AE98" s="64">
        <v>6099</v>
      </c>
      <c r="AF98" s="64">
        <v>6089</v>
      </c>
      <c r="AG98" s="64">
        <v>6078</v>
      </c>
      <c r="AH98" s="64">
        <v>6068</v>
      </c>
      <c r="AI98" s="59">
        <v>-4.3499999999999997E-3</v>
      </c>
    </row>
    <row r="99" spans="1:35" ht="15" customHeight="1" x14ac:dyDescent="0.45">
      <c r="A99" s="14" t="s">
        <v>591</v>
      </c>
      <c r="B99" s="57" t="s">
        <v>46</v>
      </c>
      <c r="C99" s="64">
        <v>2436</v>
      </c>
      <c r="D99" s="64">
        <v>2550</v>
      </c>
      <c r="E99" s="64">
        <v>2538</v>
      </c>
      <c r="F99" s="64">
        <v>2530</v>
      </c>
      <c r="G99" s="64">
        <v>2522</v>
      </c>
      <c r="H99" s="64">
        <v>2514</v>
      </c>
      <c r="I99" s="64">
        <v>2506</v>
      </c>
      <c r="J99" s="64">
        <v>2498</v>
      </c>
      <c r="K99" s="64">
        <v>2491</v>
      </c>
      <c r="L99" s="64">
        <v>2483</v>
      </c>
      <c r="M99" s="64">
        <v>2475</v>
      </c>
      <c r="N99" s="64">
        <v>2468</v>
      </c>
      <c r="O99" s="64">
        <v>2460</v>
      </c>
      <c r="P99" s="64">
        <v>2452</v>
      </c>
      <c r="Q99" s="64">
        <v>2445</v>
      </c>
      <c r="R99" s="64">
        <v>2437</v>
      </c>
      <c r="S99" s="64">
        <v>2430</v>
      </c>
      <c r="T99" s="64">
        <v>2422</v>
      </c>
      <c r="U99" s="64">
        <v>2414</v>
      </c>
      <c r="V99" s="64">
        <v>2407</v>
      </c>
      <c r="W99" s="64">
        <v>2399</v>
      </c>
      <c r="X99" s="64">
        <v>2392</v>
      </c>
      <c r="Y99" s="64">
        <v>2384</v>
      </c>
      <c r="Z99" s="64">
        <v>2376</v>
      </c>
      <c r="AA99" s="64">
        <v>2369</v>
      </c>
      <c r="AB99" s="64">
        <v>2361</v>
      </c>
      <c r="AC99" s="64">
        <v>2354</v>
      </c>
      <c r="AD99" s="64">
        <v>2346</v>
      </c>
      <c r="AE99" s="64">
        <v>2339</v>
      </c>
      <c r="AF99" s="64">
        <v>2331</v>
      </c>
      <c r="AG99" s="64">
        <v>2324</v>
      </c>
      <c r="AH99" s="64">
        <v>2316</v>
      </c>
      <c r="AI99" s="59">
        <v>-1.6280000000000001E-3</v>
      </c>
    </row>
    <row r="100" spans="1:35" ht="15" customHeight="1" x14ac:dyDescent="0.45">
      <c r="A100" s="14" t="s">
        <v>592</v>
      </c>
      <c r="B100" s="57" t="s">
        <v>47</v>
      </c>
      <c r="C100" s="64">
        <v>3226</v>
      </c>
      <c r="D100" s="64">
        <v>3351</v>
      </c>
      <c r="E100" s="64">
        <v>3326</v>
      </c>
      <c r="F100" s="64">
        <v>3321</v>
      </c>
      <c r="G100" s="64">
        <v>3316</v>
      </c>
      <c r="H100" s="64">
        <v>3311</v>
      </c>
      <c r="I100" s="64">
        <v>3306</v>
      </c>
      <c r="J100" s="64">
        <v>3301</v>
      </c>
      <c r="K100" s="64">
        <v>3295</v>
      </c>
      <c r="L100" s="64">
        <v>3290</v>
      </c>
      <c r="M100" s="64">
        <v>3285</v>
      </c>
      <c r="N100" s="64">
        <v>3280</v>
      </c>
      <c r="O100" s="64">
        <v>3275</v>
      </c>
      <c r="P100" s="64">
        <v>3269</v>
      </c>
      <c r="Q100" s="64">
        <v>3264</v>
      </c>
      <c r="R100" s="64">
        <v>3259</v>
      </c>
      <c r="S100" s="64">
        <v>3253</v>
      </c>
      <c r="T100" s="64">
        <v>3248</v>
      </c>
      <c r="U100" s="64">
        <v>3243</v>
      </c>
      <c r="V100" s="64">
        <v>3237</v>
      </c>
      <c r="W100" s="64">
        <v>3232</v>
      </c>
      <c r="X100" s="64">
        <v>3226</v>
      </c>
      <c r="Y100" s="64">
        <v>3221</v>
      </c>
      <c r="Z100" s="64">
        <v>3215</v>
      </c>
      <c r="AA100" s="64">
        <v>3210</v>
      </c>
      <c r="AB100" s="64">
        <v>3204</v>
      </c>
      <c r="AC100" s="64">
        <v>3199</v>
      </c>
      <c r="AD100" s="64">
        <v>3193</v>
      </c>
      <c r="AE100" s="64">
        <v>3188</v>
      </c>
      <c r="AF100" s="64">
        <v>3182</v>
      </c>
      <c r="AG100" s="64">
        <v>3177</v>
      </c>
      <c r="AH100" s="64">
        <v>3171</v>
      </c>
      <c r="AI100" s="59">
        <v>-5.5500000000000005E-4</v>
      </c>
    </row>
    <row r="101" spans="1:35" ht="15" customHeight="1" x14ac:dyDescent="0.45">
      <c r="A101" s="14" t="s">
        <v>593</v>
      </c>
      <c r="B101" s="57" t="s">
        <v>48</v>
      </c>
      <c r="C101" s="64">
        <v>2090</v>
      </c>
      <c r="D101" s="64">
        <v>2035</v>
      </c>
      <c r="E101" s="64">
        <v>1980</v>
      </c>
      <c r="F101" s="64">
        <v>1972</v>
      </c>
      <c r="G101" s="64">
        <v>1964</v>
      </c>
      <c r="H101" s="64">
        <v>1956</v>
      </c>
      <c r="I101" s="64">
        <v>1948</v>
      </c>
      <c r="J101" s="64">
        <v>1940</v>
      </c>
      <c r="K101" s="64">
        <v>1933</v>
      </c>
      <c r="L101" s="64">
        <v>1925</v>
      </c>
      <c r="M101" s="64">
        <v>1917</v>
      </c>
      <c r="N101" s="64">
        <v>1909</v>
      </c>
      <c r="O101" s="64">
        <v>1901</v>
      </c>
      <c r="P101" s="64">
        <v>1894</v>
      </c>
      <c r="Q101" s="64">
        <v>1886</v>
      </c>
      <c r="R101" s="64">
        <v>1878</v>
      </c>
      <c r="S101" s="64">
        <v>1871</v>
      </c>
      <c r="T101" s="64">
        <v>1863</v>
      </c>
      <c r="U101" s="64">
        <v>1855</v>
      </c>
      <c r="V101" s="64">
        <v>1848</v>
      </c>
      <c r="W101" s="64">
        <v>1840</v>
      </c>
      <c r="X101" s="64">
        <v>1832</v>
      </c>
      <c r="Y101" s="64">
        <v>1825</v>
      </c>
      <c r="Z101" s="64">
        <v>1817</v>
      </c>
      <c r="AA101" s="64">
        <v>1810</v>
      </c>
      <c r="AB101" s="64">
        <v>1802</v>
      </c>
      <c r="AC101" s="64">
        <v>1795</v>
      </c>
      <c r="AD101" s="64">
        <v>1787</v>
      </c>
      <c r="AE101" s="64">
        <v>1780</v>
      </c>
      <c r="AF101" s="64">
        <v>1772</v>
      </c>
      <c r="AG101" s="64">
        <v>1765</v>
      </c>
      <c r="AH101" s="64">
        <v>1757</v>
      </c>
      <c r="AI101" s="59">
        <v>-5.5830000000000003E-3</v>
      </c>
    </row>
    <row r="102" spans="1:35" ht="15" customHeight="1" x14ac:dyDescent="0.45">
      <c r="A102" s="14" t="s">
        <v>594</v>
      </c>
      <c r="B102" s="57" t="s">
        <v>49</v>
      </c>
      <c r="C102" s="64">
        <v>5154</v>
      </c>
      <c r="D102" s="64">
        <v>4855</v>
      </c>
      <c r="E102" s="64">
        <v>4737</v>
      </c>
      <c r="F102" s="64">
        <v>4721</v>
      </c>
      <c r="G102" s="64">
        <v>4706</v>
      </c>
      <c r="H102" s="64">
        <v>4690</v>
      </c>
      <c r="I102" s="64">
        <v>4675</v>
      </c>
      <c r="J102" s="64">
        <v>4659</v>
      </c>
      <c r="K102" s="64">
        <v>4644</v>
      </c>
      <c r="L102" s="64">
        <v>4628</v>
      </c>
      <c r="M102" s="64">
        <v>4612</v>
      </c>
      <c r="N102" s="64">
        <v>4597</v>
      </c>
      <c r="O102" s="64">
        <v>4581</v>
      </c>
      <c r="P102" s="64">
        <v>4565</v>
      </c>
      <c r="Q102" s="64">
        <v>4549</v>
      </c>
      <c r="R102" s="64">
        <v>4533</v>
      </c>
      <c r="S102" s="64">
        <v>4516</v>
      </c>
      <c r="T102" s="64">
        <v>4500</v>
      </c>
      <c r="U102" s="64">
        <v>4484</v>
      </c>
      <c r="V102" s="64">
        <v>4468</v>
      </c>
      <c r="W102" s="64">
        <v>4452</v>
      </c>
      <c r="X102" s="64">
        <v>4436</v>
      </c>
      <c r="Y102" s="64">
        <v>4420</v>
      </c>
      <c r="Z102" s="64">
        <v>4404</v>
      </c>
      <c r="AA102" s="64">
        <v>4388</v>
      </c>
      <c r="AB102" s="64">
        <v>4372</v>
      </c>
      <c r="AC102" s="64">
        <v>4355</v>
      </c>
      <c r="AD102" s="64">
        <v>4339</v>
      </c>
      <c r="AE102" s="64">
        <v>4324</v>
      </c>
      <c r="AF102" s="64">
        <v>4308</v>
      </c>
      <c r="AG102" s="64">
        <v>4292</v>
      </c>
      <c r="AH102" s="64">
        <v>4276</v>
      </c>
      <c r="AI102" s="59">
        <v>-6.0060000000000001E-3</v>
      </c>
    </row>
    <row r="103" spans="1:35" ht="15" customHeight="1" x14ac:dyDescent="0.45">
      <c r="A103" s="14" t="s">
        <v>595</v>
      </c>
      <c r="B103" s="57" t="s">
        <v>50</v>
      </c>
      <c r="C103" s="64">
        <v>3565</v>
      </c>
      <c r="D103" s="64">
        <v>3341</v>
      </c>
      <c r="E103" s="64">
        <v>3224</v>
      </c>
      <c r="F103" s="64">
        <v>3213</v>
      </c>
      <c r="G103" s="64">
        <v>3201</v>
      </c>
      <c r="H103" s="64">
        <v>3189</v>
      </c>
      <c r="I103" s="64">
        <v>3177</v>
      </c>
      <c r="J103" s="64">
        <v>3165</v>
      </c>
      <c r="K103" s="64">
        <v>3153</v>
      </c>
      <c r="L103" s="64">
        <v>3141</v>
      </c>
      <c r="M103" s="64">
        <v>3129</v>
      </c>
      <c r="N103" s="64">
        <v>3117</v>
      </c>
      <c r="O103" s="64">
        <v>3105</v>
      </c>
      <c r="P103" s="64">
        <v>3093</v>
      </c>
      <c r="Q103" s="64">
        <v>3081</v>
      </c>
      <c r="R103" s="64">
        <v>3068</v>
      </c>
      <c r="S103" s="64">
        <v>3056</v>
      </c>
      <c r="T103" s="64">
        <v>3044</v>
      </c>
      <c r="U103" s="64">
        <v>3031</v>
      </c>
      <c r="V103" s="64">
        <v>3019</v>
      </c>
      <c r="W103" s="64">
        <v>3007</v>
      </c>
      <c r="X103" s="64">
        <v>2994</v>
      </c>
      <c r="Y103" s="64">
        <v>2982</v>
      </c>
      <c r="Z103" s="64">
        <v>2969</v>
      </c>
      <c r="AA103" s="64">
        <v>2957</v>
      </c>
      <c r="AB103" s="64">
        <v>2945</v>
      </c>
      <c r="AC103" s="64">
        <v>2932</v>
      </c>
      <c r="AD103" s="64">
        <v>2920</v>
      </c>
      <c r="AE103" s="64">
        <v>2907</v>
      </c>
      <c r="AF103" s="64">
        <v>2895</v>
      </c>
      <c r="AG103" s="64">
        <v>2882</v>
      </c>
      <c r="AH103" s="64">
        <v>2870</v>
      </c>
      <c r="AI103" s="59">
        <v>-6.9709999999999998E-3</v>
      </c>
    </row>
    <row r="104" spans="1:35" ht="15" customHeight="1" x14ac:dyDescent="0.45">
      <c r="A104" s="14" t="s">
        <v>596</v>
      </c>
      <c r="B104" s="56" t="s">
        <v>51</v>
      </c>
      <c r="C104" s="62">
        <v>4268.2338870000003</v>
      </c>
      <c r="D104" s="62">
        <v>4147.2778319999998</v>
      </c>
      <c r="E104" s="62">
        <v>4071.8686520000001</v>
      </c>
      <c r="F104" s="62">
        <v>4056.20874</v>
      </c>
      <c r="G104" s="62">
        <v>4040.7045899999998</v>
      </c>
      <c r="H104" s="62">
        <v>4025.211914</v>
      </c>
      <c r="I104" s="62">
        <v>4009.6479490000002</v>
      </c>
      <c r="J104" s="62">
        <v>3994.1108399999998</v>
      </c>
      <c r="K104" s="62">
        <v>3979.0825199999999</v>
      </c>
      <c r="L104" s="62">
        <v>3963.513672</v>
      </c>
      <c r="M104" s="62">
        <v>3948.0942380000001</v>
      </c>
      <c r="N104" s="62">
        <v>3932.982422</v>
      </c>
      <c r="O104" s="62">
        <v>3917.7321780000002</v>
      </c>
      <c r="P104" s="62">
        <v>3902.321289</v>
      </c>
      <c r="Q104" s="62">
        <v>3887.1816410000001</v>
      </c>
      <c r="R104" s="62">
        <v>3871.6860350000002</v>
      </c>
      <c r="S104" s="62">
        <v>3856.4580080000001</v>
      </c>
      <c r="T104" s="62">
        <v>3841.1408689999998</v>
      </c>
      <c r="U104" s="62">
        <v>3825.5895999999998</v>
      </c>
      <c r="V104" s="62">
        <v>3810.553711</v>
      </c>
      <c r="W104" s="62">
        <v>3795.1042480000001</v>
      </c>
      <c r="X104" s="62">
        <v>3779.6782229999999</v>
      </c>
      <c r="Y104" s="62">
        <v>3764.4091800000001</v>
      </c>
      <c r="Z104" s="62">
        <v>3748.8051759999998</v>
      </c>
      <c r="AA104" s="62">
        <v>3733.5898440000001</v>
      </c>
      <c r="AB104" s="62">
        <v>3718.1291500000002</v>
      </c>
      <c r="AC104" s="62">
        <v>3702.7531739999999</v>
      </c>
      <c r="AD104" s="62">
        <v>3687.3203119999998</v>
      </c>
      <c r="AE104" s="62">
        <v>3672.2294919999999</v>
      </c>
      <c r="AF104" s="62">
        <v>3656.8779300000001</v>
      </c>
      <c r="AG104" s="62">
        <v>3641.9853520000001</v>
      </c>
      <c r="AH104" s="62">
        <v>3627.0097660000001</v>
      </c>
      <c r="AI104" s="61">
        <v>-5.2379999999999996E-3</v>
      </c>
    </row>
    <row r="106" spans="1:35" ht="15" customHeight="1" x14ac:dyDescent="0.45">
      <c r="B106" s="56" t="s">
        <v>52</v>
      </c>
    </row>
    <row r="107" spans="1:35" ht="15" customHeight="1" x14ac:dyDescent="0.45">
      <c r="A107" s="14" t="s">
        <v>597</v>
      </c>
      <c r="B107" s="57" t="s">
        <v>42</v>
      </c>
      <c r="C107" s="64">
        <v>536</v>
      </c>
      <c r="D107" s="64">
        <v>501</v>
      </c>
      <c r="E107" s="64">
        <v>578</v>
      </c>
      <c r="F107" s="64">
        <v>584</v>
      </c>
      <c r="G107" s="64">
        <v>590</v>
      </c>
      <c r="H107" s="64">
        <v>596</v>
      </c>
      <c r="I107" s="64">
        <v>602</v>
      </c>
      <c r="J107" s="64">
        <v>609</v>
      </c>
      <c r="K107" s="64">
        <v>615</v>
      </c>
      <c r="L107" s="64">
        <v>621</v>
      </c>
      <c r="M107" s="64">
        <v>627</v>
      </c>
      <c r="N107" s="64">
        <v>633</v>
      </c>
      <c r="O107" s="64">
        <v>639</v>
      </c>
      <c r="P107" s="64">
        <v>646</v>
      </c>
      <c r="Q107" s="64">
        <v>652</v>
      </c>
      <c r="R107" s="64">
        <v>658</v>
      </c>
      <c r="S107" s="64">
        <v>664</v>
      </c>
      <c r="T107" s="64">
        <v>671</v>
      </c>
      <c r="U107" s="64">
        <v>677</v>
      </c>
      <c r="V107" s="64">
        <v>683</v>
      </c>
      <c r="W107" s="64">
        <v>689</v>
      </c>
      <c r="X107" s="64">
        <v>696</v>
      </c>
      <c r="Y107" s="64">
        <v>702</v>
      </c>
      <c r="Z107" s="64">
        <v>708</v>
      </c>
      <c r="AA107" s="64">
        <v>714</v>
      </c>
      <c r="AB107" s="64">
        <v>721</v>
      </c>
      <c r="AC107" s="64">
        <v>727</v>
      </c>
      <c r="AD107" s="64">
        <v>733</v>
      </c>
      <c r="AE107" s="64">
        <v>739</v>
      </c>
      <c r="AF107" s="64">
        <v>746</v>
      </c>
      <c r="AG107" s="64">
        <v>752</v>
      </c>
      <c r="AH107" s="64">
        <v>758</v>
      </c>
      <c r="AI107" s="59">
        <v>1.1242E-2</v>
      </c>
    </row>
    <row r="108" spans="1:35" ht="15" customHeight="1" x14ac:dyDescent="0.45">
      <c r="A108" s="14" t="s">
        <v>598</v>
      </c>
      <c r="B108" s="57" t="s">
        <v>43</v>
      </c>
      <c r="C108" s="64">
        <v>786</v>
      </c>
      <c r="D108" s="64">
        <v>700</v>
      </c>
      <c r="E108" s="64">
        <v>820</v>
      </c>
      <c r="F108" s="64">
        <v>828</v>
      </c>
      <c r="G108" s="64">
        <v>837</v>
      </c>
      <c r="H108" s="64">
        <v>845</v>
      </c>
      <c r="I108" s="64">
        <v>853</v>
      </c>
      <c r="J108" s="64">
        <v>862</v>
      </c>
      <c r="K108" s="64">
        <v>870</v>
      </c>
      <c r="L108" s="64">
        <v>878</v>
      </c>
      <c r="M108" s="64">
        <v>886</v>
      </c>
      <c r="N108" s="64">
        <v>895</v>
      </c>
      <c r="O108" s="64">
        <v>903</v>
      </c>
      <c r="P108" s="64">
        <v>911</v>
      </c>
      <c r="Q108" s="64">
        <v>919</v>
      </c>
      <c r="R108" s="64">
        <v>928</v>
      </c>
      <c r="S108" s="64">
        <v>936</v>
      </c>
      <c r="T108" s="64">
        <v>944</v>
      </c>
      <c r="U108" s="64">
        <v>952</v>
      </c>
      <c r="V108" s="64">
        <v>961</v>
      </c>
      <c r="W108" s="64">
        <v>969</v>
      </c>
      <c r="X108" s="64">
        <v>977</v>
      </c>
      <c r="Y108" s="64">
        <v>985</v>
      </c>
      <c r="Z108" s="64">
        <v>994</v>
      </c>
      <c r="AA108" s="64">
        <v>1002</v>
      </c>
      <c r="AB108" s="64">
        <v>1010</v>
      </c>
      <c r="AC108" s="64">
        <v>1019</v>
      </c>
      <c r="AD108" s="64">
        <v>1027</v>
      </c>
      <c r="AE108" s="64">
        <v>1035</v>
      </c>
      <c r="AF108" s="64">
        <v>1043</v>
      </c>
      <c r="AG108" s="64">
        <v>1052</v>
      </c>
      <c r="AH108" s="64">
        <v>1060</v>
      </c>
      <c r="AI108" s="59">
        <v>9.6939999999999995E-3</v>
      </c>
    </row>
    <row r="109" spans="1:35" ht="15" customHeight="1" x14ac:dyDescent="0.45">
      <c r="A109" s="14" t="s">
        <v>599</v>
      </c>
      <c r="B109" s="57" t="s">
        <v>44</v>
      </c>
      <c r="C109" s="64">
        <v>830</v>
      </c>
      <c r="D109" s="64">
        <v>761</v>
      </c>
      <c r="E109" s="64">
        <v>855</v>
      </c>
      <c r="F109" s="64">
        <v>862</v>
      </c>
      <c r="G109" s="64">
        <v>868</v>
      </c>
      <c r="H109" s="64">
        <v>875</v>
      </c>
      <c r="I109" s="64">
        <v>881</v>
      </c>
      <c r="J109" s="64">
        <v>888</v>
      </c>
      <c r="K109" s="64">
        <v>894</v>
      </c>
      <c r="L109" s="64">
        <v>901</v>
      </c>
      <c r="M109" s="64">
        <v>907</v>
      </c>
      <c r="N109" s="64">
        <v>914</v>
      </c>
      <c r="O109" s="64">
        <v>920</v>
      </c>
      <c r="P109" s="64">
        <v>927</v>
      </c>
      <c r="Q109" s="64">
        <v>933</v>
      </c>
      <c r="R109" s="64">
        <v>940</v>
      </c>
      <c r="S109" s="64">
        <v>947</v>
      </c>
      <c r="T109" s="64">
        <v>953</v>
      </c>
      <c r="U109" s="64">
        <v>960</v>
      </c>
      <c r="V109" s="64">
        <v>966</v>
      </c>
      <c r="W109" s="64">
        <v>973</v>
      </c>
      <c r="X109" s="64">
        <v>979</v>
      </c>
      <c r="Y109" s="64">
        <v>986</v>
      </c>
      <c r="Z109" s="64">
        <v>993</v>
      </c>
      <c r="AA109" s="64">
        <v>999</v>
      </c>
      <c r="AB109" s="64">
        <v>1006</v>
      </c>
      <c r="AC109" s="64">
        <v>1012</v>
      </c>
      <c r="AD109" s="64">
        <v>1019</v>
      </c>
      <c r="AE109" s="64">
        <v>1026</v>
      </c>
      <c r="AF109" s="64">
        <v>1032</v>
      </c>
      <c r="AG109" s="64">
        <v>1039</v>
      </c>
      <c r="AH109" s="64">
        <v>1046</v>
      </c>
      <c r="AI109" s="59">
        <v>7.489E-3</v>
      </c>
    </row>
    <row r="110" spans="1:35" ht="15" customHeight="1" x14ac:dyDescent="0.45">
      <c r="A110" s="14" t="s">
        <v>600</v>
      </c>
      <c r="B110" s="57" t="s">
        <v>45</v>
      </c>
      <c r="C110" s="64">
        <v>961</v>
      </c>
      <c r="D110" s="64">
        <v>938</v>
      </c>
      <c r="E110" s="64">
        <v>1041</v>
      </c>
      <c r="F110" s="64">
        <v>1048</v>
      </c>
      <c r="G110" s="64">
        <v>1054</v>
      </c>
      <c r="H110" s="64">
        <v>1060</v>
      </c>
      <c r="I110" s="64">
        <v>1066</v>
      </c>
      <c r="J110" s="64">
        <v>1072</v>
      </c>
      <c r="K110" s="64">
        <v>1079</v>
      </c>
      <c r="L110" s="64">
        <v>1085</v>
      </c>
      <c r="M110" s="64">
        <v>1091</v>
      </c>
      <c r="N110" s="64">
        <v>1097</v>
      </c>
      <c r="O110" s="64">
        <v>1104</v>
      </c>
      <c r="P110" s="64">
        <v>1110</v>
      </c>
      <c r="Q110" s="64">
        <v>1116</v>
      </c>
      <c r="R110" s="64">
        <v>1123</v>
      </c>
      <c r="S110" s="64">
        <v>1129</v>
      </c>
      <c r="T110" s="64">
        <v>1136</v>
      </c>
      <c r="U110" s="64">
        <v>1142</v>
      </c>
      <c r="V110" s="64">
        <v>1148</v>
      </c>
      <c r="W110" s="64">
        <v>1155</v>
      </c>
      <c r="X110" s="64">
        <v>1161</v>
      </c>
      <c r="Y110" s="64">
        <v>1168</v>
      </c>
      <c r="Z110" s="64">
        <v>1174</v>
      </c>
      <c r="AA110" s="64">
        <v>1180</v>
      </c>
      <c r="AB110" s="64">
        <v>1187</v>
      </c>
      <c r="AC110" s="64">
        <v>1193</v>
      </c>
      <c r="AD110" s="64">
        <v>1200</v>
      </c>
      <c r="AE110" s="64">
        <v>1206</v>
      </c>
      <c r="AF110" s="64">
        <v>1213</v>
      </c>
      <c r="AG110" s="64">
        <v>1219</v>
      </c>
      <c r="AH110" s="64">
        <v>1225</v>
      </c>
      <c r="AI110" s="59">
        <v>7.8600000000000007E-3</v>
      </c>
    </row>
    <row r="111" spans="1:35" ht="15" customHeight="1" x14ac:dyDescent="0.45">
      <c r="A111" s="14" t="s">
        <v>601</v>
      </c>
      <c r="B111" s="57" t="s">
        <v>46</v>
      </c>
      <c r="C111" s="64">
        <v>2439</v>
      </c>
      <c r="D111" s="64">
        <v>2155</v>
      </c>
      <c r="E111" s="64">
        <v>2313</v>
      </c>
      <c r="F111" s="64">
        <v>2326</v>
      </c>
      <c r="G111" s="64">
        <v>2339</v>
      </c>
      <c r="H111" s="64">
        <v>2352</v>
      </c>
      <c r="I111" s="64">
        <v>2365</v>
      </c>
      <c r="J111" s="64">
        <v>2377</v>
      </c>
      <c r="K111" s="64">
        <v>2390</v>
      </c>
      <c r="L111" s="64">
        <v>2402</v>
      </c>
      <c r="M111" s="64">
        <v>2415</v>
      </c>
      <c r="N111" s="64">
        <v>2428</v>
      </c>
      <c r="O111" s="64">
        <v>2440</v>
      </c>
      <c r="P111" s="64">
        <v>2453</v>
      </c>
      <c r="Q111" s="64">
        <v>2466</v>
      </c>
      <c r="R111" s="64">
        <v>2479</v>
      </c>
      <c r="S111" s="64">
        <v>2491</v>
      </c>
      <c r="T111" s="64">
        <v>2504</v>
      </c>
      <c r="U111" s="64">
        <v>2517</v>
      </c>
      <c r="V111" s="64">
        <v>2530</v>
      </c>
      <c r="W111" s="64">
        <v>2542</v>
      </c>
      <c r="X111" s="64">
        <v>2555</v>
      </c>
      <c r="Y111" s="64">
        <v>2568</v>
      </c>
      <c r="Z111" s="64">
        <v>2581</v>
      </c>
      <c r="AA111" s="64">
        <v>2594</v>
      </c>
      <c r="AB111" s="64">
        <v>2606</v>
      </c>
      <c r="AC111" s="64">
        <v>2619</v>
      </c>
      <c r="AD111" s="64">
        <v>2632</v>
      </c>
      <c r="AE111" s="64">
        <v>2645</v>
      </c>
      <c r="AF111" s="64">
        <v>2658</v>
      </c>
      <c r="AG111" s="64">
        <v>2671</v>
      </c>
      <c r="AH111" s="64">
        <v>2683</v>
      </c>
      <c r="AI111" s="59">
        <v>3.0799999999999998E-3</v>
      </c>
    </row>
    <row r="112" spans="1:35" ht="15" customHeight="1" x14ac:dyDescent="0.45">
      <c r="A112" s="14" t="s">
        <v>602</v>
      </c>
      <c r="B112" s="57" t="s">
        <v>47</v>
      </c>
      <c r="C112" s="64">
        <v>1850</v>
      </c>
      <c r="D112" s="64">
        <v>1650</v>
      </c>
      <c r="E112" s="64">
        <v>1791</v>
      </c>
      <c r="F112" s="64">
        <v>1801</v>
      </c>
      <c r="G112" s="64">
        <v>1811</v>
      </c>
      <c r="H112" s="64">
        <v>1821</v>
      </c>
      <c r="I112" s="64">
        <v>1831</v>
      </c>
      <c r="J112" s="64">
        <v>1842</v>
      </c>
      <c r="K112" s="64">
        <v>1852</v>
      </c>
      <c r="L112" s="64">
        <v>1862</v>
      </c>
      <c r="M112" s="64">
        <v>1872</v>
      </c>
      <c r="N112" s="64">
        <v>1882</v>
      </c>
      <c r="O112" s="64">
        <v>1892</v>
      </c>
      <c r="P112" s="64">
        <v>1902</v>
      </c>
      <c r="Q112" s="64">
        <v>1913</v>
      </c>
      <c r="R112" s="64">
        <v>1923</v>
      </c>
      <c r="S112" s="64">
        <v>1933</v>
      </c>
      <c r="T112" s="64">
        <v>1943</v>
      </c>
      <c r="U112" s="64">
        <v>1954</v>
      </c>
      <c r="V112" s="64">
        <v>1964</v>
      </c>
      <c r="W112" s="64">
        <v>1974</v>
      </c>
      <c r="X112" s="64">
        <v>1984</v>
      </c>
      <c r="Y112" s="64">
        <v>1995</v>
      </c>
      <c r="Z112" s="64">
        <v>2005</v>
      </c>
      <c r="AA112" s="64">
        <v>2015</v>
      </c>
      <c r="AB112" s="64">
        <v>2025</v>
      </c>
      <c r="AC112" s="64">
        <v>2036</v>
      </c>
      <c r="AD112" s="64">
        <v>2046</v>
      </c>
      <c r="AE112" s="64">
        <v>2056</v>
      </c>
      <c r="AF112" s="64">
        <v>2066</v>
      </c>
      <c r="AG112" s="64">
        <v>2077</v>
      </c>
      <c r="AH112" s="64">
        <v>2087</v>
      </c>
      <c r="AI112" s="59">
        <v>3.8960000000000002E-3</v>
      </c>
    </row>
    <row r="113" spans="1:35" ht="15" customHeight="1" x14ac:dyDescent="0.45">
      <c r="A113" s="14" t="s">
        <v>603</v>
      </c>
      <c r="B113" s="57" t="s">
        <v>48</v>
      </c>
      <c r="C113" s="64">
        <v>2787</v>
      </c>
      <c r="D113" s="64">
        <v>2635</v>
      </c>
      <c r="E113" s="64">
        <v>2868</v>
      </c>
      <c r="F113" s="64">
        <v>2883</v>
      </c>
      <c r="G113" s="64">
        <v>2899</v>
      </c>
      <c r="H113" s="64">
        <v>2915</v>
      </c>
      <c r="I113" s="64">
        <v>2930</v>
      </c>
      <c r="J113" s="64">
        <v>2946</v>
      </c>
      <c r="K113" s="64">
        <v>2962</v>
      </c>
      <c r="L113" s="64">
        <v>2977</v>
      </c>
      <c r="M113" s="64">
        <v>2993</v>
      </c>
      <c r="N113" s="64">
        <v>3009</v>
      </c>
      <c r="O113" s="64">
        <v>3024</v>
      </c>
      <c r="P113" s="64">
        <v>3040</v>
      </c>
      <c r="Q113" s="64">
        <v>3056</v>
      </c>
      <c r="R113" s="64">
        <v>3071</v>
      </c>
      <c r="S113" s="64">
        <v>3087</v>
      </c>
      <c r="T113" s="64">
        <v>3103</v>
      </c>
      <c r="U113" s="64">
        <v>3118</v>
      </c>
      <c r="V113" s="64">
        <v>3134</v>
      </c>
      <c r="W113" s="64">
        <v>3149</v>
      </c>
      <c r="X113" s="64">
        <v>3165</v>
      </c>
      <c r="Y113" s="64">
        <v>3181</v>
      </c>
      <c r="Z113" s="64">
        <v>3196</v>
      </c>
      <c r="AA113" s="64">
        <v>3212</v>
      </c>
      <c r="AB113" s="64">
        <v>3227</v>
      </c>
      <c r="AC113" s="64">
        <v>3243</v>
      </c>
      <c r="AD113" s="64">
        <v>3259</v>
      </c>
      <c r="AE113" s="64">
        <v>3274</v>
      </c>
      <c r="AF113" s="64">
        <v>3290</v>
      </c>
      <c r="AG113" s="64">
        <v>3305</v>
      </c>
      <c r="AH113" s="64">
        <v>3321</v>
      </c>
      <c r="AI113" s="59">
        <v>5.6709999999999998E-3</v>
      </c>
    </row>
    <row r="114" spans="1:35" ht="15" customHeight="1" x14ac:dyDescent="0.45">
      <c r="A114" s="14" t="s">
        <v>604</v>
      </c>
      <c r="B114" s="57" t="s">
        <v>49</v>
      </c>
      <c r="C114" s="64">
        <v>1416</v>
      </c>
      <c r="D114" s="64">
        <v>1450</v>
      </c>
      <c r="E114" s="64">
        <v>1565</v>
      </c>
      <c r="F114" s="64">
        <v>1574</v>
      </c>
      <c r="G114" s="64">
        <v>1584</v>
      </c>
      <c r="H114" s="64">
        <v>1593</v>
      </c>
      <c r="I114" s="64">
        <v>1602</v>
      </c>
      <c r="J114" s="64">
        <v>1611</v>
      </c>
      <c r="K114" s="64">
        <v>1621</v>
      </c>
      <c r="L114" s="64">
        <v>1630</v>
      </c>
      <c r="M114" s="64">
        <v>1639</v>
      </c>
      <c r="N114" s="64">
        <v>1649</v>
      </c>
      <c r="O114" s="64">
        <v>1658</v>
      </c>
      <c r="P114" s="64">
        <v>1668</v>
      </c>
      <c r="Q114" s="64">
        <v>1678</v>
      </c>
      <c r="R114" s="64">
        <v>1687</v>
      </c>
      <c r="S114" s="64">
        <v>1697</v>
      </c>
      <c r="T114" s="64">
        <v>1707</v>
      </c>
      <c r="U114" s="64">
        <v>1716</v>
      </c>
      <c r="V114" s="64">
        <v>1726</v>
      </c>
      <c r="W114" s="64">
        <v>1736</v>
      </c>
      <c r="X114" s="64">
        <v>1745</v>
      </c>
      <c r="Y114" s="64">
        <v>1755</v>
      </c>
      <c r="Z114" s="64">
        <v>1765</v>
      </c>
      <c r="AA114" s="64">
        <v>1775</v>
      </c>
      <c r="AB114" s="64">
        <v>1785</v>
      </c>
      <c r="AC114" s="64">
        <v>1794</v>
      </c>
      <c r="AD114" s="64">
        <v>1804</v>
      </c>
      <c r="AE114" s="64">
        <v>1814</v>
      </c>
      <c r="AF114" s="64">
        <v>1824</v>
      </c>
      <c r="AG114" s="64">
        <v>1833</v>
      </c>
      <c r="AH114" s="64">
        <v>1843</v>
      </c>
      <c r="AI114" s="59">
        <v>8.5380000000000005E-3</v>
      </c>
    </row>
    <row r="115" spans="1:35" ht="15" customHeight="1" x14ac:dyDescent="0.45">
      <c r="A115" s="14" t="s">
        <v>605</v>
      </c>
      <c r="B115" s="57" t="s">
        <v>50</v>
      </c>
      <c r="C115" s="64">
        <v>832</v>
      </c>
      <c r="D115" s="64">
        <v>844</v>
      </c>
      <c r="E115" s="64">
        <v>979</v>
      </c>
      <c r="F115" s="64">
        <v>986</v>
      </c>
      <c r="G115" s="64">
        <v>993</v>
      </c>
      <c r="H115" s="64">
        <v>1001</v>
      </c>
      <c r="I115" s="64">
        <v>1008</v>
      </c>
      <c r="J115" s="64">
        <v>1015</v>
      </c>
      <c r="K115" s="64">
        <v>1023</v>
      </c>
      <c r="L115" s="64">
        <v>1030</v>
      </c>
      <c r="M115" s="64">
        <v>1038</v>
      </c>
      <c r="N115" s="64">
        <v>1045</v>
      </c>
      <c r="O115" s="64">
        <v>1053</v>
      </c>
      <c r="P115" s="64">
        <v>1060</v>
      </c>
      <c r="Q115" s="64">
        <v>1068</v>
      </c>
      <c r="R115" s="64">
        <v>1075</v>
      </c>
      <c r="S115" s="64">
        <v>1083</v>
      </c>
      <c r="T115" s="64">
        <v>1090</v>
      </c>
      <c r="U115" s="64">
        <v>1098</v>
      </c>
      <c r="V115" s="64">
        <v>1106</v>
      </c>
      <c r="W115" s="64">
        <v>1113</v>
      </c>
      <c r="X115" s="64">
        <v>1121</v>
      </c>
      <c r="Y115" s="64">
        <v>1129</v>
      </c>
      <c r="Z115" s="64">
        <v>1136</v>
      </c>
      <c r="AA115" s="64">
        <v>1144</v>
      </c>
      <c r="AB115" s="64">
        <v>1151</v>
      </c>
      <c r="AC115" s="64">
        <v>1159</v>
      </c>
      <c r="AD115" s="64">
        <v>1167</v>
      </c>
      <c r="AE115" s="64">
        <v>1174</v>
      </c>
      <c r="AF115" s="64">
        <v>1182</v>
      </c>
      <c r="AG115" s="64">
        <v>1190</v>
      </c>
      <c r="AH115" s="64">
        <v>1197</v>
      </c>
      <c r="AI115" s="59">
        <v>1.1802999999999999E-2</v>
      </c>
    </row>
    <row r="116" spans="1:35" ht="15" customHeight="1" x14ac:dyDescent="0.45">
      <c r="A116" s="14" t="s">
        <v>606</v>
      </c>
      <c r="B116" s="56" t="s">
        <v>51</v>
      </c>
      <c r="C116" s="62">
        <v>1487.7982179999999</v>
      </c>
      <c r="D116" s="62">
        <v>1383.6948239999999</v>
      </c>
      <c r="E116" s="62">
        <v>1524.3991699999999</v>
      </c>
      <c r="F116" s="62">
        <v>1536.3847659999999</v>
      </c>
      <c r="G116" s="62">
        <v>1548.4986570000001</v>
      </c>
      <c r="H116" s="62">
        <v>1560.7282709999999</v>
      </c>
      <c r="I116" s="62">
        <v>1572.5379640000001</v>
      </c>
      <c r="J116" s="62">
        <v>1584.6403809999999</v>
      </c>
      <c r="K116" s="62">
        <v>1596.9025879999999</v>
      </c>
      <c r="L116" s="62">
        <v>1608.6674800000001</v>
      </c>
      <c r="M116" s="62">
        <v>1620.806885</v>
      </c>
      <c r="N116" s="62">
        <v>1633.1281739999999</v>
      </c>
      <c r="O116" s="62">
        <v>1645.0283199999999</v>
      </c>
      <c r="P116" s="62">
        <v>1657.3134769999999</v>
      </c>
      <c r="Q116" s="62">
        <v>1669.665405</v>
      </c>
      <c r="R116" s="62">
        <v>1681.9101559999999</v>
      </c>
      <c r="S116" s="62">
        <v>1694.1701660000001</v>
      </c>
      <c r="T116" s="62">
        <v>1706.4693600000001</v>
      </c>
      <c r="U116" s="62">
        <v>1718.81897</v>
      </c>
      <c r="V116" s="62">
        <v>1731.3321530000001</v>
      </c>
      <c r="W116" s="62">
        <v>1743.4293210000001</v>
      </c>
      <c r="X116" s="62">
        <v>1755.825073</v>
      </c>
      <c r="Y116" s="62">
        <v>1768.5289310000001</v>
      </c>
      <c r="Z116" s="62">
        <v>1780.939087</v>
      </c>
      <c r="AA116" s="62">
        <v>1793.4376219999999</v>
      </c>
      <c r="AB116" s="62">
        <v>1805.6611330000001</v>
      </c>
      <c r="AC116" s="62">
        <v>1818.2692870000001</v>
      </c>
      <c r="AD116" s="62">
        <v>1830.994263</v>
      </c>
      <c r="AE116" s="62">
        <v>1843.3507079999999</v>
      </c>
      <c r="AF116" s="62">
        <v>1855.9666749999999</v>
      </c>
      <c r="AG116" s="62">
        <v>1868.435547</v>
      </c>
      <c r="AH116" s="62">
        <v>1880.51001</v>
      </c>
      <c r="AI116" s="61">
        <v>7.5849999999999997E-3</v>
      </c>
    </row>
    <row r="117" spans="1:35" ht="15" customHeight="1" thickBot="1" x14ac:dyDescent="0.5"/>
    <row r="118" spans="1:35" ht="15" customHeight="1" x14ac:dyDescent="0.45">
      <c r="B118" s="79" t="s">
        <v>607</v>
      </c>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row>
    <row r="119" spans="1:35" ht="15" customHeight="1" x14ac:dyDescent="0.45">
      <c r="B119" s="30" t="s">
        <v>53</v>
      </c>
    </row>
    <row r="120" spans="1:35" ht="15" customHeight="1" x14ac:dyDescent="0.45">
      <c r="B120" s="30" t="s">
        <v>54</v>
      </c>
    </row>
    <row r="121" spans="1:35" ht="15" customHeight="1" x14ac:dyDescent="0.45">
      <c r="B121" s="30" t="s">
        <v>151</v>
      </c>
    </row>
    <row r="122" spans="1:35" ht="15" customHeight="1" x14ac:dyDescent="0.45">
      <c r="B122" s="30" t="s">
        <v>55</v>
      </c>
    </row>
    <row r="123" spans="1:35" ht="15" customHeight="1" x14ac:dyDescent="0.45">
      <c r="B123" s="30" t="s">
        <v>56</v>
      </c>
    </row>
    <row r="124" spans="1:35" ht="15" customHeight="1" x14ac:dyDescent="0.45">
      <c r="B124" s="30" t="s">
        <v>57</v>
      </c>
    </row>
    <row r="125" spans="1:35" ht="15" customHeight="1" x14ac:dyDescent="0.45">
      <c r="B125" s="30" t="s">
        <v>58</v>
      </c>
    </row>
    <row r="126" spans="1:35" ht="15" customHeight="1" x14ac:dyDescent="0.45">
      <c r="B126" s="30" t="s">
        <v>152</v>
      </c>
    </row>
    <row r="127" spans="1:35" ht="15" customHeight="1" x14ac:dyDescent="0.45">
      <c r="B127" s="30" t="s">
        <v>413</v>
      </c>
    </row>
    <row r="128" spans="1:35" ht="15" customHeight="1" x14ac:dyDescent="0.45">
      <c r="B128" s="30" t="s">
        <v>414</v>
      </c>
    </row>
    <row r="129" spans="2:2" ht="15" customHeight="1" x14ac:dyDescent="0.45">
      <c r="B129" s="30" t="s">
        <v>415</v>
      </c>
    </row>
    <row r="130" spans="2:2" ht="15" customHeight="1" x14ac:dyDescent="0.45">
      <c r="B130" s="30" t="s">
        <v>59</v>
      </c>
    </row>
    <row r="131" spans="2:2" ht="15" customHeight="1" x14ac:dyDescent="0.45">
      <c r="B131" s="30" t="s">
        <v>60</v>
      </c>
    </row>
    <row r="132" spans="2:2" ht="15" customHeight="1" x14ac:dyDescent="0.45">
      <c r="B132" s="30" t="s">
        <v>410</v>
      </c>
    </row>
    <row r="133" spans="2:2" ht="15" customHeight="1" x14ac:dyDescent="0.45">
      <c r="B133" s="30" t="s">
        <v>411</v>
      </c>
    </row>
    <row r="134" spans="2:2" ht="15" customHeight="1" x14ac:dyDescent="0.45">
      <c r="B134" s="30" t="s">
        <v>412</v>
      </c>
    </row>
  </sheetData>
  <mergeCells count="1">
    <mergeCell ref="B118:AI11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9"/>
  <sheetViews>
    <sheetView workbookViewId="0"/>
  </sheetViews>
  <sheetFormatPr defaultRowHeight="14.25" x14ac:dyDescent="0.45"/>
  <cols>
    <col min="1" max="1" width="26" customWidth="1"/>
    <col min="2" max="2" width="10.1328125" bestFit="1" customWidth="1"/>
    <col min="3" max="3" width="12.1328125" bestFit="1" customWidth="1"/>
    <col min="4" max="28" width="9.3984375" bestFit="1" customWidth="1"/>
    <col min="29" max="29" width="9.59765625" bestFit="1" customWidth="1"/>
    <col min="30" max="31" width="9.3984375" bestFit="1" customWidth="1"/>
    <col min="32" max="35" width="9.59765625" bestFit="1" customWidth="1"/>
  </cols>
  <sheetData>
    <row r="1" spans="1:35" x14ac:dyDescent="0.45">
      <c r="A1" t="s">
        <v>122</v>
      </c>
      <c r="B1">
        <v>354871</v>
      </c>
      <c r="C1" t="s">
        <v>123</v>
      </c>
    </row>
    <row r="2" spans="1:35" x14ac:dyDescent="0.45">
      <c r="A2" t="s">
        <v>124</v>
      </c>
      <c r="B2" s="8">
        <v>947817120</v>
      </c>
      <c r="C2" t="s">
        <v>125</v>
      </c>
    </row>
    <row r="3" spans="1:35" x14ac:dyDescent="0.45">
      <c r="A3" t="s">
        <v>122</v>
      </c>
      <c r="B3" s="8">
        <f>B1*B2</f>
        <v>336352809191520</v>
      </c>
      <c r="C3" t="s">
        <v>126</v>
      </c>
    </row>
    <row r="5" spans="1:35" x14ac:dyDescent="0.45">
      <c r="A5" t="s">
        <v>248</v>
      </c>
    </row>
    <row r="6" spans="1:35" x14ac:dyDescent="0.45">
      <c r="A6" t="s">
        <v>249</v>
      </c>
    </row>
    <row r="8" spans="1:35" x14ac:dyDescent="0.4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5" x14ac:dyDescent="0.45">
      <c r="A9" t="s">
        <v>127</v>
      </c>
      <c r="B9" s="9">
        <f>B3</f>
        <v>336352809191520</v>
      </c>
      <c r="C9" s="9">
        <f>$B$3*('AEO Table 5'!D61/'AEO Table 5'!$C61)</f>
        <v>331947775026417</v>
      </c>
      <c r="D9" s="9">
        <f>$B$3*('AEO Table 5'!E61/'AEO Table 5'!$C61)</f>
        <v>328342916402388.69</v>
      </c>
      <c r="E9" s="9">
        <f>$B$3*('AEO Table 5'!F61/'AEO Table 5'!$C61)</f>
        <v>328289571366317.06</v>
      </c>
      <c r="F9" s="9">
        <f>$B$3*('AEO Table 5'!G61/'AEO Table 5'!$C61)</f>
        <v>327742106631717.31</v>
      </c>
      <c r="G9" s="9">
        <f>$B$3*('AEO Table 5'!H61/'AEO Table 5'!$C61)</f>
        <v>326788074362311.63</v>
      </c>
      <c r="H9" s="9">
        <f>$B$3*('AEO Table 5'!I61/'AEO Table 5'!$C61)</f>
        <v>325041551853638.19</v>
      </c>
      <c r="I9" s="9">
        <f>$B$3*('AEO Table 5'!J61/'AEO Table 5'!$C61)</f>
        <v>323040510232182.13</v>
      </c>
      <c r="J9" s="9">
        <f>$B$3*('AEO Table 5'!K61/'AEO Table 5'!$C61)</f>
        <v>321299261950238.88</v>
      </c>
      <c r="K9" s="9">
        <f>$B$3*('AEO Table 5'!L61/'AEO Table 5'!$C61)</f>
        <v>319985979494407.19</v>
      </c>
      <c r="L9" s="9">
        <f>$B$3*('AEO Table 5'!M61/'AEO Table 5'!$C61)</f>
        <v>319192886486370.13</v>
      </c>
      <c r="M9" s="9">
        <f>$B$3*('AEO Table 5'!N61/'AEO Table 5'!$C61)</f>
        <v>318491414331247.19</v>
      </c>
      <c r="N9" s="9">
        <f>$B$3*('AEO Table 5'!O61/'AEO Table 5'!$C61)</f>
        <v>318220921846081.63</v>
      </c>
      <c r="O9" s="9">
        <f>$B$3*('AEO Table 5'!P61/'AEO Table 5'!$C61)</f>
        <v>318044009212329.88</v>
      </c>
      <c r="P9" s="9">
        <f>$B$3*('AEO Table 5'!Q61/'AEO Table 5'!$C61)</f>
        <v>317512668542305.5</v>
      </c>
      <c r="Q9" s="9">
        <f>$B$3*('AEO Table 5'!R61/'AEO Table 5'!$C61)</f>
        <v>316836663367680</v>
      </c>
      <c r="R9" s="9">
        <f>$B$3*('AEO Table 5'!S61/'AEO Table 5'!$C61)</f>
        <v>316400861547569.25</v>
      </c>
      <c r="S9" s="9">
        <f>$B$3*('AEO Table 5'!T61/'AEO Table 5'!$C61)</f>
        <v>316265690651082.56</v>
      </c>
      <c r="T9" s="9">
        <f>$B$3*('AEO Table 5'!U61/'AEO Table 5'!$C61)</f>
        <v>315943812128345.19</v>
      </c>
      <c r="U9" s="9">
        <f>$B$3*('AEO Table 5'!V61/'AEO Table 5'!$C61)</f>
        <v>315549601353307.25</v>
      </c>
      <c r="V9" s="9">
        <f>$B$3*('AEO Table 5'!W61/'AEO Table 5'!$C61)</f>
        <v>315172870872575.25</v>
      </c>
      <c r="W9" s="9">
        <f>$B$3*('AEO Table 5'!X61/'AEO Table 5'!$C61)</f>
        <v>315013890609706.31</v>
      </c>
      <c r="X9" s="9">
        <f>$B$3*('AEO Table 5'!Y61/'AEO Table 5'!$C61)</f>
        <v>314824621216186.56</v>
      </c>
      <c r="Y9" s="9">
        <f>$B$3*('AEO Table 5'!Z61/'AEO Table 5'!$C61)</f>
        <v>314581705402210.63</v>
      </c>
      <c r="Z9" s="9">
        <f>$B$3*('AEO Table 5'!AA61/'AEO Table 5'!$C61)</f>
        <v>314416848143842.25</v>
      </c>
      <c r="AA9" s="9">
        <f>$B$3*('AEO Table 5'!AB61/'AEO Table 5'!$C61)</f>
        <v>314327638366004.94</v>
      </c>
      <c r="AB9" s="9">
        <f>$B$3*('AEO Table 5'!AC61/'AEO Table 5'!$C61)</f>
        <v>314165041490521</v>
      </c>
      <c r="AC9" s="9">
        <f>$B$3*('AEO Table 5'!AD61/'AEO Table 5'!$C61)</f>
        <v>313989183702115.31</v>
      </c>
      <c r="AD9" s="9">
        <f>$B$3*('AEO Table 5'!AE61/'AEO Table 5'!$C61)</f>
        <v>313771885560829.06</v>
      </c>
      <c r="AE9" s="9">
        <f>$B$3*('AEO Table 5'!AF61/'AEO Table 5'!$C61)</f>
        <v>313654044266456.13</v>
      </c>
      <c r="AF9" s="9">
        <f>$B$3*('AEO Table 5'!AG61/'AEO Table 5'!$C61)</f>
        <v>313551272191312.44</v>
      </c>
      <c r="AG9" s="9">
        <f>$B$3*('AEO Table 5'!AH61/'AEO Table 5'!$C61)</f>
        <v>313457541647706.38</v>
      </c>
      <c r="AH9" s="9">
        <f>$B$3*('AEO Table 5'!AI61/'AEO Table 5'!$C61)</f>
        <v>-342221968696.93982</v>
      </c>
      <c r="AI9" s="9">
        <f>$B$3*('AEO Table 5'!AJ61/'AEO Table 5'!$C61)</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20"/>
  <sheetViews>
    <sheetView workbookViewId="0"/>
  </sheetViews>
  <sheetFormatPr defaultRowHeight="14.25" x14ac:dyDescent="0.45"/>
  <cols>
    <col min="1" max="1" width="31.73046875" customWidth="1"/>
    <col min="2" max="7" width="10.86328125" customWidth="1"/>
    <col min="257" max="257" width="31.73046875" customWidth="1"/>
    <col min="258" max="263" width="10.86328125" customWidth="1"/>
    <col min="513" max="513" width="31.73046875" customWidth="1"/>
    <col min="514" max="519" width="10.86328125" customWidth="1"/>
    <col min="769" max="769" width="31.73046875" customWidth="1"/>
    <col min="770" max="775" width="10.86328125" customWidth="1"/>
    <col min="1025" max="1025" width="31.73046875" customWidth="1"/>
    <col min="1026" max="1031" width="10.86328125" customWidth="1"/>
    <col min="1281" max="1281" width="31.73046875" customWidth="1"/>
    <col min="1282" max="1287" width="10.86328125" customWidth="1"/>
    <col min="1537" max="1537" width="31.73046875" customWidth="1"/>
    <col min="1538" max="1543" width="10.86328125" customWidth="1"/>
    <col min="1793" max="1793" width="31.73046875" customWidth="1"/>
    <col min="1794" max="1799" width="10.86328125" customWidth="1"/>
    <col min="2049" max="2049" width="31.73046875" customWidth="1"/>
    <col min="2050" max="2055" width="10.86328125" customWidth="1"/>
    <col min="2305" max="2305" width="31.73046875" customWidth="1"/>
    <col min="2306" max="2311" width="10.86328125" customWidth="1"/>
    <col min="2561" max="2561" width="31.73046875" customWidth="1"/>
    <col min="2562" max="2567" width="10.86328125" customWidth="1"/>
    <col min="2817" max="2817" width="31.73046875" customWidth="1"/>
    <col min="2818" max="2823" width="10.86328125" customWidth="1"/>
    <col min="3073" max="3073" width="31.73046875" customWidth="1"/>
    <col min="3074" max="3079" width="10.86328125" customWidth="1"/>
    <col min="3329" max="3329" width="31.73046875" customWidth="1"/>
    <col min="3330" max="3335" width="10.86328125" customWidth="1"/>
    <col min="3585" max="3585" width="31.73046875" customWidth="1"/>
    <col min="3586" max="3591" width="10.86328125" customWidth="1"/>
    <col min="3841" max="3841" width="31.73046875" customWidth="1"/>
    <col min="3842" max="3847" width="10.86328125" customWidth="1"/>
    <col min="4097" max="4097" width="31.73046875" customWidth="1"/>
    <col min="4098" max="4103" width="10.86328125" customWidth="1"/>
    <col min="4353" max="4353" width="31.73046875" customWidth="1"/>
    <col min="4354" max="4359" width="10.86328125" customWidth="1"/>
    <col min="4609" max="4609" width="31.73046875" customWidth="1"/>
    <col min="4610" max="4615" width="10.86328125" customWidth="1"/>
    <col min="4865" max="4865" width="31.73046875" customWidth="1"/>
    <col min="4866" max="4871" width="10.86328125" customWidth="1"/>
    <col min="5121" max="5121" width="31.73046875" customWidth="1"/>
    <col min="5122" max="5127" width="10.86328125" customWidth="1"/>
    <col min="5377" max="5377" width="31.73046875" customWidth="1"/>
    <col min="5378" max="5383" width="10.86328125" customWidth="1"/>
    <col min="5633" max="5633" width="31.73046875" customWidth="1"/>
    <col min="5634" max="5639" width="10.86328125" customWidth="1"/>
    <col min="5889" max="5889" width="31.73046875" customWidth="1"/>
    <col min="5890" max="5895" width="10.86328125" customWidth="1"/>
    <col min="6145" max="6145" width="31.73046875" customWidth="1"/>
    <col min="6146" max="6151" width="10.86328125" customWidth="1"/>
    <col min="6401" max="6401" width="31.73046875" customWidth="1"/>
    <col min="6402" max="6407" width="10.86328125" customWidth="1"/>
    <col min="6657" max="6657" width="31.73046875" customWidth="1"/>
    <col min="6658" max="6663" width="10.86328125" customWidth="1"/>
    <col min="6913" max="6913" width="31.73046875" customWidth="1"/>
    <col min="6914" max="6919" width="10.86328125" customWidth="1"/>
    <col min="7169" max="7169" width="31.73046875" customWidth="1"/>
    <col min="7170" max="7175" width="10.86328125" customWidth="1"/>
    <col min="7425" max="7425" width="31.73046875" customWidth="1"/>
    <col min="7426" max="7431" width="10.86328125" customWidth="1"/>
    <col min="7681" max="7681" width="31.73046875" customWidth="1"/>
    <col min="7682" max="7687" width="10.86328125" customWidth="1"/>
    <col min="7937" max="7937" width="31.73046875" customWidth="1"/>
    <col min="7938" max="7943" width="10.86328125" customWidth="1"/>
    <col min="8193" max="8193" width="31.73046875" customWidth="1"/>
    <col min="8194" max="8199" width="10.86328125" customWidth="1"/>
    <col min="8449" max="8449" width="31.73046875" customWidth="1"/>
    <col min="8450" max="8455" width="10.86328125" customWidth="1"/>
    <col min="8705" max="8705" width="31.73046875" customWidth="1"/>
    <col min="8706" max="8711" width="10.86328125" customWidth="1"/>
    <col min="8961" max="8961" width="31.73046875" customWidth="1"/>
    <col min="8962" max="8967" width="10.86328125" customWidth="1"/>
    <col min="9217" max="9217" width="31.73046875" customWidth="1"/>
    <col min="9218" max="9223" width="10.86328125" customWidth="1"/>
    <col min="9473" max="9473" width="31.73046875" customWidth="1"/>
    <col min="9474" max="9479" width="10.86328125" customWidth="1"/>
    <col min="9729" max="9729" width="31.73046875" customWidth="1"/>
    <col min="9730" max="9735" width="10.86328125" customWidth="1"/>
    <col min="9985" max="9985" width="31.73046875" customWidth="1"/>
    <col min="9986" max="9991" width="10.86328125" customWidth="1"/>
    <col min="10241" max="10241" width="31.73046875" customWidth="1"/>
    <col min="10242" max="10247" width="10.86328125" customWidth="1"/>
    <col min="10497" max="10497" width="31.73046875" customWidth="1"/>
    <col min="10498" max="10503" width="10.86328125" customWidth="1"/>
    <col min="10753" max="10753" width="31.73046875" customWidth="1"/>
    <col min="10754" max="10759" width="10.86328125" customWidth="1"/>
    <col min="11009" max="11009" width="31.73046875" customWidth="1"/>
    <col min="11010" max="11015" width="10.86328125" customWidth="1"/>
    <col min="11265" max="11265" width="31.73046875" customWidth="1"/>
    <col min="11266" max="11271" width="10.86328125" customWidth="1"/>
    <col min="11521" max="11521" width="31.73046875" customWidth="1"/>
    <col min="11522" max="11527" width="10.86328125" customWidth="1"/>
    <col min="11777" max="11777" width="31.73046875" customWidth="1"/>
    <col min="11778" max="11783" width="10.86328125" customWidth="1"/>
    <col min="12033" max="12033" width="31.73046875" customWidth="1"/>
    <col min="12034" max="12039" width="10.86328125" customWidth="1"/>
    <col min="12289" max="12289" width="31.73046875" customWidth="1"/>
    <col min="12290" max="12295" width="10.86328125" customWidth="1"/>
    <col min="12545" max="12545" width="31.73046875" customWidth="1"/>
    <col min="12546" max="12551" width="10.86328125" customWidth="1"/>
    <col min="12801" max="12801" width="31.73046875" customWidth="1"/>
    <col min="12802" max="12807" width="10.86328125" customWidth="1"/>
    <col min="13057" max="13057" width="31.73046875" customWidth="1"/>
    <col min="13058" max="13063" width="10.86328125" customWidth="1"/>
    <col min="13313" max="13313" width="31.73046875" customWidth="1"/>
    <col min="13314" max="13319" width="10.86328125" customWidth="1"/>
    <col min="13569" max="13569" width="31.73046875" customWidth="1"/>
    <col min="13570" max="13575" width="10.86328125" customWidth="1"/>
    <col min="13825" max="13825" width="31.73046875" customWidth="1"/>
    <col min="13826" max="13831" width="10.86328125" customWidth="1"/>
    <col min="14081" max="14081" width="31.73046875" customWidth="1"/>
    <col min="14082" max="14087" width="10.86328125" customWidth="1"/>
    <col min="14337" max="14337" width="31.73046875" customWidth="1"/>
    <col min="14338" max="14343" width="10.86328125" customWidth="1"/>
    <col min="14593" max="14593" width="31.73046875" customWidth="1"/>
    <col min="14594" max="14599" width="10.86328125" customWidth="1"/>
    <col min="14849" max="14849" width="31.73046875" customWidth="1"/>
    <col min="14850" max="14855" width="10.86328125" customWidth="1"/>
    <col min="15105" max="15105" width="31.73046875" customWidth="1"/>
    <col min="15106" max="15111" width="10.86328125" customWidth="1"/>
    <col min="15361" max="15361" width="31.73046875" customWidth="1"/>
    <col min="15362" max="15367" width="10.86328125" customWidth="1"/>
    <col min="15617" max="15617" width="31.73046875" customWidth="1"/>
    <col min="15618" max="15623" width="10.86328125" customWidth="1"/>
    <col min="15873" max="15873" width="31.73046875" customWidth="1"/>
    <col min="15874" max="15879" width="10.86328125" customWidth="1"/>
    <col min="16129" max="16129" width="31.73046875" customWidth="1"/>
    <col min="16130" max="16135" width="10.86328125" customWidth="1"/>
  </cols>
  <sheetData>
    <row r="1" spans="1:7" s="10" customFormat="1" ht="12.75" customHeight="1" x14ac:dyDescent="0.45">
      <c r="A1" s="31" t="s">
        <v>253</v>
      </c>
      <c r="B1"/>
      <c r="C1"/>
      <c r="D1"/>
      <c r="E1"/>
      <c r="F1"/>
      <c r="G1"/>
    </row>
    <row r="2" spans="1:7" ht="15" customHeight="1" x14ac:dyDescent="0.5">
      <c r="A2" s="80" t="s">
        <v>254</v>
      </c>
      <c r="B2" s="81"/>
      <c r="C2" s="81"/>
      <c r="D2" s="81"/>
      <c r="E2" s="81"/>
      <c r="F2" s="81"/>
      <c r="G2" s="81"/>
    </row>
    <row r="3" spans="1:7" s="11" customFormat="1" ht="15" customHeight="1" thickBot="1" x14ac:dyDescent="0.55000000000000004">
      <c r="A3" s="32"/>
      <c r="B3" s="82" t="s">
        <v>255</v>
      </c>
      <c r="C3" s="82"/>
      <c r="D3" s="82"/>
      <c r="E3" s="82"/>
      <c r="F3" s="82"/>
      <c r="G3" s="83"/>
    </row>
    <row r="4" spans="1:7" s="12" customFormat="1" ht="15" customHeight="1" thickTop="1" x14ac:dyDescent="0.5">
      <c r="A4" s="32"/>
      <c r="B4" s="33"/>
      <c r="C4" s="84" t="s">
        <v>256</v>
      </c>
      <c r="D4" s="84"/>
      <c r="E4" s="84"/>
      <c r="F4" s="84"/>
      <c r="G4" s="84"/>
    </row>
    <row r="5" spans="1:7" ht="40.15" thickBot="1" x14ac:dyDescent="0.5">
      <c r="A5" s="34"/>
      <c r="B5" s="35" t="s">
        <v>257</v>
      </c>
      <c r="C5" s="35" t="s">
        <v>258</v>
      </c>
      <c r="D5" s="35" t="s">
        <v>259</v>
      </c>
      <c r="E5" s="35" t="s">
        <v>260</v>
      </c>
      <c r="F5" s="35" t="s">
        <v>261</v>
      </c>
      <c r="G5" s="35" t="s">
        <v>262</v>
      </c>
    </row>
    <row r="6" spans="1:7" ht="14.65" thickTop="1" x14ac:dyDescent="0.45">
      <c r="A6" s="36" t="s">
        <v>263</v>
      </c>
      <c r="B6" s="37">
        <v>118.2</v>
      </c>
      <c r="C6" s="37">
        <v>73.900000000000006</v>
      </c>
      <c r="D6" s="37">
        <v>7</v>
      </c>
      <c r="E6" s="37">
        <v>9.4</v>
      </c>
      <c r="F6" s="37">
        <v>21.1</v>
      </c>
      <c r="G6" s="37">
        <v>6.8</v>
      </c>
    </row>
    <row r="7" spans="1:7" ht="15" customHeight="1" x14ac:dyDescent="0.45">
      <c r="A7" s="38" t="s">
        <v>264</v>
      </c>
      <c r="B7" s="39" t="s">
        <v>3</v>
      </c>
      <c r="C7" s="39" t="s">
        <v>3</v>
      </c>
      <c r="D7" s="39" t="s">
        <v>3</v>
      </c>
      <c r="E7" s="39" t="s">
        <v>3</v>
      </c>
      <c r="F7" s="39" t="s">
        <v>3</v>
      </c>
      <c r="G7" s="39" t="s">
        <v>3</v>
      </c>
    </row>
    <row r="8" spans="1:7" ht="12.75" customHeight="1" x14ac:dyDescent="0.45">
      <c r="A8" s="40" t="s">
        <v>156</v>
      </c>
      <c r="B8" s="41">
        <v>21</v>
      </c>
      <c r="C8" s="41">
        <v>10.8</v>
      </c>
      <c r="D8" s="41">
        <v>1.9</v>
      </c>
      <c r="E8" s="41">
        <v>3.2</v>
      </c>
      <c r="F8" s="41">
        <v>4.7</v>
      </c>
      <c r="G8" s="41">
        <v>0.5</v>
      </c>
    </row>
    <row r="9" spans="1:7" ht="15" customHeight="1" x14ac:dyDescent="0.45">
      <c r="A9" s="42" t="s">
        <v>157</v>
      </c>
      <c r="B9" s="41">
        <v>5.6</v>
      </c>
      <c r="C9" s="41">
        <v>3.2</v>
      </c>
      <c r="D9" s="41">
        <v>0.3</v>
      </c>
      <c r="E9" s="41">
        <v>1</v>
      </c>
      <c r="F9" s="41">
        <v>1</v>
      </c>
      <c r="G9" s="41" t="s">
        <v>176</v>
      </c>
    </row>
    <row r="10" spans="1:7" x14ac:dyDescent="0.45">
      <c r="A10" s="42" t="s">
        <v>158</v>
      </c>
      <c r="B10" s="41">
        <v>15.4</v>
      </c>
      <c r="C10" s="41">
        <v>7.6</v>
      </c>
      <c r="D10" s="41">
        <v>1.6</v>
      </c>
      <c r="E10" s="41">
        <v>2.2000000000000002</v>
      </c>
      <c r="F10" s="41">
        <v>3.7</v>
      </c>
      <c r="G10" s="41">
        <v>0.4</v>
      </c>
    </row>
    <row r="11" spans="1:7" ht="10.5" customHeight="1" x14ac:dyDescent="0.45">
      <c r="A11" s="40" t="s">
        <v>159</v>
      </c>
      <c r="B11" s="41">
        <v>26.4</v>
      </c>
      <c r="C11" s="41">
        <v>18.2</v>
      </c>
      <c r="D11" s="41">
        <v>1.3</v>
      </c>
      <c r="E11" s="41">
        <v>2</v>
      </c>
      <c r="F11" s="41">
        <v>4</v>
      </c>
      <c r="G11" s="41">
        <v>1</v>
      </c>
    </row>
    <row r="12" spans="1:7" ht="10.5" customHeight="1" x14ac:dyDescent="0.45">
      <c r="A12" s="42" t="s">
        <v>160</v>
      </c>
      <c r="B12" s="41">
        <v>18.100000000000001</v>
      </c>
      <c r="C12" s="41">
        <v>12.3</v>
      </c>
      <c r="D12" s="41">
        <v>0.9</v>
      </c>
      <c r="E12" s="41">
        <v>1.5</v>
      </c>
      <c r="F12" s="41">
        <v>2.8</v>
      </c>
      <c r="G12" s="41">
        <v>0.6</v>
      </c>
    </row>
    <row r="13" spans="1:7" ht="10.5" customHeight="1" x14ac:dyDescent="0.45">
      <c r="A13" s="42" t="s">
        <v>161</v>
      </c>
      <c r="B13" s="41">
        <v>8.3000000000000007</v>
      </c>
      <c r="C13" s="41">
        <v>5.9</v>
      </c>
      <c r="D13" s="41">
        <v>0.4</v>
      </c>
      <c r="E13" s="41">
        <v>0.5</v>
      </c>
      <c r="F13" s="41">
        <v>1.2</v>
      </c>
      <c r="G13" s="41">
        <v>0.4</v>
      </c>
    </row>
    <row r="14" spans="1:7" ht="10.5" customHeight="1" x14ac:dyDescent="0.45">
      <c r="A14" s="40" t="s">
        <v>162</v>
      </c>
      <c r="B14" s="41">
        <v>44.4</v>
      </c>
      <c r="C14" s="41">
        <v>28.7</v>
      </c>
      <c r="D14" s="41">
        <v>2.2999999999999998</v>
      </c>
      <c r="E14" s="41">
        <v>2.4</v>
      </c>
      <c r="F14" s="41">
        <v>7.2</v>
      </c>
      <c r="G14" s="41">
        <v>3.9</v>
      </c>
    </row>
    <row r="15" spans="1:7" ht="10.5" customHeight="1" x14ac:dyDescent="0.45">
      <c r="A15" s="42" t="s">
        <v>163</v>
      </c>
      <c r="B15" s="41">
        <v>23.5</v>
      </c>
      <c r="C15" s="41">
        <v>14.4</v>
      </c>
      <c r="D15" s="41">
        <v>1.8</v>
      </c>
      <c r="E15" s="41">
        <v>1.2</v>
      </c>
      <c r="F15" s="41">
        <v>4.0999999999999996</v>
      </c>
      <c r="G15" s="41">
        <v>2</v>
      </c>
    </row>
    <row r="16" spans="1:7" ht="10.5" customHeight="1" x14ac:dyDescent="0.45">
      <c r="A16" s="42" t="s">
        <v>164</v>
      </c>
      <c r="B16" s="41">
        <v>7.2</v>
      </c>
      <c r="C16" s="41">
        <v>5</v>
      </c>
      <c r="D16" s="41">
        <v>0.2</v>
      </c>
      <c r="E16" s="41">
        <v>0.4</v>
      </c>
      <c r="F16" s="41">
        <v>0.8</v>
      </c>
      <c r="G16" s="41">
        <v>0.8</v>
      </c>
    </row>
    <row r="17" spans="1:10" ht="10.5" customHeight="1" x14ac:dyDescent="0.45">
      <c r="A17" s="42" t="s">
        <v>165</v>
      </c>
      <c r="B17" s="41">
        <v>13.8</v>
      </c>
      <c r="C17" s="41">
        <v>9.3000000000000007</v>
      </c>
      <c r="D17" s="41">
        <v>0.3</v>
      </c>
      <c r="E17" s="41">
        <v>0.8</v>
      </c>
      <c r="F17" s="41">
        <v>2.2999999999999998</v>
      </c>
      <c r="G17" s="41">
        <v>1.1000000000000001</v>
      </c>
    </row>
    <row r="18" spans="1:10" ht="10.5" customHeight="1" x14ac:dyDescent="0.45">
      <c r="A18" s="40" t="s">
        <v>166</v>
      </c>
      <c r="B18" s="41">
        <v>26.4</v>
      </c>
      <c r="C18" s="41">
        <v>16.2</v>
      </c>
      <c r="D18" s="41">
        <v>1.6</v>
      </c>
      <c r="E18" s="41">
        <v>1.9</v>
      </c>
      <c r="F18" s="41">
        <v>5.3</v>
      </c>
      <c r="G18" s="41">
        <v>1.4</v>
      </c>
    </row>
    <row r="19" spans="1:10" ht="10.5" customHeight="1" x14ac:dyDescent="0.45">
      <c r="A19" s="42" t="s">
        <v>167</v>
      </c>
      <c r="B19" s="41">
        <v>8.5</v>
      </c>
      <c r="C19" s="41">
        <v>5.6</v>
      </c>
      <c r="D19" s="41">
        <v>0.4</v>
      </c>
      <c r="E19" s="41">
        <v>0.5</v>
      </c>
      <c r="F19" s="41">
        <v>1.3</v>
      </c>
      <c r="G19" s="41">
        <v>0.7</v>
      </c>
    </row>
    <row r="20" spans="1:10" ht="10.5" customHeight="1" x14ac:dyDescent="0.45">
      <c r="A20" s="43" t="s">
        <v>168</v>
      </c>
      <c r="B20" s="41">
        <v>4.2</v>
      </c>
      <c r="C20" s="41">
        <v>2.9</v>
      </c>
      <c r="D20" s="41">
        <v>0.2</v>
      </c>
      <c r="E20" s="41" t="s">
        <v>176</v>
      </c>
      <c r="F20" s="41">
        <v>0.6</v>
      </c>
      <c r="G20" s="41">
        <v>0.2</v>
      </c>
    </row>
    <row r="21" spans="1:10" ht="10.5" customHeight="1" x14ac:dyDescent="0.45">
      <c r="A21" s="43" t="s">
        <v>169</v>
      </c>
      <c r="B21" s="41">
        <v>4.3</v>
      </c>
      <c r="C21" s="41">
        <v>2.8</v>
      </c>
      <c r="D21" s="41">
        <v>0.2</v>
      </c>
      <c r="E21" s="41" t="s">
        <v>176</v>
      </c>
      <c r="F21" s="41">
        <v>0.7</v>
      </c>
      <c r="G21" s="41" t="s">
        <v>176</v>
      </c>
    </row>
    <row r="22" spans="1:10" ht="10.5" customHeight="1" x14ac:dyDescent="0.45">
      <c r="A22" s="42" t="s">
        <v>170</v>
      </c>
      <c r="B22" s="41">
        <v>17.899999999999999</v>
      </c>
      <c r="C22" s="41">
        <v>10.6</v>
      </c>
      <c r="D22" s="41">
        <v>1.1000000000000001</v>
      </c>
      <c r="E22" s="41">
        <v>1.4</v>
      </c>
      <c r="F22" s="41">
        <v>4</v>
      </c>
      <c r="G22" s="41">
        <v>0.8</v>
      </c>
    </row>
    <row r="23" spans="1:10" ht="10.5" customHeight="1" x14ac:dyDescent="0.45">
      <c r="A23" s="44" t="s">
        <v>265</v>
      </c>
      <c r="B23" s="39" t="s">
        <v>3</v>
      </c>
      <c r="C23" s="39" t="s">
        <v>3</v>
      </c>
      <c r="D23" s="39" t="s">
        <v>3</v>
      </c>
      <c r="E23" s="39" t="s">
        <v>3</v>
      </c>
      <c r="F23" s="39" t="s">
        <v>3</v>
      </c>
      <c r="G23" s="39" t="s">
        <v>3</v>
      </c>
    </row>
    <row r="24" spans="1:10" ht="10.5" customHeight="1" x14ac:dyDescent="0.45">
      <c r="A24" s="40" t="s">
        <v>171</v>
      </c>
      <c r="B24" s="41">
        <v>94.7</v>
      </c>
      <c r="C24" s="41">
        <v>55.4</v>
      </c>
      <c r="D24" s="41">
        <v>6.7</v>
      </c>
      <c r="E24" s="41">
        <v>8.8000000000000007</v>
      </c>
      <c r="F24" s="41">
        <v>20.9</v>
      </c>
      <c r="G24" s="41">
        <v>2.9</v>
      </c>
    </row>
    <row r="25" spans="1:10" ht="10.5" customHeight="1" x14ac:dyDescent="0.45">
      <c r="A25" s="42" t="s">
        <v>266</v>
      </c>
      <c r="B25" s="41">
        <v>82.2</v>
      </c>
      <c r="C25" s="41">
        <v>47.5</v>
      </c>
      <c r="D25" s="41">
        <v>6.2</v>
      </c>
      <c r="E25" s="41">
        <v>7.6</v>
      </c>
      <c r="F25" s="41">
        <v>18.600000000000001</v>
      </c>
      <c r="G25" s="41">
        <v>2.4</v>
      </c>
    </row>
    <row r="26" spans="1:10" ht="10.5" customHeight="1" x14ac:dyDescent="0.45">
      <c r="A26" s="42" t="s">
        <v>267</v>
      </c>
      <c r="B26" s="41">
        <v>12.5</v>
      </c>
      <c r="C26" s="41">
        <v>7.9</v>
      </c>
      <c r="D26" s="41">
        <v>0.5</v>
      </c>
      <c r="E26" s="41">
        <v>1.2</v>
      </c>
      <c r="F26" s="41">
        <v>2.2999999999999998</v>
      </c>
      <c r="G26" s="41">
        <v>0.6</v>
      </c>
    </row>
    <row r="27" spans="1:10" s="18" customFormat="1" ht="10.5" customHeight="1" x14ac:dyDescent="0.45">
      <c r="A27" s="40" t="s">
        <v>172</v>
      </c>
      <c r="B27" s="41">
        <v>23.5</v>
      </c>
      <c r="C27" s="41">
        <v>18.5</v>
      </c>
      <c r="D27" s="41">
        <v>0.3</v>
      </c>
      <c r="E27" s="41">
        <v>0.6</v>
      </c>
      <c r="F27" s="41">
        <v>0.2</v>
      </c>
      <c r="G27" s="41">
        <v>3.9</v>
      </c>
    </row>
    <row r="28" spans="1:10" s="18" customFormat="1" ht="10.5" customHeight="1" x14ac:dyDescent="0.45">
      <c r="A28" s="44" t="s">
        <v>268</v>
      </c>
      <c r="B28" s="39" t="s">
        <v>3</v>
      </c>
      <c r="C28" s="39" t="s">
        <v>3</v>
      </c>
      <c r="D28" s="39" t="s">
        <v>3</v>
      </c>
      <c r="E28" s="39" t="s">
        <v>3</v>
      </c>
      <c r="F28" s="39" t="s">
        <v>3</v>
      </c>
      <c r="G28" s="39" t="s">
        <v>3</v>
      </c>
    </row>
    <row r="29" spans="1:10" ht="10.5" customHeight="1" x14ac:dyDescent="0.45">
      <c r="A29" s="40" t="s">
        <v>173</v>
      </c>
      <c r="B29" s="41">
        <v>98.5</v>
      </c>
      <c r="C29" s="41">
        <v>60.1</v>
      </c>
      <c r="D29" s="41">
        <v>6.6</v>
      </c>
      <c r="E29" s="41">
        <v>8.3000000000000007</v>
      </c>
      <c r="F29" s="41">
        <v>19.5</v>
      </c>
      <c r="G29" s="41">
        <v>4</v>
      </c>
    </row>
    <row r="30" spans="1:10" ht="10.5" customHeight="1" x14ac:dyDescent="0.45">
      <c r="A30" s="40" t="s">
        <v>174</v>
      </c>
      <c r="B30" s="41">
        <v>12.3</v>
      </c>
      <c r="C30" s="41">
        <v>8.6</v>
      </c>
      <c r="D30" s="41">
        <v>0.2</v>
      </c>
      <c r="E30" s="41">
        <v>0.6</v>
      </c>
      <c r="F30" s="41">
        <v>1.2</v>
      </c>
      <c r="G30" s="41">
        <v>1.7</v>
      </c>
    </row>
    <row r="31" spans="1:10" ht="14.25" customHeight="1" x14ac:dyDescent="0.45">
      <c r="A31" s="40" t="s">
        <v>269</v>
      </c>
      <c r="B31" s="41">
        <v>7.4</v>
      </c>
      <c r="C31" s="41">
        <v>5.2</v>
      </c>
      <c r="D31" s="41" t="s">
        <v>176</v>
      </c>
      <c r="E31" s="41">
        <v>0.5</v>
      </c>
      <c r="F31" s="41" t="s">
        <v>176</v>
      </c>
      <c r="G31" s="41">
        <v>1.1000000000000001</v>
      </c>
      <c r="H31" s="13"/>
      <c r="I31" s="13"/>
      <c r="J31" s="13"/>
    </row>
    <row r="32" spans="1:10" ht="10.5" customHeight="1" x14ac:dyDescent="0.45">
      <c r="A32" s="44" t="s">
        <v>270</v>
      </c>
      <c r="B32" s="39" t="s">
        <v>3</v>
      </c>
      <c r="C32" s="39" t="s">
        <v>3</v>
      </c>
      <c r="D32" s="39" t="s">
        <v>3</v>
      </c>
      <c r="E32" s="39" t="s">
        <v>3</v>
      </c>
      <c r="F32" s="39" t="s">
        <v>3</v>
      </c>
      <c r="G32" s="39" t="s">
        <v>3</v>
      </c>
      <c r="H32" s="13"/>
      <c r="I32" s="13"/>
      <c r="J32" s="13"/>
    </row>
    <row r="33" spans="1:10" ht="10.5" customHeight="1" x14ac:dyDescent="0.45">
      <c r="A33" s="40" t="s">
        <v>271</v>
      </c>
      <c r="B33" s="41">
        <v>42.5</v>
      </c>
      <c r="C33" s="41">
        <v>27.5</v>
      </c>
      <c r="D33" s="41">
        <v>2.2999999999999998</v>
      </c>
      <c r="E33" s="41">
        <v>4.3</v>
      </c>
      <c r="F33" s="41">
        <v>6.7</v>
      </c>
      <c r="G33" s="41">
        <v>1.8</v>
      </c>
      <c r="H33" s="13"/>
      <c r="I33" s="13"/>
      <c r="J33" s="13"/>
    </row>
    <row r="34" spans="1:10" ht="10.5" customHeight="1" x14ac:dyDescent="0.45">
      <c r="A34" s="40" t="s">
        <v>272</v>
      </c>
      <c r="B34" s="41">
        <v>33.5</v>
      </c>
      <c r="C34" s="41">
        <v>20.100000000000001</v>
      </c>
      <c r="D34" s="41">
        <v>2.4</v>
      </c>
      <c r="E34" s="41">
        <v>2.2999999999999998</v>
      </c>
      <c r="F34" s="41">
        <v>6.3</v>
      </c>
      <c r="G34" s="41">
        <v>2.4</v>
      </c>
      <c r="H34" s="13"/>
      <c r="I34" s="13"/>
      <c r="J34" s="13"/>
    </row>
    <row r="35" spans="1:10" ht="10.5" customHeight="1" x14ac:dyDescent="0.45">
      <c r="A35" s="40" t="s">
        <v>273</v>
      </c>
      <c r="B35" s="41">
        <v>12.7</v>
      </c>
      <c r="C35" s="41">
        <v>7</v>
      </c>
      <c r="D35" s="41">
        <v>1</v>
      </c>
      <c r="E35" s="41">
        <v>1.3</v>
      </c>
      <c r="F35" s="41">
        <v>3.2</v>
      </c>
      <c r="G35" s="41">
        <v>0.3</v>
      </c>
    </row>
    <row r="36" spans="1:10" ht="10.5" customHeight="1" x14ac:dyDescent="0.45">
      <c r="A36" s="40" t="s">
        <v>274</v>
      </c>
      <c r="B36" s="41">
        <v>22.8</v>
      </c>
      <c r="C36" s="41">
        <v>14.6</v>
      </c>
      <c r="D36" s="41">
        <v>1</v>
      </c>
      <c r="E36" s="41">
        <v>1.2</v>
      </c>
      <c r="F36" s="41">
        <v>4.2</v>
      </c>
      <c r="G36" s="41">
        <v>1.8</v>
      </c>
    </row>
    <row r="37" spans="1:10" ht="10.5" customHeight="1" x14ac:dyDescent="0.45">
      <c r="A37" s="40" t="s">
        <v>175</v>
      </c>
      <c r="B37" s="41">
        <v>6.7</v>
      </c>
      <c r="C37" s="41">
        <v>4.8</v>
      </c>
      <c r="D37" s="41">
        <v>0.3</v>
      </c>
      <c r="E37" s="41">
        <v>0.3</v>
      </c>
      <c r="F37" s="41">
        <v>0.8</v>
      </c>
      <c r="G37" s="41">
        <v>0.4</v>
      </c>
    </row>
    <row r="38" spans="1:10" ht="10.5" customHeight="1" x14ac:dyDescent="0.45">
      <c r="A38" s="44" t="s">
        <v>275</v>
      </c>
      <c r="B38" s="39" t="s">
        <v>3</v>
      </c>
      <c r="C38" s="39" t="s">
        <v>3</v>
      </c>
      <c r="D38" s="39" t="s">
        <v>3</v>
      </c>
      <c r="E38" s="39" t="s">
        <v>3</v>
      </c>
      <c r="F38" s="39" t="s">
        <v>3</v>
      </c>
      <c r="G38" s="39" t="s">
        <v>3</v>
      </c>
    </row>
    <row r="39" spans="1:10" ht="10.5" customHeight="1" x14ac:dyDescent="0.45">
      <c r="A39" s="40" t="s">
        <v>276</v>
      </c>
      <c r="B39" s="41">
        <v>20.8</v>
      </c>
      <c r="C39" s="41">
        <v>13.6</v>
      </c>
      <c r="D39" s="41">
        <v>1.1000000000000001</v>
      </c>
      <c r="E39" s="41">
        <v>2.9</v>
      </c>
      <c r="F39" s="41">
        <v>3.1</v>
      </c>
      <c r="G39" s="41" t="s">
        <v>176</v>
      </c>
    </row>
    <row r="40" spans="1:10" ht="10.5" customHeight="1" x14ac:dyDescent="0.45">
      <c r="A40" s="40" t="s">
        <v>177</v>
      </c>
      <c r="B40" s="41">
        <v>12.6</v>
      </c>
      <c r="C40" s="41">
        <v>9.5</v>
      </c>
      <c r="D40" s="41">
        <v>0.8</v>
      </c>
      <c r="E40" s="41">
        <v>1.1000000000000001</v>
      </c>
      <c r="F40" s="41">
        <v>1.1000000000000001</v>
      </c>
      <c r="G40" s="41" t="s">
        <v>176</v>
      </c>
    </row>
    <row r="41" spans="1:10" ht="10.5" customHeight="1" x14ac:dyDescent="0.45">
      <c r="A41" s="40" t="s">
        <v>178</v>
      </c>
      <c r="B41" s="41">
        <v>12.8</v>
      </c>
      <c r="C41" s="41">
        <v>8.3000000000000007</v>
      </c>
      <c r="D41" s="41">
        <v>0.5</v>
      </c>
      <c r="E41" s="41">
        <v>0.9</v>
      </c>
      <c r="F41" s="41">
        <v>2.7</v>
      </c>
      <c r="G41" s="41">
        <v>0.4</v>
      </c>
    </row>
    <row r="42" spans="1:10" s="3" customFormat="1" ht="14.25" customHeight="1" x14ac:dyDescent="0.45">
      <c r="A42" s="40" t="s">
        <v>179</v>
      </c>
      <c r="B42" s="41">
        <v>18.3</v>
      </c>
      <c r="C42" s="41">
        <v>10.3</v>
      </c>
      <c r="D42" s="41">
        <v>1</v>
      </c>
      <c r="E42" s="41">
        <v>1.4</v>
      </c>
      <c r="F42" s="41">
        <v>4</v>
      </c>
      <c r="G42" s="41">
        <v>1.5</v>
      </c>
    </row>
    <row r="43" spans="1:10" s="3" customFormat="1" ht="10.5" customHeight="1" x14ac:dyDescent="0.45">
      <c r="A43" s="40" t="s">
        <v>180</v>
      </c>
      <c r="B43" s="41">
        <v>16</v>
      </c>
      <c r="C43" s="41">
        <v>8.4</v>
      </c>
      <c r="D43" s="41">
        <v>1.3</v>
      </c>
      <c r="E43" s="41">
        <v>1.1000000000000001</v>
      </c>
      <c r="F43" s="41">
        <v>3.8</v>
      </c>
      <c r="G43" s="41">
        <v>1.4</v>
      </c>
    </row>
    <row r="44" spans="1:10" s="3" customFormat="1" ht="10.5" customHeight="1" x14ac:dyDescent="0.45">
      <c r="A44" s="40" t="s">
        <v>181</v>
      </c>
      <c r="B44" s="41">
        <v>16.8</v>
      </c>
      <c r="C44" s="41">
        <v>10.5</v>
      </c>
      <c r="D44" s="41">
        <v>1</v>
      </c>
      <c r="E44" s="41">
        <v>0.9</v>
      </c>
      <c r="F44" s="41">
        <v>2.7</v>
      </c>
      <c r="G44" s="41">
        <v>1.8</v>
      </c>
    </row>
    <row r="45" spans="1:10" s="3" customFormat="1" ht="10.5" customHeight="1" x14ac:dyDescent="0.45">
      <c r="A45" s="40" t="s">
        <v>182</v>
      </c>
      <c r="B45" s="41">
        <v>17</v>
      </c>
      <c r="C45" s="41">
        <v>10.9</v>
      </c>
      <c r="D45" s="41">
        <v>1.1000000000000001</v>
      </c>
      <c r="E45" s="41">
        <v>1</v>
      </c>
      <c r="F45" s="41">
        <v>2.9</v>
      </c>
      <c r="G45" s="41">
        <v>1.2</v>
      </c>
    </row>
    <row r="46" spans="1:10" s="3" customFormat="1" ht="10.5" customHeight="1" x14ac:dyDescent="0.45">
      <c r="A46" s="40" t="s">
        <v>277</v>
      </c>
      <c r="B46" s="41">
        <v>3.8</v>
      </c>
      <c r="C46" s="41">
        <v>2.2999999999999998</v>
      </c>
      <c r="D46" s="41">
        <v>0.3</v>
      </c>
      <c r="E46" s="41" t="s">
        <v>176</v>
      </c>
      <c r="F46" s="41">
        <v>0.9</v>
      </c>
      <c r="G46" s="41">
        <v>0.3</v>
      </c>
    </row>
    <row r="47" spans="1:10" s="3" customFormat="1" ht="10.5" customHeight="1" x14ac:dyDescent="0.45">
      <c r="A47" s="44" t="s">
        <v>278</v>
      </c>
      <c r="B47" s="39" t="s">
        <v>3</v>
      </c>
      <c r="C47" s="39" t="s">
        <v>3</v>
      </c>
      <c r="D47" s="39" t="s">
        <v>3</v>
      </c>
      <c r="E47" s="39" t="s">
        <v>3</v>
      </c>
      <c r="F47" s="39" t="s">
        <v>3</v>
      </c>
      <c r="G47" s="39" t="s">
        <v>3</v>
      </c>
    </row>
    <row r="48" spans="1:10" s="3" customFormat="1" ht="10.5" customHeight="1" x14ac:dyDescent="0.45">
      <c r="A48" s="45" t="s">
        <v>279</v>
      </c>
      <c r="B48" s="41">
        <v>47.5</v>
      </c>
      <c r="C48" s="41">
        <v>45.2</v>
      </c>
      <c r="D48" s="41">
        <v>2.2999999999999998</v>
      </c>
      <c r="E48" s="41" t="s">
        <v>183</v>
      </c>
      <c r="F48" s="41" t="s">
        <v>183</v>
      </c>
      <c r="G48" s="41" t="s">
        <v>183</v>
      </c>
    </row>
    <row r="49" spans="1:7" s="3" customFormat="1" ht="10.5" customHeight="1" x14ac:dyDescent="0.45">
      <c r="A49" s="45" t="s">
        <v>280</v>
      </c>
      <c r="B49" s="41">
        <v>29.5</v>
      </c>
      <c r="C49" s="41">
        <v>25.4</v>
      </c>
      <c r="D49" s="41">
        <v>4.0999999999999996</v>
      </c>
      <c r="E49" s="41" t="s">
        <v>183</v>
      </c>
      <c r="F49" s="41" t="s">
        <v>183</v>
      </c>
      <c r="G49" s="41" t="s">
        <v>183</v>
      </c>
    </row>
    <row r="50" spans="1:7" ht="10.5" customHeight="1" x14ac:dyDescent="0.45">
      <c r="A50" s="45" t="s">
        <v>281</v>
      </c>
      <c r="B50" s="41">
        <v>1.8</v>
      </c>
      <c r="C50" s="41">
        <v>1.2</v>
      </c>
      <c r="D50" s="41">
        <v>0.5</v>
      </c>
      <c r="E50" s="41" t="s">
        <v>183</v>
      </c>
      <c r="F50" s="41" t="s">
        <v>183</v>
      </c>
      <c r="G50" s="41" t="s">
        <v>183</v>
      </c>
    </row>
    <row r="51" spans="1:7" ht="10.5" customHeight="1" x14ac:dyDescent="0.45">
      <c r="A51" s="45" t="s">
        <v>282</v>
      </c>
      <c r="B51" s="41">
        <v>2.1</v>
      </c>
      <c r="C51" s="41">
        <v>2</v>
      </c>
      <c r="D51" s="41" t="s">
        <v>176</v>
      </c>
      <c r="E51" s="41" t="s">
        <v>183</v>
      </c>
      <c r="F51" s="41" t="s">
        <v>183</v>
      </c>
      <c r="G51" s="41" t="s">
        <v>183</v>
      </c>
    </row>
    <row r="52" spans="1:7" ht="10.5" customHeight="1" x14ac:dyDescent="0.45">
      <c r="A52" s="45" t="s">
        <v>283</v>
      </c>
      <c r="B52" s="41">
        <v>37.299999999999997</v>
      </c>
      <c r="C52" s="41" t="s">
        <v>183</v>
      </c>
      <c r="D52" s="41" t="s">
        <v>183</v>
      </c>
      <c r="E52" s="41">
        <v>9.4</v>
      </c>
      <c r="F52" s="41">
        <v>21.1</v>
      </c>
      <c r="G52" s="41">
        <v>6.8</v>
      </c>
    </row>
    <row r="53" spans="1:7" ht="10.5" customHeight="1" x14ac:dyDescent="0.45">
      <c r="A53" s="44" t="s">
        <v>284</v>
      </c>
      <c r="B53" s="46" t="s">
        <v>3</v>
      </c>
      <c r="C53" s="46" t="s">
        <v>3</v>
      </c>
      <c r="D53" s="46" t="s">
        <v>3</v>
      </c>
      <c r="E53" s="46" t="s">
        <v>3</v>
      </c>
      <c r="F53" s="46" t="s">
        <v>3</v>
      </c>
      <c r="G53" s="46" t="s">
        <v>3</v>
      </c>
    </row>
    <row r="54" spans="1:7" ht="10.5" customHeight="1" x14ac:dyDescent="0.45">
      <c r="A54" s="40" t="s">
        <v>285</v>
      </c>
      <c r="B54" s="47">
        <v>40.200000000000003</v>
      </c>
      <c r="C54" s="47">
        <v>27.3</v>
      </c>
      <c r="D54" s="47">
        <v>2</v>
      </c>
      <c r="E54" s="47">
        <v>2.4</v>
      </c>
      <c r="F54" s="47">
        <v>3.3</v>
      </c>
      <c r="G54" s="47">
        <v>5.2</v>
      </c>
    </row>
    <row r="55" spans="1:7" ht="10.5" customHeight="1" x14ac:dyDescent="0.45">
      <c r="A55" s="45" t="s">
        <v>184</v>
      </c>
      <c r="B55" s="47">
        <v>32.9</v>
      </c>
      <c r="C55" s="47">
        <v>18.100000000000001</v>
      </c>
      <c r="D55" s="47">
        <v>2.5</v>
      </c>
      <c r="E55" s="47">
        <v>3.2</v>
      </c>
      <c r="F55" s="47">
        <v>8.6999999999999993</v>
      </c>
      <c r="G55" s="47">
        <v>0.5</v>
      </c>
    </row>
    <row r="56" spans="1:7" ht="10.5" customHeight="1" x14ac:dyDescent="0.45">
      <c r="A56" s="45" t="s">
        <v>185</v>
      </c>
      <c r="B56" s="47">
        <v>18</v>
      </c>
      <c r="C56" s="47">
        <v>12.6</v>
      </c>
      <c r="D56" s="47">
        <v>0.9</v>
      </c>
      <c r="E56" s="47">
        <v>1.6</v>
      </c>
      <c r="F56" s="47">
        <v>2</v>
      </c>
      <c r="G56" s="47">
        <v>0.8</v>
      </c>
    </row>
    <row r="57" spans="1:7" ht="10.5" customHeight="1" x14ac:dyDescent="0.45">
      <c r="A57" s="40" t="s">
        <v>186</v>
      </c>
      <c r="B57" s="47">
        <v>15.3</v>
      </c>
      <c r="C57" s="47">
        <v>9.5</v>
      </c>
      <c r="D57" s="47">
        <v>1.1000000000000001</v>
      </c>
      <c r="E57" s="47">
        <v>1.4</v>
      </c>
      <c r="F57" s="47">
        <v>3.4</v>
      </c>
      <c r="G57" s="47" t="s">
        <v>176</v>
      </c>
    </row>
    <row r="58" spans="1:7" ht="10.5" customHeight="1" x14ac:dyDescent="0.45">
      <c r="A58" s="40" t="s">
        <v>286</v>
      </c>
      <c r="B58" s="47">
        <v>6.7</v>
      </c>
      <c r="C58" s="47">
        <v>2.8</v>
      </c>
      <c r="D58" s="47">
        <v>0.3</v>
      </c>
      <c r="E58" s="47">
        <v>0.5</v>
      </c>
      <c r="F58" s="47">
        <v>3</v>
      </c>
      <c r="G58" s="47" t="s">
        <v>176</v>
      </c>
    </row>
    <row r="59" spans="1:7" ht="10.5" customHeight="1" x14ac:dyDescent="0.45">
      <c r="A59" s="40" t="s">
        <v>287</v>
      </c>
      <c r="B59" s="47">
        <v>3</v>
      </c>
      <c r="C59" s="47">
        <v>2.2000000000000002</v>
      </c>
      <c r="D59" s="47">
        <v>0.2</v>
      </c>
      <c r="E59" s="47" t="s">
        <v>176</v>
      </c>
      <c r="F59" s="47" t="s">
        <v>176</v>
      </c>
      <c r="G59" s="47" t="s">
        <v>176</v>
      </c>
    </row>
    <row r="60" spans="1:7" ht="10.5" customHeight="1" x14ac:dyDescent="0.45">
      <c r="A60" s="40" t="s">
        <v>187</v>
      </c>
      <c r="B60" s="47">
        <v>1.4</v>
      </c>
      <c r="C60" s="47">
        <v>0.9</v>
      </c>
      <c r="D60" s="47" t="s">
        <v>176</v>
      </c>
      <c r="E60" s="47" t="s">
        <v>176</v>
      </c>
      <c r="F60" s="47">
        <v>0.3</v>
      </c>
      <c r="G60" s="47" t="s">
        <v>183</v>
      </c>
    </row>
    <row r="61" spans="1:7" ht="10.5" customHeight="1" x14ac:dyDescent="0.45">
      <c r="A61" s="40" t="s">
        <v>288</v>
      </c>
      <c r="B61" s="47">
        <v>0.7</v>
      </c>
      <c r="C61" s="47">
        <v>0.5</v>
      </c>
      <c r="D61" s="47" t="s">
        <v>176</v>
      </c>
      <c r="E61" s="47" t="s">
        <v>183</v>
      </c>
      <c r="F61" s="47" t="s">
        <v>176</v>
      </c>
      <c r="G61" s="47" t="s">
        <v>176</v>
      </c>
    </row>
    <row r="62" spans="1:7" ht="10.5" customHeight="1" x14ac:dyDescent="0.45">
      <c r="A62" s="44" t="s">
        <v>289</v>
      </c>
      <c r="B62" s="46" t="s">
        <v>3</v>
      </c>
      <c r="C62" s="46" t="s">
        <v>3</v>
      </c>
      <c r="D62" s="46" t="s">
        <v>3</v>
      </c>
      <c r="E62" s="46" t="s">
        <v>3</v>
      </c>
      <c r="F62" s="46" t="s">
        <v>3</v>
      </c>
      <c r="G62" s="46" t="s">
        <v>3</v>
      </c>
    </row>
    <row r="63" spans="1:7" ht="10.5" customHeight="1" x14ac:dyDescent="0.45">
      <c r="A63" s="40" t="s">
        <v>290</v>
      </c>
      <c r="B63" s="47">
        <v>73.099999999999994</v>
      </c>
      <c r="C63" s="47">
        <v>59.3</v>
      </c>
      <c r="D63" s="47">
        <v>5</v>
      </c>
      <c r="E63" s="47">
        <v>6.4</v>
      </c>
      <c r="F63" s="47" t="s">
        <v>183</v>
      </c>
      <c r="G63" s="47">
        <v>2.4</v>
      </c>
    </row>
    <row r="64" spans="1:7" ht="10.5" customHeight="1" x14ac:dyDescent="0.45">
      <c r="A64" s="45" t="s">
        <v>188</v>
      </c>
      <c r="B64" s="47">
        <v>9.8000000000000007</v>
      </c>
      <c r="C64" s="47">
        <v>5.3</v>
      </c>
      <c r="D64" s="47">
        <v>0.3</v>
      </c>
      <c r="E64" s="47">
        <v>0.5</v>
      </c>
      <c r="F64" s="47" t="s">
        <v>183</v>
      </c>
      <c r="G64" s="47">
        <v>3.7</v>
      </c>
    </row>
    <row r="65" spans="1:7" ht="10.5" customHeight="1" x14ac:dyDescent="0.45">
      <c r="A65" s="45" t="s">
        <v>291</v>
      </c>
      <c r="B65" s="47">
        <v>5.4</v>
      </c>
      <c r="C65" s="47">
        <v>3.6</v>
      </c>
      <c r="D65" s="47">
        <v>0.7</v>
      </c>
      <c r="E65" s="47">
        <v>0.8</v>
      </c>
      <c r="F65" s="47" t="s">
        <v>183</v>
      </c>
      <c r="G65" s="47" t="s">
        <v>176</v>
      </c>
    </row>
    <row r="66" spans="1:7" ht="10.5" customHeight="1" x14ac:dyDescent="0.45">
      <c r="A66" s="40" t="s">
        <v>292</v>
      </c>
      <c r="B66" s="47">
        <v>4.4000000000000004</v>
      </c>
      <c r="C66" s="47">
        <v>3</v>
      </c>
      <c r="D66" s="47">
        <v>0.6</v>
      </c>
      <c r="E66" s="47">
        <v>0.7</v>
      </c>
      <c r="F66" s="47" t="s">
        <v>183</v>
      </c>
      <c r="G66" s="47" t="s">
        <v>176</v>
      </c>
    </row>
    <row r="67" spans="1:7" ht="10.5" customHeight="1" x14ac:dyDescent="0.45">
      <c r="A67" s="40" t="s">
        <v>293</v>
      </c>
      <c r="B67" s="47">
        <v>1.8</v>
      </c>
      <c r="C67" s="47">
        <v>1.3</v>
      </c>
      <c r="D67" s="47" t="s">
        <v>176</v>
      </c>
      <c r="E67" s="47">
        <v>0.5</v>
      </c>
      <c r="F67" s="47" t="s">
        <v>183</v>
      </c>
      <c r="G67" s="47" t="s">
        <v>183</v>
      </c>
    </row>
    <row r="68" spans="1:7" ht="10.5" customHeight="1" x14ac:dyDescent="0.45">
      <c r="A68" s="40" t="s">
        <v>294</v>
      </c>
      <c r="B68" s="47">
        <v>1.2</v>
      </c>
      <c r="C68" s="47">
        <v>0.7</v>
      </c>
      <c r="D68" s="47" t="s">
        <v>176</v>
      </c>
      <c r="E68" s="47" t="s">
        <v>176</v>
      </c>
      <c r="F68" s="47" t="s">
        <v>183</v>
      </c>
      <c r="G68" s="47" t="s">
        <v>176</v>
      </c>
    </row>
    <row r="69" spans="1:7" ht="10.5" customHeight="1" x14ac:dyDescent="0.45">
      <c r="A69" s="40" t="s">
        <v>288</v>
      </c>
      <c r="B69" s="47">
        <v>1.3</v>
      </c>
      <c r="C69" s="47">
        <v>0.7</v>
      </c>
      <c r="D69" s="47">
        <v>0.3</v>
      </c>
      <c r="E69" s="47" t="s">
        <v>176</v>
      </c>
      <c r="F69" s="47" t="s">
        <v>183</v>
      </c>
      <c r="G69" s="47" t="s">
        <v>176</v>
      </c>
    </row>
    <row r="70" spans="1:7" ht="10.5" customHeight="1" x14ac:dyDescent="0.45">
      <c r="A70" s="40" t="s">
        <v>295</v>
      </c>
      <c r="B70" s="47">
        <v>21.1</v>
      </c>
      <c r="C70" s="47" t="s">
        <v>183</v>
      </c>
      <c r="D70" s="47" t="s">
        <v>183</v>
      </c>
      <c r="E70" s="47" t="s">
        <v>183</v>
      </c>
      <c r="F70" s="47">
        <v>21.1</v>
      </c>
      <c r="G70" s="47" t="s">
        <v>183</v>
      </c>
    </row>
    <row r="71" spans="1:7" ht="10.5" customHeight="1" x14ac:dyDescent="0.45">
      <c r="A71" s="44" t="s">
        <v>296</v>
      </c>
      <c r="B71" s="46" t="s">
        <v>3</v>
      </c>
      <c r="C71" s="46" t="s">
        <v>3</v>
      </c>
      <c r="D71" s="46" t="s">
        <v>3</v>
      </c>
      <c r="E71" s="46" t="s">
        <v>3</v>
      </c>
      <c r="F71" s="46" t="s">
        <v>3</v>
      </c>
      <c r="G71" s="46" t="s">
        <v>3</v>
      </c>
    </row>
    <row r="72" spans="1:7" ht="10.5" customHeight="1" x14ac:dyDescent="0.45">
      <c r="A72" s="48" t="s">
        <v>192</v>
      </c>
      <c r="B72" s="47">
        <v>5.3</v>
      </c>
      <c r="C72" s="47" t="s">
        <v>176</v>
      </c>
      <c r="D72" s="47" t="s">
        <v>176</v>
      </c>
      <c r="E72" s="47">
        <v>1</v>
      </c>
      <c r="F72" s="47">
        <v>4.2</v>
      </c>
      <c r="G72" s="47" t="s">
        <v>176</v>
      </c>
    </row>
    <row r="73" spans="1:7" ht="10.5" customHeight="1" x14ac:dyDescent="0.45">
      <c r="A73" s="48">
        <v>3</v>
      </c>
      <c r="B73" s="47">
        <v>9</v>
      </c>
      <c r="C73" s="47">
        <v>0.9</v>
      </c>
      <c r="D73" s="47">
        <v>0.5</v>
      </c>
      <c r="E73" s="47">
        <v>2</v>
      </c>
      <c r="F73" s="47">
        <v>5.2</v>
      </c>
      <c r="G73" s="47">
        <v>0.4</v>
      </c>
    </row>
    <row r="74" spans="1:7" ht="10.5" customHeight="1" x14ac:dyDescent="0.45">
      <c r="A74" s="48">
        <v>4</v>
      </c>
      <c r="B74" s="47">
        <v>16.8</v>
      </c>
      <c r="C74" s="47">
        <v>4.0999999999999996</v>
      </c>
      <c r="D74" s="47">
        <v>1.5</v>
      </c>
      <c r="E74" s="47">
        <v>3</v>
      </c>
      <c r="F74" s="47">
        <v>6.9</v>
      </c>
      <c r="G74" s="47">
        <v>1.3</v>
      </c>
    </row>
    <row r="75" spans="1:7" ht="10.5" customHeight="1" x14ac:dyDescent="0.45">
      <c r="A75" s="48">
        <v>5</v>
      </c>
      <c r="B75" s="47">
        <v>19.399999999999999</v>
      </c>
      <c r="C75" s="47">
        <v>10.4</v>
      </c>
      <c r="D75" s="47">
        <v>1.7</v>
      </c>
      <c r="E75" s="47">
        <v>2.2000000000000002</v>
      </c>
      <c r="F75" s="47">
        <v>3.3</v>
      </c>
      <c r="G75" s="47">
        <v>1.8</v>
      </c>
    </row>
    <row r="76" spans="1:7" ht="10.5" customHeight="1" x14ac:dyDescent="0.45">
      <c r="A76" s="48">
        <v>6</v>
      </c>
      <c r="B76" s="47">
        <v>22.2</v>
      </c>
      <c r="C76" s="47">
        <v>17</v>
      </c>
      <c r="D76" s="47">
        <v>1.5</v>
      </c>
      <c r="E76" s="47">
        <v>0.9</v>
      </c>
      <c r="F76" s="47">
        <v>1.2</v>
      </c>
      <c r="G76" s="47">
        <v>1.6</v>
      </c>
    </row>
    <row r="77" spans="1:7" ht="10.5" customHeight="1" x14ac:dyDescent="0.45">
      <c r="A77" s="48">
        <v>7</v>
      </c>
      <c r="B77" s="47">
        <v>16.899999999999999</v>
      </c>
      <c r="C77" s="47">
        <v>14.4</v>
      </c>
      <c r="D77" s="47">
        <v>0.9</v>
      </c>
      <c r="E77" s="47" t="s">
        <v>176</v>
      </c>
      <c r="F77" s="47">
        <v>0.3</v>
      </c>
      <c r="G77" s="47">
        <v>1</v>
      </c>
    </row>
    <row r="78" spans="1:7" ht="10.5" customHeight="1" x14ac:dyDescent="0.45">
      <c r="A78" s="48">
        <v>8</v>
      </c>
      <c r="B78" s="47">
        <v>12.6</v>
      </c>
      <c r="C78" s="47">
        <v>11.5</v>
      </c>
      <c r="D78" s="47">
        <v>0.6</v>
      </c>
      <c r="E78" s="47" t="s">
        <v>176</v>
      </c>
      <c r="F78" s="47" t="s">
        <v>176</v>
      </c>
      <c r="G78" s="47">
        <v>0.3</v>
      </c>
    </row>
    <row r="79" spans="1:7" ht="10.5" customHeight="1" x14ac:dyDescent="0.45">
      <c r="A79" s="48" t="s">
        <v>297</v>
      </c>
      <c r="B79" s="47">
        <v>16</v>
      </c>
      <c r="C79" s="47">
        <v>15.3</v>
      </c>
      <c r="D79" s="47">
        <v>0.3</v>
      </c>
      <c r="E79" s="47" t="s">
        <v>176</v>
      </c>
      <c r="F79" s="47" t="s">
        <v>176</v>
      </c>
      <c r="G79" s="47">
        <v>0.3</v>
      </c>
    </row>
    <row r="80" spans="1:7" ht="10.5" customHeight="1" x14ac:dyDescent="0.45">
      <c r="A80" s="44" t="s">
        <v>298</v>
      </c>
      <c r="B80" s="44" t="s">
        <v>3</v>
      </c>
      <c r="C80" s="44" t="s">
        <v>3</v>
      </c>
      <c r="D80" s="44" t="s">
        <v>3</v>
      </c>
      <c r="E80" s="44" t="s">
        <v>3</v>
      </c>
      <c r="F80" s="44" t="s">
        <v>3</v>
      </c>
      <c r="G80" s="44" t="s">
        <v>3</v>
      </c>
    </row>
    <row r="81" spans="1:7" ht="10.5" customHeight="1" x14ac:dyDescent="0.45">
      <c r="A81" s="48">
        <v>0</v>
      </c>
      <c r="B81" s="47">
        <v>3.2</v>
      </c>
      <c r="C81" s="47" t="s">
        <v>176</v>
      </c>
      <c r="D81" s="47" t="s">
        <v>176</v>
      </c>
      <c r="E81" s="47">
        <v>0.7</v>
      </c>
      <c r="F81" s="47">
        <v>2.4</v>
      </c>
      <c r="G81" s="47" t="s">
        <v>176</v>
      </c>
    </row>
    <row r="82" spans="1:7" ht="10.5" customHeight="1" x14ac:dyDescent="0.45">
      <c r="A82" s="48">
        <v>1</v>
      </c>
      <c r="B82" s="47">
        <v>11.7</v>
      </c>
      <c r="C82" s="47">
        <v>1.2</v>
      </c>
      <c r="D82" s="47">
        <v>0.3</v>
      </c>
      <c r="E82" s="47">
        <v>2.5</v>
      </c>
      <c r="F82" s="47">
        <v>7.4</v>
      </c>
      <c r="G82" s="47">
        <v>0.3</v>
      </c>
    </row>
    <row r="83" spans="1:7" ht="10.5" customHeight="1" x14ac:dyDescent="0.45">
      <c r="A83" s="48">
        <v>2</v>
      </c>
      <c r="B83" s="47">
        <v>29.8</v>
      </c>
      <c r="C83" s="47">
        <v>10.3</v>
      </c>
      <c r="D83" s="47">
        <v>3.2</v>
      </c>
      <c r="E83" s="47">
        <v>4.7</v>
      </c>
      <c r="F83" s="47">
        <v>9.1999999999999993</v>
      </c>
      <c r="G83" s="47">
        <v>2.4</v>
      </c>
    </row>
    <row r="84" spans="1:7" ht="10.5" customHeight="1" x14ac:dyDescent="0.45">
      <c r="A84" s="48">
        <v>3</v>
      </c>
      <c r="B84" s="47">
        <v>47.6</v>
      </c>
      <c r="C84" s="47">
        <v>38.1</v>
      </c>
      <c r="D84" s="47">
        <v>2.9</v>
      </c>
      <c r="E84" s="47">
        <v>1.4</v>
      </c>
      <c r="F84" s="47">
        <v>1.8</v>
      </c>
      <c r="G84" s="47">
        <v>3.5</v>
      </c>
    </row>
    <row r="85" spans="1:7" ht="10.5" customHeight="1" x14ac:dyDescent="0.45">
      <c r="A85" s="48">
        <v>4</v>
      </c>
      <c r="B85" s="47">
        <v>20.5</v>
      </c>
      <c r="C85" s="47">
        <v>19.100000000000001</v>
      </c>
      <c r="D85" s="47">
        <v>0.5</v>
      </c>
      <c r="E85" s="47" t="s">
        <v>176</v>
      </c>
      <c r="F85" s="47">
        <v>0.4</v>
      </c>
      <c r="G85" s="47">
        <v>0.4</v>
      </c>
    </row>
    <row r="86" spans="1:7" ht="10.5" customHeight="1" x14ac:dyDescent="0.45">
      <c r="A86" s="48" t="s">
        <v>299</v>
      </c>
      <c r="B86" s="47">
        <v>5.3</v>
      </c>
      <c r="C86" s="47">
        <v>5.0999999999999996</v>
      </c>
      <c r="D86" s="47" t="s">
        <v>176</v>
      </c>
      <c r="E86" s="47" t="s">
        <v>176</v>
      </c>
      <c r="F86" s="47" t="s">
        <v>183</v>
      </c>
      <c r="G86" s="47" t="s">
        <v>176</v>
      </c>
    </row>
    <row r="87" spans="1:7" ht="10.5" customHeight="1" x14ac:dyDescent="0.45">
      <c r="A87" s="44" t="s">
        <v>300</v>
      </c>
      <c r="B87" s="46" t="s">
        <v>3</v>
      </c>
      <c r="C87" s="46" t="s">
        <v>3</v>
      </c>
      <c r="D87" s="46" t="s">
        <v>3</v>
      </c>
      <c r="E87" s="46" t="s">
        <v>3</v>
      </c>
      <c r="F87" s="46" t="s">
        <v>3</v>
      </c>
      <c r="G87" s="46" t="s">
        <v>3</v>
      </c>
    </row>
    <row r="88" spans="1:7" ht="10.5" customHeight="1" x14ac:dyDescent="0.45">
      <c r="A88" s="48">
        <v>1</v>
      </c>
      <c r="B88" s="47">
        <v>10.3</v>
      </c>
      <c r="C88" s="47">
        <v>2.1</v>
      </c>
      <c r="D88" s="47">
        <v>0.5</v>
      </c>
      <c r="E88" s="47">
        <v>1.6</v>
      </c>
      <c r="F88" s="47">
        <v>5.6</v>
      </c>
      <c r="G88" s="47">
        <v>0.5</v>
      </c>
    </row>
    <row r="89" spans="1:7" ht="10.5" customHeight="1" x14ac:dyDescent="0.45">
      <c r="A89" s="48">
        <v>2</v>
      </c>
      <c r="B89" s="47">
        <v>31</v>
      </c>
      <c r="C89" s="47">
        <v>11.3</v>
      </c>
      <c r="D89" s="47">
        <v>2.2999999999999998</v>
      </c>
      <c r="E89" s="47">
        <v>4.4000000000000004</v>
      </c>
      <c r="F89" s="47">
        <v>10.5</v>
      </c>
      <c r="G89" s="47">
        <v>2.5</v>
      </c>
    </row>
    <row r="90" spans="1:7" ht="10.5" customHeight="1" x14ac:dyDescent="0.45">
      <c r="A90" s="48">
        <v>3</v>
      </c>
      <c r="B90" s="47">
        <v>32.1</v>
      </c>
      <c r="C90" s="47">
        <v>21.8</v>
      </c>
      <c r="D90" s="47">
        <v>2.1</v>
      </c>
      <c r="E90" s="47">
        <v>2.4</v>
      </c>
      <c r="F90" s="47">
        <v>3.9</v>
      </c>
      <c r="G90" s="47">
        <v>1.9</v>
      </c>
    </row>
    <row r="91" spans="1:7" ht="10.5" customHeight="1" x14ac:dyDescent="0.45">
      <c r="A91" s="48">
        <v>4</v>
      </c>
      <c r="B91" s="47">
        <v>22.5</v>
      </c>
      <c r="C91" s="47">
        <v>18.399999999999999</v>
      </c>
      <c r="D91" s="47">
        <v>1.4</v>
      </c>
      <c r="E91" s="47">
        <v>0.9</v>
      </c>
      <c r="F91" s="47">
        <v>0.8</v>
      </c>
      <c r="G91" s="47">
        <v>1.1000000000000001</v>
      </c>
    </row>
    <row r="92" spans="1:7" ht="10.5" customHeight="1" x14ac:dyDescent="0.45">
      <c r="A92" s="48" t="s">
        <v>299</v>
      </c>
      <c r="B92" s="47">
        <v>22.4</v>
      </c>
      <c r="C92" s="47">
        <v>20.3</v>
      </c>
      <c r="D92" s="47">
        <v>0.8</v>
      </c>
      <c r="E92" s="47" t="s">
        <v>176</v>
      </c>
      <c r="F92" s="47">
        <v>0.4</v>
      </c>
      <c r="G92" s="47">
        <v>0.7</v>
      </c>
    </row>
    <row r="93" spans="1:7" ht="10.5" customHeight="1" x14ac:dyDescent="0.45">
      <c r="A93" s="44" t="s">
        <v>301</v>
      </c>
      <c r="B93" s="46" t="s">
        <v>3</v>
      </c>
      <c r="C93" s="46" t="s">
        <v>3</v>
      </c>
      <c r="D93" s="46" t="s">
        <v>3</v>
      </c>
      <c r="E93" s="46" t="s">
        <v>3</v>
      </c>
      <c r="F93" s="46" t="s">
        <v>3</v>
      </c>
      <c r="G93" s="46" t="s">
        <v>3</v>
      </c>
    </row>
    <row r="94" spans="1:7" ht="10.5" customHeight="1" x14ac:dyDescent="0.45">
      <c r="A94" s="48">
        <v>0</v>
      </c>
      <c r="B94" s="47" t="s">
        <v>176</v>
      </c>
      <c r="C94" s="47" t="s">
        <v>176</v>
      </c>
      <c r="D94" s="47" t="s">
        <v>176</v>
      </c>
      <c r="E94" s="47" t="s">
        <v>183</v>
      </c>
      <c r="F94" s="47" t="s">
        <v>176</v>
      </c>
      <c r="G94" s="47" t="s">
        <v>183</v>
      </c>
    </row>
    <row r="95" spans="1:7" ht="10.5" customHeight="1" x14ac:dyDescent="0.45">
      <c r="A95" s="48">
        <v>1</v>
      </c>
      <c r="B95" s="47">
        <v>53.1</v>
      </c>
      <c r="C95" s="47">
        <v>23.6</v>
      </c>
      <c r="D95" s="47">
        <v>3.3</v>
      </c>
      <c r="E95" s="47">
        <v>7.8</v>
      </c>
      <c r="F95" s="47">
        <v>16</v>
      </c>
      <c r="G95" s="47">
        <v>2.5</v>
      </c>
    </row>
    <row r="96" spans="1:7" ht="10.5" customHeight="1" x14ac:dyDescent="0.45">
      <c r="A96" s="48">
        <v>2</v>
      </c>
      <c r="B96" s="47">
        <v>52.1</v>
      </c>
      <c r="C96" s="47">
        <v>38.4</v>
      </c>
      <c r="D96" s="47">
        <v>3.1</v>
      </c>
      <c r="E96" s="47">
        <v>1.6</v>
      </c>
      <c r="F96" s="47">
        <v>4.8</v>
      </c>
      <c r="G96" s="47">
        <v>4.0999999999999996</v>
      </c>
    </row>
    <row r="97" spans="1:7" ht="10.5" customHeight="1" x14ac:dyDescent="0.45">
      <c r="A97" s="48" t="s">
        <v>302</v>
      </c>
      <c r="B97" s="47">
        <v>12.9</v>
      </c>
      <c r="C97" s="47">
        <v>11.8</v>
      </c>
      <c r="D97" s="47">
        <v>0.6</v>
      </c>
      <c r="E97" s="47" t="s">
        <v>176</v>
      </c>
      <c r="F97" s="47" t="s">
        <v>176</v>
      </c>
      <c r="G97" s="47" t="s">
        <v>176</v>
      </c>
    </row>
    <row r="98" spans="1:7" ht="10.5" customHeight="1" x14ac:dyDescent="0.45">
      <c r="A98" s="44" t="s">
        <v>303</v>
      </c>
      <c r="B98" s="46" t="s">
        <v>3</v>
      </c>
      <c r="C98" s="46" t="s">
        <v>3</v>
      </c>
      <c r="D98" s="46" t="s">
        <v>3</v>
      </c>
      <c r="E98" s="46" t="s">
        <v>3</v>
      </c>
      <c r="F98" s="46" t="s">
        <v>3</v>
      </c>
      <c r="G98" s="46" t="s">
        <v>3</v>
      </c>
    </row>
    <row r="99" spans="1:7" ht="10.5" customHeight="1" x14ac:dyDescent="0.45">
      <c r="A99" s="48">
        <v>0</v>
      </c>
      <c r="B99" s="47">
        <v>85</v>
      </c>
      <c r="C99" s="47">
        <v>47.7</v>
      </c>
      <c r="D99" s="47">
        <v>3.8</v>
      </c>
      <c r="E99" s="47">
        <v>8.4</v>
      </c>
      <c r="F99" s="47">
        <v>19.2</v>
      </c>
      <c r="G99" s="47">
        <v>5.9</v>
      </c>
    </row>
    <row r="100" spans="1:7" ht="10.5" customHeight="1" x14ac:dyDescent="0.45">
      <c r="A100" s="48">
        <v>1</v>
      </c>
      <c r="B100" s="47">
        <v>31.1</v>
      </c>
      <c r="C100" s="47">
        <v>24.2</v>
      </c>
      <c r="D100" s="47">
        <v>3.1</v>
      </c>
      <c r="E100" s="47">
        <v>1</v>
      </c>
      <c r="F100" s="47">
        <v>2</v>
      </c>
      <c r="G100" s="47">
        <v>0.8</v>
      </c>
    </row>
    <row r="101" spans="1:7" ht="10.5" customHeight="1" x14ac:dyDescent="0.45">
      <c r="A101" s="48" t="s">
        <v>304</v>
      </c>
      <c r="B101" s="47">
        <v>2.2000000000000002</v>
      </c>
      <c r="C101" s="47">
        <v>2</v>
      </c>
      <c r="D101" s="47" t="s">
        <v>176</v>
      </c>
      <c r="E101" s="47" t="s">
        <v>183</v>
      </c>
      <c r="F101" s="47" t="s">
        <v>183</v>
      </c>
      <c r="G101" s="47" t="s">
        <v>176</v>
      </c>
    </row>
    <row r="102" spans="1:7" ht="10.5" customHeight="1" x14ac:dyDescent="0.45">
      <c r="A102" s="44" t="s">
        <v>189</v>
      </c>
      <c r="B102" s="46" t="s">
        <v>3</v>
      </c>
      <c r="C102" s="46" t="s">
        <v>3</v>
      </c>
      <c r="D102" s="46" t="s">
        <v>3</v>
      </c>
      <c r="E102" s="46" t="s">
        <v>3</v>
      </c>
      <c r="F102" s="46" t="s">
        <v>3</v>
      </c>
      <c r="G102" s="46" t="s">
        <v>3</v>
      </c>
    </row>
    <row r="103" spans="1:7" ht="10.5" customHeight="1" x14ac:dyDescent="0.45">
      <c r="A103" s="40" t="s">
        <v>194</v>
      </c>
      <c r="B103" s="47">
        <v>35.200000000000003</v>
      </c>
      <c r="C103" s="47">
        <v>32.4</v>
      </c>
      <c r="D103" s="47">
        <v>2.8</v>
      </c>
      <c r="E103" s="47" t="s">
        <v>183</v>
      </c>
      <c r="F103" s="47" t="s">
        <v>183</v>
      </c>
      <c r="G103" s="47" t="s">
        <v>183</v>
      </c>
    </row>
    <row r="104" spans="1:7" ht="10.5" customHeight="1" x14ac:dyDescent="0.45">
      <c r="A104" s="42" t="s">
        <v>305</v>
      </c>
      <c r="B104" s="47">
        <v>20.6</v>
      </c>
      <c r="C104" s="47">
        <v>18.7</v>
      </c>
      <c r="D104" s="47">
        <v>1.9</v>
      </c>
      <c r="E104" s="47" t="s">
        <v>183</v>
      </c>
      <c r="F104" s="47" t="s">
        <v>183</v>
      </c>
      <c r="G104" s="47" t="s">
        <v>183</v>
      </c>
    </row>
    <row r="105" spans="1:7" ht="10.5" customHeight="1" x14ac:dyDescent="0.45">
      <c r="A105" s="42" t="s">
        <v>306</v>
      </c>
      <c r="B105" s="47">
        <v>14.6</v>
      </c>
      <c r="C105" s="47">
        <v>13.7</v>
      </c>
      <c r="D105" s="47">
        <v>0.9</v>
      </c>
      <c r="E105" s="47" t="s">
        <v>183</v>
      </c>
      <c r="F105" s="47" t="s">
        <v>183</v>
      </c>
      <c r="G105" s="47" t="s">
        <v>183</v>
      </c>
    </row>
    <row r="106" spans="1:7" ht="10.5" customHeight="1" x14ac:dyDescent="0.45">
      <c r="A106" s="48" t="s">
        <v>195</v>
      </c>
      <c r="B106" s="47">
        <v>45.7</v>
      </c>
      <c r="C106" s="47">
        <v>41.5</v>
      </c>
      <c r="D106" s="47">
        <v>4.2</v>
      </c>
      <c r="E106" s="47" t="s">
        <v>183</v>
      </c>
      <c r="F106" s="47" t="s">
        <v>183</v>
      </c>
      <c r="G106" s="47" t="s">
        <v>183</v>
      </c>
    </row>
    <row r="107" spans="1:7" ht="10.5" customHeight="1" x14ac:dyDescent="0.45">
      <c r="A107" s="48" t="s">
        <v>283</v>
      </c>
      <c r="B107" s="47">
        <v>37.299999999999997</v>
      </c>
      <c r="C107" s="47" t="s">
        <v>183</v>
      </c>
      <c r="D107" s="47" t="s">
        <v>183</v>
      </c>
      <c r="E107" s="47">
        <v>9.4</v>
      </c>
      <c r="F107" s="47">
        <v>21.1</v>
      </c>
      <c r="G107" s="47">
        <v>6.8</v>
      </c>
    </row>
    <row r="108" spans="1:7" ht="10.5" customHeight="1" x14ac:dyDescent="0.45">
      <c r="A108" s="44" t="s">
        <v>307</v>
      </c>
      <c r="B108" s="46" t="s">
        <v>3</v>
      </c>
      <c r="C108" s="46" t="s">
        <v>3</v>
      </c>
      <c r="D108" s="46" t="s">
        <v>3</v>
      </c>
      <c r="E108" s="46" t="s">
        <v>3</v>
      </c>
      <c r="F108" s="46" t="s">
        <v>3</v>
      </c>
      <c r="G108" s="46" t="s">
        <v>3</v>
      </c>
    </row>
    <row r="109" spans="1:7" ht="10.5" customHeight="1" x14ac:dyDescent="0.45">
      <c r="A109" s="40" t="s">
        <v>194</v>
      </c>
      <c r="B109" s="47">
        <v>45.3</v>
      </c>
      <c r="C109" s="47">
        <v>42.8</v>
      </c>
      <c r="D109" s="47">
        <v>2.6</v>
      </c>
      <c r="E109" s="47" t="s">
        <v>183</v>
      </c>
      <c r="F109" s="47" t="s">
        <v>183</v>
      </c>
      <c r="G109" s="47" t="s">
        <v>183</v>
      </c>
    </row>
    <row r="110" spans="1:7" ht="10.5" customHeight="1" x14ac:dyDescent="0.45">
      <c r="A110" s="42" t="s">
        <v>308</v>
      </c>
      <c r="B110" s="47">
        <v>7.5</v>
      </c>
      <c r="C110" s="47">
        <v>7</v>
      </c>
      <c r="D110" s="47">
        <v>0.5</v>
      </c>
      <c r="E110" s="47" t="s">
        <v>183</v>
      </c>
      <c r="F110" s="47" t="s">
        <v>183</v>
      </c>
      <c r="G110" s="47" t="s">
        <v>183</v>
      </c>
    </row>
    <row r="111" spans="1:7" ht="10.5" customHeight="1" x14ac:dyDescent="0.45">
      <c r="A111" s="42" t="s">
        <v>309</v>
      </c>
      <c r="B111" s="47">
        <v>37.9</v>
      </c>
      <c r="C111" s="47">
        <v>35.799999999999997</v>
      </c>
      <c r="D111" s="47">
        <v>2.1</v>
      </c>
      <c r="E111" s="47" t="s">
        <v>183</v>
      </c>
      <c r="F111" s="47" t="s">
        <v>183</v>
      </c>
      <c r="G111" s="47" t="s">
        <v>183</v>
      </c>
    </row>
    <row r="112" spans="1:7" ht="10.5" customHeight="1" x14ac:dyDescent="0.45">
      <c r="A112" s="45" t="s">
        <v>195</v>
      </c>
      <c r="B112" s="47">
        <v>35.5</v>
      </c>
      <c r="C112" s="47">
        <v>31.1</v>
      </c>
      <c r="D112" s="47">
        <v>4.4000000000000004</v>
      </c>
      <c r="E112" s="47" t="s">
        <v>183</v>
      </c>
      <c r="F112" s="47" t="s">
        <v>183</v>
      </c>
      <c r="G112" s="47" t="s">
        <v>183</v>
      </c>
    </row>
    <row r="113" spans="1:7" ht="10.5" customHeight="1" x14ac:dyDescent="0.45">
      <c r="A113" s="48" t="s">
        <v>283</v>
      </c>
      <c r="B113" s="47">
        <v>37.299999999999997</v>
      </c>
      <c r="C113" s="47" t="s">
        <v>183</v>
      </c>
      <c r="D113" s="47" t="s">
        <v>183</v>
      </c>
      <c r="E113" s="47">
        <v>9.4</v>
      </c>
      <c r="F113" s="47">
        <v>21.1</v>
      </c>
      <c r="G113" s="47">
        <v>6.8</v>
      </c>
    </row>
    <row r="114" spans="1:7" ht="10.5" customHeight="1" x14ac:dyDescent="0.45">
      <c r="A114" s="44" t="s">
        <v>310</v>
      </c>
      <c r="B114" s="46" t="s">
        <v>3</v>
      </c>
      <c r="C114" s="46" t="s">
        <v>3</v>
      </c>
      <c r="D114" s="46" t="s">
        <v>3</v>
      </c>
      <c r="E114" s="46" t="s">
        <v>3</v>
      </c>
      <c r="F114" s="46" t="s">
        <v>3</v>
      </c>
      <c r="G114" s="46" t="s">
        <v>3</v>
      </c>
    </row>
    <row r="115" spans="1:7" ht="10.5" customHeight="1" x14ac:dyDescent="0.45">
      <c r="A115" s="40" t="s">
        <v>194</v>
      </c>
      <c r="B115" s="47">
        <v>46.9</v>
      </c>
      <c r="C115" s="47">
        <v>43.8</v>
      </c>
      <c r="D115" s="47">
        <v>3.1</v>
      </c>
      <c r="E115" s="47" t="s">
        <v>183</v>
      </c>
      <c r="F115" s="47" t="s">
        <v>183</v>
      </c>
      <c r="G115" s="47" t="s">
        <v>183</v>
      </c>
    </row>
    <row r="116" spans="1:7" ht="10.5" customHeight="1" x14ac:dyDescent="0.45">
      <c r="A116" s="42" t="s">
        <v>311</v>
      </c>
      <c r="B116" s="47">
        <v>11.4</v>
      </c>
      <c r="C116" s="47">
        <v>9.9</v>
      </c>
      <c r="D116" s="47">
        <v>1.5</v>
      </c>
      <c r="E116" s="47" t="s">
        <v>183</v>
      </c>
      <c r="F116" s="47" t="s">
        <v>183</v>
      </c>
      <c r="G116" s="47" t="s">
        <v>183</v>
      </c>
    </row>
    <row r="117" spans="1:7" ht="10.5" customHeight="1" x14ac:dyDescent="0.45">
      <c r="A117" s="42" t="s">
        <v>312</v>
      </c>
      <c r="B117" s="47">
        <v>30.3</v>
      </c>
      <c r="C117" s="47">
        <v>28.7</v>
      </c>
      <c r="D117" s="47">
        <v>1.6</v>
      </c>
      <c r="E117" s="47" t="s">
        <v>183</v>
      </c>
      <c r="F117" s="47" t="s">
        <v>183</v>
      </c>
      <c r="G117" s="47" t="s">
        <v>183</v>
      </c>
    </row>
    <row r="118" spans="1:7" ht="10.5" customHeight="1" x14ac:dyDescent="0.45">
      <c r="A118" s="42" t="s">
        <v>313</v>
      </c>
      <c r="B118" s="47">
        <v>5.2</v>
      </c>
      <c r="C118" s="47">
        <v>5.2</v>
      </c>
      <c r="D118" s="47" t="s">
        <v>176</v>
      </c>
      <c r="E118" s="47" t="s">
        <v>183</v>
      </c>
      <c r="F118" s="47" t="s">
        <v>183</v>
      </c>
      <c r="G118" s="47" t="s">
        <v>183</v>
      </c>
    </row>
    <row r="119" spans="1:7" ht="10.5" customHeight="1" x14ac:dyDescent="0.45">
      <c r="A119" s="45" t="s">
        <v>195</v>
      </c>
      <c r="B119" s="41">
        <v>34</v>
      </c>
      <c r="C119" s="41">
        <v>30</v>
      </c>
      <c r="D119" s="41">
        <v>4</v>
      </c>
      <c r="E119" s="41" t="s">
        <v>183</v>
      </c>
      <c r="F119" s="41" t="s">
        <v>183</v>
      </c>
      <c r="G119" s="41" t="s">
        <v>183</v>
      </c>
    </row>
    <row r="120" spans="1:7" ht="10.5" customHeight="1" x14ac:dyDescent="0.45">
      <c r="A120" s="48" t="s">
        <v>283</v>
      </c>
      <c r="B120" s="41">
        <v>37.299999999999997</v>
      </c>
      <c r="C120" s="41" t="s">
        <v>183</v>
      </c>
      <c r="D120" s="41" t="s">
        <v>183</v>
      </c>
      <c r="E120" s="41">
        <v>9.4</v>
      </c>
      <c r="F120" s="41">
        <v>21.1</v>
      </c>
      <c r="G120" s="41">
        <v>6.8</v>
      </c>
    </row>
    <row r="121" spans="1:7" ht="10.5" customHeight="1" x14ac:dyDescent="0.45">
      <c r="A121" s="44" t="s">
        <v>314</v>
      </c>
      <c r="B121" s="46" t="s">
        <v>3</v>
      </c>
      <c r="C121" s="46" t="s">
        <v>3</v>
      </c>
      <c r="D121" s="46" t="s">
        <v>3</v>
      </c>
      <c r="E121" s="46" t="s">
        <v>3</v>
      </c>
      <c r="F121" s="46" t="s">
        <v>3</v>
      </c>
      <c r="G121" s="46" t="s">
        <v>3</v>
      </c>
    </row>
    <row r="122" spans="1:7" ht="10.5" customHeight="1" x14ac:dyDescent="0.45">
      <c r="A122" s="40" t="s">
        <v>315</v>
      </c>
      <c r="B122" s="47">
        <v>37.5</v>
      </c>
      <c r="C122" s="47">
        <v>25.7</v>
      </c>
      <c r="D122" s="47">
        <v>1.9</v>
      </c>
      <c r="E122" s="47">
        <v>2.2000000000000002</v>
      </c>
      <c r="F122" s="47">
        <v>6</v>
      </c>
      <c r="G122" s="47">
        <v>1.8</v>
      </c>
    </row>
    <row r="123" spans="1:7" ht="10.5" customHeight="1" x14ac:dyDescent="0.45">
      <c r="A123" s="45" t="s">
        <v>316</v>
      </c>
      <c r="B123" s="47">
        <v>57.9</v>
      </c>
      <c r="C123" s="47">
        <v>36.5</v>
      </c>
      <c r="D123" s="47">
        <v>3.7</v>
      </c>
      <c r="E123" s="47">
        <v>4.7</v>
      </c>
      <c r="F123" s="47">
        <v>10.1</v>
      </c>
      <c r="G123" s="47">
        <v>2.9</v>
      </c>
    </row>
    <row r="124" spans="1:7" ht="10.5" customHeight="1" x14ac:dyDescent="0.45">
      <c r="A124" s="45" t="s">
        <v>317</v>
      </c>
      <c r="B124" s="47">
        <v>20.9</v>
      </c>
      <c r="C124" s="47">
        <v>11</v>
      </c>
      <c r="D124" s="47">
        <v>1.3</v>
      </c>
      <c r="E124" s="47">
        <v>2.4</v>
      </c>
      <c r="F124" s="47">
        <v>4.2</v>
      </c>
      <c r="G124" s="47">
        <v>2</v>
      </c>
    </row>
    <row r="125" spans="1:7" ht="10.5" customHeight="1" x14ac:dyDescent="0.45">
      <c r="A125" s="40" t="s">
        <v>318</v>
      </c>
      <c r="B125" s="47">
        <v>1.9</v>
      </c>
      <c r="C125" s="47">
        <v>0.6</v>
      </c>
      <c r="D125" s="47" t="s">
        <v>176</v>
      </c>
      <c r="E125" s="47" t="s">
        <v>176</v>
      </c>
      <c r="F125" s="47">
        <v>0.9</v>
      </c>
      <c r="G125" s="47" t="s">
        <v>176</v>
      </c>
    </row>
    <row r="126" spans="1:7" ht="10.5" customHeight="1" x14ac:dyDescent="0.45">
      <c r="A126" s="44" t="s">
        <v>319</v>
      </c>
      <c r="B126" s="46" t="s">
        <v>3</v>
      </c>
      <c r="C126" s="46" t="s">
        <v>3</v>
      </c>
      <c r="D126" s="46" t="s">
        <v>3</v>
      </c>
      <c r="E126" s="46" t="s">
        <v>3</v>
      </c>
      <c r="F126" s="46" t="s">
        <v>3</v>
      </c>
      <c r="G126" s="46" t="s">
        <v>3</v>
      </c>
    </row>
    <row r="127" spans="1:7" ht="10.5" customHeight="1" x14ac:dyDescent="0.45">
      <c r="A127" s="40" t="s">
        <v>212</v>
      </c>
      <c r="B127" s="47">
        <v>56</v>
      </c>
      <c r="C127" s="47">
        <v>36</v>
      </c>
      <c r="D127" s="47">
        <v>3</v>
      </c>
      <c r="E127" s="47">
        <v>3.6</v>
      </c>
      <c r="F127" s="47">
        <v>10.8</v>
      </c>
      <c r="G127" s="47">
        <v>2.6</v>
      </c>
    </row>
    <row r="128" spans="1:7" ht="10.5" customHeight="1" x14ac:dyDescent="0.45">
      <c r="A128" s="45" t="s">
        <v>320</v>
      </c>
      <c r="B128" s="47">
        <v>48.4</v>
      </c>
      <c r="C128" s="47">
        <v>31.3</v>
      </c>
      <c r="D128" s="47">
        <v>2.9</v>
      </c>
      <c r="E128" s="47">
        <v>4</v>
      </c>
      <c r="F128" s="47">
        <v>7.3</v>
      </c>
      <c r="G128" s="47">
        <v>3</v>
      </c>
    </row>
    <row r="129" spans="1:7" ht="10.5" customHeight="1" x14ac:dyDescent="0.45">
      <c r="A129" s="45" t="s">
        <v>321</v>
      </c>
      <c r="B129" s="47">
        <v>9</v>
      </c>
      <c r="C129" s="47">
        <v>4.4000000000000004</v>
      </c>
      <c r="D129" s="47">
        <v>0.7</v>
      </c>
      <c r="E129" s="47">
        <v>1.1000000000000001</v>
      </c>
      <c r="F129" s="47">
        <v>2.1</v>
      </c>
      <c r="G129" s="47">
        <v>0.6</v>
      </c>
    </row>
    <row r="130" spans="1:7" ht="10.5" customHeight="1" x14ac:dyDescent="0.45">
      <c r="A130" s="45" t="s">
        <v>322</v>
      </c>
      <c r="B130" s="47">
        <v>4.8</v>
      </c>
      <c r="C130" s="47">
        <v>2.2000000000000002</v>
      </c>
      <c r="D130" s="47">
        <v>0.3</v>
      </c>
      <c r="E130" s="47">
        <v>0.7</v>
      </c>
      <c r="F130" s="47">
        <v>1</v>
      </c>
      <c r="G130" s="47">
        <v>0.6</v>
      </c>
    </row>
    <row r="131" spans="1:7" ht="10.5" customHeight="1" x14ac:dyDescent="0.45">
      <c r="A131" s="44" t="s">
        <v>323</v>
      </c>
      <c r="B131" s="46" t="s">
        <v>3</v>
      </c>
      <c r="C131" s="46" t="s">
        <v>3</v>
      </c>
      <c r="D131" s="46" t="s">
        <v>3</v>
      </c>
      <c r="E131" s="46" t="s">
        <v>3</v>
      </c>
      <c r="F131" s="46" t="s">
        <v>3</v>
      </c>
      <c r="G131" s="46" t="s">
        <v>3</v>
      </c>
    </row>
    <row r="132" spans="1:7" ht="10.5" customHeight="1" x14ac:dyDescent="0.45">
      <c r="A132" s="40" t="s">
        <v>194</v>
      </c>
      <c r="B132" s="47">
        <v>38.200000000000003</v>
      </c>
      <c r="C132" s="47">
        <v>29</v>
      </c>
      <c r="D132" s="47">
        <v>2.9</v>
      </c>
      <c r="E132" s="47">
        <v>2</v>
      </c>
      <c r="F132" s="47">
        <v>4.2</v>
      </c>
      <c r="G132" s="47" t="s">
        <v>183</v>
      </c>
    </row>
    <row r="133" spans="1:7" ht="10.5" customHeight="1" x14ac:dyDescent="0.45">
      <c r="A133" s="45" t="s">
        <v>195</v>
      </c>
      <c r="B133" s="47">
        <v>73.3</v>
      </c>
      <c r="C133" s="47">
        <v>44.8</v>
      </c>
      <c r="D133" s="47">
        <v>4.0999999999999996</v>
      </c>
      <c r="E133" s="47">
        <v>7.4</v>
      </c>
      <c r="F133" s="47">
        <v>16.899999999999999</v>
      </c>
      <c r="G133" s="47" t="s">
        <v>183</v>
      </c>
    </row>
    <row r="134" spans="1:7" ht="10.5" customHeight="1" x14ac:dyDescent="0.45">
      <c r="A134" s="45" t="s">
        <v>324</v>
      </c>
      <c r="B134" s="47">
        <v>6.8</v>
      </c>
      <c r="C134" s="47" t="s">
        <v>183</v>
      </c>
      <c r="D134" s="47" t="s">
        <v>183</v>
      </c>
      <c r="E134" s="47" t="s">
        <v>183</v>
      </c>
      <c r="F134" s="47" t="s">
        <v>183</v>
      </c>
      <c r="G134" s="47">
        <v>6.8</v>
      </c>
    </row>
    <row r="135" spans="1:7" ht="10.5" customHeight="1" x14ac:dyDescent="0.45">
      <c r="A135" s="44" t="s">
        <v>325</v>
      </c>
      <c r="B135" s="46" t="s">
        <v>3</v>
      </c>
      <c r="C135" s="46" t="s">
        <v>3</v>
      </c>
      <c r="D135" s="46" t="s">
        <v>3</v>
      </c>
      <c r="E135" s="46" t="s">
        <v>3</v>
      </c>
      <c r="F135" s="46" t="s">
        <v>3</v>
      </c>
      <c r="G135" s="46" t="s">
        <v>3</v>
      </c>
    </row>
    <row r="136" spans="1:7" ht="10.5" customHeight="1" x14ac:dyDescent="0.45">
      <c r="A136" s="40" t="s">
        <v>326</v>
      </c>
      <c r="B136" s="47">
        <v>5.8</v>
      </c>
      <c r="C136" s="47" t="s">
        <v>176</v>
      </c>
      <c r="D136" s="47">
        <v>0.1</v>
      </c>
      <c r="E136" s="47">
        <v>0.7</v>
      </c>
      <c r="F136" s="47">
        <v>4.8</v>
      </c>
      <c r="G136" s="47" t="s">
        <v>183</v>
      </c>
    </row>
    <row r="137" spans="1:7" ht="10.5" customHeight="1" x14ac:dyDescent="0.45">
      <c r="A137" s="45" t="s">
        <v>327</v>
      </c>
      <c r="B137" s="47">
        <v>17.8</v>
      </c>
      <c r="C137" s="47">
        <v>1.6</v>
      </c>
      <c r="D137" s="47">
        <v>1.8</v>
      </c>
      <c r="E137" s="47">
        <v>3.5</v>
      </c>
      <c r="F137" s="47">
        <v>10.6</v>
      </c>
      <c r="G137" s="47" t="s">
        <v>176</v>
      </c>
    </row>
    <row r="138" spans="1:7" ht="10.5" customHeight="1" x14ac:dyDescent="0.45">
      <c r="A138" s="45" t="s">
        <v>328</v>
      </c>
      <c r="B138" s="47">
        <v>28.2</v>
      </c>
      <c r="C138" s="47">
        <v>15.3</v>
      </c>
      <c r="D138" s="47">
        <v>2.5</v>
      </c>
      <c r="E138" s="47">
        <v>3</v>
      </c>
      <c r="F138" s="47">
        <v>4.4000000000000004</v>
      </c>
      <c r="G138" s="47">
        <v>3</v>
      </c>
    </row>
    <row r="139" spans="1:7" ht="10.5" customHeight="1" x14ac:dyDescent="0.45">
      <c r="A139" s="49" t="s">
        <v>329</v>
      </c>
      <c r="B139" s="47">
        <v>37.6</v>
      </c>
      <c r="C139" s="47">
        <v>30.2</v>
      </c>
      <c r="D139" s="47">
        <v>1.7</v>
      </c>
      <c r="E139" s="47">
        <v>1.6</v>
      </c>
      <c r="F139" s="47">
        <v>1.1000000000000001</v>
      </c>
      <c r="G139" s="47">
        <v>3.1</v>
      </c>
    </row>
    <row r="140" spans="1:7" ht="10.5" customHeight="1" x14ac:dyDescent="0.45">
      <c r="A140" s="49" t="s">
        <v>330</v>
      </c>
      <c r="B140" s="47">
        <v>12.9</v>
      </c>
      <c r="C140" s="47">
        <v>11.5</v>
      </c>
      <c r="D140" s="47">
        <v>0.4</v>
      </c>
      <c r="E140" s="47">
        <v>0.4</v>
      </c>
      <c r="F140" s="47" t="s">
        <v>176</v>
      </c>
      <c r="G140" s="47">
        <v>0.5</v>
      </c>
    </row>
    <row r="141" spans="1:7" ht="10.5" customHeight="1" x14ac:dyDescent="0.45">
      <c r="A141" s="49" t="s">
        <v>331</v>
      </c>
      <c r="B141" s="47">
        <v>12.2</v>
      </c>
      <c r="C141" s="47">
        <v>11.5</v>
      </c>
      <c r="D141" s="47">
        <v>0.4</v>
      </c>
      <c r="E141" s="47" t="s">
        <v>176</v>
      </c>
      <c r="F141" s="47" t="s">
        <v>176</v>
      </c>
      <c r="G141" s="47" t="s">
        <v>183</v>
      </c>
    </row>
    <row r="142" spans="1:7" ht="10.5" customHeight="1" x14ac:dyDescent="0.45">
      <c r="A142" s="49" t="s">
        <v>332</v>
      </c>
      <c r="B142" s="47">
        <v>3.7</v>
      </c>
      <c r="C142" s="47">
        <v>3.7</v>
      </c>
      <c r="D142" s="47" t="s">
        <v>176</v>
      </c>
      <c r="E142" s="47" t="s">
        <v>176</v>
      </c>
      <c r="F142" s="47" t="s">
        <v>183</v>
      </c>
      <c r="G142" s="47" t="s">
        <v>183</v>
      </c>
    </row>
    <row r="143" spans="1:7" ht="10.5" customHeight="1" x14ac:dyDescent="0.45">
      <c r="A143" s="44" t="s">
        <v>333</v>
      </c>
      <c r="B143" s="46" t="s">
        <v>3</v>
      </c>
      <c r="C143" s="46" t="s">
        <v>3</v>
      </c>
      <c r="D143" s="46" t="s">
        <v>3</v>
      </c>
      <c r="E143" s="46" t="s">
        <v>3</v>
      </c>
      <c r="F143" s="46" t="s">
        <v>3</v>
      </c>
      <c r="G143" s="46" t="s">
        <v>3</v>
      </c>
    </row>
    <row r="144" spans="1:7" ht="10.5" customHeight="1" x14ac:dyDescent="0.45">
      <c r="A144" s="40" t="s">
        <v>334</v>
      </c>
      <c r="B144" s="47">
        <v>48.7</v>
      </c>
      <c r="C144" s="47">
        <v>25.2</v>
      </c>
      <c r="D144" s="47">
        <v>2.8</v>
      </c>
      <c r="E144" s="47">
        <v>5.7</v>
      </c>
      <c r="F144" s="47">
        <v>11</v>
      </c>
      <c r="G144" s="47">
        <v>4</v>
      </c>
    </row>
    <row r="145" spans="1:7" ht="10.5" customHeight="1" x14ac:dyDescent="0.45">
      <c r="A145" s="45" t="s">
        <v>335</v>
      </c>
      <c r="B145" s="47">
        <v>68.3</v>
      </c>
      <c r="C145" s="47">
        <v>47.8</v>
      </c>
      <c r="D145" s="47">
        <v>4.2</v>
      </c>
      <c r="E145" s="47">
        <v>3.7</v>
      </c>
      <c r="F145" s="47">
        <v>9.9</v>
      </c>
      <c r="G145" s="47">
        <v>2.7</v>
      </c>
    </row>
    <row r="146" spans="1:7" ht="10.5" customHeight="1" x14ac:dyDescent="0.45">
      <c r="A146" s="45" t="s">
        <v>336</v>
      </c>
      <c r="B146" s="47">
        <v>1.2</v>
      </c>
      <c r="C146" s="47">
        <v>0.9</v>
      </c>
      <c r="D146" s="47" t="s">
        <v>176</v>
      </c>
      <c r="E146" s="47" t="s">
        <v>176</v>
      </c>
      <c r="F146" s="47" t="s">
        <v>176</v>
      </c>
      <c r="G146" s="47" t="s">
        <v>176</v>
      </c>
    </row>
    <row r="147" spans="1:7" ht="10.5" customHeight="1" x14ac:dyDescent="0.45">
      <c r="A147" s="44" t="s">
        <v>337</v>
      </c>
      <c r="B147" s="46" t="s">
        <v>3</v>
      </c>
      <c r="C147" s="46" t="s">
        <v>3</v>
      </c>
      <c r="D147" s="46" t="s">
        <v>3</v>
      </c>
      <c r="E147" s="46" t="s">
        <v>3</v>
      </c>
      <c r="F147" s="46" t="s">
        <v>3</v>
      </c>
      <c r="G147" s="46" t="s">
        <v>3</v>
      </c>
    </row>
    <row r="148" spans="1:7" ht="10.5" customHeight="1" x14ac:dyDescent="0.45">
      <c r="A148" s="45" t="s">
        <v>338</v>
      </c>
      <c r="B148" s="47">
        <v>47.7</v>
      </c>
      <c r="C148" s="47">
        <v>22.3</v>
      </c>
      <c r="D148" s="47">
        <v>2.8</v>
      </c>
      <c r="E148" s="47">
        <v>4.2</v>
      </c>
      <c r="F148" s="47">
        <v>14.1</v>
      </c>
      <c r="G148" s="47">
        <v>4.2</v>
      </c>
    </row>
    <row r="149" spans="1:7" ht="10.5" customHeight="1" x14ac:dyDescent="0.45">
      <c r="A149" s="40" t="s">
        <v>185</v>
      </c>
      <c r="B149" s="47">
        <v>41.9</v>
      </c>
      <c r="C149" s="47">
        <v>28.6</v>
      </c>
      <c r="D149" s="47">
        <v>2.4</v>
      </c>
      <c r="E149" s="47">
        <v>4</v>
      </c>
      <c r="F149" s="47">
        <v>5</v>
      </c>
      <c r="G149" s="47">
        <v>1.8</v>
      </c>
    </row>
    <row r="150" spans="1:7" ht="10.5" customHeight="1" x14ac:dyDescent="0.45">
      <c r="A150" s="45" t="s">
        <v>339</v>
      </c>
      <c r="B150" s="47">
        <v>25.3</v>
      </c>
      <c r="C150" s="47">
        <v>20.7</v>
      </c>
      <c r="D150" s="47">
        <v>1.6</v>
      </c>
      <c r="E150" s="47">
        <v>0.9</v>
      </c>
      <c r="F150" s="47">
        <v>1.4</v>
      </c>
      <c r="G150" s="47">
        <v>0.7</v>
      </c>
    </row>
    <row r="151" spans="1:7" ht="10.5" customHeight="1" x14ac:dyDescent="0.45">
      <c r="A151" s="49" t="s">
        <v>340</v>
      </c>
      <c r="B151" s="47">
        <v>2</v>
      </c>
      <c r="C151" s="47">
        <v>1</v>
      </c>
      <c r="D151" s="47">
        <v>0.1</v>
      </c>
      <c r="E151" s="47" t="s">
        <v>176</v>
      </c>
      <c r="F151" s="47">
        <v>0.6</v>
      </c>
      <c r="G151" s="47" t="s">
        <v>176</v>
      </c>
    </row>
    <row r="152" spans="1:7" ht="10.5" customHeight="1" x14ac:dyDescent="0.45">
      <c r="A152" s="49" t="s">
        <v>341</v>
      </c>
      <c r="B152" s="47">
        <v>1.4</v>
      </c>
      <c r="C152" s="47">
        <v>1.2</v>
      </c>
      <c r="D152" s="47" t="s">
        <v>176</v>
      </c>
      <c r="E152" s="47" t="s">
        <v>176</v>
      </c>
      <c r="F152" s="47" t="s">
        <v>176</v>
      </c>
      <c r="G152" s="47" t="s">
        <v>183</v>
      </c>
    </row>
    <row r="153" spans="1:7" ht="10.5" customHeight="1" x14ac:dyDescent="0.45">
      <c r="A153" s="44" t="s">
        <v>342</v>
      </c>
      <c r="B153" s="46" t="s">
        <v>3</v>
      </c>
      <c r="C153" s="46" t="s">
        <v>3</v>
      </c>
      <c r="D153" s="46" t="s">
        <v>3</v>
      </c>
      <c r="E153" s="46" t="s">
        <v>3</v>
      </c>
      <c r="F153" s="46" t="s">
        <v>3</v>
      </c>
      <c r="G153" s="46" t="s">
        <v>3</v>
      </c>
    </row>
    <row r="154" spans="1:7" ht="10.5" customHeight="1" x14ac:dyDescent="0.45">
      <c r="A154" s="48">
        <v>0</v>
      </c>
      <c r="B154" s="47">
        <v>75.599999999999994</v>
      </c>
      <c r="C154" s="47">
        <v>45.7</v>
      </c>
      <c r="D154" s="47">
        <v>3.6</v>
      </c>
      <c r="E154" s="47">
        <v>7.3</v>
      </c>
      <c r="F154" s="47">
        <v>13.5</v>
      </c>
      <c r="G154" s="47">
        <v>5.6</v>
      </c>
    </row>
    <row r="155" spans="1:7" ht="10.5" customHeight="1" x14ac:dyDescent="0.45">
      <c r="A155" s="48">
        <v>1</v>
      </c>
      <c r="B155" s="41">
        <v>32.299999999999997</v>
      </c>
      <c r="C155" s="41">
        <v>20.3</v>
      </c>
      <c r="D155" s="41">
        <v>2.5</v>
      </c>
      <c r="E155" s="41">
        <v>1.8</v>
      </c>
      <c r="F155" s="41">
        <v>6.6</v>
      </c>
      <c r="G155" s="41">
        <v>1.1000000000000001</v>
      </c>
    </row>
    <row r="156" spans="1:7" ht="10.5" customHeight="1" x14ac:dyDescent="0.45">
      <c r="A156" s="48">
        <v>2</v>
      </c>
      <c r="B156" s="41">
        <v>7.4</v>
      </c>
      <c r="C156" s="41">
        <v>5.5</v>
      </c>
      <c r="D156" s="41">
        <v>0.7</v>
      </c>
      <c r="E156" s="41" t="s">
        <v>176</v>
      </c>
      <c r="F156" s="41">
        <v>0.9</v>
      </c>
      <c r="G156" s="41" t="s">
        <v>176</v>
      </c>
    </row>
    <row r="157" spans="1:7" ht="10.5" customHeight="1" x14ac:dyDescent="0.45">
      <c r="A157" s="48" t="s">
        <v>302</v>
      </c>
      <c r="B157" s="41">
        <v>2.9</v>
      </c>
      <c r="C157" s="41">
        <v>2.2999999999999998</v>
      </c>
      <c r="D157" s="41">
        <v>0.2</v>
      </c>
      <c r="E157" s="41" t="s">
        <v>176</v>
      </c>
      <c r="F157" s="41">
        <v>0.2</v>
      </c>
      <c r="G157" s="41" t="s">
        <v>183</v>
      </c>
    </row>
    <row r="158" spans="1:7" ht="10.5" customHeight="1" x14ac:dyDescent="0.45">
      <c r="A158" s="44" t="s">
        <v>343</v>
      </c>
      <c r="B158" s="46" t="s">
        <v>3</v>
      </c>
      <c r="C158" s="46" t="s">
        <v>3</v>
      </c>
      <c r="D158" s="46" t="s">
        <v>3</v>
      </c>
      <c r="E158" s="46" t="s">
        <v>3</v>
      </c>
      <c r="F158" s="46" t="s">
        <v>3</v>
      </c>
      <c r="G158" s="46" t="s">
        <v>3</v>
      </c>
    </row>
    <row r="159" spans="1:7" ht="10.5" customHeight="1" x14ac:dyDescent="0.45">
      <c r="A159" s="40" t="s">
        <v>194</v>
      </c>
      <c r="B159" s="47">
        <v>8.9</v>
      </c>
      <c r="C159" s="47">
        <v>7</v>
      </c>
      <c r="D159" s="47">
        <v>0.5</v>
      </c>
      <c r="E159" s="47">
        <v>0.5</v>
      </c>
      <c r="F159" s="47">
        <v>0.6</v>
      </c>
      <c r="G159" s="47">
        <v>0.4</v>
      </c>
    </row>
    <row r="160" spans="1:7" ht="10.5" customHeight="1" x14ac:dyDescent="0.45">
      <c r="A160" s="40" t="s">
        <v>195</v>
      </c>
      <c r="B160" s="47">
        <v>94.6</v>
      </c>
      <c r="C160" s="47">
        <v>61.4</v>
      </c>
      <c r="D160" s="47">
        <v>5.4</v>
      </c>
      <c r="E160" s="47">
        <v>6.8</v>
      </c>
      <c r="F160" s="47">
        <v>15.3</v>
      </c>
      <c r="G160" s="47">
        <v>5.8</v>
      </c>
    </row>
    <row r="161" spans="1:7" ht="10.5" customHeight="1" x14ac:dyDescent="0.45">
      <c r="A161" s="45" t="s">
        <v>344</v>
      </c>
      <c r="B161" s="41">
        <v>14.7</v>
      </c>
      <c r="C161" s="41">
        <v>5.5</v>
      </c>
      <c r="D161" s="41">
        <v>1.1000000000000001</v>
      </c>
      <c r="E161" s="41">
        <v>2.2000000000000002</v>
      </c>
      <c r="F161" s="41">
        <v>5.3</v>
      </c>
      <c r="G161" s="41">
        <v>0.6</v>
      </c>
    </row>
    <row r="162" spans="1:7" ht="10.5" customHeight="1" x14ac:dyDescent="0.45">
      <c r="A162" s="44" t="s">
        <v>345</v>
      </c>
      <c r="B162" s="46" t="s">
        <v>3</v>
      </c>
      <c r="C162" s="46" t="s">
        <v>3</v>
      </c>
      <c r="D162" s="46" t="s">
        <v>3</v>
      </c>
      <c r="E162" s="46" t="s">
        <v>3</v>
      </c>
      <c r="F162" s="46" t="s">
        <v>3</v>
      </c>
      <c r="G162" s="46" t="s">
        <v>3</v>
      </c>
    </row>
    <row r="163" spans="1:7" ht="10.5" customHeight="1" x14ac:dyDescent="0.45">
      <c r="A163" s="40" t="s">
        <v>194</v>
      </c>
      <c r="B163" s="47">
        <v>26.1</v>
      </c>
      <c r="C163" s="47">
        <v>19.3</v>
      </c>
      <c r="D163" s="47">
        <v>1.4</v>
      </c>
      <c r="E163" s="47">
        <v>1.4</v>
      </c>
      <c r="F163" s="47">
        <v>2.2999999999999998</v>
      </c>
      <c r="G163" s="47">
        <v>1.6</v>
      </c>
    </row>
    <row r="164" spans="1:7" ht="10.5" customHeight="1" x14ac:dyDescent="0.45">
      <c r="A164" s="40" t="s">
        <v>195</v>
      </c>
      <c r="B164" s="47">
        <v>57.9</v>
      </c>
      <c r="C164" s="47">
        <v>35.4</v>
      </c>
      <c r="D164" s="47">
        <v>3.2</v>
      </c>
      <c r="E164" s="47">
        <v>4.5</v>
      </c>
      <c r="F164" s="47">
        <v>11.2</v>
      </c>
      <c r="G164" s="47">
        <v>3.6</v>
      </c>
    </row>
    <row r="165" spans="1:7" ht="10.5" customHeight="1" x14ac:dyDescent="0.45">
      <c r="A165" s="45" t="s">
        <v>344</v>
      </c>
      <c r="B165" s="41">
        <v>34.200000000000003</v>
      </c>
      <c r="C165" s="41">
        <v>19.100000000000001</v>
      </c>
      <c r="D165" s="41">
        <v>2.4</v>
      </c>
      <c r="E165" s="41">
        <v>3.4</v>
      </c>
      <c r="F165" s="41">
        <v>7.6</v>
      </c>
      <c r="G165" s="41">
        <v>1.6</v>
      </c>
    </row>
    <row r="166" spans="1:7" ht="10.5" customHeight="1" x14ac:dyDescent="0.45">
      <c r="A166" s="44" t="s">
        <v>346</v>
      </c>
      <c r="B166" s="46" t="s">
        <v>3</v>
      </c>
      <c r="C166" s="46" t="s">
        <v>3</v>
      </c>
      <c r="D166" s="46" t="s">
        <v>3</v>
      </c>
      <c r="E166" s="46" t="s">
        <v>3</v>
      </c>
      <c r="F166" s="46" t="s">
        <v>3</v>
      </c>
      <c r="G166" s="46" t="s">
        <v>3</v>
      </c>
    </row>
    <row r="167" spans="1:7" ht="10.5" customHeight="1" x14ac:dyDescent="0.45">
      <c r="A167" s="40" t="s">
        <v>194</v>
      </c>
      <c r="B167" s="47">
        <v>56.4</v>
      </c>
      <c r="C167" s="47">
        <v>48.5</v>
      </c>
      <c r="D167" s="47">
        <v>3.4</v>
      </c>
      <c r="E167" s="47">
        <v>2.2000000000000002</v>
      </c>
      <c r="F167" s="47" t="s">
        <v>183</v>
      </c>
      <c r="G167" s="47">
        <v>2.4</v>
      </c>
    </row>
    <row r="168" spans="1:7" ht="10.5" customHeight="1" x14ac:dyDescent="0.45">
      <c r="A168" s="40" t="s">
        <v>195</v>
      </c>
      <c r="B168" s="47">
        <v>40.6</v>
      </c>
      <c r="C168" s="47">
        <v>25.4</v>
      </c>
      <c r="D168" s="47">
        <v>3.6</v>
      </c>
      <c r="E168" s="47">
        <v>7.2</v>
      </c>
      <c r="F168" s="47" t="s">
        <v>183</v>
      </c>
      <c r="G168" s="47">
        <v>4.4000000000000004</v>
      </c>
    </row>
    <row r="169" spans="1:7" ht="10.5" customHeight="1" x14ac:dyDescent="0.45">
      <c r="A169" s="40" t="s">
        <v>295</v>
      </c>
      <c r="B169" s="47">
        <v>21.1</v>
      </c>
      <c r="C169" s="47" t="s">
        <v>183</v>
      </c>
      <c r="D169" s="47" t="s">
        <v>183</v>
      </c>
      <c r="E169" s="47" t="s">
        <v>183</v>
      </c>
      <c r="F169" s="47">
        <v>21.1</v>
      </c>
      <c r="G169" s="47" t="s">
        <v>183</v>
      </c>
    </row>
    <row r="170" spans="1:7" ht="10.5" customHeight="1" x14ac:dyDescent="0.45">
      <c r="A170" s="44" t="s">
        <v>347</v>
      </c>
      <c r="B170" s="46" t="s">
        <v>3</v>
      </c>
      <c r="C170" s="46" t="s">
        <v>3</v>
      </c>
      <c r="D170" s="46" t="s">
        <v>3</v>
      </c>
      <c r="E170" s="46" t="s">
        <v>3</v>
      </c>
      <c r="F170" s="46" t="s">
        <v>3</v>
      </c>
      <c r="G170" s="46" t="s">
        <v>3</v>
      </c>
    </row>
    <row r="171" spans="1:7" ht="10.5" customHeight="1" x14ac:dyDescent="0.45">
      <c r="A171" s="40" t="s">
        <v>194</v>
      </c>
      <c r="B171" s="47">
        <v>81.900000000000006</v>
      </c>
      <c r="C171" s="47">
        <v>51.7</v>
      </c>
      <c r="D171" s="47">
        <v>5.4</v>
      </c>
      <c r="E171" s="47">
        <v>7.3</v>
      </c>
      <c r="F171" s="47">
        <v>14.8</v>
      </c>
      <c r="G171" s="47">
        <v>2.8</v>
      </c>
    </row>
    <row r="172" spans="1:7" ht="10.5" customHeight="1" x14ac:dyDescent="0.45">
      <c r="A172" s="42" t="s">
        <v>348</v>
      </c>
      <c r="B172" s="47">
        <v>68.599999999999994</v>
      </c>
      <c r="C172" s="47">
        <v>45.1</v>
      </c>
      <c r="D172" s="47">
        <v>4.8</v>
      </c>
      <c r="E172" s="47">
        <v>6</v>
      </c>
      <c r="F172" s="47">
        <v>11.1</v>
      </c>
      <c r="G172" s="47">
        <v>1.7</v>
      </c>
    </row>
    <row r="173" spans="1:7" ht="10.5" customHeight="1" x14ac:dyDescent="0.45">
      <c r="A173" s="42" t="s">
        <v>349</v>
      </c>
      <c r="B173" s="47">
        <v>13.3</v>
      </c>
      <c r="C173" s="47">
        <v>6.7</v>
      </c>
      <c r="D173" s="47">
        <v>0.6</v>
      </c>
      <c r="E173" s="47">
        <v>1.3</v>
      </c>
      <c r="F173" s="47">
        <v>3.6</v>
      </c>
      <c r="G173" s="47">
        <v>1.2</v>
      </c>
    </row>
    <row r="174" spans="1:7" ht="10.5" customHeight="1" x14ac:dyDescent="0.45">
      <c r="A174" s="40" t="s">
        <v>195</v>
      </c>
      <c r="B174" s="47">
        <v>36.299999999999997</v>
      </c>
      <c r="C174" s="47">
        <v>22.1</v>
      </c>
      <c r="D174" s="47">
        <v>1.6</v>
      </c>
      <c r="E174" s="47">
        <v>2.1</v>
      </c>
      <c r="F174" s="47">
        <v>6.4</v>
      </c>
      <c r="G174" s="47">
        <v>4</v>
      </c>
    </row>
    <row r="175" spans="1:7" ht="10.5" customHeight="1" x14ac:dyDescent="0.45">
      <c r="A175" s="44" t="s">
        <v>350</v>
      </c>
      <c r="B175" s="39" t="s">
        <v>3</v>
      </c>
      <c r="C175" s="39" t="s">
        <v>3</v>
      </c>
      <c r="D175" s="39" t="s">
        <v>3</v>
      </c>
      <c r="E175" s="39" t="s">
        <v>3</v>
      </c>
      <c r="F175" s="39" t="s">
        <v>3</v>
      </c>
      <c r="G175" s="39" t="s">
        <v>3</v>
      </c>
    </row>
    <row r="176" spans="1:7" ht="10.5" customHeight="1" x14ac:dyDescent="0.45">
      <c r="A176" s="45" t="s">
        <v>194</v>
      </c>
      <c r="B176" s="41">
        <v>1.5</v>
      </c>
      <c r="C176" s="41">
        <v>1.5</v>
      </c>
      <c r="D176" s="41" t="s">
        <v>183</v>
      </c>
      <c r="E176" s="41" t="s">
        <v>183</v>
      </c>
      <c r="F176" s="41" t="s">
        <v>183</v>
      </c>
      <c r="G176" s="41" t="s">
        <v>176</v>
      </c>
    </row>
    <row r="177" spans="1:7" ht="10.5" customHeight="1" x14ac:dyDescent="0.45">
      <c r="A177" s="45" t="s">
        <v>195</v>
      </c>
      <c r="B177" s="41">
        <v>86.2</v>
      </c>
      <c r="C177" s="41">
        <v>72.400000000000006</v>
      </c>
      <c r="D177" s="41">
        <v>7</v>
      </c>
      <c r="E177" s="41" t="s">
        <v>183</v>
      </c>
      <c r="F177" s="41" t="s">
        <v>183</v>
      </c>
      <c r="G177" s="41">
        <v>6.8</v>
      </c>
    </row>
    <row r="178" spans="1:7" ht="10.5" customHeight="1" x14ac:dyDescent="0.45">
      <c r="A178" s="40" t="s">
        <v>351</v>
      </c>
      <c r="B178" s="41">
        <v>30.5</v>
      </c>
      <c r="C178" s="41" t="s">
        <v>183</v>
      </c>
      <c r="D178" s="41" t="s">
        <v>183</v>
      </c>
      <c r="E178" s="41">
        <v>9.4</v>
      </c>
      <c r="F178" s="41">
        <v>21.1</v>
      </c>
      <c r="G178" s="41" t="s">
        <v>183</v>
      </c>
    </row>
    <row r="179" spans="1:7" ht="10.5" customHeight="1" x14ac:dyDescent="0.45">
      <c r="A179" s="44" t="s">
        <v>352</v>
      </c>
      <c r="B179" s="46" t="s">
        <v>3</v>
      </c>
      <c r="C179" s="46" t="s">
        <v>3</v>
      </c>
      <c r="D179" s="46" t="s">
        <v>3</v>
      </c>
      <c r="E179" s="46" t="s">
        <v>3</v>
      </c>
      <c r="F179" s="46" t="s">
        <v>3</v>
      </c>
      <c r="G179" s="46" t="s">
        <v>3</v>
      </c>
    </row>
    <row r="180" spans="1:7" ht="10.5" customHeight="1" x14ac:dyDescent="0.45">
      <c r="A180" s="40" t="s">
        <v>194</v>
      </c>
      <c r="B180" s="47">
        <v>12.6</v>
      </c>
      <c r="C180" s="47">
        <v>11.2</v>
      </c>
      <c r="D180" s="47">
        <v>0.2</v>
      </c>
      <c r="E180" s="47">
        <v>0.3</v>
      </c>
      <c r="F180" s="47" t="s">
        <v>183</v>
      </c>
      <c r="G180" s="47">
        <v>0.8</v>
      </c>
    </row>
    <row r="181" spans="1:7" ht="10.5" customHeight="1" x14ac:dyDescent="0.45">
      <c r="A181" s="40" t="s">
        <v>195</v>
      </c>
      <c r="B181" s="47">
        <v>84.5</v>
      </c>
      <c r="C181" s="47">
        <v>62.7</v>
      </c>
      <c r="D181" s="47">
        <v>6.8</v>
      </c>
      <c r="E181" s="47">
        <v>9.1</v>
      </c>
      <c r="F181" s="47" t="s">
        <v>183</v>
      </c>
      <c r="G181" s="47">
        <v>6</v>
      </c>
    </row>
    <row r="182" spans="1:7" ht="10.5" customHeight="1" x14ac:dyDescent="0.45">
      <c r="A182" s="40" t="s">
        <v>295</v>
      </c>
      <c r="B182" s="47">
        <v>21.1</v>
      </c>
      <c r="C182" s="47" t="s">
        <v>183</v>
      </c>
      <c r="D182" s="47" t="s">
        <v>183</v>
      </c>
      <c r="E182" s="47" t="s">
        <v>183</v>
      </c>
      <c r="F182" s="47">
        <v>21.1</v>
      </c>
      <c r="G182" s="47" t="s">
        <v>183</v>
      </c>
    </row>
    <row r="183" spans="1:7" ht="10.5" customHeight="1" x14ac:dyDescent="0.45">
      <c r="A183" s="44" t="s">
        <v>353</v>
      </c>
      <c r="B183" s="46" t="s">
        <v>3</v>
      </c>
      <c r="C183" s="46" t="s">
        <v>3</v>
      </c>
      <c r="D183" s="46" t="s">
        <v>3</v>
      </c>
      <c r="E183" s="46" t="s">
        <v>3</v>
      </c>
      <c r="F183" s="46" t="s">
        <v>3</v>
      </c>
      <c r="G183" s="46" t="s">
        <v>3</v>
      </c>
    </row>
    <row r="184" spans="1:7" ht="10.5" customHeight="1" x14ac:dyDescent="0.45">
      <c r="A184" s="48" t="s">
        <v>194</v>
      </c>
      <c r="B184" s="47">
        <v>8.3000000000000007</v>
      </c>
      <c r="C184" s="47">
        <v>8.1</v>
      </c>
      <c r="D184" s="47" t="s">
        <v>176</v>
      </c>
      <c r="E184" s="47" t="s">
        <v>183</v>
      </c>
      <c r="F184" s="47" t="s">
        <v>183</v>
      </c>
      <c r="G184" s="47" t="s">
        <v>176</v>
      </c>
    </row>
    <row r="185" spans="1:7" ht="10.5" customHeight="1" x14ac:dyDescent="0.45">
      <c r="A185" s="45" t="s">
        <v>195</v>
      </c>
      <c r="B185" s="47">
        <v>79.3</v>
      </c>
      <c r="C185" s="47">
        <v>65.8</v>
      </c>
      <c r="D185" s="47">
        <v>6.9</v>
      </c>
      <c r="E185" s="47" t="s">
        <v>183</v>
      </c>
      <c r="F185" s="47" t="s">
        <v>183</v>
      </c>
      <c r="G185" s="47">
        <v>6.7</v>
      </c>
    </row>
    <row r="186" spans="1:7" ht="10.5" customHeight="1" x14ac:dyDescent="0.45">
      <c r="A186" s="45" t="s">
        <v>351</v>
      </c>
      <c r="B186" s="47">
        <v>30.5</v>
      </c>
      <c r="C186" s="47" t="s">
        <v>183</v>
      </c>
      <c r="D186" s="47" t="s">
        <v>183</v>
      </c>
      <c r="E186" s="47">
        <v>9.4</v>
      </c>
      <c r="F186" s="47">
        <v>21.1</v>
      </c>
      <c r="G186" s="47" t="s">
        <v>183</v>
      </c>
    </row>
    <row r="187" spans="1:7" ht="10.5" customHeight="1" x14ac:dyDescent="0.45">
      <c r="A187" s="50" t="s">
        <v>354</v>
      </c>
      <c r="B187" s="39" t="s">
        <v>3</v>
      </c>
      <c r="C187" s="39" t="s">
        <v>3</v>
      </c>
      <c r="D187" s="39" t="s">
        <v>3</v>
      </c>
      <c r="E187" s="39" t="s">
        <v>3</v>
      </c>
      <c r="F187" s="39" t="s">
        <v>3</v>
      </c>
      <c r="G187" s="39" t="s">
        <v>3</v>
      </c>
    </row>
    <row r="188" spans="1:7" ht="10.5" customHeight="1" x14ac:dyDescent="0.45">
      <c r="A188" s="42" t="s">
        <v>355</v>
      </c>
      <c r="B188" s="47">
        <v>2.7</v>
      </c>
      <c r="C188" s="47">
        <v>2.6</v>
      </c>
      <c r="D188" s="47" t="s">
        <v>176</v>
      </c>
      <c r="E188" s="47" t="s">
        <v>183</v>
      </c>
      <c r="F188" s="47" t="s">
        <v>183</v>
      </c>
      <c r="G188" s="47" t="s">
        <v>176</v>
      </c>
    </row>
    <row r="189" spans="1:7" ht="10.5" customHeight="1" x14ac:dyDescent="0.45">
      <c r="A189" s="42" t="s">
        <v>356</v>
      </c>
      <c r="B189" s="47">
        <v>4.7</v>
      </c>
      <c r="C189" s="47">
        <v>4.7</v>
      </c>
      <c r="D189" s="47" t="s">
        <v>176</v>
      </c>
      <c r="E189" s="47" t="s">
        <v>183</v>
      </c>
      <c r="F189" s="47" t="s">
        <v>183</v>
      </c>
      <c r="G189" s="47" t="s">
        <v>176</v>
      </c>
    </row>
    <row r="190" spans="1:7" ht="10.5" customHeight="1" x14ac:dyDescent="0.45">
      <c r="A190" s="42" t="s">
        <v>357</v>
      </c>
      <c r="B190" s="47">
        <v>0.8</v>
      </c>
      <c r="C190" s="47">
        <v>0.8</v>
      </c>
      <c r="D190" s="47" t="s">
        <v>176</v>
      </c>
      <c r="E190" s="47" t="s">
        <v>183</v>
      </c>
      <c r="F190" s="47" t="s">
        <v>183</v>
      </c>
      <c r="G190" s="47" t="s">
        <v>183</v>
      </c>
    </row>
    <row r="191" spans="1:7" ht="10.5" customHeight="1" x14ac:dyDescent="0.45">
      <c r="A191" s="42" t="s">
        <v>358</v>
      </c>
      <c r="B191" s="47">
        <v>79.3</v>
      </c>
      <c r="C191" s="47">
        <v>65.8</v>
      </c>
      <c r="D191" s="47">
        <v>6.9</v>
      </c>
      <c r="E191" s="47" t="s">
        <v>183</v>
      </c>
      <c r="F191" s="47" t="s">
        <v>183</v>
      </c>
      <c r="G191" s="47">
        <v>6.7</v>
      </c>
    </row>
    <row r="192" spans="1:7" ht="10.5" customHeight="1" x14ac:dyDescent="0.45">
      <c r="A192" s="42" t="s">
        <v>351</v>
      </c>
      <c r="B192" s="47">
        <v>30.5</v>
      </c>
      <c r="C192" s="47" t="s">
        <v>183</v>
      </c>
      <c r="D192" s="47" t="s">
        <v>183</v>
      </c>
      <c r="E192" s="47">
        <v>9.4</v>
      </c>
      <c r="F192" s="47">
        <v>21.1</v>
      </c>
      <c r="G192" s="47" t="s">
        <v>183</v>
      </c>
    </row>
    <row r="193" spans="1:7" ht="10.5" customHeight="1" x14ac:dyDescent="0.45">
      <c r="A193" s="50" t="s">
        <v>359</v>
      </c>
      <c r="B193" s="46" t="s">
        <v>3</v>
      </c>
      <c r="C193" s="46" t="s">
        <v>3</v>
      </c>
      <c r="D193" s="46" t="s">
        <v>3</v>
      </c>
      <c r="E193" s="46" t="s">
        <v>3</v>
      </c>
      <c r="F193" s="46" t="s">
        <v>3</v>
      </c>
      <c r="G193" s="46" t="s">
        <v>3</v>
      </c>
    </row>
    <row r="194" spans="1:7" ht="10.5" customHeight="1" x14ac:dyDescent="0.45">
      <c r="A194" s="42" t="s">
        <v>360</v>
      </c>
      <c r="B194" s="47">
        <v>2.5</v>
      </c>
      <c r="C194" s="47">
        <v>2.5</v>
      </c>
      <c r="D194" s="47" t="s">
        <v>176</v>
      </c>
      <c r="E194" s="47" t="s">
        <v>183</v>
      </c>
      <c r="F194" s="47" t="s">
        <v>183</v>
      </c>
      <c r="G194" s="47" t="s">
        <v>183</v>
      </c>
    </row>
    <row r="195" spans="1:7" ht="10.5" customHeight="1" x14ac:dyDescent="0.45">
      <c r="A195" s="43" t="s">
        <v>361</v>
      </c>
      <c r="B195" s="47">
        <v>0.7</v>
      </c>
      <c r="C195" s="47">
        <v>0.7</v>
      </c>
      <c r="D195" s="47" t="s">
        <v>176</v>
      </c>
      <c r="E195" s="47" t="s">
        <v>183</v>
      </c>
      <c r="F195" s="47" t="s">
        <v>183</v>
      </c>
      <c r="G195" s="47" t="s">
        <v>183</v>
      </c>
    </row>
    <row r="196" spans="1:7" ht="10.5" customHeight="1" x14ac:dyDescent="0.45">
      <c r="A196" s="43" t="s">
        <v>362</v>
      </c>
      <c r="B196" s="47">
        <v>1.1000000000000001</v>
      </c>
      <c r="C196" s="47">
        <v>1.1000000000000001</v>
      </c>
      <c r="D196" s="47" t="s">
        <v>176</v>
      </c>
      <c r="E196" s="47" t="s">
        <v>183</v>
      </c>
      <c r="F196" s="47" t="s">
        <v>183</v>
      </c>
      <c r="G196" s="47" t="s">
        <v>183</v>
      </c>
    </row>
    <row r="197" spans="1:7" ht="10.5" customHeight="1" x14ac:dyDescent="0.45">
      <c r="A197" s="43" t="s">
        <v>363</v>
      </c>
      <c r="B197" s="47">
        <v>0.3</v>
      </c>
      <c r="C197" s="47">
        <v>0.3</v>
      </c>
      <c r="D197" s="47" t="s">
        <v>183</v>
      </c>
      <c r="E197" s="47" t="s">
        <v>183</v>
      </c>
      <c r="F197" s="47" t="s">
        <v>183</v>
      </c>
      <c r="G197" s="47" t="s">
        <v>183</v>
      </c>
    </row>
    <row r="198" spans="1:7" ht="10.5" customHeight="1" x14ac:dyDescent="0.45">
      <c r="A198" s="43" t="s">
        <v>364</v>
      </c>
      <c r="B198" s="47">
        <v>0.3</v>
      </c>
      <c r="C198" s="47">
        <v>0.3</v>
      </c>
      <c r="D198" s="47" t="s">
        <v>183</v>
      </c>
      <c r="E198" s="47" t="s">
        <v>183</v>
      </c>
      <c r="F198" s="47" t="s">
        <v>183</v>
      </c>
      <c r="G198" s="47" t="s">
        <v>183</v>
      </c>
    </row>
    <row r="199" spans="1:7" ht="10.5" customHeight="1" x14ac:dyDescent="0.45">
      <c r="A199" s="43" t="s">
        <v>365</v>
      </c>
      <c r="B199" s="47" t="s">
        <v>176</v>
      </c>
      <c r="C199" s="47" t="s">
        <v>176</v>
      </c>
      <c r="D199" s="47" t="s">
        <v>183</v>
      </c>
      <c r="E199" s="47" t="s">
        <v>183</v>
      </c>
      <c r="F199" s="47" t="s">
        <v>183</v>
      </c>
      <c r="G199" s="47" t="s">
        <v>183</v>
      </c>
    </row>
    <row r="200" spans="1:7" ht="10.5" customHeight="1" x14ac:dyDescent="0.45">
      <c r="A200" s="42" t="s">
        <v>366</v>
      </c>
      <c r="B200" s="47">
        <v>5.4</v>
      </c>
      <c r="C200" s="47">
        <v>5.3</v>
      </c>
      <c r="D200" s="47" t="s">
        <v>176</v>
      </c>
      <c r="E200" s="47" t="s">
        <v>183</v>
      </c>
      <c r="F200" s="47" t="s">
        <v>183</v>
      </c>
      <c r="G200" s="47" t="s">
        <v>176</v>
      </c>
    </row>
    <row r="201" spans="1:7" ht="10.5" customHeight="1" x14ac:dyDescent="0.45">
      <c r="A201" s="42" t="s">
        <v>358</v>
      </c>
      <c r="B201" s="47">
        <v>79.3</v>
      </c>
      <c r="C201" s="47">
        <v>65.8</v>
      </c>
      <c r="D201" s="47">
        <v>6.9</v>
      </c>
      <c r="E201" s="47" t="s">
        <v>183</v>
      </c>
      <c r="F201" s="47" t="s">
        <v>183</v>
      </c>
      <c r="G201" s="47">
        <v>6.7</v>
      </c>
    </row>
    <row r="202" spans="1:7" ht="10.5" customHeight="1" x14ac:dyDescent="0.45">
      <c r="A202" s="42" t="s">
        <v>351</v>
      </c>
      <c r="B202" s="47">
        <v>30.5</v>
      </c>
      <c r="C202" s="47" t="s">
        <v>183</v>
      </c>
      <c r="D202" s="47" t="s">
        <v>183</v>
      </c>
      <c r="E202" s="47">
        <v>9.4</v>
      </c>
      <c r="F202" s="47">
        <v>21.1</v>
      </c>
      <c r="G202" s="47" t="s">
        <v>183</v>
      </c>
    </row>
    <row r="203" spans="1:7" ht="10.5" customHeight="1" x14ac:dyDescent="0.45">
      <c r="A203" s="44" t="s">
        <v>367</v>
      </c>
      <c r="B203" s="39" t="s">
        <v>3</v>
      </c>
      <c r="C203" s="39" t="s">
        <v>3</v>
      </c>
      <c r="D203" s="39" t="s">
        <v>3</v>
      </c>
      <c r="E203" s="39" t="s">
        <v>3</v>
      </c>
      <c r="F203" s="39" t="s">
        <v>3</v>
      </c>
      <c r="G203" s="39" t="s">
        <v>3</v>
      </c>
    </row>
    <row r="204" spans="1:7" ht="10.5" customHeight="1" x14ac:dyDescent="0.45">
      <c r="A204" s="40" t="s">
        <v>194</v>
      </c>
      <c r="B204" s="47">
        <v>8.4</v>
      </c>
      <c r="C204" s="47">
        <v>7.3</v>
      </c>
      <c r="D204" s="47">
        <v>0.3</v>
      </c>
      <c r="E204" s="47" t="s">
        <v>176</v>
      </c>
      <c r="F204" s="47">
        <v>0.3</v>
      </c>
      <c r="G204" s="47">
        <v>0.3</v>
      </c>
    </row>
    <row r="205" spans="1:7" ht="10.5" customHeight="1" x14ac:dyDescent="0.45">
      <c r="A205" s="45" t="s">
        <v>195</v>
      </c>
      <c r="B205" s="47">
        <v>109.8</v>
      </c>
      <c r="C205" s="47">
        <v>66.599999999999994</v>
      </c>
      <c r="D205" s="47">
        <v>6.8</v>
      </c>
      <c r="E205" s="47">
        <v>9.1</v>
      </c>
      <c r="F205" s="47">
        <v>20.8</v>
      </c>
      <c r="G205" s="47">
        <v>6.5</v>
      </c>
    </row>
    <row r="206" spans="1:7" ht="10.5" customHeight="1" x14ac:dyDescent="0.45">
      <c r="A206" s="50" t="s">
        <v>368</v>
      </c>
      <c r="B206" s="39" t="s">
        <v>3</v>
      </c>
      <c r="C206" s="39" t="s">
        <v>3</v>
      </c>
      <c r="D206" s="39" t="s">
        <v>3</v>
      </c>
      <c r="E206" s="39" t="s">
        <v>3</v>
      </c>
      <c r="F206" s="39" t="s">
        <v>3</v>
      </c>
      <c r="G206" s="39" t="s">
        <v>3</v>
      </c>
    </row>
    <row r="207" spans="1:7" ht="10.5" customHeight="1" x14ac:dyDescent="0.45">
      <c r="A207" s="42" t="s">
        <v>355</v>
      </c>
      <c r="B207" s="47">
        <v>4</v>
      </c>
      <c r="C207" s="47">
        <v>3.3</v>
      </c>
      <c r="D207" s="47" t="s">
        <v>176</v>
      </c>
      <c r="E207" s="47" t="s">
        <v>176</v>
      </c>
      <c r="F207" s="47" t="s">
        <v>176</v>
      </c>
      <c r="G207" s="47" t="s">
        <v>176</v>
      </c>
    </row>
    <row r="208" spans="1:7" ht="10.5" customHeight="1" x14ac:dyDescent="0.45">
      <c r="A208" s="42" t="s">
        <v>356</v>
      </c>
      <c r="B208" s="47">
        <v>1.6</v>
      </c>
      <c r="C208" s="47">
        <v>1.5</v>
      </c>
      <c r="D208" s="47" t="s">
        <v>176</v>
      </c>
      <c r="E208" s="47" t="s">
        <v>183</v>
      </c>
      <c r="F208" s="47" t="s">
        <v>176</v>
      </c>
      <c r="G208" s="47" t="s">
        <v>176</v>
      </c>
    </row>
    <row r="209" spans="1:7" ht="10.5" customHeight="1" x14ac:dyDescent="0.45">
      <c r="A209" s="42" t="s">
        <v>357</v>
      </c>
      <c r="B209" s="47">
        <v>2.9</v>
      </c>
      <c r="C209" s="47">
        <v>2.5</v>
      </c>
      <c r="D209" s="47" t="s">
        <v>176</v>
      </c>
      <c r="E209" s="47" t="s">
        <v>176</v>
      </c>
      <c r="F209" s="47" t="s">
        <v>176</v>
      </c>
      <c r="G209" s="47" t="s">
        <v>176</v>
      </c>
    </row>
    <row r="210" spans="1:7" ht="10.5" customHeight="1" x14ac:dyDescent="0.45">
      <c r="A210" s="42" t="s">
        <v>369</v>
      </c>
      <c r="B210" s="47">
        <v>109.8</v>
      </c>
      <c r="C210" s="47">
        <v>66.599999999999994</v>
      </c>
      <c r="D210" s="47">
        <v>6.8</v>
      </c>
      <c r="E210" s="47">
        <v>9.1</v>
      </c>
      <c r="F210" s="47">
        <v>20.8</v>
      </c>
      <c r="G210" s="47">
        <v>6.5</v>
      </c>
    </row>
    <row r="211" spans="1:7" ht="10.5" customHeight="1" x14ac:dyDescent="0.45">
      <c r="A211" s="50" t="s">
        <v>370</v>
      </c>
      <c r="B211" s="39" t="s">
        <v>3</v>
      </c>
      <c r="C211" s="39" t="s">
        <v>3</v>
      </c>
      <c r="D211" s="39" t="s">
        <v>3</v>
      </c>
      <c r="E211" s="39" t="s">
        <v>3</v>
      </c>
      <c r="F211" s="39" t="s">
        <v>3</v>
      </c>
      <c r="G211" s="39" t="s">
        <v>3</v>
      </c>
    </row>
    <row r="212" spans="1:7" ht="10.5" customHeight="1" x14ac:dyDescent="0.45">
      <c r="A212" s="42" t="s">
        <v>361</v>
      </c>
      <c r="B212" s="47">
        <v>4</v>
      </c>
      <c r="C212" s="47">
        <v>3.6</v>
      </c>
      <c r="D212" s="47" t="s">
        <v>176</v>
      </c>
      <c r="E212" s="47" t="s">
        <v>176</v>
      </c>
      <c r="F212" s="47" t="s">
        <v>176</v>
      </c>
      <c r="G212" s="47" t="s">
        <v>176</v>
      </c>
    </row>
    <row r="213" spans="1:7" ht="10.5" customHeight="1" x14ac:dyDescent="0.45">
      <c r="A213" s="42" t="s">
        <v>362</v>
      </c>
      <c r="B213" s="47">
        <v>1.6</v>
      </c>
      <c r="C213" s="47">
        <v>1.4</v>
      </c>
      <c r="D213" s="47" t="s">
        <v>176</v>
      </c>
      <c r="E213" s="47" t="s">
        <v>176</v>
      </c>
      <c r="F213" s="47" t="s">
        <v>176</v>
      </c>
      <c r="G213" s="47" t="s">
        <v>176</v>
      </c>
    </row>
    <row r="214" spans="1:7" ht="10.5" customHeight="1" x14ac:dyDescent="0.45">
      <c r="A214" s="42" t="s">
        <v>365</v>
      </c>
      <c r="B214" s="47">
        <v>0.3</v>
      </c>
      <c r="C214" s="47">
        <v>0.3</v>
      </c>
      <c r="D214" s="47" t="s">
        <v>183</v>
      </c>
      <c r="E214" s="47" t="s">
        <v>183</v>
      </c>
      <c r="F214" s="47" t="s">
        <v>183</v>
      </c>
      <c r="G214" s="47" t="s">
        <v>183</v>
      </c>
    </row>
    <row r="215" spans="1:7" ht="10.5" customHeight="1" x14ac:dyDescent="0.45">
      <c r="A215" s="42" t="s">
        <v>371</v>
      </c>
      <c r="B215" s="47">
        <v>2.5</v>
      </c>
      <c r="C215" s="47">
        <v>2</v>
      </c>
      <c r="D215" s="47" t="s">
        <v>176</v>
      </c>
      <c r="E215" s="47" t="s">
        <v>176</v>
      </c>
      <c r="F215" s="47" t="s">
        <v>176</v>
      </c>
      <c r="G215" s="47" t="s">
        <v>176</v>
      </c>
    </row>
    <row r="216" spans="1:7" ht="10.5" customHeight="1" x14ac:dyDescent="0.45">
      <c r="A216" s="42" t="s">
        <v>369</v>
      </c>
      <c r="B216" s="47">
        <v>109.8</v>
      </c>
      <c r="C216" s="47">
        <v>66.599999999999994</v>
      </c>
      <c r="D216" s="47">
        <v>6.8</v>
      </c>
      <c r="E216" s="47">
        <v>9.1</v>
      </c>
      <c r="F216" s="47">
        <v>20.8</v>
      </c>
      <c r="G216" s="47">
        <v>6.5</v>
      </c>
    </row>
    <row r="217" spans="1:7" ht="10.5" customHeight="1" x14ac:dyDescent="0.45">
      <c r="A217" s="44" t="s">
        <v>372</v>
      </c>
      <c r="B217" s="46" t="s">
        <v>3</v>
      </c>
      <c r="C217" s="46" t="s">
        <v>3</v>
      </c>
      <c r="D217" s="46" t="s">
        <v>3</v>
      </c>
      <c r="E217" s="46" t="s">
        <v>3</v>
      </c>
      <c r="F217" s="46" t="s">
        <v>3</v>
      </c>
      <c r="G217" s="46" t="s">
        <v>3</v>
      </c>
    </row>
    <row r="218" spans="1:7" ht="10.5" customHeight="1" x14ac:dyDescent="0.45">
      <c r="A218" s="40" t="s">
        <v>373</v>
      </c>
      <c r="B218" s="41">
        <v>5.6</v>
      </c>
      <c r="C218" s="41">
        <v>4.8</v>
      </c>
      <c r="D218" s="41">
        <v>0.3</v>
      </c>
      <c r="E218" s="41" t="s">
        <v>176</v>
      </c>
      <c r="F218" s="41" t="s">
        <v>176</v>
      </c>
      <c r="G218" s="41">
        <v>0.3</v>
      </c>
    </row>
    <row r="219" spans="1:7" ht="10.5" customHeight="1" x14ac:dyDescent="0.45">
      <c r="A219" s="45" t="s">
        <v>374</v>
      </c>
      <c r="B219" s="41">
        <v>2.4</v>
      </c>
      <c r="C219" s="41">
        <v>2.2000000000000002</v>
      </c>
      <c r="D219" s="41" t="s">
        <v>176</v>
      </c>
      <c r="E219" s="41" t="s">
        <v>176</v>
      </c>
      <c r="F219" s="41" t="s">
        <v>183</v>
      </c>
      <c r="G219" s="41" t="s">
        <v>176</v>
      </c>
    </row>
    <row r="220" spans="1:7" ht="10.5" customHeight="1" x14ac:dyDescent="0.45">
      <c r="A220" s="45" t="s">
        <v>375</v>
      </c>
      <c r="B220" s="41">
        <v>4.2</v>
      </c>
      <c r="C220" s="41">
        <v>3.8</v>
      </c>
      <c r="D220" s="41">
        <v>0.1</v>
      </c>
      <c r="E220" s="41" t="s">
        <v>176</v>
      </c>
      <c r="F220" s="41" t="s">
        <v>176</v>
      </c>
      <c r="G220" s="41" t="s">
        <v>176</v>
      </c>
    </row>
    <row r="221" spans="1:7" ht="10.5" customHeight="1" x14ac:dyDescent="0.45">
      <c r="A221" s="45" t="s">
        <v>376</v>
      </c>
      <c r="B221" s="41">
        <v>6.5</v>
      </c>
      <c r="C221" s="41">
        <v>5.6</v>
      </c>
      <c r="D221" s="41">
        <v>0.4</v>
      </c>
      <c r="E221" s="41" t="s">
        <v>176</v>
      </c>
      <c r="F221" s="41" t="s">
        <v>176</v>
      </c>
      <c r="G221" s="41" t="s">
        <v>176</v>
      </c>
    </row>
    <row r="222" spans="1:7" ht="10.5" customHeight="1" x14ac:dyDescent="0.45">
      <c r="A222" s="45" t="s">
        <v>377</v>
      </c>
      <c r="B222" s="41">
        <v>6.6</v>
      </c>
      <c r="C222" s="41">
        <v>6.1</v>
      </c>
      <c r="D222" s="41">
        <v>0.3</v>
      </c>
      <c r="E222" s="41" t="s">
        <v>176</v>
      </c>
      <c r="F222" s="41" t="s">
        <v>176</v>
      </c>
      <c r="G222" s="41" t="s">
        <v>176</v>
      </c>
    </row>
    <row r="223" spans="1:7" ht="10.5" customHeight="1" x14ac:dyDescent="0.45">
      <c r="A223" s="45" t="s">
        <v>378</v>
      </c>
      <c r="B223" s="41">
        <v>2.6</v>
      </c>
      <c r="C223" s="41">
        <v>2.2999999999999998</v>
      </c>
      <c r="D223" s="41" t="s">
        <v>176</v>
      </c>
      <c r="E223" s="41" t="s">
        <v>176</v>
      </c>
      <c r="F223" s="41" t="s">
        <v>176</v>
      </c>
      <c r="G223" s="41" t="s">
        <v>176</v>
      </c>
    </row>
    <row r="224" spans="1:7" ht="10.5" customHeight="1" x14ac:dyDescent="0.45">
      <c r="A224" s="21" t="s">
        <v>190</v>
      </c>
      <c r="B224" s="13"/>
      <c r="C224" s="13"/>
      <c r="D224" s="13"/>
      <c r="E224" s="13"/>
      <c r="F224" s="13"/>
      <c r="G224" s="13"/>
    </row>
    <row r="225" spans="1:7" ht="10.5" customHeight="1" x14ac:dyDescent="0.45">
      <c r="A225" s="16" t="s">
        <v>191</v>
      </c>
      <c r="B225" s="13">
        <v>26.1</v>
      </c>
      <c r="C225" s="13" t="s">
        <v>183</v>
      </c>
      <c r="D225" s="13" t="s">
        <v>183</v>
      </c>
      <c r="E225" s="13" t="s">
        <v>183</v>
      </c>
      <c r="F225" s="13">
        <v>19.100000000000001</v>
      </c>
      <c r="G225" s="13">
        <v>6.9</v>
      </c>
    </row>
    <row r="226" spans="1:7" ht="10.5" customHeight="1" x14ac:dyDescent="0.45">
      <c r="A226" s="16"/>
      <c r="B226" s="13"/>
      <c r="C226" s="13"/>
      <c r="D226" s="13"/>
      <c r="E226" s="13"/>
      <c r="F226" s="13"/>
      <c r="G226" s="13"/>
    </row>
    <row r="227" spans="1:7" ht="10.5" customHeight="1" x14ac:dyDescent="0.45">
      <c r="A227" s="19" t="s">
        <v>197</v>
      </c>
      <c r="B227" s="13"/>
      <c r="C227" s="13"/>
      <c r="D227" s="13"/>
      <c r="E227" s="13"/>
      <c r="F227" s="13"/>
      <c r="G227" s="13"/>
    </row>
    <row r="228" spans="1:7" ht="10.5" customHeight="1" x14ac:dyDescent="0.45">
      <c r="A228" s="19" t="s">
        <v>198</v>
      </c>
      <c r="B228" s="13"/>
      <c r="C228" s="13"/>
      <c r="D228" s="13"/>
      <c r="E228" s="13"/>
      <c r="F228" s="13"/>
      <c r="G228" s="13"/>
    </row>
    <row r="229" spans="1:7" ht="10.5" customHeight="1" x14ac:dyDescent="0.45">
      <c r="A229" s="15" t="s">
        <v>194</v>
      </c>
      <c r="B229" s="13">
        <v>63</v>
      </c>
      <c r="C229" s="13">
        <v>57.3</v>
      </c>
      <c r="D229" s="13">
        <v>3.7</v>
      </c>
      <c r="E229" s="13" t="s">
        <v>183</v>
      </c>
      <c r="F229" s="13" t="s">
        <v>183</v>
      </c>
      <c r="G229" s="13">
        <v>2</v>
      </c>
    </row>
    <row r="230" spans="1:7" ht="10.5" customHeight="1" x14ac:dyDescent="0.45">
      <c r="A230" s="16" t="s">
        <v>155</v>
      </c>
      <c r="B230" s="13">
        <v>42.8</v>
      </c>
      <c r="C230" s="13">
        <v>39.799999999999997</v>
      </c>
      <c r="D230" s="13">
        <v>2.8</v>
      </c>
      <c r="E230" s="13" t="s">
        <v>183</v>
      </c>
      <c r="F230" s="13" t="s">
        <v>183</v>
      </c>
      <c r="G230" s="13" t="s">
        <v>176</v>
      </c>
    </row>
    <row r="231" spans="1:7" ht="10.5" customHeight="1" x14ac:dyDescent="0.45">
      <c r="A231" s="17" t="s">
        <v>199</v>
      </c>
      <c r="B231" s="13">
        <v>9.8000000000000007</v>
      </c>
      <c r="C231" s="13">
        <v>8.3000000000000007</v>
      </c>
      <c r="D231" s="13">
        <v>1.4</v>
      </c>
      <c r="E231" s="13" t="s">
        <v>183</v>
      </c>
      <c r="F231" s="13" t="s">
        <v>183</v>
      </c>
      <c r="G231" s="13" t="s">
        <v>176</v>
      </c>
    </row>
    <row r="232" spans="1:7" ht="10.5" customHeight="1" x14ac:dyDescent="0.45">
      <c r="A232" s="17" t="s">
        <v>200</v>
      </c>
      <c r="B232" s="13">
        <v>28.7</v>
      </c>
      <c r="C232" s="13">
        <v>27.2</v>
      </c>
      <c r="D232" s="13">
        <v>1.4</v>
      </c>
      <c r="E232" s="13" t="s">
        <v>183</v>
      </c>
      <c r="F232" s="13" t="s">
        <v>183</v>
      </c>
      <c r="G232" s="13" t="s">
        <v>176</v>
      </c>
    </row>
    <row r="233" spans="1:7" ht="10.5" customHeight="1" x14ac:dyDescent="0.45">
      <c r="A233" s="17" t="s">
        <v>201</v>
      </c>
      <c r="B233" s="13">
        <v>4.3</v>
      </c>
      <c r="C233" s="13">
        <v>4.3</v>
      </c>
      <c r="D233" s="13" t="s">
        <v>176</v>
      </c>
      <c r="E233" s="13" t="s">
        <v>183</v>
      </c>
      <c r="F233" s="13" t="s">
        <v>183</v>
      </c>
      <c r="G233" s="13" t="s">
        <v>176</v>
      </c>
    </row>
    <row r="234" spans="1:7" ht="10.5" customHeight="1" x14ac:dyDescent="0.45">
      <c r="A234" s="16" t="s">
        <v>154</v>
      </c>
      <c r="B234" s="13">
        <v>15.6</v>
      </c>
      <c r="C234" s="13">
        <v>14</v>
      </c>
      <c r="D234" s="13">
        <v>0.7</v>
      </c>
      <c r="E234" s="13" t="s">
        <v>183</v>
      </c>
      <c r="F234" s="13" t="s">
        <v>183</v>
      </c>
      <c r="G234" s="13">
        <v>0.9</v>
      </c>
    </row>
    <row r="235" spans="1:7" ht="10.5" customHeight="1" x14ac:dyDescent="0.45">
      <c r="A235" s="17" t="s">
        <v>199</v>
      </c>
      <c r="B235" s="13">
        <v>6</v>
      </c>
      <c r="C235" s="13">
        <v>5.2</v>
      </c>
      <c r="D235" s="13">
        <v>0.5</v>
      </c>
      <c r="E235" s="13" t="s">
        <v>183</v>
      </c>
      <c r="F235" s="13" t="s">
        <v>183</v>
      </c>
      <c r="G235" s="13">
        <v>0.4</v>
      </c>
    </row>
    <row r="236" spans="1:7" ht="10.5" customHeight="1" x14ac:dyDescent="0.45">
      <c r="A236" s="17" t="s">
        <v>200</v>
      </c>
      <c r="B236" s="13">
        <v>7.9</v>
      </c>
      <c r="C236" s="13">
        <v>7.4</v>
      </c>
      <c r="D236" s="13">
        <v>0.2</v>
      </c>
      <c r="E236" s="13" t="s">
        <v>183</v>
      </c>
      <c r="F236" s="13" t="s">
        <v>183</v>
      </c>
      <c r="G236" s="13">
        <v>0.3</v>
      </c>
    </row>
    <row r="237" spans="1:7" ht="10.5" customHeight="1" x14ac:dyDescent="0.45">
      <c r="A237" s="17" t="s">
        <v>201</v>
      </c>
      <c r="B237" s="13">
        <v>1.6</v>
      </c>
      <c r="C237" s="13">
        <v>1.4</v>
      </c>
      <c r="D237" s="13" t="s">
        <v>176</v>
      </c>
      <c r="E237" s="13" t="s">
        <v>183</v>
      </c>
      <c r="F237" s="13" t="s">
        <v>183</v>
      </c>
      <c r="G237" s="13">
        <v>0.2</v>
      </c>
    </row>
    <row r="238" spans="1:7" ht="10.5" customHeight="1" x14ac:dyDescent="0.45">
      <c r="A238" s="16" t="s">
        <v>202</v>
      </c>
      <c r="B238" s="13">
        <v>4.5999999999999996</v>
      </c>
      <c r="C238" s="13">
        <v>3.5</v>
      </c>
      <c r="D238" s="13">
        <v>0.2</v>
      </c>
      <c r="E238" s="13" t="s">
        <v>183</v>
      </c>
      <c r="F238" s="13" t="s">
        <v>183</v>
      </c>
      <c r="G238" s="13">
        <v>1</v>
      </c>
    </row>
    <row r="239" spans="1:7" ht="10.5" customHeight="1" x14ac:dyDescent="0.45">
      <c r="A239" s="15" t="s">
        <v>195</v>
      </c>
      <c r="B239" s="13">
        <v>22.5</v>
      </c>
      <c r="C239" s="13">
        <v>14.6</v>
      </c>
      <c r="D239" s="13">
        <v>3</v>
      </c>
      <c r="E239" s="13" t="s">
        <v>183</v>
      </c>
      <c r="F239" s="13" t="s">
        <v>183</v>
      </c>
      <c r="G239" s="13">
        <v>4.9000000000000004</v>
      </c>
    </row>
    <row r="240" spans="1:7" ht="10.5" customHeight="1" x14ac:dyDescent="0.45">
      <c r="A240" s="15" t="s">
        <v>203</v>
      </c>
      <c r="B240" s="13">
        <v>28.1</v>
      </c>
      <c r="C240" s="13" t="s">
        <v>183</v>
      </c>
      <c r="D240" s="13" t="s">
        <v>183</v>
      </c>
      <c r="E240" s="13">
        <v>9</v>
      </c>
      <c r="F240" s="13">
        <v>19.100000000000001</v>
      </c>
      <c r="G240" s="13" t="s">
        <v>183</v>
      </c>
    </row>
    <row r="241" spans="1:7" ht="10.5" customHeight="1" x14ac:dyDescent="0.45">
      <c r="A241" s="22"/>
      <c r="B241" s="13"/>
      <c r="C241" s="13"/>
      <c r="D241" s="13"/>
      <c r="E241" s="13"/>
      <c r="F241" s="13"/>
      <c r="G241" s="13"/>
    </row>
    <row r="242" spans="1:7" ht="10.5" customHeight="1" x14ac:dyDescent="0.45">
      <c r="A242" s="23" t="s">
        <v>204</v>
      </c>
      <c r="B242" s="13"/>
      <c r="C242" s="13"/>
      <c r="D242" s="13"/>
      <c r="E242" s="13"/>
      <c r="F242" s="13"/>
      <c r="G242" s="13"/>
    </row>
    <row r="243" spans="1:7" ht="10.5" customHeight="1" x14ac:dyDescent="0.45">
      <c r="A243" s="15" t="s">
        <v>194</v>
      </c>
      <c r="B243" s="13">
        <v>50.2</v>
      </c>
      <c r="C243" s="13">
        <v>36.799999999999997</v>
      </c>
      <c r="D243" s="13">
        <v>2.2999999999999998</v>
      </c>
      <c r="E243" s="13">
        <v>3.3</v>
      </c>
      <c r="F243" s="13">
        <v>4.7</v>
      </c>
      <c r="G243" s="13">
        <v>3.1</v>
      </c>
    </row>
    <row r="244" spans="1:7" ht="10.5" customHeight="1" x14ac:dyDescent="0.45">
      <c r="A244" s="15" t="s">
        <v>195</v>
      </c>
      <c r="B244" s="13">
        <v>63.4</v>
      </c>
      <c r="C244" s="13">
        <v>35.1</v>
      </c>
      <c r="D244" s="13">
        <v>4.4000000000000004</v>
      </c>
      <c r="E244" s="13">
        <v>5.7</v>
      </c>
      <c r="F244" s="13">
        <v>14.4</v>
      </c>
      <c r="G244" s="13">
        <v>3.8</v>
      </c>
    </row>
    <row r="245" spans="1:7" ht="10.5" customHeight="1" x14ac:dyDescent="0.45">
      <c r="A245" s="24"/>
      <c r="B245" s="13"/>
      <c r="C245" s="13"/>
      <c r="D245" s="13"/>
      <c r="E245" s="13"/>
      <c r="F245" s="13"/>
      <c r="G245" s="13"/>
    </row>
    <row r="246" spans="1:7" ht="10.5" customHeight="1" x14ac:dyDescent="0.45">
      <c r="A246" s="23" t="s">
        <v>205</v>
      </c>
      <c r="B246" s="13"/>
      <c r="C246" s="13"/>
      <c r="D246" s="13"/>
      <c r="E246" s="13"/>
      <c r="F246" s="13"/>
      <c r="G246" s="13"/>
    </row>
    <row r="247" spans="1:7" ht="10.5" customHeight="1" x14ac:dyDescent="0.45">
      <c r="A247" s="15" t="s">
        <v>206</v>
      </c>
      <c r="B247" s="13">
        <v>40.6</v>
      </c>
      <c r="C247" s="13">
        <v>27.7</v>
      </c>
      <c r="D247" s="13">
        <v>2.1</v>
      </c>
      <c r="E247" s="13">
        <v>2.4</v>
      </c>
      <c r="F247" s="13">
        <v>6.7</v>
      </c>
      <c r="G247" s="13">
        <v>1.7</v>
      </c>
    </row>
    <row r="248" spans="1:7" ht="10.5" customHeight="1" x14ac:dyDescent="0.45">
      <c r="A248" s="15" t="s">
        <v>207</v>
      </c>
      <c r="B248" s="13">
        <v>49.2</v>
      </c>
      <c r="C248" s="13">
        <v>31.4</v>
      </c>
      <c r="D248" s="13">
        <v>3</v>
      </c>
      <c r="E248" s="13">
        <v>3.7</v>
      </c>
      <c r="F248" s="13">
        <v>8.3000000000000007</v>
      </c>
      <c r="G248" s="13">
        <v>2.9</v>
      </c>
    </row>
    <row r="249" spans="1:7" ht="10.5" customHeight="1" x14ac:dyDescent="0.45">
      <c r="A249" s="15" t="s">
        <v>208</v>
      </c>
      <c r="B249" s="13">
        <v>22.8</v>
      </c>
      <c r="C249" s="13">
        <v>12.2</v>
      </c>
      <c r="D249" s="13">
        <v>1.6</v>
      </c>
      <c r="E249" s="13">
        <v>2.8</v>
      </c>
      <c r="F249" s="13">
        <v>3.8</v>
      </c>
      <c r="G249" s="13">
        <v>2.2999999999999998</v>
      </c>
    </row>
    <row r="250" spans="1:7" ht="10.5" customHeight="1" x14ac:dyDescent="0.45">
      <c r="A250" s="15" t="s">
        <v>209</v>
      </c>
      <c r="B250" s="13">
        <v>1</v>
      </c>
      <c r="C250" s="13">
        <v>0.5</v>
      </c>
      <c r="D250" s="13" t="s">
        <v>176</v>
      </c>
      <c r="E250" s="13">
        <v>0.1</v>
      </c>
      <c r="F250" s="13">
        <v>0.3</v>
      </c>
      <c r="G250" s="13" t="s">
        <v>176</v>
      </c>
    </row>
    <row r="251" spans="1:7" ht="10.5" customHeight="1" x14ac:dyDescent="0.45">
      <c r="A251" s="24"/>
      <c r="B251" s="13"/>
      <c r="C251" s="13"/>
      <c r="D251" s="13"/>
      <c r="E251" s="13"/>
      <c r="F251" s="13"/>
      <c r="G251" s="13"/>
    </row>
    <row r="252" spans="1:7" ht="10.5" customHeight="1" x14ac:dyDescent="0.45">
      <c r="A252" s="23" t="s">
        <v>210</v>
      </c>
      <c r="B252" s="13"/>
      <c r="C252" s="13"/>
      <c r="D252" s="13"/>
      <c r="E252" s="13"/>
      <c r="F252" s="13"/>
      <c r="G252" s="13"/>
    </row>
    <row r="253" spans="1:7" ht="10.5" customHeight="1" x14ac:dyDescent="0.45">
      <c r="A253" s="15" t="s">
        <v>194</v>
      </c>
      <c r="B253" s="13">
        <v>25.5</v>
      </c>
      <c r="C253" s="13">
        <v>22.2</v>
      </c>
      <c r="D253" s="13">
        <v>1</v>
      </c>
      <c r="E253" s="13">
        <v>0.7</v>
      </c>
      <c r="F253" s="13">
        <v>0.5</v>
      </c>
      <c r="G253" s="13">
        <v>1.1000000000000001</v>
      </c>
    </row>
    <row r="254" spans="1:7" ht="10.5" customHeight="1" x14ac:dyDescent="0.45">
      <c r="A254" s="15" t="s">
        <v>195</v>
      </c>
      <c r="B254" s="13">
        <v>88.1</v>
      </c>
      <c r="C254" s="13">
        <v>49.6</v>
      </c>
      <c r="D254" s="13">
        <v>5.7</v>
      </c>
      <c r="E254" s="13">
        <v>8.3000000000000007</v>
      </c>
      <c r="F254" s="13">
        <v>18.600000000000001</v>
      </c>
      <c r="G254" s="13">
        <v>5.8</v>
      </c>
    </row>
    <row r="255" spans="1:7" ht="10.5" customHeight="1" x14ac:dyDescent="0.45">
      <c r="A255" s="24"/>
      <c r="B255" s="13"/>
      <c r="C255" s="13"/>
      <c r="D255" s="13"/>
      <c r="E255" s="13"/>
      <c r="F255" s="13"/>
      <c r="G255" s="13"/>
    </row>
    <row r="256" spans="1:7" ht="10.5" customHeight="1" x14ac:dyDescent="0.45">
      <c r="A256" s="23" t="s">
        <v>211</v>
      </c>
      <c r="B256" s="13"/>
      <c r="C256" s="13"/>
      <c r="D256" s="13"/>
      <c r="E256" s="13"/>
      <c r="F256" s="13"/>
      <c r="G256" s="13"/>
    </row>
    <row r="257" spans="1:7" ht="10.5" customHeight="1" x14ac:dyDescent="0.45">
      <c r="A257" s="15" t="s">
        <v>212</v>
      </c>
      <c r="B257" s="13">
        <v>60.1</v>
      </c>
      <c r="C257" s="13">
        <v>39.9</v>
      </c>
      <c r="D257" s="13">
        <v>3.3</v>
      </c>
      <c r="E257" s="13">
        <v>3.6</v>
      </c>
      <c r="F257" s="13">
        <v>10.199999999999999</v>
      </c>
      <c r="G257" s="13">
        <v>3.1</v>
      </c>
    </row>
    <row r="258" spans="1:7" ht="10.5" customHeight="1" x14ac:dyDescent="0.45">
      <c r="A258" s="15" t="s">
        <v>213</v>
      </c>
      <c r="B258" s="13">
        <v>36</v>
      </c>
      <c r="C258" s="13">
        <v>22.7</v>
      </c>
      <c r="D258" s="13">
        <v>2.2000000000000002</v>
      </c>
      <c r="E258" s="13">
        <v>3.2</v>
      </c>
      <c r="F258" s="13">
        <v>5.7</v>
      </c>
      <c r="G258" s="13">
        <v>2.2999999999999998</v>
      </c>
    </row>
    <row r="259" spans="1:7" ht="10.5" customHeight="1" x14ac:dyDescent="0.45">
      <c r="A259" s="15" t="s">
        <v>214</v>
      </c>
      <c r="B259" s="13">
        <v>9.1</v>
      </c>
      <c r="C259" s="13">
        <v>5.0999999999999996</v>
      </c>
      <c r="D259" s="13">
        <v>0.6</v>
      </c>
      <c r="E259" s="13">
        <v>1</v>
      </c>
      <c r="F259" s="13">
        <v>1.7</v>
      </c>
      <c r="G259" s="13">
        <v>0.7</v>
      </c>
    </row>
    <row r="260" spans="1:7" ht="10.5" customHeight="1" x14ac:dyDescent="0.45">
      <c r="A260" s="15" t="s">
        <v>215</v>
      </c>
      <c r="B260" s="13">
        <v>8.4</v>
      </c>
      <c r="C260" s="13">
        <v>4.2</v>
      </c>
      <c r="D260" s="13">
        <v>0.7</v>
      </c>
      <c r="E260" s="13">
        <v>1.2</v>
      </c>
      <c r="F260" s="13">
        <v>1.5</v>
      </c>
      <c r="G260" s="13">
        <v>0.8</v>
      </c>
    </row>
    <row r="261" spans="1:7" ht="10.5" customHeight="1" x14ac:dyDescent="0.45">
      <c r="B261" s="13"/>
      <c r="C261" s="13"/>
      <c r="D261" s="13"/>
      <c r="E261" s="13"/>
      <c r="F261" s="13"/>
      <c r="G261" s="13"/>
    </row>
    <row r="262" spans="1:7" ht="10.5" customHeight="1" x14ac:dyDescent="0.45">
      <c r="A262" s="23" t="s">
        <v>216</v>
      </c>
      <c r="B262" s="13"/>
      <c r="C262" s="13"/>
      <c r="D262" s="13"/>
      <c r="E262" s="13"/>
      <c r="F262" s="13"/>
      <c r="G262" s="13"/>
    </row>
    <row r="263" spans="1:7" ht="10.5" customHeight="1" x14ac:dyDescent="0.45">
      <c r="A263" s="23" t="s">
        <v>217</v>
      </c>
      <c r="B263" s="13"/>
      <c r="C263" s="13"/>
      <c r="D263" s="13"/>
      <c r="E263" s="13"/>
      <c r="F263" s="13"/>
      <c r="G263" s="13"/>
    </row>
    <row r="264" spans="1:7" ht="10.5" customHeight="1" x14ac:dyDescent="0.45">
      <c r="A264" s="15" t="s">
        <v>194</v>
      </c>
      <c r="B264" s="13">
        <v>40.799999999999997</v>
      </c>
      <c r="C264" s="13">
        <v>32.200000000000003</v>
      </c>
      <c r="D264" s="13">
        <v>2.1</v>
      </c>
      <c r="E264" s="13">
        <v>1.6</v>
      </c>
      <c r="F264" s="13">
        <v>2.4</v>
      </c>
      <c r="G264" s="13">
        <v>2.4</v>
      </c>
    </row>
    <row r="265" spans="1:7" ht="10.5" customHeight="1" x14ac:dyDescent="0.45">
      <c r="A265" s="15" t="s">
        <v>195</v>
      </c>
      <c r="B265" s="13">
        <v>72.900000000000006</v>
      </c>
      <c r="C265" s="13">
        <v>39.6</v>
      </c>
      <c r="D265" s="13">
        <v>4.5999999999999996</v>
      </c>
      <c r="E265" s="13">
        <v>7.4</v>
      </c>
      <c r="F265" s="13">
        <v>16.7</v>
      </c>
      <c r="G265" s="13">
        <v>4.5</v>
      </c>
    </row>
    <row r="266" spans="1:7" ht="10.5" customHeight="1" x14ac:dyDescent="0.45">
      <c r="B266" s="13"/>
      <c r="C266" s="13"/>
      <c r="D266" s="13"/>
      <c r="E266" s="13"/>
      <c r="F266" s="13"/>
      <c r="G266" s="13"/>
    </row>
    <row r="267" spans="1:7" ht="10.5" customHeight="1" x14ac:dyDescent="0.45">
      <c r="A267" s="23" t="s">
        <v>218</v>
      </c>
      <c r="B267" s="13"/>
      <c r="C267" s="13"/>
      <c r="D267" s="13"/>
      <c r="E267" s="13"/>
      <c r="F267" s="13"/>
      <c r="G267" s="13"/>
    </row>
    <row r="268" spans="1:7" ht="10.5" customHeight="1" x14ac:dyDescent="0.45">
      <c r="A268" s="15" t="s">
        <v>194</v>
      </c>
      <c r="B268" s="13">
        <v>30.7</v>
      </c>
      <c r="C268" s="13">
        <v>24.8</v>
      </c>
      <c r="D268" s="13">
        <v>2</v>
      </c>
      <c r="E268" s="13">
        <v>1.3</v>
      </c>
      <c r="F268" s="13">
        <v>2.6</v>
      </c>
      <c r="G268" s="13" t="s">
        <v>183</v>
      </c>
    </row>
    <row r="269" spans="1:7" ht="10.5" customHeight="1" x14ac:dyDescent="0.45">
      <c r="A269" s="15" t="s">
        <v>195</v>
      </c>
      <c r="B269" s="13">
        <v>76</v>
      </c>
      <c r="C269" s="13">
        <v>47</v>
      </c>
      <c r="D269" s="13">
        <v>4.7</v>
      </c>
      <c r="E269" s="13">
        <v>7.8</v>
      </c>
      <c r="F269" s="13">
        <v>16.5</v>
      </c>
      <c r="G269" s="13" t="s">
        <v>183</v>
      </c>
    </row>
    <row r="270" spans="1:7" ht="10.5" customHeight="1" x14ac:dyDescent="0.45">
      <c r="A270" s="15" t="s">
        <v>219</v>
      </c>
      <c r="B270" s="13">
        <v>6.9</v>
      </c>
      <c r="C270" s="13" t="s">
        <v>183</v>
      </c>
      <c r="D270" s="13" t="s">
        <v>183</v>
      </c>
      <c r="E270" s="13" t="s">
        <v>183</v>
      </c>
      <c r="F270" s="13" t="s">
        <v>183</v>
      </c>
      <c r="G270" s="13">
        <v>6.9</v>
      </c>
    </row>
    <row r="271" spans="1:7" ht="10.5" customHeight="1" x14ac:dyDescent="0.45">
      <c r="A271" s="16"/>
      <c r="B271" s="13"/>
      <c r="C271" s="13"/>
      <c r="D271" s="13"/>
      <c r="E271" s="13"/>
      <c r="F271" s="13"/>
      <c r="G271" s="13"/>
    </row>
    <row r="272" spans="1:7" ht="10.5" customHeight="1" x14ac:dyDescent="0.45">
      <c r="A272" s="25" t="s">
        <v>220</v>
      </c>
      <c r="B272" s="13"/>
      <c r="C272" s="13"/>
      <c r="D272" s="13"/>
      <c r="E272" s="13"/>
      <c r="F272" s="13"/>
      <c r="G272" s="13"/>
    </row>
    <row r="273" spans="1:7" ht="10.5" customHeight="1" x14ac:dyDescent="0.45">
      <c r="A273" s="25" t="s">
        <v>221</v>
      </c>
      <c r="B273" s="13"/>
      <c r="C273" s="13"/>
      <c r="D273" s="13"/>
      <c r="E273" s="13"/>
      <c r="F273" s="13"/>
      <c r="G273" s="13"/>
    </row>
    <row r="274" spans="1:7" ht="10.5" customHeight="1" x14ac:dyDescent="0.45">
      <c r="A274" s="16" t="s">
        <v>194</v>
      </c>
      <c r="B274" s="13">
        <v>18</v>
      </c>
      <c r="C274" s="13">
        <v>15.7</v>
      </c>
      <c r="D274" s="13">
        <v>1.1000000000000001</v>
      </c>
      <c r="E274" s="13">
        <v>0.3</v>
      </c>
      <c r="F274" s="13">
        <v>0.8</v>
      </c>
      <c r="G274" s="13" t="s">
        <v>183</v>
      </c>
    </row>
    <row r="275" spans="1:7" ht="10.5" customHeight="1" x14ac:dyDescent="0.45">
      <c r="A275" s="16" t="s">
        <v>195</v>
      </c>
      <c r="B275" s="13">
        <v>12.7</v>
      </c>
      <c r="C275" s="13">
        <v>9.1</v>
      </c>
      <c r="D275" s="13">
        <v>0.9</v>
      </c>
      <c r="E275" s="13">
        <v>1</v>
      </c>
      <c r="F275" s="13">
        <v>1.8</v>
      </c>
      <c r="G275" s="13" t="s">
        <v>183</v>
      </c>
    </row>
    <row r="276" spans="1:7" ht="10.5" customHeight="1" x14ac:dyDescent="0.45">
      <c r="A276" s="24"/>
      <c r="B276" s="13"/>
      <c r="C276" s="13"/>
      <c r="D276" s="13"/>
      <c r="E276" s="13"/>
      <c r="F276" s="13"/>
      <c r="G276" s="13"/>
    </row>
    <row r="277" spans="1:7" ht="10.5" customHeight="1" x14ac:dyDescent="0.45">
      <c r="A277" s="23" t="s">
        <v>222</v>
      </c>
      <c r="B277" s="13"/>
      <c r="C277" s="13"/>
      <c r="D277" s="13"/>
      <c r="E277" s="13"/>
      <c r="F277" s="13"/>
      <c r="G277" s="13"/>
    </row>
    <row r="278" spans="1:7" ht="10.5" customHeight="1" x14ac:dyDescent="0.45">
      <c r="A278" s="15" t="s">
        <v>223</v>
      </c>
      <c r="B278" s="13">
        <v>47.2</v>
      </c>
      <c r="C278" s="13">
        <v>25.4</v>
      </c>
      <c r="D278" s="13">
        <v>2.6</v>
      </c>
      <c r="E278" s="13">
        <v>5</v>
      </c>
      <c r="F278" s="13">
        <v>9.9</v>
      </c>
      <c r="G278" s="13">
        <v>4.3</v>
      </c>
    </row>
    <row r="279" spans="1:7" ht="10.5" customHeight="1" x14ac:dyDescent="0.45">
      <c r="A279" s="15" t="s">
        <v>224</v>
      </c>
      <c r="B279" s="13">
        <v>64.099999999999994</v>
      </c>
      <c r="C279" s="13">
        <v>44.7</v>
      </c>
      <c r="D279" s="13">
        <v>4</v>
      </c>
      <c r="E279" s="13">
        <v>4</v>
      </c>
      <c r="F279" s="13">
        <v>8.9</v>
      </c>
      <c r="G279" s="13">
        <v>2.6</v>
      </c>
    </row>
    <row r="280" spans="1:7" ht="10.5" customHeight="1" x14ac:dyDescent="0.45">
      <c r="A280" s="15" t="s">
        <v>225</v>
      </c>
      <c r="B280" s="13">
        <v>1.6</v>
      </c>
      <c r="C280" s="13">
        <v>1.3</v>
      </c>
      <c r="D280" s="13">
        <v>0.1</v>
      </c>
      <c r="E280" s="13" t="s">
        <v>176</v>
      </c>
      <c r="F280" s="13">
        <v>0.2</v>
      </c>
      <c r="G280" s="13" t="s">
        <v>176</v>
      </c>
    </row>
    <row r="281" spans="1:7" ht="10.5" customHeight="1" x14ac:dyDescent="0.45">
      <c r="A281" s="17"/>
      <c r="B281" s="13"/>
      <c r="C281" s="13"/>
      <c r="D281" s="13"/>
      <c r="E281" s="13"/>
      <c r="F281" s="13"/>
      <c r="G281" s="13"/>
    </row>
    <row r="282" spans="1:7" ht="10.5" customHeight="1" x14ac:dyDescent="0.45">
      <c r="A282" s="20" t="s">
        <v>226</v>
      </c>
      <c r="B282" s="13"/>
      <c r="C282" s="13"/>
      <c r="D282" s="13"/>
      <c r="E282" s="13"/>
      <c r="F282" s="13"/>
      <c r="G282" s="13"/>
    </row>
    <row r="283" spans="1:7" ht="10.5" customHeight="1" x14ac:dyDescent="0.45">
      <c r="A283" s="15" t="s">
        <v>196</v>
      </c>
      <c r="B283" s="13">
        <v>16.8</v>
      </c>
      <c r="C283" s="13">
        <v>13.5</v>
      </c>
      <c r="D283" s="13">
        <v>0.9</v>
      </c>
      <c r="E283" s="13">
        <v>1</v>
      </c>
      <c r="F283" s="13">
        <v>1</v>
      </c>
      <c r="G283" s="13">
        <v>0.4</v>
      </c>
    </row>
    <row r="284" spans="1:7" ht="10.5" customHeight="1" x14ac:dyDescent="0.45">
      <c r="A284" s="15" t="s">
        <v>227</v>
      </c>
      <c r="B284" s="13">
        <v>18</v>
      </c>
      <c r="C284" s="13">
        <v>14.2</v>
      </c>
      <c r="D284" s="13">
        <v>0.9</v>
      </c>
      <c r="E284" s="13">
        <v>1</v>
      </c>
      <c r="F284" s="13">
        <v>0.8</v>
      </c>
      <c r="G284" s="13">
        <v>1.1000000000000001</v>
      </c>
    </row>
    <row r="285" spans="1:7" ht="10.5" customHeight="1" x14ac:dyDescent="0.45">
      <c r="A285" s="15" t="s">
        <v>193</v>
      </c>
      <c r="B285" s="13">
        <v>78.099999999999994</v>
      </c>
      <c r="C285" s="13">
        <v>43.6</v>
      </c>
      <c r="D285" s="13">
        <v>4.9000000000000004</v>
      </c>
      <c r="E285" s="13">
        <v>7</v>
      </c>
      <c r="F285" s="13">
        <v>17.2</v>
      </c>
      <c r="G285" s="13">
        <v>5.4</v>
      </c>
    </row>
    <row r="286" spans="1:7" ht="10.5" customHeight="1" x14ac:dyDescent="0.45">
      <c r="A286" s="22"/>
      <c r="B286" s="13"/>
      <c r="C286" s="13"/>
      <c r="D286" s="13"/>
      <c r="E286" s="13"/>
      <c r="F286" s="13"/>
      <c r="G286" s="13"/>
    </row>
    <row r="287" spans="1:7" ht="10.5" customHeight="1" x14ac:dyDescent="0.45">
      <c r="A287" s="20" t="s">
        <v>228</v>
      </c>
      <c r="B287" s="13"/>
      <c r="C287" s="13"/>
      <c r="D287" s="13"/>
      <c r="E287" s="13"/>
      <c r="F287" s="13"/>
      <c r="G287" s="13"/>
    </row>
    <row r="288" spans="1:7" ht="10.5" customHeight="1" x14ac:dyDescent="0.45">
      <c r="A288" s="15" t="s">
        <v>194</v>
      </c>
      <c r="B288" s="13">
        <v>68.099999999999994</v>
      </c>
      <c r="C288" s="13">
        <v>47</v>
      </c>
      <c r="D288" s="13">
        <v>3.9</v>
      </c>
      <c r="E288" s="13">
        <v>4.3</v>
      </c>
      <c r="F288" s="13">
        <v>9.1999999999999993</v>
      </c>
      <c r="G288" s="13">
        <v>3.7</v>
      </c>
    </row>
    <row r="289" spans="1:9" ht="10.5" customHeight="1" x14ac:dyDescent="0.45">
      <c r="A289" s="15" t="s">
        <v>195</v>
      </c>
      <c r="B289" s="13">
        <v>44.7</v>
      </c>
      <c r="C289" s="13">
        <v>24.4</v>
      </c>
      <c r="D289" s="13">
        <v>2.8</v>
      </c>
      <c r="E289" s="13">
        <v>4.5999999999999996</v>
      </c>
      <c r="F289" s="13">
        <v>9.8000000000000007</v>
      </c>
      <c r="G289" s="13">
        <v>3.2</v>
      </c>
    </row>
    <row r="290" spans="1:9" ht="10.5" customHeight="1" x14ac:dyDescent="0.45">
      <c r="A290" s="15" t="s">
        <v>229</v>
      </c>
      <c r="B290" s="13">
        <v>0.8</v>
      </c>
      <c r="C290" s="13">
        <v>0.4</v>
      </c>
      <c r="D290" s="13" t="s">
        <v>176</v>
      </c>
      <c r="E290" s="13">
        <v>0.1</v>
      </c>
      <c r="F290" s="13">
        <v>0.2</v>
      </c>
      <c r="G290" s="13" t="s">
        <v>176</v>
      </c>
    </row>
    <row r="291" spans="1:9" ht="10.5" customHeight="1" x14ac:dyDescent="0.45">
      <c r="A291" s="22"/>
      <c r="B291" s="13"/>
      <c r="C291" s="13"/>
      <c r="D291" s="13"/>
      <c r="E291" s="13"/>
      <c r="F291" s="13"/>
      <c r="G291" s="13"/>
    </row>
    <row r="292" spans="1:9" ht="10.5" customHeight="1" x14ac:dyDescent="0.45">
      <c r="A292" s="23" t="s">
        <v>230</v>
      </c>
      <c r="B292" s="13"/>
      <c r="C292" s="13"/>
      <c r="D292" s="13"/>
      <c r="E292" s="13"/>
      <c r="F292" s="13"/>
      <c r="G292" s="13"/>
    </row>
    <row r="293" spans="1:9" ht="10.5" customHeight="1" x14ac:dyDescent="0.45">
      <c r="A293" s="15" t="s">
        <v>194</v>
      </c>
      <c r="B293" s="13">
        <v>4.5999999999999996</v>
      </c>
      <c r="C293" s="13">
        <v>3.6</v>
      </c>
      <c r="D293" s="13">
        <v>0.3</v>
      </c>
      <c r="E293" s="13">
        <v>0.1</v>
      </c>
      <c r="F293" s="13">
        <v>0.4</v>
      </c>
      <c r="G293" s="13">
        <v>0.2</v>
      </c>
    </row>
    <row r="294" spans="1:9" ht="10.5" customHeight="1" x14ac:dyDescent="0.45">
      <c r="A294" s="15" t="s">
        <v>195</v>
      </c>
      <c r="B294" s="13">
        <v>109</v>
      </c>
      <c r="C294" s="13">
        <v>68.2</v>
      </c>
      <c r="D294" s="13">
        <v>6.5</v>
      </c>
      <c r="E294" s="13">
        <v>8.9</v>
      </c>
      <c r="F294" s="13">
        <v>18.7</v>
      </c>
      <c r="G294" s="13">
        <v>6.7</v>
      </c>
    </row>
    <row r="295" spans="1:9" ht="10.5" customHeight="1" x14ac:dyDescent="0.45">
      <c r="A295" s="22"/>
      <c r="B295" s="13"/>
      <c r="C295" s="13"/>
      <c r="D295" s="13"/>
      <c r="E295" s="13"/>
      <c r="F295" s="13"/>
      <c r="G295" s="13"/>
    </row>
    <row r="296" spans="1:9" ht="10.5" customHeight="1" x14ac:dyDescent="0.45">
      <c r="A296" s="23" t="s">
        <v>231</v>
      </c>
      <c r="B296" s="13"/>
      <c r="C296" s="13"/>
      <c r="D296" s="13"/>
      <c r="E296" s="13"/>
      <c r="F296" s="13"/>
      <c r="G296" s="13"/>
    </row>
    <row r="297" spans="1:9" ht="10.5" customHeight="1" x14ac:dyDescent="0.45">
      <c r="A297" s="23" t="s">
        <v>232</v>
      </c>
      <c r="B297" s="13"/>
      <c r="C297" s="13"/>
      <c r="D297" s="13"/>
      <c r="E297" s="13"/>
      <c r="F297" s="13"/>
      <c r="G297" s="13"/>
    </row>
    <row r="298" spans="1:9" ht="10.5" customHeight="1" x14ac:dyDescent="0.45">
      <c r="A298" s="15" t="s">
        <v>194</v>
      </c>
      <c r="B298" s="13">
        <v>49.6</v>
      </c>
      <c r="C298" s="13">
        <v>41.1</v>
      </c>
      <c r="D298" s="13">
        <v>2.8</v>
      </c>
      <c r="E298" s="13">
        <v>1.4</v>
      </c>
      <c r="F298" s="13">
        <v>1.5</v>
      </c>
      <c r="G298" s="13">
        <v>2.7</v>
      </c>
    </row>
    <row r="299" spans="1:9" ht="10.5" customHeight="1" x14ac:dyDescent="0.45">
      <c r="A299" s="15" t="s">
        <v>195</v>
      </c>
      <c r="B299" s="13">
        <v>52.3</v>
      </c>
      <c r="C299" s="13">
        <v>27.7</v>
      </c>
      <c r="D299" s="13">
        <v>3.2</v>
      </c>
      <c r="E299" s="13">
        <v>5.4</v>
      </c>
      <c r="F299" s="13">
        <v>12.4</v>
      </c>
      <c r="G299" s="13">
        <v>3.7</v>
      </c>
    </row>
    <row r="300" spans="1:9" ht="10.5" customHeight="1" x14ac:dyDescent="0.45">
      <c r="A300" s="15" t="s">
        <v>229</v>
      </c>
      <c r="B300" s="13">
        <v>0.5</v>
      </c>
      <c r="C300" s="13">
        <v>0.3</v>
      </c>
      <c r="D300" s="13" t="s">
        <v>176</v>
      </c>
      <c r="E300" s="13" t="s">
        <v>176</v>
      </c>
      <c r="F300" s="13">
        <v>0.1</v>
      </c>
      <c r="G300" s="13" t="s">
        <v>176</v>
      </c>
    </row>
    <row r="301" spans="1:9" ht="10.5" customHeight="1" x14ac:dyDescent="0.45">
      <c r="A301" s="15" t="s">
        <v>233</v>
      </c>
      <c r="B301" s="13">
        <v>11.2</v>
      </c>
      <c r="C301" s="13">
        <v>2.7</v>
      </c>
      <c r="D301" s="13">
        <v>0.7</v>
      </c>
      <c r="E301" s="13">
        <v>2.2000000000000002</v>
      </c>
      <c r="F301" s="13">
        <v>5</v>
      </c>
      <c r="G301" s="13">
        <v>0.6</v>
      </c>
    </row>
    <row r="302" spans="1:9" ht="10.5" customHeight="1" x14ac:dyDescent="0.45">
      <c r="A302" s="26"/>
      <c r="B302" s="27"/>
      <c r="C302" s="27"/>
      <c r="D302" s="27"/>
      <c r="E302" s="27"/>
      <c r="F302" s="27"/>
      <c r="G302" s="27"/>
    </row>
    <row r="303" spans="1:9" ht="10.5" customHeight="1" x14ac:dyDescent="0.45">
      <c r="B303" s="13"/>
      <c r="C303" s="13"/>
      <c r="D303" s="13"/>
      <c r="E303" s="13"/>
      <c r="F303" s="13"/>
      <c r="G303" s="13"/>
    </row>
    <row r="304" spans="1:9" ht="10.5" customHeight="1" x14ac:dyDescent="0.45">
      <c r="A304" s="85" t="s">
        <v>234</v>
      </c>
      <c r="B304" s="85"/>
      <c r="C304" s="85"/>
      <c r="D304" s="85"/>
      <c r="E304" s="85"/>
      <c r="F304" s="85"/>
      <c r="G304" s="85"/>
      <c r="H304" s="28"/>
      <c r="I304" s="28"/>
    </row>
    <row r="305" spans="1:9" ht="10.5" customHeight="1" x14ac:dyDescent="0.45">
      <c r="A305" s="85"/>
      <c r="B305" s="85"/>
      <c r="C305" s="85"/>
      <c r="D305" s="85"/>
      <c r="E305" s="85"/>
      <c r="F305" s="85"/>
      <c r="G305" s="85"/>
      <c r="H305" s="28"/>
      <c r="I305" s="28"/>
    </row>
    <row r="306" spans="1:9" ht="10.5" customHeight="1" x14ac:dyDescent="0.45">
      <c r="A306" s="85"/>
      <c r="B306" s="85"/>
      <c r="C306" s="85"/>
      <c r="D306" s="85"/>
      <c r="E306" s="85"/>
      <c r="F306" s="85"/>
      <c r="G306" s="85"/>
      <c r="H306" s="28"/>
      <c r="I306" s="28"/>
    </row>
    <row r="307" spans="1:9" ht="10.5" customHeight="1" x14ac:dyDescent="0.45">
      <c r="A307" s="85"/>
      <c r="B307" s="85"/>
      <c r="C307" s="85"/>
      <c r="D307" s="85"/>
      <c r="E307" s="85"/>
      <c r="F307" s="85"/>
      <c r="G307" s="85"/>
      <c r="H307" s="28"/>
      <c r="I307" s="28"/>
    </row>
    <row r="308" spans="1:9" ht="10.5" customHeight="1" x14ac:dyDescent="0.45">
      <c r="A308" s="85"/>
      <c r="B308" s="85"/>
      <c r="C308" s="85"/>
      <c r="D308" s="85"/>
      <c r="E308" s="85"/>
      <c r="F308" s="85"/>
      <c r="G308" s="85"/>
      <c r="H308" s="28"/>
      <c r="I308" s="28"/>
    </row>
    <row r="309" spans="1:9" ht="10.5" customHeight="1" x14ac:dyDescent="0.45">
      <c r="A309" s="85"/>
      <c r="B309" s="85"/>
      <c r="C309" s="85"/>
      <c r="D309" s="85"/>
      <c r="E309" s="85"/>
      <c r="F309" s="85"/>
      <c r="G309" s="85"/>
      <c r="H309" s="28"/>
      <c r="I309" s="28"/>
    </row>
    <row r="310" spans="1:9" ht="10.5" customHeight="1" x14ac:dyDescent="0.45">
      <c r="A310" s="85"/>
      <c r="B310" s="85"/>
      <c r="C310" s="85"/>
      <c r="D310" s="85"/>
      <c r="E310" s="85"/>
      <c r="F310" s="85"/>
      <c r="G310" s="85"/>
      <c r="H310" s="28"/>
      <c r="I310" s="28"/>
    </row>
    <row r="311" spans="1:9" ht="10.5" customHeight="1" x14ac:dyDescent="0.45">
      <c r="A311" s="85"/>
      <c r="B311" s="85"/>
      <c r="C311" s="85"/>
      <c r="D311" s="85"/>
      <c r="E311" s="85"/>
      <c r="F311" s="85"/>
      <c r="G311" s="85"/>
      <c r="H311" s="28"/>
      <c r="I311" s="28"/>
    </row>
    <row r="312" spans="1:9" ht="10.5" customHeight="1" x14ac:dyDescent="0.45">
      <c r="A312" s="85"/>
      <c r="B312" s="85"/>
      <c r="C312" s="85"/>
      <c r="D312" s="85"/>
      <c r="E312" s="85"/>
      <c r="F312" s="85"/>
      <c r="G312" s="85"/>
      <c r="H312" s="28"/>
      <c r="I312" s="28"/>
    </row>
    <row r="313" spans="1:9" ht="10.5" customHeight="1" x14ac:dyDescent="0.45">
      <c r="A313" s="85"/>
      <c r="B313" s="85"/>
      <c r="C313" s="85"/>
      <c r="D313" s="85"/>
      <c r="E313" s="85"/>
      <c r="F313" s="85"/>
      <c r="G313" s="85"/>
      <c r="H313" s="28"/>
      <c r="I313" s="28"/>
    </row>
    <row r="314" spans="1:9" ht="10.5" customHeight="1" x14ac:dyDescent="0.45">
      <c r="A314" s="85"/>
      <c r="B314" s="85"/>
      <c r="C314" s="85"/>
      <c r="D314" s="85"/>
      <c r="E314" s="85"/>
      <c r="F314" s="85"/>
      <c r="G314" s="85"/>
      <c r="H314" s="28"/>
      <c r="I314" s="28"/>
    </row>
    <row r="315" spans="1:9" ht="10.5" customHeight="1" x14ac:dyDescent="0.45">
      <c r="A315" s="85"/>
      <c r="B315" s="85"/>
      <c r="C315" s="85"/>
      <c r="D315" s="85"/>
      <c r="E315" s="85"/>
      <c r="F315" s="85"/>
      <c r="G315" s="85"/>
      <c r="H315" s="28"/>
      <c r="I315" s="28"/>
    </row>
    <row r="316" spans="1:9" ht="10.5" customHeight="1" x14ac:dyDescent="0.45">
      <c r="A316" s="85"/>
      <c r="B316" s="85"/>
      <c r="C316" s="85"/>
      <c r="D316" s="85"/>
      <c r="E316" s="85"/>
      <c r="F316" s="85"/>
      <c r="G316" s="85"/>
      <c r="H316" s="28"/>
      <c r="I316" s="28"/>
    </row>
    <row r="317" spans="1:9" ht="10.5" customHeight="1" x14ac:dyDescent="0.45">
      <c r="A317" s="85"/>
      <c r="B317" s="85"/>
      <c r="C317" s="85"/>
      <c r="D317" s="85"/>
      <c r="E317" s="85"/>
      <c r="F317" s="85"/>
      <c r="G317" s="85"/>
      <c r="H317" s="28"/>
      <c r="I317" s="28"/>
    </row>
    <row r="318" spans="1:9" x14ac:dyDescent="0.45">
      <c r="A318" s="5"/>
      <c r="B318" s="5"/>
      <c r="C318" s="5"/>
      <c r="D318" s="5"/>
      <c r="E318" s="5"/>
      <c r="F318" s="5"/>
      <c r="G318" s="5"/>
      <c r="H318" s="28"/>
      <c r="I318" s="28"/>
    </row>
    <row r="319" spans="1:9" x14ac:dyDescent="0.45">
      <c r="A319" s="5"/>
      <c r="B319" s="5"/>
      <c r="C319" s="5"/>
      <c r="D319" s="5"/>
      <c r="E319" s="5"/>
      <c r="F319" s="5"/>
      <c r="G319" s="5"/>
      <c r="H319" s="28"/>
      <c r="I319" s="28"/>
    </row>
    <row r="320" spans="1:9" x14ac:dyDescent="0.45">
      <c r="A320" s="5"/>
      <c r="B320" s="5"/>
      <c r="C320" s="5"/>
      <c r="D320" s="5"/>
      <c r="E320" s="5"/>
      <c r="F320" s="5"/>
      <c r="G320" s="5"/>
      <c r="H320" s="28"/>
      <c r="I320" s="28"/>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7FE6B-E04E-4776-A8FC-22EB4ECE4947}">
  <dimension ref="A1:AO195"/>
  <sheetViews>
    <sheetView tabSelected="1" topLeftCell="A125" workbookViewId="0">
      <selection activeCell="F131" sqref="F131"/>
    </sheetView>
  </sheetViews>
  <sheetFormatPr defaultRowHeight="14.25" x14ac:dyDescent="0.45"/>
  <cols>
    <col min="1" max="1" width="3.33203125" customWidth="1"/>
    <col min="2" max="7" width="9.06640625" customWidth="1"/>
    <col min="8" max="8" width="15.796875" customWidth="1"/>
    <col min="9" max="9" width="20.53125" customWidth="1"/>
    <col min="10" max="10" width="12.06640625" bestFit="1" customWidth="1"/>
    <col min="11" max="13" width="13.1328125" bestFit="1" customWidth="1"/>
  </cols>
  <sheetData>
    <row r="1" spans="1:41" ht="18" x14ac:dyDescent="0.55000000000000004">
      <c r="A1" s="66" t="s">
        <v>103</v>
      </c>
      <c r="B1" s="66"/>
      <c r="C1" s="66"/>
      <c r="D1" s="66"/>
      <c r="E1" s="66"/>
      <c r="F1" s="66"/>
      <c r="G1" s="66"/>
    </row>
    <row r="2" spans="1:41" x14ac:dyDescent="0.45">
      <c r="H2" s="1" t="s">
        <v>416</v>
      </c>
    </row>
    <row r="3" spans="1:41" x14ac:dyDescent="0.45">
      <c r="I3" s="1" t="s">
        <v>105</v>
      </c>
      <c r="J3" s="1">
        <v>2019</v>
      </c>
      <c r="K3" s="1">
        <v>2020</v>
      </c>
      <c r="L3" s="1">
        <v>2021</v>
      </c>
      <c r="M3" s="1">
        <v>2022</v>
      </c>
      <c r="N3" s="1">
        <v>2023</v>
      </c>
      <c r="O3" s="1">
        <v>2024</v>
      </c>
      <c r="P3" s="1">
        <v>2025</v>
      </c>
      <c r="Q3" s="1">
        <v>2026</v>
      </c>
      <c r="R3" s="1">
        <v>2027</v>
      </c>
      <c r="S3" s="1">
        <v>2028</v>
      </c>
      <c r="T3" s="1">
        <v>2029</v>
      </c>
      <c r="U3" s="1">
        <v>2030</v>
      </c>
      <c r="V3" s="1">
        <v>2031</v>
      </c>
      <c r="W3" s="1">
        <v>2032</v>
      </c>
      <c r="X3" s="1">
        <v>2033</v>
      </c>
      <c r="Y3" s="1">
        <v>2034</v>
      </c>
      <c r="Z3" s="1">
        <v>2035</v>
      </c>
      <c r="AA3" s="1">
        <v>2036</v>
      </c>
      <c r="AB3" s="1">
        <v>2037</v>
      </c>
      <c r="AC3" s="1">
        <v>2038</v>
      </c>
      <c r="AD3" s="1">
        <v>2039</v>
      </c>
      <c r="AE3" s="1">
        <v>2040</v>
      </c>
      <c r="AF3" s="1">
        <v>2041</v>
      </c>
      <c r="AG3" s="1">
        <v>2042</v>
      </c>
      <c r="AH3" s="1">
        <v>2043</v>
      </c>
      <c r="AI3" s="1">
        <v>2044</v>
      </c>
      <c r="AJ3" s="1">
        <v>2045</v>
      </c>
      <c r="AK3" s="1">
        <v>2046</v>
      </c>
      <c r="AL3" s="1">
        <v>2047</v>
      </c>
      <c r="AM3" s="1">
        <v>2048</v>
      </c>
      <c r="AN3" s="1">
        <v>2049</v>
      </c>
      <c r="AO3" s="1">
        <v>2050</v>
      </c>
    </row>
    <row r="4" spans="1:41" x14ac:dyDescent="0.45">
      <c r="H4" s="14" t="s">
        <v>441</v>
      </c>
      <c r="I4" s="1" t="s">
        <v>106</v>
      </c>
      <c r="J4" s="76">
        <f>INDEX(Table4,MATCH($H4,'AEO Table 4'!$A$34:$A$72,0),MATCH(J$3,'AEO Table 4'!$C$1:$AK$1,0))*Percent_urban*quadrillion</f>
        <v>570810258883248.75</v>
      </c>
      <c r="K4" s="76">
        <f>INDEX(Table4,MATCH($H4,'AEO Table 4'!$A$34:$A$72,0),MATCH(K$3,'AEO Table 4'!$C$1:$AK$1,0))*Percent_urban*quadrillion</f>
        <v>560305929780033.94</v>
      </c>
      <c r="L4" s="76">
        <f>INDEX(Table4,MATCH($H4,'AEO Table 4'!$A$34:$A$72,0),MATCH(L$3,'AEO Table 4'!$C$1:$AK$1,0))*Percent_urban*quadrillion</f>
        <v>543373697969543.06</v>
      </c>
      <c r="M4" s="76">
        <f>INDEX(Table4,MATCH($H4,'AEO Table 4'!$A$34:$A$72,0),MATCH(M$3,'AEO Table 4'!$C$1:$AK$1,0))*Percent_urban*quadrillion</f>
        <v>538582615059221.69</v>
      </c>
      <c r="N4" s="76">
        <f>INDEX(Table4,MATCH($H4,'AEO Table 4'!$A$34:$A$72,0),MATCH(N$3,'AEO Table 4'!$C$1:$AK$1,0))*Percent_urban*quadrillion</f>
        <v>532733167512690.31</v>
      </c>
      <c r="O4" s="76">
        <f>INDEX(Table4,MATCH($H4,'AEO Table 4'!$A$34:$A$72,0),MATCH(O$3,'AEO Table 4'!$C$1:$AK$1,0))*Percent_urban*quadrillion</f>
        <v>526407816412859.5</v>
      </c>
      <c r="P4" s="76">
        <f>INDEX(Table4,MATCH($H4,'AEO Table 4'!$A$34:$A$72,0),MATCH(P$3,'AEO Table 4'!$C$1:$AK$1,0))*Percent_urban*quadrillion</f>
        <v>519609766497461.94</v>
      </c>
      <c r="Q4" s="76">
        <f>INDEX(Table4,MATCH($H4,'AEO Table 4'!$A$34:$A$72,0),MATCH(Q$3,'AEO Table 4'!$C$1:$AK$1,0))*Percent_urban*quadrillion</f>
        <v>512639461928933.94</v>
      </c>
      <c r="R4" s="76">
        <f>INDEX(Table4,MATCH($H4,'AEO Table 4'!$A$34:$A$72,0),MATCH(R$3,'AEO Table 4'!$C$1:$AK$1,0))*Percent_urban*quadrillion</f>
        <v>506338146362098.06</v>
      </c>
      <c r="S4" s="76">
        <f>INDEX(Table4,MATCH($H4,'AEO Table 4'!$A$34:$A$72,0),MATCH(S$3,'AEO Table 4'!$C$1:$AK$1,0))*Percent_urban*quadrillion</f>
        <v>500770715736040.63</v>
      </c>
      <c r="T4" s="76">
        <f>INDEX(Table4,MATCH($H4,'AEO Table 4'!$A$34:$A$72,0),MATCH(T$3,'AEO Table 4'!$C$1:$AK$1,0))*Percent_urban*quadrillion</f>
        <v>495870671742808.75</v>
      </c>
      <c r="U4" s="76">
        <f>INDEX(Table4,MATCH($H4,'AEO Table 4'!$A$34:$A$72,0),MATCH(U$3,'AEO Table 4'!$C$1:$AK$1,0))*Percent_urban*quadrillion</f>
        <v>491325552453468.69</v>
      </c>
      <c r="V4" s="76">
        <f>INDEX(Table4,MATCH($H4,'AEO Table 4'!$A$34:$A$72,0),MATCH(V$3,'AEO Table 4'!$C$1:$AK$1,0))*Percent_urban*quadrillion</f>
        <v>487069660744500.81</v>
      </c>
      <c r="W4" s="76">
        <f>INDEX(Table4,MATCH($H4,'AEO Table 4'!$A$34:$A$72,0),MATCH(W$3,'AEO Table 4'!$C$1:$AK$1,0))*Percent_urban*quadrillion</f>
        <v>482978011844331.56</v>
      </c>
      <c r="X4" s="76">
        <f>INDEX(Table4,MATCH($H4,'AEO Table 4'!$A$34:$A$72,0),MATCH(X$3,'AEO Table 4'!$C$1:$AK$1,0))*Percent_urban*quadrillion</f>
        <v>478765384094754.63</v>
      </c>
      <c r="Y4" s="76">
        <f>INDEX(Table4,MATCH($H4,'AEO Table 4'!$A$34:$A$72,0),MATCH(Y$3,'AEO Table 4'!$C$1:$AK$1,0))*Percent_urban*quadrillion</f>
        <v>474407741962774.94</v>
      </c>
      <c r="Z4" s="76">
        <f>INDEX(Table4,MATCH($H4,'AEO Table 4'!$A$34:$A$72,0),MATCH(Z$3,'AEO Table 4'!$C$1:$AK$1,0))*Percent_urban*quadrillion</f>
        <v>470719088832487.25</v>
      </c>
      <c r="AA4" s="76">
        <f>INDEX(Table4,MATCH($H4,'AEO Table 4'!$A$34:$A$72,0),MATCH(AA$3,'AEO Table 4'!$C$1:$AK$1,0))*Percent_urban*quadrillion</f>
        <v>467131384940778.31</v>
      </c>
      <c r="AB4" s="76">
        <f>INDEX(Table4,MATCH($H4,'AEO Table 4'!$A$34:$A$72,0),MATCH(AB$3,'AEO Table 4'!$C$1:$AK$1,0))*Percent_urban*quadrillion</f>
        <v>463573324873096.38</v>
      </c>
      <c r="AC4" s="76">
        <f>INDEX(Table4,MATCH($H4,'AEO Table 4'!$A$34:$A$72,0),MATCH(AC$3,'AEO Table 4'!$C$1:$AK$1,0))*Percent_urban*quadrillion</f>
        <v>459921526226734.31</v>
      </c>
      <c r="AD4" s="76">
        <f>INDEX(Table4,MATCH($H4,'AEO Table 4'!$A$34:$A$72,0),MATCH(AD$3,'AEO Table 4'!$C$1:$AK$1,0))*Percent_urban*quadrillion</f>
        <v>456111894247038.94</v>
      </c>
      <c r="AE4" s="76">
        <f>INDEX(Table4,MATCH($H4,'AEO Table 4'!$A$34:$A$72,0),MATCH(AE$3,'AEO Table 4'!$C$1:$AK$1,0))*Percent_urban*quadrillion</f>
        <v>452573062605753</v>
      </c>
      <c r="AF4" s="76">
        <f>INDEX(Table4,MATCH($H4,'AEO Table 4'!$A$34:$A$72,0),MATCH(AF$3,'AEO Table 4'!$C$1:$AK$1,0))*Percent_urban*quadrillion</f>
        <v>449127969543147.13</v>
      </c>
      <c r="AG4" s="76">
        <f>INDEX(Table4,MATCH($H4,'AEO Table 4'!$A$34:$A$72,0),MATCH(AG$3,'AEO Table 4'!$C$1:$AK$1,0))*Percent_urban*quadrillion</f>
        <v>445734953468697.06</v>
      </c>
      <c r="AH4" s="76">
        <f>INDEX(Table4,MATCH($H4,'AEO Table 4'!$A$34:$A$72,0),MATCH(AH$3,'AEO Table 4'!$C$1:$AK$1,0))*Percent_urban*quadrillion</f>
        <v>442467723350253.75</v>
      </c>
      <c r="AI4" s="76">
        <f>INDEX(Table4,MATCH($H4,'AEO Table 4'!$A$34:$A$72,0),MATCH(AI$3,'AEO Table 4'!$C$1:$AK$1,0))*Percent_urban*quadrillion</f>
        <v>438974559221658.25</v>
      </c>
      <c r="AJ4" s="76">
        <f>INDEX(Table4,MATCH($H4,'AEO Table 4'!$A$34:$A$72,0),MATCH(AJ$3,'AEO Table 4'!$C$1:$AK$1,0))*Percent_urban*quadrillion</f>
        <v>435748189509306.25</v>
      </c>
      <c r="AK4" s="76">
        <f>INDEX(Table4,MATCH($H4,'AEO Table 4'!$A$34:$A$72,0),MATCH(AK$3,'AEO Table 4'!$C$1:$AK$1,0))*Percent_urban*quadrillion</f>
        <v>432544252961082.94</v>
      </c>
      <c r="AL4" s="76">
        <f>INDEX(Table4,MATCH($H4,'AEO Table 4'!$A$34:$A$72,0),MATCH(AL$3,'AEO Table 4'!$C$1:$AK$1,0))*Percent_urban*quadrillion</f>
        <v>429563045685279.13</v>
      </c>
      <c r="AM4" s="76">
        <f>INDEX(Table4,MATCH($H4,'AEO Table 4'!$A$34:$A$72,0),MATCH(AM$3,'AEO Table 4'!$C$1:$AK$1,0))*Percent_urban*quadrillion</f>
        <v>426500918781725.88</v>
      </c>
      <c r="AN4" s="76">
        <f>INDEX(Table4,MATCH($H4,'AEO Table 4'!$A$34:$A$72,0),MATCH(AN$3,'AEO Table 4'!$C$1:$AK$1,0))*Percent_urban*quadrillion</f>
        <v>423889858714043.94</v>
      </c>
      <c r="AO4" s="76">
        <f>INDEX(Table4,MATCH($H4,'AEO Table 4'!$A$34:$A$72,0),MATCH(AO$3,'AEO Table 4'!$C$1:$AK$1,0))*Percent_urban*quadrillion</f>
        <v>421205890862944.13</v>
      </c>
    </row>
    <row r="5" spans="1:41" x14ac:dyDescent="0.45">
      <c r="I5" s="1" t="s">
        <v>107</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c r="AJ5" s="9">
        <v>0</v>
      </c>
      <c r="AK5" s="9">
        <v>0</v>
      </c>
      <c r="AL5" s="9">
        <v>0</v>
      </c>
      <c r="AM5" s="9">
        <v>0</v>
      </c>
      <c r="AN5" s="9">
        <v>0</v>
      </c>
      <c r="AO5" s="9">
        <v>0</v>
      </c>
    </row>
    <row r="6" spans="1:41" x14ac:dyDescent="0.45">
      <c r="H6" s="14" t="s">
        <v>456</v>
      </c>
      <c r="I6" s="1" t="s">
        <v>108</v>
      </c>
      <c r="J6" s="76">
        <f>INDEX(Table4,MATCH($H6,'AEO Table 4'!$A$34:$A$72,0),MATCH(J$3,'AEO Table 4'!$C$1:$AK$1,0))*Percent_urban*quadrillion</f>
        <v>3041255247884940.5</v>
      </c>
      <c r="K6" s="76">
        <f>INDEX(Table4,MATCH($H6,'AEO Table 4'!$A$34:$A$72,0),MATCH(K$3,'AEO Table 4'!$C$1:$AK$1,0))*Percent_urban*quadrillion</f>
        <v>2959644999153976.5</v>
      </c>
      <c r="L6" s="76">
        <f>INDEX(Table4,MATCH($H6,'AEO Table 4'!$A$34:$A$72,0),MATCH(L$3,'AEO Table 4'!$C$1:$AK$1,0))*Percent_urban*quadrillion</f>
        <v>2890304890016920.5</v>
      </c>
      <c r="M6" s="76">
        <f>INDEX(Table4,MATCH($H6,'AEO Table 4'!$A$34:$A$72,0),MATCH(M$3,'AEO Table 4'!$C$1:$AK$1,0))*Percent_urban*quadrillion</f>
        <v>2879054658206430</v>
      </c>
      <c r="N6" s="76">
        <f>INDEX(Table4,MATCH($H6,'AEO Table 4'!$A$34:$A$72,0),MATCH(N$3,'AEO Table 4'!$C$1:$AK$1,0))*Percent_urban*quadrillion</f>
        <v>2864906542301184.5</v>
      </c>
      <c r="O6" s="76">
        <f>INDEX(Table4,MATCH($H6,'AEO Table 4'!$A$34:$A$72,0),MATCH(O$3,'AEO Table 4'!$C$1:$AK$1,0))*Percent_urban*quadrillion</f>
        <v>2850357834179357</v>
      </c>
      <c r="P6" s="76">
        <f>INDEX(Table4,MATCH($H6,'AEO Table 4'!$A$34:$A$72,0),MATCH(P$3,'AEO Table 4'!$C$1:$AK$1,0))*Percent_urban*quadrillion</f>
        <v>2832252668358714</v>
      </c>
      <c r="Q6" s="76">
        <f>INDEX(Table4,MATCH($H6,'AEO Table 4'!$A$34:$A$72,0),MATCH(Q$3,'AEO Table 4'!$C$1:$AK$1,0))*Percent_urban*quadrillion</f>
        <v>2810709620135363.5</v>
      </c>
      <c r="R6" s="76">
        <f>INDEX(Table4,MATCH($H6,'AEO Table 4'!$A$34:$A$72,0),MATCH(R$3,'AEO Table 4'!$C$1:$AK$1,0))*Percent_urban*quadrillion</f>
        <v>2788822863790186</v>
      </c>
      <c r="S6" s="76">
        <f>INDEX(Table4,MATCH($H6,'AEO Table 4'!$A$34:$A$72,0),MATCH(S$3,'AEO Table 4'!$C$1:$AK$1,0))*Percent_urban*quadrillion</f>
        <v>2767952009306260.5</v>
      </c>
      <c r="T6" s="76">
        <f>INDEX(Table4,MATCH($H6,'AEO Table 4'!$A$34:$A$72,0),MATCH(T$3,'AEO Table 4'!$C$1:$AK$1,0))*Percent_urban*quadrillion</f>
        <v>2749599277495770</v>
      </c>
      <c r="U6" s="76">
        <f>INDEX(Table4,MATCH($H6,'AEO Table 4'!$A$34:$A$72,0),MATCH(U$3,'AEO Table 4'!$C$1:$AK$1,0))*Percent_urban*quadrillion</f>
        <v>2731704021996616</v>
      </c>
      <c r="V6" s="76">
        <f>INDEX(Table4,MATCH($H6,'AEO Table 4'!$A$34:$A$72,0),MATCH(V$3,'AEO Table 4'!$C$1:$AK$1,0))*Percent_urban*quadrillion</f>
        <v>2716760329949238.5</v>
      </c>
      <c r="W6" s="76">
        <f>INDEX(Table4,MATCH($H6,'AEO Table 4'!$A$34:$A$72,0),MATCH(W$3,'AEO Table 4'!$C$1:$AK$1,0))*Percent_urban*quadrillion</f>
        <v>2702202808798646</v>
      </c>
      <c r="X6" s="76">
        <f>INDEX(Table4,MATCH($H6,'AEO Table 4'!$A$34:$A$72,0),MATCH(X$3,'AEO Table 4'!$C$1:$AK$1,0))*Percent_urban*quadrillion</f>
        <v>2687095675126903.5</v>
      </c>
      <c r="Y6" s="76">
        <f>INDEX(Table4,MATCH($H6,'AEO Table 4'!$A$34:$A$72,0),MATCH(Y$3,'AEO Table 4'!$C$1:$AK$1,0))*Percent_urban*quadrillion</f>
        <v>2671848334179357</v>
      </c>
      <c r="Z6" s="76">
        <f>INDEX(Table4,MATCH($H6,'AEO Table 4'!$A$34:$A$72,0),MATCH(Z$3,'AEO Table 4'!$C$1:$AK$1,0))*Percent_urban*quadrillion</f>
        <v>2658434103214890</v>
      </c>
      <c r="AA6" s="76">
        <f>INDEX(Table4,MATCH($H6,'AEO Table 4'!$A$34:$A$72,0),MATCH(AA$3,'AEO Table 4'!$C$1:$AK$1,0))*Percent_urban*quadrillion</f>
        <v>2646567760575296</v>
      </c>
      <c r="AB6" s="76">
        <f>INDEX(Table4,MATCH($H6,'AEO Table 4'!$A$34:$A$72,0),MATCH(AB$3,'AEO Table 4'!$C$1:$AK$1,0))*Percent_urban*quadrillion</f>
        <v>2634168630287648</v>
      </c>
      <c r="AC6" s="76">
        <f>INDEX(Table4,MATCH($H6,'AEO Table 4'!$A$34:$A$72,0),MATCH(AC$3,'AEO Table 4'!$C$1:$AK$1,0))*Percent_urban*quadrillion</f>
        <v>2622269439086294.5</v>
      </c>
      <c r="AD6" s="76">
        <f>INDEX(Table4,MATCH($H6,'AEO Table 4'!$A$34:$A$72,0),MATCH(AD$3,'AEO Table 4'!$C$1:$AK$1,0))*Percent_urban*quadrillion</f>
        <v>2610297340101523</v>
      </c>
      <c r="AE6" s="76">
        <f>INDEX(Table4,MATCH($H6,'AEO Table 4'!$A$34:$A$72,0),MATCH(AE$3,'AEO Table 4'!$C$1:$AK$1,0))*Percent_urban*quadrillion</f>
        <v>2599428472081218</v>
      </c>
      <c r="AF6" s="76">
        <f>INDEX(Table4,MATCH($H6,'AEO Table 4'!$A$34:$A$72,0),MATCH(AF$3,'AEO Table 4'!$C$1:$AK$1,0))*Percent_urban*quadrillion</f>
        <v>2589032302876480.5</v>
      </c>
      <c r="AG6" s="76">
        <f>INDEX(Table4,MATCH($H6,'AEO Table 4'!$A$34:$A$72,0),MATCH(AG$3,'AEO Table 4'!$C$1:$AK$1,0))*Percent_urban*quadrillion</f>
        <v>2578225126057529.5</v>
      </c>
      <c r="AH6" s="76">
        <f>INDEX(Table4,MATCH($H6,'AEO Table 4'!$A$34:$A$72,0),MATCH(AH$3,'AEO Table 4'!$C$1:$AK$1,0))*Percent_urban*quadrillion</f>
        <v>2567740826565144</v>
      </c>
      <c r="AI6" s="76">
        <f>INDEX(Table4,MATCH($H6,'AEO Table 4'!$A$34:$A$72,0),MATCH(AI$3,'AEO Table 4'!$C$1:$AK$1,0))*Percent_urban*quadrillion</f>
        <v>2557589018612521</v>
      </c>
      <c r="AJ6" s="76">
        <f>INDEX(Table4,MATCH($H6,'AEO Table 4'!$A$34:$A$72,0),MATCH(AJ$3,'AEO Table 4'!$C$1:$AK$1,0))*Percent_urban*quadrillion</f>
        <v>2547369109983079.5</v>
      </c>
      <c r="AK6" s="76">
        <f>INDEX(Table4,MATCH($H6,'AEO Table 4'!$A$34:$A$72,0),MATCH(AK$3,'AEO Table 4'!$C$1:$AK$1,0))*Percent_urban*quadrillion</f>
        <v>2536992970389171</v>
      </c>
      <c r="AL6" s="76">
        <f>INDEX(Table4,MATCH($H6,'AEO Table 4'!$A$34:$A$72,0),MATCH(AL$3,'AEO Table 4'!$C$1:$AK$1,0))*Percent_urban*quadrillion</f>
        <v>2526495851945854.5</v>
      </c>
      <c r="AM6" s="76">
        <f>INDEX(Table4,MATCH($H6,'AEO Table 4'!$A$34:$A$72,0),MATCH(AM$3,'AEO Table 4'!$C$1:$AK$1,0))*Percent_urban*quadrillion</f>
        <v>2515794431472081.5</v>
      </c>
      <c r="AN6" s="76">
        <f>INDEX(Table4,MATCH($H6,'AEO Table 4'!$A$34:$A$72,0),MATCH(AN$3,'AEO Table 4'!$C$1:$AK$1,0))*Percent_urban*quadrillion</f>
        <v>2505148292724196</v>
      </c>
      <c r="AO6" s="76">
        <f>INDEX(Table4,MATCH($H6,'AEO Table 4'!$A$34:$A$72,0),MATCH(AO$3,'AEO Table 4'!$C$1:$AK$1,0))*Percent_urban*quadrillion</f>
        <v>2494220137055837.5</v>
      </c>
    </row>
    <row r="7" spans="1:41" x14ac:dyDescent="0.45">
      <c r="H7" s="14" t="s">
        <v>463</v>
      </c>
      <c r="I7" s="1" t="s">
        <v>109</v>
      </c>
      <c r="J7" s="76">
        <f>INDEX(Table4,MATCH($H7,'AEO Table 4'!$A$34:$A$72,0),MATCH(J$3,'AEO Table 4'!$C$1:$AK$1,0))*Percent_urban*quadrillion</f>
        <v>317513396785110</v>
      </c>
      <c r="K7" s="76">
        <f>INDEX(Table4,MATCH($H7,'AEO Table 4'!$A$34:$A$72,0),MATCH(K$3,'AEO Table 4'!$C$1:$AK$1,0))*Percent_urban*quadrillion</f>
        <v>299365768189509.25</v>
      </c>
      <c r="L7" s="76">
        <f>INDEX(Table4,MATCH($H7,'AEO Table 4'!$A$34:$A$72,0),MATCH(L$3,'AEO Table 4'!$C$1:$AK$1,0))*Percent_urban*quadrillion</f>
        <v>286296847715736.06</v>
      </c>
      <c r="M7" s="76">
        <f>INDEX(Table4,MATCH($H7,'AEO Table 4'!$A$34:$A$72,0),MATCH(M$3,'AEO Table 4'!$C$1:$AK$1,0))*Percent_urban*quadrillion</f>
        <v>279139065989847.72</v>
      </c>
      <c r="N7" s="76">
        <f>INDEX(Table4,MATCH($H7,'AEO Table 4'!$A$34:$A$72,0),MATCH(N$3,'AEO Table 4'!$C$1:$AK$1,0))*Percent_urban*quadrillion</f>
        <v>271915587140439.94</v>
      </c>
      <c r="O7" s="76">
        <f>INDEX(Table4,MATCH($H7,'AEO Table 4'!$A$34:$A$72,0),MATCH(O$3,'AEO Table 4'!$C$1:$AK$1,0))*Percent_urban*quadrillion</f>
        <v>264702523688663.25</v>
      </c>
      <c r="P7" s="76">
        <f>INDEX(Table4,MATCH($H7,'AEO Table 4'!$A$34:$A$72,0),MATCH(P$3,'AEO Table 4'!$C$1:$AK$1,0))*Percent_urban*quadrillion</f>
        <v>257763465313028.78</v>
      </c>
      <c r="Q7" s="76">
        <f>INDEX(Table4,MATCH($H7,'AEO Table 4'!$A$34:$A$72,0),MATCH(Q$3,'AEO Table 4'!$C$1:$AK$1,0))*Percent_urban*quadrillion</f>
        <v>251218589678510.97</v>
      </c>
      <c r="R7" s="76">
        <f>INDEX(Table4,MATCH($H7,'AEO Table 4'!$A$34:$A$72,0),MATCH(R$3,'AEO Table 4'!$C$1:$AK$1,0))*Percent_urban*quadrillion</f>
        <v>245404394247038.91</v>
      </c>
      <c r="S7" s="76">
        <f>INDEX(Table4,MATCH($H7,'AEO Table 4'!$A$34:$A$72,0),MATCH(S$3,'AEO Table 4'!$C$1:$AK$1,0))*Percent_urban*quadrillion</f>
        <v>239699159898477.13</v>
      </c>
      <c r="T7" s="76">
        <f>INDEX(Table4,MATCH($H7,'AEO Table 4'!$A$34:$A$72,0),MATCH(T$3,'AEO Table 4'!$C$1:$AK$1,0))*Percent_urban*quadrillion</f>
        <v>234291164974619.28</v>
      </c>
      <c r="U7" s="76">
        <f>INDEX(Table4,MATCH($H7,'AEO Table 4'!$A$34:$A$72,0),MATCH(U$3,'AEO Table 4'!$C$1:$AK$1,0))*Percent_urban*quadrillion</f>
        <v>229220468697123.53</v>
      </c>
      <c r="V7" s="76">
        <f>INDEX(Table4,MATCH($H7,'AEO Table 4'!$A$34:$A$72,0),MATCH(V$3,'AEO Table 4'!$C$1:$AK$1,0))*Percent_urban*quadrillion</f>
        <v>224277961928933.97</v>
      </c>
      <c r="W7" s="76">
        <f>INDEX(Table4,MATCH($H7,'AEO Table 4'!$A$34:$A$72,0),MATCH(W$3,'AEO Table 4'!$C$1:$AK$1,0))*Percent_urban*quadrillion</f>
        <v>219502902707275.81</v>
      </c>
      <c r="X7" s="76">
        <f>INDEX(Table4,MATCH($H7,'AEO Table 4'!$A$34:$A$72,0),MATCH(X$3,'AEO Table 4'!$C$1:$AK$1,0))*Percent_urban*quadrillion</f>
        <v>214836804568527.94</v>
      </c>
      <c r="Y7" s="76">
        <f>INDEX(Table4,MATCH($H7,'AEO Table 4'!$A$34:$A$72,0),MATCH(Y$3,'AEO Table 4'!$C$1:$AK$1,0))*Percent_urban*quadrillion</f>
        <v>210328539763113.34</v>
      </c>
      <c r="Z7" s="76">
        <f>INDEX(Table4,MATCH($H7,'AEO Table 4'!$A$34:$A$72,0),MATCH(Z$3,'AEO Table 4'!$C$1:$AK$1,0))*Percent_urban*quadrillion</f>
        <v>205978909475465.31</v>
      </c>
      <c r="AA7" s="76">
        <f>INDEX(Table4,MATCH($H7,'AEO Table 4'!$A$34:$A$72,0),MATCH(AA$3,'AEO Table 4'!$C$1:$AK$1,0))*Percent_urban*quadrillion</f>
        <v>201771890016920.47</v>
      </c>
      <c r="AB7" s="76">
        <f>INDEX(Table4,MATCH($H7,'AEO Table 4'!$A$34:$A$72,0),MATCH(AB$3,'AEO Table 4'!$C$1:$AK$1,0))*Percent_urban*quadrillion</f>
        <v>197761961928934</v>
      </c>
      <c r="AC7" s="76">
        <f>INDEX(Table4,MATCH($H7,'AEO Table 4'!$A$34:$A$72,0),MATCH(AC$3,'AEO Table 4'!$C$1:$AK$1,0))*Percent_urban*quadrillion</f>
        <v>193909065989847.69</v>
      </c>
      <c r="AD7" s="76">
        <f>INDEX(Table4,MATCH($H7,'AEO Table 4'!$A$34:$A$72,0),MATCH(AD$3,'AEO Table 4'!$C$1:$AK$1,0))*Percent_urban*quadrillion</f>
        <v>190113054145516.06</v>
      </c>
      <c r="AE7" s="76">
        <f>INDEX(Table4,MATCH($H7,'AEO Table 4'!$A$34:$A$72,0),MATCH(AE$3,'AEO Table 4'!$C$1:$AK$1,0))*Percent_urban*quadrillion</f>
        <v>186584637901861.25</v>
      </c>
      <c r="AF7" s="76">
        <f>INDEX(Table4,MATCH($H7,'AEO Table 4'!$A$34:$A$72,0),MATCH(AF$3,'AEO Table 4'!$C$1:$AK$1,0))*Percent_urban*quadrillion</f>
        <v>183079456006768.16</v>
      </c>
      <c r="AG7" s="76">
        <f>INDEX(Table4,MATCH($H7,'AEO Table 4'!$A$34:$A$72,0),MATCH(AG$3,'AEO Table 4'!$C$1:$AK$1,0))*Percent_urban*quadrillion</f>
        <v>179470921319796.97</v>
      </c>
      <c r="AH7" s="76">
        <f>INDEX(Table4,MATCH($H7,'AEO Table 4'!$A$34:$A$72,0),MATCH(AH$3,'AEO Table 4'!$C$1:$AK$1,0))*Percent_urban*quadrillion</f>
        <v>175884819796954.31</v>
      </c>
      <c r="AI7" s="76">
        <f>INDEX(Table4,MATCH($H7,'AEO Table 4'!$A$34:$A$72,0),MATCH(AI$3,'AEO Table 4'!$C$1:$AK$1,0))*Percent_urban*quadrillion</f>
        <v>172371626057529.63</v>
      </c>
      <c r="AJ7" s="76">
        <f>INDEX(Table4,MATCH($H7,'AEO Table 4'!$A$34:$A$72,0),MATCH(AJ$3,'AEO Table 4'!$C$1:$AK$1,0))*Percent_urban*quadrillion</f>
        <v>168839203891708.97</v>
      </c>
      <c r="AK7" s="76">
        <f>INDEX(Table4,MATCH($H7,'AEO Table 4'!$A$34:$A$72,0),MATCH(AK$3,'AEO Table 4'!$C$1:$AK$1,0))*Percent_urban*quadrillion</f>
        <v>165431766497461.91</v>
      </c>
      <c r="AL7" s="76">
        <f>INDEX(Table4,MATCH($H7,'AEO Table 4'!$A$34:$A$72,0),MATCH(AL$3,'AEO Table 4'!$C$1:$AK$1,0))*Percent_urban*quadrillion</f>
        <v>162026732656514.38</v>
      </c>
      <c r="AM7" s="76">
        <f>INDEX(Table4,MATCH($H7,'AEO Table 4'!$A$34:$A$72,0),MATCH(AM$3,'AEO Table 4'!$C$1:$AK$1,0))*Percent_urban*quadrillion</f>
        <v>158580037225042.31</v>
      </c>
      <c r="AN7" s="76">
        <f>INDEX(Table4,MATCH($H7,'AEO Table 4'!$A$34:$A$72,0),MATCH(AN$3,'AEO Table 4'!$C$1:$AK$1,0))*Percent_urban*quadrillion</f>
        <v>155215062605752.94</v>
      </c>
      <c r="AO7" s="76">
        <f>INDEX(Table4,MATCH($H7,'AEO Table 4'!$A$34:$A$72,0),MATCH(AO$3,'AEO Table 4'!$C$1:$AK$1,0))*Percent_urban*quadrillion</f>
        <v>151940621827411.16</v>
      </c>
    </row>
    <row r="8" spans="1:41" x14ac:dyDescent="0.45">
      <c r="I8" s="1" t="s">
        <v>111</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c r="AJ8" s="9">
        <v>0</v>
      </c>
      <c r="AK8" s="9">
        <v>0</v>
      </c>
      <c r="AL8" s="9">
        <v>0</v>
      </c>
      <c r="AM8" s="9">
        <v>0</v>
      </c>
      <c r="AN8" s="9">
        <v>0</v>
      </c>
      <c r="AO8" s="9">
        <v>0</v>
      </c>
    </row>
    <row r="9" spans="1:41" x14ac:dyDescent="0.45">
      <c r="H9" s="14" t="s">
        <v>472</v>
      </c>
      <c r="I9" s="1" t="s">
        <v>239</v>
      </c>
      <c r="J9" s="76">
        <f>INDEX(Table4,MATCH($H9,'AEO Table 4'!$A$34:$A$72,0),MATCH(J$3,'AEO Table 4'!$C$1:$AK$1,0))*Percent_urban*quadrillion</f>
        <v>423664725888324.88</v>
      </c>
      <c r="K9" s="76">
        <f>INDEX(Table4,MATCH($H9,'AEO Table 4'!$A$34:$A$72,0),MATCH(K$3,'AEO Table 4'!$C$1:$AK$1,0))*Percent_urban*quadrillion</f>
        <v>398867266497461.88</v>
      </c>
      <c r="L9" s="76">
        <f>INDEX(Table4,MATCH($H9,'AEO Table 4'!$A$34:$A$72,0),MATCH(L$3,'AEO Table 4'!$C$1:$AK$1,0))*Percent_urban*quadrillion</f>
        <v>378778368020304.56</v>
      </c>
      <c r="M9" s="76">
        <f>INDEX(Table4,MATCH($H9,'AEO Table 4'!$A$34:$A$72,0),MATCH(M$3,'AEO Table 4'!$C$1:$AK$1,0))*Percent_urban*quadrillion</f>
        <v>371763197123519.44</v>
      </c>
      <c r="N9" s="76">
        <f>INDEX(Table4,MATCH($H9,'AEO Table 4'!$A$34:$A$72,0),MATCH(N$3,'AEO Table 4'!$C$1:$AK$1,0))*Percent_urban*quadrillion</f>
        <v>366056360406091.38</v>
      </c>
      <c r="O9" s="76">
        <f>INDEX(Table4,MATCH($H9,'AEO Table 4'!$A$34:$A$72,0),MATCH(O$3,'AEO Table 4'!$C$1:$AK$1,0))*Percent_urban*quadrillion</f>
        <v>361280499999999.94</v>
      </c>
      <c r="P9" s="76">
        <f>INDEX(Table4,MATCH($H9,'AEO Table 4'!$A$34:$A$72,0),MATCH(P$3,'AEO Table 4'!$C$1:$AK$1,0))*Percent_urban*quadrillion</f>
        <v>355953424703891.69</v>
      </c>
      <c r="Q9" s="76">
        <f>INDEX(Table4,MATCH($H9,'AEO Table 4'!$A$34:$A$72,0),MATCH(Q$3,'AEO Table 4'!$C$1:$AK$1,0))*Percent_urban*quadrillion</f>
        <v>351105457698815.56</v>
      </c>
      <c r="R9" s="76">
        <f>INDEX(Table4,MATCH($H9,'AEO Table 4'!$A$34:$A$72,0),MATCH(R$3,'AEO Table 4'!$C$1:$AK$1,0))*Percent_urban*quadrillion</f>
        <v>345245594754653.13</v>
      </c>
      <c r="S9" s="76">
        <f>INDEX(Table4,MATCH($H9,'AEO Table 4'!$A$34:$A$72,0),MATCH(S$3,'AEO Table 4'!$C$1:$AK$1,0))*Percent_urban*quadrillion</f>
        <v>339961783417935.69</v>
      </c>
      <c r="T9" s="76">
        <f>INDEX(Table4,MATCH($H9,'AEO Table 4'!$A$34:$A$72,0),MATCH(T$3,'AEO Table 4'!$C$1:$AK$1,0))*Percent_urban*quadrillion</f>
        <v>334645924703891.69</v>
      </c>
      <c r="U9" s="76">
        <f>INDEX(Table4,MATCH($H9,'AEO Table 4'!$A$34:$A$72,0),MATCH(U$3,'AEO Table 4'!$C$1:$AK$1,0))*Percent_urban*quadrillion</f>
        <v>328852560067681.88</v>
      </c>
      <c r="V9" s="76">
        <f>INDEX(Table4,MATCH($H9,'AEO Table 4'!$A$34:$A$72,0),MATCH(V$3,'AEO Table 4'!$C$1:$AK$1,0))*Percent_urban*quadrillion</f>
        <v>323351627749577</v>
      </c>
      <c r="W9" s="76">
        <f>INDEX(Table4,MATCH($H9,'AEO Table 4'!$A$34:$A$72,0),MATCH(W$3,'AEO Table 4'!$C$1:$AK$1,0))*Percent_urban*quadrillion</f>
        <v>317664820642978</v>
      </c>
      <c r="X9" s="76">
        <f>INDEX(Table4,MATCH($H9,'AEO Table 4'!$A$34:$A$72,0),MATCH(X$3,'AEO Table 4'!$C$1:$AK$1,0))*Percent_urban*quadrillion</f>
        <v>312618159898477.13</v>
      </c>
      <c r="Y9" s="76">
        <f>INDEX(Table4,MATCH($H9,'AEO Table 4'!$A$34:$A$72,0),MATCH(Y$3,'AEO Table 4'!$C$1:$AK$1,0))*Percent_urban*quadrillion</f>
        <v>307339155668358.75</v>
      </c>
      <c r="Z9" s="76">
        <f>INDEX(Table4,MATCH($H9,'AEO Table 4'!$A$34:$A$72,0),MATCH(Z$3,'AEO Table 4'!$C$1:$AK$1,0))*Percent_urban*quadrillion</f>
        <v>301996857868020.25</v>
      </c>
      <c r="AA9" s="76">
        <f>INDEX(Table4,MATCH($H9,'AEO Table 4'!$A$34:$A$72,0),MATCH(AA$3,'AEO Table 4'!$C$1:$AK$1,0))*Percent_urban*quadrillion</f>
        <v>296572038071066</v>
      </c>
      <c r="AB9" s="76">
        <f>INDEX(Table4,MATCH($H9,'AEO Table 4'!$A$34:$A$72,0),MATCH(AB$3,'AEO Table 4'!$C$1:$AK$1,0))*Percent_urban*quadrillion</f>
        <v>291099147208121.81</v>
      </c>
      <c r="AC9" s="76">
        <f>INDEX(Table4,MATCH($H9,'AEO Table 4'!$A$34:$A$72,0),MATCH(AC$3,'AEO Table 4'!$C$1:$AK$1,0))*Percent_urban*quadrillion</f>
        <v>285977175126903.56</v>
      </c>
      <c r="AD9" s="76">
        <f>INDEX(Table4,MATCH($H9,'AEO Table 4'!$A$34:$A$72,0),MATCH(AD$3,'AEO Table 4'!$C$1:$AK$1,0))*Percent_urban*quadrillion</f>
        <v>281182086294416.22</v>
      </c>
      <c r="AE9" s="76">
        <f>INDEX(Table4,MATCH($H9,'AEO Table 4'!$A$34:$A$72,0),MATCH(AE$3,'AEO Table 4'!$C$1:$AK$1,0))*Percent_urban*quadrillion</f>
        <v>276039283417935.66</v>
      </c>
      <c r="AF9" s="76">
        <f>INDEX(Table4,MATCH($H9,'AEO Table 4'!$A$34:$A$72,0),MATCH(AF$3,'AEO Table 4'!$C$1:$AK$1,0))*Percent_urban*quadrillion</f>
        <v>271337933164128.56</v>
      </c>
      <c r="AG9" s="76">
        <f>INDEX(Table4,MATCH($H9,'AEO Table 4'!$A$34:$A$72,0),MATCH(AG$3,'AEO Table 4'!$C$1:$AK$1,0))*Percent_urban*quadrillion</f>
        <v>267535511844331.66</v>
      </c>
      <c r="AH9" s="76">
        <f>INDEX(Table4,MATCH($H9,'AEO Table 4'!$A$34:$A$72,0),MATCH(AH$3,'AEO Table 4'!$C$1:$AK$1,0))*Percent_urban*quadrillion</f>
        <v>263980656514382.41</v>
      </c>
      <c r="AI9" s="76">
        <f>INDEX(Table4,MATCH($H9,'AEO Table 4'!$A$34:$A$72,0),MATCH(AI$3,'AEO Table 4'!$C$1:$AK$1,0))*Percent_urban*quadrillion</f>
        <v>260555593062605.72</v>
      </c>
      <c r="AJ9" s="76">
        <f>INDEX(Table4,MATCH($H9,'AEO Table 4'!$A$34:$A$72,0),MATCH(AJ$3,'AEO Table 4'!$C$1:$AK$1,0))*Percent_urban*quadrillion</f>
        <v>257801922165820.66</v>
      </c>
      <c r="AK9" s="76">
        <f>INDEX(Table4,MATCH($H9,'AEO Table 4'!$A$34:$A$72,0),MATCH(AK$3,'AEO Table 4'!$C$1:$AK$1,0))*Percent_urban*quadrillion</f>
        <v>254900032148900.16</v>
      </c>
      <c r="AL9" s="76">
        <f>INDEX(Table4,MATCH($H9,'AEO Table 4'!$A$34:$A$72,0),MATCH(AL$3,'AEO Table 4'!$C$1:$AK$1,0))*Percent_urban*quadrillion</f>
        <v>252236895093062.56</v>
      </c>
      <c r="AM9" s="76">
        <f>INDEX(Table4,MATCH($H9,'AEO Table 4'!$A$34:$A$72,0),MATCH(AM$3,'AEO Table 4'!$C$1:$AK$1,0))*Percent_urban*quadrillion</f>
        <v>249734796108291.03</v>
      </c>
      <c r="AN9" s="76">
        <f>INDEX(Table4,MATCH($H9,'AEO Table 4'!$A$34:$A$72,0),MATCH(AN$3,'AEO Table 4'!$C$1:$AK$1,0))*Percent_urban*quadrillion</f>
        <v>247199047377326.53</v>
      </c>
      <c r="AO9" s="76">
        <f>INDEX(Table4,MATCH($H9,'AEO Table 4'!$A$34:$A$72,0),MATCH(AO$3,'AEO Table 4'!$C$1:$AK$1,0))*Percent_urban*quadrillion</f>
        <v>244320391708967.84</v>
      </c>
    </row>
    <row r="10" spans="1:41" x14ac:dyDescent="0.45">
      <c r="I10" s="1" t="s">
        <v>387</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c r="AJ10" s="9">
        <v>0</v>
      </c>
      <c r="AK10" s="9">
        <v>0</v>
      </c>
      <c r="AL10" s="9">
        <v>0</v>
      </c>
      <c r="AM10" s="9">
        <v>0</v>
      </c>
      <c r="AN10" s="9">
        <v>0</v>
      </c>
      <c r="AO10" s="9">
        <v>0</v>
      </c>
    </row>
    <row r="11" spans="1:41" x14ac:dyDescent="0.45">
      <c r="I11" s="1" t="s">
        <v>388</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c r="AJ11" s="9">
        <v>0</v>
      </c>
      <c r="AK11" s="9">
        <v>0</v>
      </c>
      <c r="AL11" s="9">
        <v>0</v>
      </c>
      <c r="AM11" s="9">
        <v>0</v>
      </c>
      <c r="AN11" s="9">
        <v>0</v>
      </c>
      <c r="AO11" s="9">
        <v>0</v>
      </c>
    </row>
    <row r="12" spans="1:41" x14ac:dyDescent="0.45">
      <c r="H12" s="14" t="s">
        <v>467</v>
      </c>
      <c r="I12" s="1" t="s">
        <v>389</v>
      </c>
      <c r="J12" s="76">
        <f>INDEX(Table4,MATCH($H12,'AEO Table 4'!$A$34:$A$72,0),MATCH(J$3,'AEO Table 4'!$C$1:$AK$1,0))*Percent_urban*quadrillion</f>
        <v>250290016920473.75</v>
      </c>
      <c r="K12" s="76">
        <f>INDEX(Table4,MATCH($H12,'AEO Table 4'!$A$34:$A$72,0),MATCH(K$3,'AEO Table 4'!$C$1:$AK$1,0))*Percent_urban*quadrillion</f>
        <v>238230588832487.28</v>
      </c>
      <c r="L12" s="76">
        <f>INDEX(Table4,MATCH($H12,'AEO Table 4'!$A$34:$A$72,0),MATCH(L$3,'AEO Table 4'!$C$1:$AK$1,0))*Percent_urban*quadrillion</f>
        <v>230797199661590.5</v>
      </c>
      <c r="M12" s="76">
        <f>INDEX(Table4,MATCH($H12,'AEO Table 4'!$A$34:$A$72,0),MATCH(M$3,'AEO Table 4'!$C$1:$AK$1,0))*Percent_urban*quadrillion</f>
        <v>226971543993231.81</v>
      </c>
      <c r="N12" s="76">
        <f>INDEX(Table4,MATCH($H12,'AEO Table 4'!$A$34:$A$72,0),MATCH(N$3,'AEO Table 4'!$C$1:$AK$1,0))*Percent_urban*quadrillion</f>
        <v>222765325719120.13</v>
      </c>
      <c r="O12" s="76">
        <f>INDEX(Table4,MATCH($H12,'AEO Table 4'!$A$34:$A$72,0),MATCH(O$3,'AEO Table 4'!$C$1:$AK$1,0))*Percent_urban*quadrillion</f>
        <v>218501422165820.63</v>
      </c>
      <c r="P12" s="76">
        <f>INDEX(Table4,MATCH($H12,'AEO Table 4'!$A$34:$A$72,0),MATCH(P$3,'AEO Table 4'!$C$1:$AK$1,0))*Percent_urban*quadrillion</f>
        <v>214098913705583.75</v>
      </c>
      <c r="Q12" s="76">
        <f>INDEX(Table4,MATCH($H12,'AEO Table 4'!$A$34:$A$72,0),MATCH(Q$3,'AEO Table 4'!$C$1:$AK$1,0))*Percent_urban*quadrillion</f>
        <v>209554595600676.81</v>
      </c>
      <c r="R12" s="76">
        <f>INDEX(Table4,MATCH($H12,'AEO Table 4'!$A$34:$A$72,0),MATCH(R$3,'AEO Table 4'!$C$1:$AK$1,0))*Percent_urban*quadrillion</f>
        <v>205281879018612.5</v>
      </c>
      <c r="S12" s="76">
        <f>INDEX(Table4,MATCH($H12,'AEO Table 4'!$A$34:$A$72,0),MATCH(S$3,'AEO Table 4'!$C$1:$AK$1,0))*Percent_urban*quadrillion</f>
        <v>201352069373942.47</v>
      </c>
      <c r="T12" s="76">
        <f>INDEX(Table4,MATCH($H12,'AEO Table 4'!$A$34:$A$72,0),MATCH(T$3,'AEO Table 4'!$C$1:$AK$1,0))*Percent_urban*quadrillion</f>
        <v>197842080372250.41</v>
      </c>
      <c r="U12" s="76">
        <f>INDEX(Table4,MATCH($H12,'AEO Table 4'!$A$34:$A$72,0),MATCH(U$3,'AEO Table 4'!$C$1:$AK$1,0))*Percent_urban*quadrillion</f>
        <v>194699033840947.56</v>
      </c>
      <c r="V12" s="76">
        <f>INDEX(Table4,MATCH($H12,'AEO Table 4'!$A$34:$A$72,0),MATCH(V$3,'AEO Table 4'!$C$1:$AK$1,0))*Percent_urban*quadrillion</f>
        <v>191886075296108.28</v>
      </c>
      <c r="W12" s="76">
        <f>INDEX(Table4,MATCH($H12,'AEO Table 4'!$A$34:$A$72,0),MATCH(W$3,'AEO Table 4'!$C$1:$AK$1,0))*Percent_urban*quadrillion</f>
        <v>189284629441624.34</v>
      </c>
      <c r="X12" s="76">
        <f>INDEX(Table4,MATCH($H12,'AEO Table 4'!$A$34:$A$72,0),MATCH(X$3,'AEO Table 4'!$C$1:$AK$1,0))*Percent_urban*quadrillion</f>
        <v>186763302030456.84</v>
      </c>
      <c r="Y12" s="76">
        <f>INDEX(Table4,MATCH($H12,'AEO Table 4'!$A$34:$A$72,0),MATCH(Y$3,'AEO Table 4'!$C$1:$AK$1,0))*Percent_urban*quadrillion</f>
        <v>184276425549915.38</v>
      </c>
      <c r="Z12" s="76">
        <f>INDEX(Table4,MATCH($H12,'AEO Table 4'!$A$34:$A$72,0),MATCH(Z$3,'AEO Table 4'!$C$1:$AK$1,0))*Percent_urban*quadrillion</f>
        <v>181888895939086.31</v>
      </c>
      <c r="AA12" s="76">
        <f>INDEX(Table4,MATCH($H12,'AEO Table 4'!$A$34:$A$72,0),MATCH(AA$3,'AEO Table 4'!$C$1:$AK$1,0))*Percent_urban*quadrillion</f>
        <v>179535016074450.06</v>
      </c>
      <c r="AB12" s="76">
        <f>INDEX(Table4,MATCH($H12,'AEO Table 4'!$A$34:$A$72,0),MATCH(AB$3,'AEO Table 4'!$C$1:$AK$1,0))*Percent_urban*quadrillion</f>
        <v>177199563451776.66</v>
      </c>
      <c r="AC12" s="76">
        <f>INDEX(Table4,MATCH($H12,'AEO Table 4'!$A$34:$A$72,0),MATCH(AC$3,'AEO Table 4'!$C$1:$AK$1,0))*Percent_urban*quadrillion</f>
        <v>174937018612521.16</v>
      </c>
      <c r="AD12" s="76">
        <f>INDEX(Table4,MATCH($H12,'AEO Table 4'!$A$34:$A$72,0),MATCH(AD$3,'AEO Table 4'!$C$1:$AK$1,0))*Percent_urban*quadrillion</f>
        <v>172705719966159.06</v>
      </c>
      <c r="AE12" s="76">
        <f>INDEX(Table4,MATCH($H12,'AEO Table 4'!$A$34:$A$72,0),MATCH(AE$3,'AEO Table 4'!$C$1:$AK$1,0))*Percent_urban*quadrillion</f>
        <v>170576972927241.97</v>
      </c>
      <c r="AF12" s="76">
        <f>INDEX(Table4,MATCH($H12,'AEO Table 4'!$A$34:$A$72,0),MATCH(AF$3,'AEO Table 4'!$C$1:$AK$1,0))*Percent_urban*quadrillion</f>
        <v>168565198815566.84</v>
      </c>
      <c r="AG12" s="76">
        <f>INDEX(Table4,MATCH($H12,'AEO Table 4'!$A$34:$A$72,0),MATCH(AG$3,'AEO Table 4'!$C$1:$AK$1,0))*Percent_urban*quadrillion</f>
        <v>166514166666666.66</v>
      </c>
      <c r="AH12" s="76">
        <f>INDEX(Table4,MATCH($H12,'AEO Table 4'!$A$34:$A$72,0),MATCH(AH$3,'AEO Table 4'!$C$1:$AK$1,0))*Percent_urban*quadrillion</f>
        <v>164491977157360.38</v>
      </c>
      <c r="AI12" s="76">
        <f>INDEX(Table4,MATCH($H12,'AEO Table 4'!$A$34:$A$72,0),MATCH(AI$3,'AEO Table 4'!$C$1:$AK$1,0))*Percent_urban*quadrillion</f>
        <v>162482606598984.78</v>
      </c>
      <c r="AJ12" s="76">
        <f>INDEX(Table4,MATCH($H12,'AEO Table 4'!$A$34:$A$72,0),MATCH(AJ$3,'AEO Table 4'!$C$1:$AK$1,0))*Percent_urban*quadrillion</f>
        <v>160530921319796.94</v>
      </c>
      <c r="AK12" s="76">
        <f>INDEX(Table4,MATCH($H12,'AEO Table 4'!$A$34:$A$72,0),MATCH(AK$3,'AEO Table 4'!$C$1:$AK$1,0))*Percent_urban*quadrillion</f>
        <v>158612084602368.88</v>
      </c>
      <c r="AL12" s="76">
        <f>INDEX(Table4,MATCH($H12,'AEO Table 4'!$A$34:$A$72,0),MATCH(AL$3,'AEO Table 4'!$C$1:$AK$1,0))*Percent_urban*quadrillion</f>
        <v>156732505922165.81</v>
      </c>
      <c r="AM12" s="76">
        <f>INDEX(Table4,MATCH($H12,'AEO Table 4'!$A$34:$A$72,0),MATCH(AM$3,'AEO Table 4'!$C$1:$AK$1,0))*Percent_urban*quadrillion</f>
        <v>154847318950930.63</v>
      </c>
      <c r="AN12" s="76">
        <f>INDEX(Table4,MATCH($H12,'AEO Table 4'!$A$34:$A$72,0),MATCH(AN$3,'AEO Table 4'!$C$1:$AK$1,0))*Percent_urban*quadrillion</f>
        <v>153024624365482.22</v>
      </c>
      <c r="AO12" s="76">
        <f>INDEX(Table4,MATCH($H12,'AEO Table 4'!$A$34:$A$72,0),MATCH(AO$3,'AEO Table 4'!$C$1:$AK$1,0))*Percent_urban*quadrillion</f>
        <v>151242790186125.22</v>
      </c>
    </row>
    <row r="13" spans="1:41" x14ac:dyDescent="0.45">
      <c r="I13" s="1" t="s">
        <v>390</v>
      </c>
      <c r="J13" s="9">
        <v>0</v>
      </c>
      <c r="K13" s="9">
        <v>0</v>
      </c>
      <c r="L13" s="9">
        <v>0</v>
      </c>
      <c r="M13" s="9">
        <v>0</v>
      </c>
      <c r="N13" s="9">
        <v>0</v>
      </c>
      <c r="O13" s="9">
        <v>0</v>
      </c>
      <c r="P13" s="9">
        <v>0</v>
      </c>
      <c r="Q13" s="9">
        <v>0</v>
      </c>
      <c r="R13" s="9">
        <v>0</v>
      </c>
      <c r="S13" s="9">
        <v>0</v>
      </c>
      <c r="T13" s="9">
        <v>0</v>
      </c>
      <c r="U13" s="9">
        <v>0</v>
      </c>
      <c r="V13" s="9">
        <v>0</v>
      </c>
      <c r="W13" s="9">
        <v>0</v>
      </c>
      <c r="X13" s="9">
        <v>0</v>
      </c>
      <c r="Y13" s="9">
        <v>0</v>
      </c>
      <c r="Z13" s="9">
        <v>0</v>
      </c>
      <c r="AA13" s="9">
        <v>0</v>
      </c>
      <c r="AB13" s="9">
        <v>0</v>
      </c>
      <c r="AC13" s="9">
        <v>0</v>
      </c>
      <c r="AD13" s="9">
        <v>0</v>
      </c>
      <c r="AE13" s="9">
        <v>0</v>
      </c>
      <c r="AF13" s="9">
        <v>0</v>
      </c>
      <c r="AG13" s="9">
        <v>0</v>
      </c>
      <c r="AH13" s="9">
        <v>0</v>
      </c>
      <c r="AI13" s="9">
        <v>0</v>
      </c>
      <c r="AJ13" s="9">
        <v>0</v>
      </c>
      <c r="AK13" s="9">
        <v>0</v>
      </c>
      <c r="AL13" s="9">
        <v>0</v>
      </c>
      <c r="AM13" s="9">
        <v>0</v>
      </c>
      <c r="AN13" s="9">
        <v>0</v>
      </c>
      <c r="AO13" s="9">
        <v>0</v>
      </c>
    </row>
    <row r="15" spans="1:41" x14ac:dyDescent="0.45">
      <c r="H15" s="1" t="s">
        <v>417</v>
      </c>
    </row>
    <row r="16" spans="1:41" x14ac:dyDescent="0.45">
      <c r="I16" s="1" t="s">
        <v>105</v>
      </c>
      <c r="J16" s="1">
        <v>2019</v>
      </c>
      <c r="K16" s="1">
        <v>2020</v>
      </c>
      <c r="L16" s="1">
        <v>2021</v>
      </c>
      <c r="M16" s="1">
        <v>2022</v>
      </c>
      <c r="N16" s="1">
        <v>2023</v>
      </c>
      <c r="O16" s="1">
        <v>2024</v>
      </c>
      <c r="P16" s="1">
        <v>2025</v>
      </c>
      <c r="Q16" s="1">
        <v>2026</v>
      </c>
      <c r="R16" s="1">
        <v>2027</v>
      </c>
      <c r="S16" s="1">
        <v>2028</v>
      </c>
      <c r="T16" s="1">
        <v>2029</v>
      </c>
      <c r="U16" s="1">
        <v>2030</v>
      </c>
      <c r="V16" s="1">
        <v>2031</v>
      </c>
      <c r="W16" s="1">
        <v>2032</v>
      </c>
      <c r="X16" s="1">
        <v>2033</v>
      </c>
      <c r="Y16" s="1">
        <v>2034</v>
      </c>
      <c r="Z16" s="1">
        <v>2035</v>
      </c>
      <c r="AA16" s="1">
        <v>2036</v>
      </c>
      <c r="AB16" s="1">
        <v>2037</v>
      </c>
      <c r="AC16" s="1">
        <v>2038</v>
      </c>
      <c r="AD16" s="1">
        <v>2039</v>
      </c>
      <c r="AE16" s="1">
        <v>2040</v>
      </c>
      <c r="AF16" s="1">
        <v>2041</v>
      </c>
      <c r="AG16" s="1">
        <v>2042</v>
      </c>
      <c r="AH16" s="1">
        <v>2043</v>
      </c>
      <c r="AI16" s="1">
        <v>2044</v>
      </c>
      <c r="AJ16" s="1">
        <v>2045</v>
      </c>
      <c r="AK16" s="1">
        <v>2046</v>
      </c>
      <c r="AL16" s="1">
        <v>2047</v>
      </c>
      <c r="AM16" s="1">
        <v>2048</v>
      </c>
      <c r="AN16" s="1">
        <v>2049</v>
      </c>
      <c r="AO16" s="1">
        <v>2050</v>
      </c>
    </row>
    <row r="17" spans="7:41" x14ac:dyDescent="0.45">
      <c r="G17" s="69" t="s">
        <v>453</v>
      </c>
      <c r="H17" s="14" t="s">
        <v>442</v>
      </c>
      <c r="I17" s="1" t="s">
        <v>106</v>
      </c>
      <c r="J17" s="76">
        <f>SUM(INDEX(Table4,MATCH($G17,'AEO Table 4'!$A$34:$A$72,0),MATCH(J$16,'AEO Table 4'!$C$1:$AK$1,0)),INDEX(Table4,MATCH($H17,'AEO Table 4'!$A$34:$A$72,0),MATCH(J$16,'AEO Table 4'!$C$1:$AK$1,0)))*Percent_urban*quadrillion</f>
        <v>688834340101522.88</v>
      </c>
      <c r="K17" s="76">
        <f>SUM(INDEX(Table4,MATCH($G17,'AEO Table 4'!$A$34:$A$72,0),MATCH(K$16,'AEO Table 4'!$C$1:$AK$1,0)),INDEX(Table4,MATCH($H17,'AEO Table 4'!$A$34:$A$72,0),MATCH(K$16,'AEO Table 4'!$C$1:$AK$1,0)))*Percent_urban*quadrillion</f>
        <v>622799917935702.25</v>
      </c>
      <c r="L17" s="76">
        <f>SUM(INDEX(Table4,MATCH($G17,'AEO Table 4'!$A$34:$A$72,0),MATCH(L$16,'AEO Table 4'!$C$1:$AK$1,0)),INDEX(Table4,MATCH($H17,'AEO Table 4'!$A$34:$A$72,0),MATCH(L$16,'AEO Table 4'!$C$1:$AK$1,0)))*Percent_urban*quadrillion</f>
        <v>713375420473773.25</v>
      </c>
      <c r="M17" s="76">
        <f>SUM(INDEX(Table4,MATCH($G17,'AEO Table 4'!$A$34:$A$72,0),MATCH(M$16,'AEO Table 4'!$C$1:$AK$1,0)),INDEX(Table4,MATCH($H17,'AEO Table 4'!$A$34:$A$72,0),MATCH(M$16,'AEO Table 4'!$C$1:$AK$1,0)))*Percent_urban*quadrillion</f>
        <v>724427759729272.38</v>
      </c>
      <c r="N17" s="76">
        <f>SUM(INDEX(Table4,MATCH($G17,'AEO Table 4'!$A$34:$A$72,0),MATCH(N$16,'AEO Table 4'!$C$1:$AK$1,0)),INDEX(Table4,MATCH($H17,'AEO Table 4'!$A$34:$A$72,0),MATCH(N$16,'AEO Table 4'!$C$1:$AK$1,0)))*Percent_urban*quadrillion</f>
        <v>731610378172588.75</v>
      </c>
      <c r="O17" s="76">
        <f>SUM(INDEX(Table4,MATCH($G17,'AEO Table 4'!$A$34:$A$72,0),MATCH(O$16,'AEO Table 4'!$C$1:$AK$1,0)),INDEX(Table4,MATCH($H17,'AEO Table 4'!$A$34:$A$72,0),MATCH(O$16,'AEO Table 4'!$C$1:$AK$1,0)))*Percent_urban*quadrillion</f>
        <v>738215342639593.88</v>
      </c>
      <c r="P17" s="76">
        <f>SUM(INDEX(Table4,MATCH($G17,'AEO Table 4'!$A$34:$A$72,0),MATCH(P$16,'AEO Table 4'!$C$1:$AK$1,0)),INDEX(Table4,MATCH($H17,'AEO Table 4'!$A$34:$A$72,0),MATCH(P$16,'AEO Table 4'!$C$1:$AK$1,0)))*Percent_urban*quadrillion</f>
        <v>743664999153976.38</v>
      </c>
      <c r="Q17" s="76">
        <f>SUM(INDEX(Table4,MATCH($G17,'AEO Table 4'!$A$34:$A$72,0),MATCH(Q$16,'AEO Table 4'!$C$1:$AK$1,0)),INDEX(Table4,MATCH($H17,'AEO Table 4'!$A$34:$A$72,0),MATCH(Q$16,'AEO Table 4'!$C$1:$AK$1,0)))*Percent_urban*quadrillion</f>
        <v>749009700507614.13</v>
      </c>
      <c r="R17" s="76">
        <f>SUM(INDEX(Table4,MATCH($G17,'AEO Table 4'!$A$34:$A$72,0),MATCH(R$16,'AEO Table 4'!$C$1:$AK$1,0)),INDEX(Table4,MATCH($H17,'AEO Table 4'!$A$34:$A$72,0),MATCH(R$16,'AEO Table 4'!$C$1:$AK$1,0)))*Percent_urban*quadrillion</f>
        <v>755350274111675.25</v>
      </c>
      <c r="S17" s="76">
        <f>SUM(INDEX(Table4,MATCH($G17,'AEO Table 4'!$A$34:$A$72,0),MATCH(S$16,'AEO Table 4'!$C$1:$AK$1,0)),INDEX(Table4,MATCH($H17,'AEO Table 4'!$A$34:$A$72,0),MATCH(S$16,'AEO Table 4'!$C$1:$AK$1,0)))*Percent_urban*quadrillion</f>
        <v>763114552453468.63</v>
      </c>
      <c r="T17" s="76">
        <f>SUM(INDEX(Table4,MATCH($G17,'AEO Table 4'!$A$34:$A$72,0),MATCH(T$16,'AEO Table 4'!$C$1:$AK$1,0)),INDEX(Table4,MATCH($H17,'AEO Table 4'!$A$34:$A$72,0),MATCH(T$16,'AEO Table 4'!$C$1:$AK$1,0)))*Percent_urban*quadrillion</f>
        <v>772511644670050.75</v>
      </c>
      <c r="U17" s="76">
        <f>SUM(INDEX(Table4,MATCH($G17,'AEO Table 4'!$A$34:$A$72,0),MATCH(U$16,'AEO Table 4'!$C$1:$AK$1,0)),INDEX(Table4,MATCH($H17,'AEO Table 4'!$A$34:$A$72,0),MATCH(U$16,'AEO Table 4'!$C$1:$AK$1,0)))*Percent_urban*quadrillion</f>
        <v>782725143824027</v>
      </c>
      <c r="V17" s="76">
        <f>SUM(INDEX(Table4,MATCH($G17,'AEO Table 4'!$A$34:$A$72,0),MATCH(V$16,'AEO Table 4'!$C$1:$AK$1,0)),INDEX(Table4,MATCH($H17,'AEO Table 4'!$A$34:$A$72,0),MATCH(V$16,'AEO Table 4'!$C$1:$AK$1,0)))*Percent_urban*quadrillion</f>
        <v>793608433164128.5</v>
      </c>
      <c r="W17" s="76">
        <f>SUM(INDEX(Table4,MATCH($G17,'AEO Table 4'!$A$34:$A$72,0),MATCH(W$16,'AEO Table 4'!$C$1:$AK$1,0)),INDEX(Table4,MATCH($H17,'AEO Table 4'!$A$34:$A$72,0),MATCH(W$16,'AEO Table 4'!$C$1:$AK$1,0)))*Percent_urban*quadrillion</f>
        <v>805091008460237</v>
      </c>
      <c r="X17" s="76">
        <f>SUM(INDEX(Table4,MATCH($G17,'AEO Table 4'!$A$34:$A$72,0),MATCH(X$16,'AEO Table 4'!$C$1:$AK$1,0)),INDEX(Table4,MATCH($H17,'AEO Table 4'!$A$34:$A$72,0),MATCH(X$16,'AEO Table 4'!$C$1:$AK$1,0)))*Percent_urban*quadrillion</f>
        <v>816222664974619.25</v>
      </c>
      <c r="Y17" s="76">
        <f>SUM(INDEX(Table4,MATCH($G17,'AEO Table 4'!$A$34:$A$72,0),MATCH(Y$16,'AEO Table 4'!$C$1:$AK$1,0)),INDEX(Table4,MATCH($H17,'AEO Table 4'!$A$34:$A$72,0),MATCH(Y$16,'AEO Table 4'!$C$1:$AK$1,0)))*Percent_urban*quadrillion</f>
        <v>827413609137056</v>
      </c>
      <c r="Z17" s="76">
        <f>SUM(INDEX(Table4,MATCH($G17,'AEO Table 4'!$A$34:$A$72,0),MATCH(Z$16,'AEO Table 4'!$C$1:$AK$1,0)),INDEX(Table4,MATCH($H17,'AEO Table 4'!$A$34:$A$72,0),MATCH(Z$16,'AEO Table 4'!$C$1:$AK$1,0)))*Percent_urban*quadrillion</f>
        <v>839778288494077.75</v>
      </c>
      <c r="AA17" s="76">
        <f>SUM(INDEX(Table4,MATCH($G17,'AEO Table 4'!$A$34:$A$72,0),MATCH(AA$16,'AEO Table 4'!$C$1:$AK$1,0)),INDEX(Table4,MATCH($H17,'AEO Table 4'!$A$34:$A$72,0),MATCH(AA$16,'AEO Table 4'!$C$1:$AK$1,0)))*Percent_urban*quadrillion</f>
        <v>853012252961082.88</v>
      </c>
      <c r="AB17" s="76">
        <f>SUM(INDEX(Table4,MATCH($G17,'AEO Table 4'!$A$34:$A$72,0),MATCH(AB$16,'AEO Table 4'!$C$1:$AK$1,0)),INDEX(Table4,MATCH($H17,'AEO Table 4'!$A$34:$A$72,0),MATCH(AB$16,'AEO Table 4'!$C$1:$AK$1,0)))*Percent_urban*quadrillion</f>
        <v>866798233502538</v>
      </c>
      <c r="AC17" s="76">
        <f>SUM(INDEX(Table4,MATCH($G17,'AEO Table 4'!$A$34:$A$72,0),MATCH(AC$16,'AEO Table 4'!$C$1:$AK$1,0)),INDEX(Table4,MATCH($H17,'AEO Table 4'!$A$34:$A$72,0),MATCH(AC$16,'AEO Table 4'!$C$1:$AK$1,0)))*Percent_urban*quadrillion</f>
        <v>880313413705583.75</v>
      </c>
      <c r="AD17" s="76">
        <f>SUM(INDEX(Table4,MATCH($G17,'AEO Table 4'!$A$34:$A$72,0),MATCH(AD$16,'AEO Table 4'!$C$1:$AK$1,0)),INDEX(Table4,MATCH($H17,'AEO Table 4'!$A$34:$A$72,0),MATCH(AD$16,'AEO Table 4'!$C$1:$AK$1,0)))*Percent_urban*quadrillion</f>
        <v>893770107445008.5</v>
      </c>
      <c r="AE17" s="76">
        <f>SUM(INDEX(Table4,MATCH($G17,'AEO Table 4'!$A$34:$A$72,0),MATCH(AE$16,'AEO Table 4'!$C$1:$AK$1,0)),INDEX(Table4,MATCH($H17,'AEO Table 4'!$A$34:$A$72,0),MATCH(AE$16,'AEO Table 4'!$C$1:$AK$1,0)))*Percent_urban*quadrillion</f>
        <v>907760390016920.5</v>
      </c>
      <c r="AF17" s="76">
        <f>SUM(INDEX(Table4,MATCH($G17,'AEO Table 4'!$A$34:$A$72,0),MATCH(AF$16,'AEO Table 4'!$C$1:$AK$1,0)),INDEX(Table4,MATCH($H17,'AEO Table 4'!$A$34:$A$72,0),MATCH(AF$16,'AEO Table 4'!$C$1:$AK$1,0)))*Percent_urban*quadrillion</f>
        <v>922258623519458.5</v>
      </c>
      <c r="AG17" s="76">
        <f>SUM(INDEX(Table4,MATCH($G17,'AEO Table 4'!$A$34:$A$72,0),MATCH(AG$16,'AEO Table 4'!$C$1:$AK$1,0)),INDEX(Table4,MATCH($H17,'AEO Table 4'!$A$34:$A$72,0),MATCH(AG$16,'AEO Table 4'!$C$1:$AK$1,0)))*Percent_urban*quadrillion</f>
        <v>937176677664974.5</v>
      </c>
      <c r="AH17" s="76">
        <f>SUM(INDEX(Table4,MATCH($G17,'AEO Table 4'!$A$34:$A$72,0),MATCH(AH$16,'AEO Table 4'!$C$1:$AK$1,0)),INDEX(Table4,MATCH($H17,'AEO Table 4'!$A$34:$A$72,0),MATCH(AH$16,'AEO Table 4'!$C$1:$AK$1,0)))*Percent_urban*quadrillion</f>
        <v>951968144670050.63</v>
      </c>
      <c r="AI17" s="76">
        <f>SUM(INDEX(Table4,MATCH($G17,'AEO Table 4'!$A$34:$A$72,0),MATCH(AI$16,'AEO Table 4'!$C$1:$AK$1,0)),INDEX(Table4,MATCH($H17,'AEO Table 4'!$A$34:$A$72,0),MATCH(AI$16,'AEO Table 4'!$C$1:$AK$1,0)))*Percent_urban*quadrillion</f>
        <v>966870976311336.75</v>
      </c>
      <c r="AJ17" s="76">
        <f>SUM(INDEX(Table4,MATCH($G17,'AEO Table 4'!$A$34:$A$72,0),MATCH(AJ$16,'AEO Table 4'!$C$1:$AK$1,0)),INDEX(Table4,MATCH($H17,'AEO Table 4'!$A$34:$A$72,0),MATCH(AJ$16,'AEO Table 4'!$C$1:$AK$1,0)))*Percent_urban*quadrillion</f>
        <v>982628671742808.88</v>
      </c>
      <c r="AK17" s="76">
        <f>SUM(INDEX(Table4,MATCH($G17,'AEO Table 4'!$A$34:$A$72,0),MATCH(AK$16,'AEO Table 4'!$C$1:$AK$1,0)),INDEX(Table4,MATCH($H17,'AEO Table 4'!$A$34:$A$72,0),MATCH(AK$16,'AEO Table 4'!$C$1:$AK$1,0)))*Percent_urban*quadrillion</f>
        <v>999368619289340.13</v>
      </c>
      <c r="AL17" s="76">
        <f>SUM(INDEX(Table4,MATCH($G17,'AEO Table 4'!$A$34:$A$72,0),MATCH(AL$16,'AEO Table 4'!$C$1:$AK$1,0)),INDEX(Table4,MATCH($H17,'AEO Table 4'!$A$34:$A$72,0),MATCH(AL$16,'AEO Table 4'!$C$1:$AK$1,0)))*Percent_urban*quadrillion</f>
        <v>1015991593908629.5</v>
      </c>
      <c r="AM17" s="76">
        <f>SUM(INDEX(Table4,MATCH($G17,'AEO Table 4'!$A$34:$A$72,0),MATCH(AM$16,'AEO Table 4'!$C$1:$AK$1,0)),INDEX(Table4,MATCH($H17,'AEO Table 4'!$A$34:$A$72,0),MATCH(AM$16,'AEO Table 4'!$C$1:$AK$1,0)))*Percent_urban*quadrillion</f>
        <v>1033046406937394.1</v>
      </c>
      <c r="AN17" s="76">
        <f>SUM(INDEX(Table4,MATCH($G17,'AEO Table 4'!$A$34:$A$72,0),MATCH(AN$16,'AEO Table 4'!$C$1:$AK$1,0)),INDEX(Table4,MATCH($H17,'AEO Table 4'!$A$34:$A$72,0),MATCH(AN$16,'AEO Table 4'!$C$1:$AK$1,0)))*Percent_urban*quadrillion</f>
        <v>1050820683587140.5</v>
      </c>
      <c r="AO17" s="76">
        <f>SUM(INDEX(Table4,MATCH($G17,'AEO Table 4'!$A$34:$A$72,0),MATCH(AO$16,'AEO Table 4'!$C$1:$AK$1,0)),INDEX(Table4,MATCH($H17,'AEO Table 4'!$A$34:$A$72,0),MATCH(AO$16,'AEO Table 4'!$C$1:$AK$1,0)))*Percent_urban*quadrillion</f>
        <v>1068852941624365.5</v>
      </c>
    </row>
    <row r="18" spans="7:41" x14ac:dyDescent="0.45">
      <c r="I18" s="1" t="s">
        <v>107</v>
      </c>
      <c r="J18" s="9">
        <v>0</v>
      </c>
      <c r="K18" s="9">
        <v>0</v>
      </c>
      <c r="L18" s="9">
        <v>0</v>
      </c>
      <c r="M18" s="9">
        <v>0</v>
      </c>
      <c r="N18" s="9">
        <v>0</v>
      </c>
      <c r="O18" s="9">
        <v>0</v>
      </c>
      <c r="P18" s="9">
        <v>0</v>
      </c>
      <c r="Q18" s="9">
        <v>0</v>
      </c>
      <c r="R18" s="9">
        <v>0</v>
      </c>
      <c r="S18" s="9">
        <v>0</v>
      </c>
      <c r="T18" s="9">
        <v>0</v>
      </c>
      <c r="U18" s="9">
        <v>0</v>
      </c>
      <c r="V18" s="9">
        <v>0</v>
      </c>
      <c r="W18" s="9">
        <v>0</v>
      </c>
      <c r="X18" s="9">
        <v>0</v>
      </c>
      <c r="Y18" s="9">
        <v>0</v>
      </c>
      <c r="Z18" s="9">
        <v>0</v>
      </c>
      <c r="AA18" s="9">
        <v>0</v>
      </c>
      <c r="AB18" s="9">
        <v>0</v>
      </c>
      <c r="AC18" s="9">
        <v>0</v>
      </c>
      <c r="AD18" s="9">
        <v>0</v>
      </c>
      <c r="AE18" s="9">
        <v>0</v>
      </c>
      <c r="AF18" s="9">
        <v>0</v>
      </c>
      <c r="AG18" s="9">
        <v>0</v>
      </c>
      <c r="AH18" s="9">
        <v>0</v>
      </c>
      <c r="AI18" s="9">
        <v>0</v>
      </c>
      <c r="AJ18" s="9">
        <v>0</v>
      </c>
      <c r="AK18" s="9">
        <v>0</v>
      </c>
      <c r="AL18" s="9">
        <v>0</v>
      </c>
      <c r="AM18" s="9">
        <v>0</v>
      </c>
      <c r="AN18" s="9">
        <v>0</v>
      </c>
      <c r="AO18" s="9">
        <v>0</v>
      </c>
    </row>
    <row r="19" spans="7:41" x14ac:dyDescent="0.45">
      <c r="H19" s="14" t="s">
        <v>457</v>
      </c>
      <c r="I19" s="1" t="s">
        <v>108</v>
      </c>
      <c r="J19" s="76">
        <f>INDEX(Table4,MATCH($H19,'AEO Table 4'!$A$34:$A$72,0),MATCH(J$16,'AEO Table 4'!$C$1:$AK$1,0))*Percent_urban*quadrillion</f>
        <v>48528542301184.43</v>
      </c>
      <c r="K19" s="76">
        <f>INDEX(Table4,MATCH($H19,'AEO Table 4'!$A$34:$A$72,0),MATCH(K$16,'AEO Table 4'!$C$1:$AK$1,0))*Percent_urban*quadrillion</f>
        <v>42457967851099.828</v>
      </c>
      <c r="L19" s="76">
        <f>INDEX(Table4,MATCH($H19,'AEO Table 4'!$A$34:$A$72,0),MATCH(L$16,'AEO Table 4'!$C$1:$AK$1,0))*Percent_urban*quadrillion</f>
        <v>47640028764805.414</v>
      </c>
      <c r="M19" s="76">
        <f>INDEX(Table4,MATCH($H19,'AEO Table 4'!$A$34:$A$72,0),MATCH(M$16,'AEO Table 4'!$C$1:$AK$1,0))*Percent_urban*quadrillion</f>
        <v>47467774111675.125</v>
      </c>
      <c r="N19" s="76">
        <f>INDEX(Table4,MATCH($H19,'AEO Table 4'!$A$34:$A$72,0),MATCH(N$16,'AEO Table 4'!$C$1:$AK$1,0))*Percent_urban*quadrillion</f>
        <v>47197774957698.813</v>
      </c>
      <c r="O19" s="76">
        <f>INDEX(Table4,MATCH($H19,'AEO Table 4'!$A$34:$A$72,0),MATCH(O$16,'AEO Table 4'!$C$1:$AK$1,0))*Percent_urban*quadrillion</f>
        <v>46917360406091.367</v>
      </c>
      <c r="P19" s="76">
        <f>INDEX(Table4,MATCH($H19,'AEO Table 4'!$A$34:$A$72,0),MATCH(P$16,'AEO Table 4'!$C$1:$AK$1,0))*Percent_urban*quadrillion</f>
        <v>46592079526226.727</v>
      </c>
      <c r="Q19" s="76">
        <f>INDEX(Table4,MATCH($H19,'AEO Table 4'!$A$34:$A$72,0),MATCH(Q$16,'AEO Table 4'!$C$1:$AK$1,0))*Percent_urban*quadrillion</f>
        <v>46257985617597.289</v>
      </c>
      <c r="R19" s="76">
        <f>INDEX(Table4,MATCH($H19,'AEO Table 4'!$A$34:$A$72,0),MATCH(R$16,'AEO Table 4'!$C$1:$AK$1,0))*Percent_urban*quadrillion</f>
        <v>45951131979695.438</v>
      </c>
      <c r="S19" s="76">
        <f>INDEX(Table4,MATCH($H19,'AEO Table 4'!$A$34:$A$72,0),MATCH(S$16,'AEO Table 4'!$C$1:$AK$1,0))*Percent_urban*quadrillion</f>
        <v>45648284263959.383</v>
      </c>
      <c r="T19" s="76">
        <f>INDEX(Table4,MATCH($H19,'AEO Table 4'!$A$34:$A$72,0),MATCH(T$16,'AEO Table 4'!$C$1:$AK$1,0))*Percent_urban*quadrillion</f>
        <v>45387899323181.047</v>
      </c>
      <c r="U19" s="76">
        <f>INDEX(Table4,MATCH($H19,'AEO Table 4'!$A$34:$A$72,0),MATCH(U$16,'AEO Table 4'!$C$1:$AK$1,0))*Percent_urban*quadrillion</f>
        <v>45113093062605.75</v>
      </c>
      <c r="V19" s="76">
        <f>INDEX(Table4,MATCH($H19,'AEO Table 4'!$A$34:$A$72,0),MATCH(V$16,'AEO Table 4'!$C$1:$AK$1,0))*Percent_urban*quadrillion</f>
        <v>44835883248730.961</v>
      </c>
      <c r="W19" s="76">
        <f>INDEX(Table4,MATCH($H19,'AEO Table 4'!$A$34:$A$72,0),MATCH(W$16,'AEO Table 4'!$C$1:$AK$1,0))*Percent_urban*quadrillion</f>
        <v>44567486463620.984</v>
      </c>
      <c r="X19" s="76">
        <f>INDEX(Table4,MATCH($H19,'AEO Table 4'!$A$34:$A$72,0),MATCH(X$16,'AEO Table 4'!$C$1:$AK$1,0))*Percent_urban*quadrillion</f>
        <v>44296686125211.5</v>
      </c>
      <c r="Y19" s="76">
        <f>INDEX(Table4,MATCH($H19,'AEO Table 4'!$A$34:$A$72,0),MATCH(Y$16,'AEO Table 4'!$C$1:$AK$1,0))*Percent_urban*quadrillion</f>
        <v>44033096446700.508</v>
      </c>
      <c r="Z19" s="76">
        <f>INDEX(Table4,MATCH($H19,'AEO Table 4'!$A$34:$A$72,0),MATCH(Z$16,'AEO Table 4'!$C$1:$AK$1,0))*Percent_urban*quadrillion</f>
        <v>43833601522842.641</v>
      </c>
      <c r="AA19" s="76">
        <f>INDEX(Table4,MATCH($H19,'AEO Table 4'!$A$34:$A$72,0),MATCH(AA$16,'AEO Table 4'!$C$1:$AK$1,0))*Percent_urban*quadrillion</f>
        <v>43739862944162.43</v>
      </c>
      <c r="AB19" s="76">
        <f>INDEX(Table4,MATCH($H19,'AEO Table 4'!$A$34:$A$72,0),MATCH(AB$16,'AEO Table 4'!$C$1:$AK$1,0))*Percent_urban*quadrillion</f>
        <v>43731851099830.789</v>
      </c>
      <c r="AC19" s="76">
        <f>INDEX(Table4,MATCH($H19,'AEO Table 4'!$A$34:$A$72,0),MATCH(AC$16,'AEO Table 4'!$C$1:$AK$1,0))*Percent_urban*quadrillion</f>
        <v>43751079526226.727</v>
      </c>
      <c r="AD19" s="76">
        <f>INDEX(Table4,MATCH($H19,'AEO Table 4'!$A$34:$A$72,0),MATCH(AD$16,'AEO Table 4'!$C$1:$AK$1,0))*Percent_urban*quadrillion</f>
        <v>43764699661590.523</v>
      </c>
      <c r="AE19" s="76">
        <f>INDEX(Table4,MATCH($H19,'AEO Table 4'!$A$34:$A$72,0),MATCH(AE$16,'AEO Table 4'!$C$1:$AK$1,0))*Percent_urban*quadrillion</f>
        <v>43792741116751.273</v>
      </c>
      <c r="AF19" s="76">
        <f>INDEX(Table4,MATCH($H19,'AEO Table 4'!$A$34:$A$72,0),MATCH(AF$16,'AEO Table 4'!$C$1:$AK$1,0))*Percent_urban*quadrillion</f>
        <v>43829595600676.813</v>
      </c>
      <c r="AG19" s="76">
        <f>INDEX(Table4,MATCH($H19,'AEO Table 4'!$A$34:$A$72,0),MATCH(AG$16,'AEO Table 4'!$C$1:$AK$1,0))*Percent_urban*quadrillion</f>
        <v>43848022842639.594</v>
      </c>
      <c r="AH19" s="76">
        <f>INDEX(Table4,MATCH($H19,'AEO Table 4'!$A$34:$A$72,0),MATCH(AH$16,'AEO Table 4'!$C$1:$AK$1,0))*Percent_urban*quadrillion</f>
        <v>43868853637901.859</v>
      </c>
      <c r="AI19" s="76">
        <f>INDEX(Table4,MATCH($H19,'AEO Table 4'!$A$34:$A$72,0),MATCH(AI$16,'AEO Table 4'!$C$1:$AK$1,0))*Percent_urban*quadrillion</f>
        <v>43876064297800.336</v>
      </c>
      <c r="AJ19" s="76">
        <f>INDEX(Table4,MATCH($H19,'AEO Table 4'!$A$34:$A$72,0),MATCH(AJ$16,'AEO Table 4'!$C$1:$AK$1,0))*Percent_urban*quadrillion</f>
        <v>43897696277495.766</v>
      </c>
      <c r="AK19" s="76">
        <f>INDEX(Table4,MATCH($H19,'AEO Table 4'!$A$34:$A$72,0),MATCH(AK$16,'AEO Table 4'!$C$1:$AK$1,0))*Percent_urban*quadrillion</f>
        <v>43918527072758.031</v>
      </c>
      <c r="AL19" s="76">
        <f>INDEX(Table4,MATCH($H19,'AEO Table 4'!$A$34:$A$72,0),MATCH(AL$16,'AEO Table 4'!$C$1:$AK$1,0))*Percent_urban*quadrillion</f>
        <v>43928942470389.164</v>
      </c>
      <c r="AM19" s="76">
        <f>INDEX(Table4,MATCH($H19,'AEO Table 4'!$A$34:$A$72,0),MATCH(AM$16,'AEO Table 4'!$C$1:$AK$1,0))*Percent_urban*quadrillion</f>
        <v>43953779187817.258</v>
      </c>
      <c r="AN19" s="76">
        <f>INDEX(Table4,MATCH($H19,'AEO Table 4'!$A$34:$A$72,0),MATCH(AN$16,'AEO Table 4'!$C$1:$AK$1,0))*Percent_urban*quadrillion</f>
        <v>43981019458544.836</v>
      </c>
      <c r="AO19" s="76">
        <f>INDEX(Table4,MATCH($H19,'AEO Table 4'!$A$34:$A$72,0),MATCH(AO$16,'AEO Table 4'!$C$1:$AK$1,0))*Percent_urban*quadrillion</f>
        <v>43997043147208.117</v>
      </c>
    </row>
    <row r="20" spans="7:41" x14ac:dyDescent="0.45">
      <c r="I20" s="1" t="s">
        <v>109</v>
      </c>
      <c r="J20" s="9">
        <v>0</v>
      </c>
      <c r="K20" s="9">
        <v>0</v>
      </c>
      <c r="L20" s="9">
        <v>0</v>
      </c>
      <c r="M20" s="9">
        <v>0</v>
      </c>
      <c r="N20" s="9">
        <v>0</v>
      </c>
      <c r="O20" s="9">
        <v>0</v>
      </c>
      <c r="P20" s="9">
        <v>0</v>
      </c>
      <c r="Q20" s="9">
        <v>0</v>
      </c>
      <c r="R20" s="9">
        <v>0</v>
      </c>
      <c r="S20" s="9">
        <v>0</v>
      </c>
      <c r="T20" s="9">
        <v>0</v>
      </c>
      <c r="U20" s="9">
        <v>0</v>
      </c>
      <c r="V20" s="9">
        <v>0</v>
      </c>
      <c r="W20" s="9">
        <v>0</v>
      </c>
      <c r="X20" s="9">
        <v>0</v>
      </c>
      <c r="Y20" s="9">
        <v>0</v>
      </c>
      <c r="Z20" s="9">
        <v>0</v>
      </c>
      <c r="AA20" s="9">
        <v>0</v>
      </c>
      <c r="AB20" s="9">
        <v>0</v>
      </c>
      <c r="AC20" s="9">
        <v>0</v>
      </c>
      <c r="AD20" s="9">
        <v>0</v>
      </c>
      <c r="AE20" s="9">
        <v>0</v>
      </c>
      <c r="AF20" s="9">
        <v>0</v>
      </c>
      <c r="AG20" s="9">
        <v>0</v>
      </c>
      <c r="AH20" s="9">
        <v>0</v>
      </c>
      <c r="AI20" s="9">
        <v>0</v>
      </c>
      <c r="AJ20" s="9">
        <v>0</v>
      </c>
      <c r="AK20" s="9">
        <v>0</v>
      </c>
      <c r="AL20" s="9">
        <v>0</v>
      </c>
      <c r="AM20" s="9">
        <v>0</v>
      </c>
      <c r="AN20" s="9">
        <v>0</v>
      </c>
      <c r="AO20" s="9">
        <v>0</v>
      </c>
    </row>
    <row r="21" spans="7:41" x14ac:dyDescent="0.45">
      <c r="I21" s="1" t="s">
        <v>111</v>
      </c>
      <c r="J21" s="9">
        <v>0</v>
      </c>
      <c r="K21" s="9">
        <v>0</v>
      </c>
      <c r="L21" s="9">
        <v>0</v>
      </c>
      <c r="M21" s="9">
        <v>0</v>
      </c>
      <c r="N21" s="9">
        <v>0</v>
      </c>
      <c r="O21" s="9">
        <v>0</v>
      </c>
      <c r="P21" s="9">
        <v>0</v>
      </c>
      <c r="Q21" s="9">
        <v>0</v>
      </c>
      <c r="R21" s="9">
        <v>0</v>
      </c>
      <c r="S21" s="9">
        <v>0</v>
      </c>
      <c r="T21" s="9">
        <v>0</v>
      </c>
      <c r="U21" s="9">
        <v>0</v>
      </c>
      <c r="V21" s="9">
        <v>0</v>
      </c>
      <c r="W21" s="9">
        <v>0</v>
      </c>
      <c r="X21" s="9">
        <v>0</v>
      </c>
      <c r="Y21" s="9">
        <v>0</v>
      </c>
      <c r="Z21" s="9">
        <v>0</v>
      </c>
      <c r="AA21" s="9">
        <v>0</v>
      </c>
      <c r="AB21" s="9">
        <v>0</v>
      </c>
      <c r="AC21" s="9">
        <v>0</v>
      </c>
      <c r="AD21" s="9">
        <v>0</v>
      </c>
      <c r="AE21" s="9">
        <v>0</v>
      </c>
      <c r="AF21" s="9">
        <v>0</v>
      </c>
      <c r="AG21" s="9">
        <v>0</v>
      </c>
      <c r="AH21" s="9">
        <v>0</v>
      </c>
      <c r="AI21" s="9">
        <v>0</v>
      </c>
      <c r="AJ21" s="9">
        <v>0</v>
      </c>
      <c r="AK21" s="9">
        <v>0</v>
      </c>
      <c r="AL21" s="9">
        <v>0</v>
      </c>
      <c r="AM21" s="9">
        <v>0</v>
      </c>
      <c r="AN21" s="9">
        <v>0</v>
      </c>
      <c r="AO21" s="9">
        <v>0</v>
      </c>
    </row>
    <row r="22" spans="7:41" x14ac:dyDescent="0.45">
      <c r="I22" s="1" t="s">
        <v>239</v>
      </c>
      <c r="J22" s="9">
        <v>0</v>
      </c>
      <c r="K22" s="9">
        <v>0</v>
      </c>
      <c r="L22" s="9">
        <v>0</v>
      </c>
      <c r="M22" s="9">
        <v>0</v>
      </c>
      <c r="N22" s="9">
        <v>0</v>
      </c>
      <c r="O22" s="9">
        <v>0</v>
      </c>
      <c r="P22" s="9">
        <v>0</v>
      </c>
      <c r="Q22" s="9">
        <v>0</v>
      </c>
      <c r="R22" s="9">
        <v>0</v>
      </c>
      <c r="S22" s="9">
        <v>0</v>
      </c>
      <c r="T22" s="9">
        <v>0</v>
      </c>
      <c r="U22" s="9">
        <v>0</v>
      </c>
      <c r="V22" s="9">
        <v>0</v>
      </c>
      <c r="W22" s="9">
        <v>0</v>
      </c>
      <c r="X22" s="9">
        <v>0</v>
      </c>
      <c r="Y22" s="9">
        <v>0</v>
      </c>
      <c r="Z22" s="9">
        <v>0</v>
      </c>
      <c r="AA22" s="9">
        <v>0</v>
      </c>
      <c r="AB22" s="9">
        <v>0</v>
      </c>
      <c r="AC22" s="9">
        <v>0</v>
      </c>
      <c r="AD22" s="9">
        <v>0</v>
      </c>
      <c r="AE22" s="9">
        <v>0</v>
      </c>
      <c r="AF22" s="9">
        <v>0</v>
      </c>
      <c r="AG22" s="9">
        <v>0</v>
      </c>
      <c r="AH22" s="9">
        <v>0</v>
      </c>
      <c r="AI22" s="9">
        <v>0</v>
      </c>
      <c r="AJ22" s="9">
        <v>0</v>
      </c>
      <c r="AK22" s="9">
        <v>0</v>
      </c>
      <c r="AL22" s="9">
        <v>0</v>
      </c>
      <c r="AM22" s="9">
        <v>0</v>
      </c>
      <c r="AN22" s="9">
        <v>0</v>
      </c>
      <c r="AO22" s="9">
        <v>0</v>
      </c>
    </row>
    <row r="23" spans="7:41" x14ac:dyDescent="0.45">
      <c r="I23" s="1" t="s">
        <v>387</v>
      </c>
      <c r="J23" s="9">
        <v>0</v>
      </c>
      <c r="K23" s="9">
        <v>0</v>
      </c>
      <c r="L23" s="9">
        <v>0</v>
      </c>
      <c r="M23" s="9">
        <v>0</v>
      </c>
      <c r="N23" s="9">
        <v>0</v>
      </c>
      <c r="O23" s="9">
        <v>0</v>
      </c>
      <c r="P23" s="9">
        <v>0</v>
      </c>
      <c r="Q23" s="9">
        <v>0</v>
      </c>
      <c r="R23" s="9">
        <v>0</v>
      </c>
      <c r="S23" s="9">
        <v>0</v>
      </c>
      <c r="T23" s="9">
        <v>0</v>
      </c>
      <c r="U23" s="9">
        <v>0</v>
      </c>
      <c r="V23" s="9">
        <v>0</v>
      </c>
      <c r="W23" s="9">
        <v>0</v>
      </c>
      <c r="X23" s="9">
        <v>0</v>
      </c>
      <c r="Y23" s="9">
        <v>0</v>
      </c>
      <c r="Z23" s="9">
        <v>0</v>
      </c>
      <c r="AA23" s="9">
        <v>0</v>
      </c>
      <c r="AB23" s="9">
        <v>0</v>
      </c>
      <c r="AC23" s="9">
        <v>0</v>
      </c>
      <c r="AD23" s="9">
        <v>0</v>
      </c>
      <c r="AE23" s="9">
        <v>0</v>
      </c>
      <c r="AF23" s="9">
        <v>0</v>
      </c>
      <c r="AG23" s="9">
        <v>0</v>
      </c>
      <c r="AH23" s="9">
        <v>0</v>
      </c>
      <c r="AI23" s="9">
        <v>0</v>
      </c>
      <c r="AJ23" s="9">
        <v>0</v>
      </c>
      <c r="AK23" s="9">
        <v>0</v>
      </c>
      <c r="AL23" s="9">
        <v>0</v>
      </c>
      <c r="AM23" s="9">
        <v>0</v>
      </c>
      <c r="AN23" s="9">
        <v>0</v>
      </c>
      <c r="AO23" s="9">
        <v>0</v>
      </c>
    </row>
    <row r="24" spans="7:41" x14ac:dyDescent="0.45">
      <c r="I24" s="1" t="s">
        <v>388</v>
      </c>
      <c r="J24" s="9">
        <v>0</v>
      </c>
      <c r="K24" s="9">
        <v>0</v>
      </c>
      <c r="L24" s="9">
        <v>0</v>
      </c>
      <c r="M24" s="9">
        <v>0</v>
      </c>
      <c r="N24" s="9">
        <v>0</v>
      </c>
      <c r="O24" s="9">
        <v>0</v>
      </c>
      <c r="P24" s="9">
        <v>0</v>
      </c>
      <c r="Q24" s="9">
        <v>0</v>
      </c>
      <c r="R24" s="9">
        <v>0</v>
      </c>
      <c r="S24" s="9">
        <v>0</v>
      </c>
      <c r="T24" s="9">
        <v>0</v>
      </c>
      <c r="U24" s="9">
        <v>0</v>
      </c>
      <c r="V24" s="9">
        <v>0</v>
      </c>
      <c r="W24" s="9">
        <v>0</v>
      </c>
      <c r="X24" s="9">
        <v>0</v>
      </c>
      <c r="Y24" s="9">
        <v>0</v>
      </c>
      <c r="Z24" s="9">
        <v>0</v>
      </c>
      <c r="AA24" s="9">
        <v>0</v>
      </c>
      <c r="AB24" s="9">
        <v>0</v>
      </c>
      <c r="AC24" s="9">
        <v>0</v>
      </c>
      <c r="AD24" s="9">
        <v>0</v>
      </c>
      <c r="AE24" s="9">
        <v>0</v>
      </c>
      <c r="AF24" s="9">
        <v>0</v>
      </c>
      <c r="AG24" s="9">
        <v>0</v>
      </c>
      <c r="AH24" s="9">
        <v>0</v>
      </c>
      <c r="AI24" s="9">
        <v>0</v>
      </c>
      <c r="AJ24" s="9">
        <v>0</v>
      </c>
      <c r="AK24" s="9">
        <v>0</v>
      </c>
      <c r="AL24" s="9">
        <v>0</v>
      </c>
      <c r="AM24" s="9">
        <v>0</v>
      </c>
      <c r="AN24" s="9">
        <v>0</v>
      </c>
      <c r="AO24" s="9">
        <v>0</v>
      </c>
    </row>
    <row r="25" spans="7:41" x14ac:dyDescent="0.45">
      <c r="I25" s="1" t="s">
        <v>389</v>
      </c>
      <c r="J25" s="9">
        <v>0</v>
      </c>
      <c r="K25" s="9">
        <v>0</v>
      </c>
      <c r="L25" s="9">
        <v>0</v>
      </c>
      <c r="M25" s="9">
        <v>0</v>
      </c>
      <c r="N25" s="9">
        <v>0</v>
      </c>
      <c r="O25" s="9">
        <v>0</v>
      </c>
      <c r="P25" s="9">
        <v>0</v>
      </c>
      <c r="Q25" s="9">
        <v>0</v>
      </c>
      <c r="R25" s="9">
        <v>0</v>
      </c>
      <c r="S25" s="9">
        <v>0</v>
      </c>
      <c r="T25" s="9">
        <v>0</v>
      </c>
      <c r="U25" s="9">
        <v>0</v>
      </c>
      <c r="V25" s="9">
        <v>0</v>
      </c>
      <c r="W25" s="9">
        <v>0</v>
      </c>
      <c r="X25" s="9">
        <v>0</v>
      </c>
      <c r="Y25" s="9">
        <v>0</v>
      </c>
      <c r="Z25" s="9">
        <v>0</v>
      </c>
      <c r="AA25" s="9">
        <v>0</v>
      </c>
      <c r="AB25" s="9">
        <v>0</v>
      </c>
      <c r="AC25" s="9">
        <v>0</v>
      </c>
      <c r="AD25" s="9">
        <v>0</v>
      </c>
      <c r="AE25" s="9">
        <v>0</v>
      </c>
      <c r="AF25" s="9">
        <v>0</v>
      </c>
      <c r="AG25" s="9">
        <v>0</v>
      </c>
      <c r="AH25" s="9">
        <v>0</v>
      </c>
      <c r="AI25" s="9">
        <v>0</v>
      </c>
      <c r="AJ25" s="9">
        <v>0</v>
      </c>
      <c r="AK25" s="9">
        <v>0</v>
      </c>
      <c r="AL25" s="9">
        <v>0</v>
      </c>
      <c r="AM25" s="9">
        <v>0</v>
      </c>
      <c r="AN25" s="9">
        <v>0</v>
      </c>
      <c r="AO25" s="9">
        <v>0</v>
      </c>
    </row>
    <row r="26" spans="7:41" x14ac:dyDescent="0.45">
      <c r="I26" s="1" t="s">
        <v>390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9">
        <v>0</v>
      </c>
      <c r="AK26" s="9">
        <v>0</v>
      </c>
      <c r="AL26" s="9">
        <v>0</v>
      </c>
      <c r="AM26" s="9">
        <v>0</v>
      </c>
      <c r="AN26" s="9">
        <v>0</v>
      </c>
      <c r="AO26" s="9">
        <v>0</v>
      </c>
    </row>
    <row r="28" spans="7:41" x14ac:dyDescent="0.45">
      <c r="H28" s="1" t="s">
        <v>418</v>
      </c>
    </row>
    <row r="29" spans="7:41" x14ac:dyDescent="0.45">
      <c r="I29" s="1" t="s">
        <v>105</v>
      </c>
      <c r="J29" s="1">
        <v>2019</v>
      </c>
      <c r="K29" s="1">
        <v>2020</v>
      </c>
      <c r="L29" s="1">
        <v>2021</v>
      </c>
      <c r="M29" s="1">
        <v>2022</v>
      </c>
      <c r="N29" s="1">
        <v>2023</v>
      </c>
      <c r="O29" s="1">
        <v>2024</v>
      </c>
      <c r="P29" s="1">
        <v>2025</v>
      </c>
      <c r="Q29" s="1">
        <v>2026</v>
      </c>
      <c r="R29" s="1">
        <v>2027</v>
      </c>
      <c r="S29" s="1">
        <v>2028</v>
      </c>
      <c r="T29" s="1">
        <v>2029</v>
      </c>
      <c r="U29" s="1">
        <v>2030</v>
      </c>
      <c r="V29" s="1">
        <v>2031</v>
      </c>
      <c r="W29" s="1">
        <v>2032</v>
      </c>
      <c r="X29" s="1">
        <v>2033</v>
      </c>
      <c r="Y29" s="1">
        <v>2034</v>
      </c>
      <c r="Z29" s="1">
        <v>2035</v>
      </c>
      <c r="AA29" s="1">
        <v>2036</v>
      </c>
      <c r="AB29" s="1">
        <v>2037</v>
      </c>
      <c r="AC29" s="1">
        <v>2038</v>
      </c>
      <c r="AD29" s="1">
        <v>2039</v>
      </c>
      <c r="AE29" s="1">
        <v>2040</v>
      </c>
      <c r="AF29" s="1">
        <v>2041</v>
      </c>
      <c r="AG29" s="1">
        <v>2042</v>
      </c>
      <c r="AH29" s="1">
        <v>2043</v>
      </c>
      <c r="AI29" s="1">
        <v>2044</v>
      </c>
      <c r="AJ29" s="1">
        <v>2045</v>
      </c>
      <c r="AK29" s="1">
        <v>2046</v>
      </c>
      <c r="AL29" s="1">
        <v>2047</v>
      </c>
      <c r="AM29" s="1">
        <v>2048</v>
      </c>
      <c r="AN29" s="1">
        <v>2049</v>
      </c>
      <c r="AO29" s="1">
        <v>2050</v>
      </c>
    </row>
    <row r="30" spans="7:41" x14ac:dyDescent="0.45">
      <c r="H30" s="14" t="s">
        <v>448</v>
      </c>
      <c r="I30" s="1" t="s">
        <v>106</v>
      </c>
      <c r="J30" s="76">
        <f>INDEX(Table4,MATCH($H30,'AEO Table 4'!$A$34:$A$72,0),MATCH(J$29,'AEO Table 4'!$C$1:$AK$1,0))*Percent_urban*quadrillion</f>
        <v>205139268189509.31</v>
      </c>
      <c r="K30" s="76">
        <f>INDEX(Table4,MATCH($H30,'AEO Table 4'!$A$34:$A$72,0),MATCH(K$16,'AEO Table 4'!$C$1:$AK$1,0))*Percent_urban*quadrillion</f>
        <v>191319637901861.28</v>
      </c>
      <c r="L30" s="76">
        <f>INDEX(Table4,MATCH($H30,'AEO Table 4'!$A$34:$A$72,0),MATCH(L$16,'AEO Table 4'!$C$1:$AK$1,0))*Percent_urban*quadrillion</f>
        <v>184777967005076.16</v>
      </c>
      <c r="M30" s="76">
        <f>INDEX(Table4,MATCH($H30,'AEO Table 4'!$A$34:$A$72,0),MATCH(M$16,'AEO Table 4'!$C$1:$AK$1,0))*Percent_urban*quadrillion</f>
        <v>180694329949238.59</v>
      </c>
      <c r="N30" s="76">
        <f>INDEX(Table4,MATCH($H30,'AEO Table 4'!$A$34:$A$72,0),MATCH(N$16,'AEO Table 4'!$C$1:$AK$1,0))*Percent_urban*quadrillion</f>
        <v>177527247884940.78</v>
      </c>
      <c r="O30" s="76">
        <f>INDEX(Table4,MATCH($H30,'AEO Table 4'!$A$34:$A$72,0),MATCH(O$16,'AEO Table 4'!$C$1:$AK$1,0))*Percent_urban*quadrillion</f>
        <v>175493040609137.03</v>
      </c>
      <c r="P30" s="76">
        <f>INDEX(Table4,MATCH($H30,'AEO Table 4'!$A$34:$A$72,0),MATCH(P$16,'AEO Table 4'!$C$1:$AK$1,0))*Percent_urban*quadrillion</f>
        <v>173938742808798.66</v>
      </c>
      <c r="Q30" s="76">
        <f>INDEX(Table4,MATCH($H30,'AEO Table 4'!$A$34:$A$72,0),MATCH(Q$16,'AEO Table 4'!$C$1:$AK$1,0))*Percent_urban*quadrillion</f>
        <v>172358005922165.78</v>
      </c>
      <c r="R30" s="76">
        <f>INDEX(Table4,MATCH($H30,'AEO Table 4'!$A$34:$A$72,0),MATCH(R$16,'AEO Table 4'!$C$1:$AK$1,0))*Percent_urban*quadrillion</f>
        <v>171257178510998.31</v>
      </c>
      <c r="S30" s="76">
        <f>INDEX(Table4,MATCH($H30,'AEO Table 4'!$A$34:$A$72,0),MATCH(S$16,'AEO Table 4'!$C$1:$AK$1,0))*Percent_urban*quadrillion</f>
        <v>170606616751269.03</v>
      </c>
      <c r="T30" s="76">
        <f>INDEX(Table4,MATCH($H30,'AEO Table 4'!$A$34:$A$72,0),MATCH(T$16,'AEO Table 4'!$C$1:$AK$1,0))*Percent_urban*quadrillion</f>
        <v>170526498307952.63</v>
      </c>
      <c r="U30" s="76">
        <f>INDEX(Table4,MATCH($H30,'AEO Table 4'!$A$34:$A$72,0),MATCH(U$16,'AEO Table 4'!$C$1:$AK$1,0))*Percent_urban*quadrillion</f>
        <v>160665520304568.5</v>
      </c>
      <c r="V30" s="76">
        <f>INDEX(Table4,MATCH($H30,'AEO Table 4'!$A$34:$A$72,0),MATCH(V$16,'AEO Table 4'!$C$1:$AK$1,0))*Percent_urban*quadrillion</f>
        <v>153590260575296.13</v>
      </c>
      <c r="W30" s="76">
        <f>INDEX(Table4,MATCH($H30,'AEO Table 4'!$A$34:$A$72,0),MATCH(W$16,'AEO Table 4'!$C$1:$AK$1,0))*Percent_urban*quadrillion</f>
        <v>149641222504230.13</v>
      </c>
      <c r="X30" s="76">
        <f>INDEX(Table4,MATCH($H30,'AEO Table 4'!$A$34:$A$72,0),MATCH(X$16,'AEO Table 4'!$C$1:$AK$1,0))*Percent_urban*quadrillion</f>
        <v>148618109983079.53</v>
      </c>
      <c r="Y30" s="76">
        <f>INDEX(Table4,MATCH($H30,'AEO Table 4'!$A$34:$A$72,0),MATCH(Y$16,'AEO Table 4'!$C$1:$AK$1,0))*Percent_urban*quadrillion</f>
        <v>148267992385786.81</v>
      </c>
      <c r="Z30" s="76">
        <f>INDEX(Table4,MATCH($H30,'AEO Table 4'!$A$34:$A$72,0),MATCH(Z$16,'AEO Table 4'!$C$1:$AK$1,0))*Percent_urban*quadrillion</f>
        <v>148744697123519.47</v>
      </c>
      <c r="AA30" s="76">
        <f>INDEX(Table4,MATCH($H30,'AEO Table 4'!$A$34:$A$72,0),MATCH(AA$16,'AEO Table 4'!$C$1:$AK$1,0))*Percent_urban*quadrillion</f>
        <v>149567513536379</v>
      </c>
      <c r="AB30" s="76">
        <f>INDEX(Table4,MATCH($H30,'AEO Table 4'!$A$34:$A$72,0),MATCH(AB$16,'AEO Table 4'!$C$1:$AK$1,0))*Percent_urban*quadrillion</f>
        <v>150497688663282.59</v>
      </c>
      <c r="AC30" s="76">
        <f>INDEX(Table4,MATCH($H30,'AEO Table 4'!$A$34:$A$72,0),MATCH(AC$16,'AEO Table 4'!$C$1:$AK$1,0))*Percent_urban*quadrillion</f>
        <v>151369377326565.13</v>
      </c>
      <c r="AD30" s="76">
        <f>INDEX(Table4,MATCH($H30,'AEO Table 4'!$A$34:$A$72,0),MATCH(AD$16,'AEO Table 4'!$C$1:$AK$1,0))*Percent_urban*quadrillion</f>
        <v>152281926395939.06</v>
      </c>
      <c r="AE30" s="76">
        <f>INDEX(Table4,MATCH($H30,'AEO Table 4'!$A$34:$A$72,0),MATCH(AE$16,'AEO Table 4'!$C$1:$AK$1,0))*Percent_urban*quadrillion</f>
        <v>150784512690355.34</v>
      </c>
      <c r="AF30" s="76">
        <f>INDEX(Table4,MATCH($H30,'AEO Table 4'!$A$34:$A$72,0),MATCH(AF$16,'AEO Table 4'!$C$1:$AK$1,0))*Percent_urban*quadrillion</f>
        <v>149749382402707.28</v>
      </c>
      <c r="AG30" s="76">
        <f>INDEX(Table4,MATCH($H30,'AEO Table 4'!$A$34:$A$72,0),MATCH(AG$16,'AEO Table 4'!$C$1:$AK$1,0))*Percent_urban*quadrillion</f>
        <v>149114844331641.28</v>
      </c>
      <c r="AH30" s="76">
        <f>INDEX(Table4,MATCH($H30,'AEO Table 4'!$A$34:$A$72,0),MATCH(AH$16,'AEO Table 4'!$C$1:$AK$1,0))*Percent_urban*quadrillion</f>
        <v>148794370558375.63</v>
      </c>
      <c r="AI30" s="76">
        <f>INDEX(Table4,MATCH($H30,'AEO Table 4'!$A$34:$A$72,0),MATCH(AI$16,'AEO Table 4'!$C$1:$AK$1,0))*Percent_urban*quadrillion</f>
        <v>148495528764805.44</v>
      </c>
      <c r="AJ30" s="76">
        <f>INDEX(Table4,MATCH($H30,'AEO Table 4'!$A$34:$A$72,0),MATCH(AJ$16,'AEO Table 4'!$C$1:$AK$1,0))*Percent_urban*quadrillion</f>
        <v>148239950930626.06</v>
      </c>
      <c r="AK30" s="76">
        <f>INDEX(Table4,MATCH($H30,'AEO Table 4'!$A$34:$A$72,0),MATCH(AK$16,'AEO Table 4'!$C$1:$AK$1,0))*Percent_urban*quadrillion</f>
        <v>148052473773265.66</v>
      </c>
      <c r="AL30" s="76">
        <f>INDEX(Table4,MATCH($H30,'AEO Table 4'!$A$34:$A$72,0),MATCH(AL$16,'AEO Table 4'!$C$1:$AK$1,0))*Percent_urban*quadrillion</f>
        <v>147873809644670.06</v>
      </c>
      <c r="AM30" s="76">
        <f>INDEX(Table4,MATCH($H30,'AEO Table 4'!$A$34:$A$72,0),MATCH(AM$16,'AEO Table 4'!$C$1:$AK$1,0))*Percent_urban*quadrillion</f>
        <v>147752830795262.28</v>
      </c>
      <c r="AN30" s="76">
        <f>INDEX(Table4,MATCH($H30,'AEO Table 4'!$A$34:$A$72,0),MATCH(AN$16,'AEO Table 4'!$C$1:$AK$1,0))*Percent_urban*quadrillion</f>
        <v>147732000000000</v>
      </c>
      <c r="AO30" s="76">
        <f>INDEX(Table4,MATCH($H30,'AEO Table 4'!$A$34:$A$72,0),MATCH(AO$16,'AEO Table 4'!$C$1:$AK$1,0))*Percent_urban*quadrillion</f>
        <v>147776866328257.19</v>
      </c>
    </row>
    <row r="31" spans="7:41" x14ac:dyDescent="0.45">
      <c r="I31" s="1" t="s">
        <v>107</v>
      </c>
      <c r="J31" s="9">
        <v>0</v>
      </c>
      <c r="K31" s="9">
        <v>0</v>
      </c>
      <c r="L31" s="9">
        <v>0</v>
      </c>
      <c r="M31" s="9">
        <v>0</v>
      </c>
      <c r="N31" s="9">
        <v>0</v>
      </c>
      <c r="O31" s="9">
        <v>0</v>
      </c>
      <c r="P31" s="9">
        <v>0</v>
      </c>
      <c r="Q31" s="9">
        <v>0</v>
      </c>
      <c r="R31" s="9">
        <v>0</v>
      </c>
      <c r="S31" s="9">
        <v>0</v>
      </c>
      <c r="T31" s="9">
        <v>0</v>
      </c>
      <c r="U31" s="9">
        <v>0</v>
      </c>
      <c r="V31" s="9">
        <v>0</v>
      </c>
      <c r="W31" s="9">
        <v>0</v>
      </c>
      <c r="X31" s="9">
        <v>0</v>
      </c>
      <c r="Y31" s="9">
        <v>0</v>
      </c>
      <c r="Z31" s="9">
        <v>0</v>
      </c>
      <c r="AA31" s="9">
        <v>0</v>
      </c>
      <c r="AB31" s="9">
        <v>0</v>
      </c>
      <c r="AC31" s="9">
        <v>0</v>
      </c>
      <c r="AD31" s="9">
        <v>0</v>
      </c>
      <c r="AE31" s="9">
        <v>0</v>
      </c>
      <c r="AF31" s="9">
        <v>0</v>
      </c>
      <c r="AG31" s="9">
        <v>0</v>
      </c>
      <c r="AH31" s="9">
        <v>0</v>
      </c>
      <c r="AI31" s="9">
        <v>0</v>
      </c>
      <c r="AJ31" s="9">
        <v>0</v>
      </c>
      <c r="AK31" s="9">
        <v>0</v>
      </c>
      <c r="AL31" s="9">
        <v>0</v>
      </c>
      <c r="AM31" s="9">
        <v>0</v>
      </c>
      <c r="AN31" s="9">
        <v>0</v>
      </c>
      <c r="AO31" s="9">
        <v>0</v>
      </c>
    </row>
    <row r="32" spans="7:41" x14ac:dyDescent="0.45">
      <c r="I32" s="1" t="s">
        <v>108</v>
      </c>
      <c r="J32" s="9">
        <v>0</v>
      </c>
      <c r="K32" s="9">
        <v>0</v>
      </c>
      <c r="L32" s="9">
        <v>0</v>
      </c>
      <c r="M32" s="9">
        <v>0</v>
      </c>
      <c r="N32" s="9">
        <v>0</v>
      </c>
      <c r="O32" s="9">
        <v>0</v>
      </c>
      <c r="P32" s="9">
        <v>0</v>
      </c>
      <c r="Q32" s="9">
        <v>0</v>
      </c>
      <c r="R32" s="9">
        <v>0</v>
      </c>
      <c r="S32" s="9">
        <v>0</v>
      </c>
      <c r="T32" s="9">
        <v>0</v>
      </c>
      <c r="U32" s="9">
        <v>0</v>
      </c>
      <c r="V32" s="9">
        <v>0</v>
      </c>
      <c r="W32" s="9">
        <v>0</v>
      </c>
      <c r="X32" s="9">
        <v>0</v>
      </c>
      <c r="Y32" s="9">
        <v>0</v>
      </c>
      <c r="Z32" s="9">
        <v>0</v>
      </c>
      <c r="AA32" s="9">
        <v>0</v>
      </c>
      <c r="AB32" s="9">
        <v>0</v>
      </c>
      <c r="AC32" s="9">
        <v>0</v>
      </c>
      <c r="AD32" s="9">
        <v>0</v>
      </c>
      <c r="AE32" s="9">
        <v>0</v>
      </c>
      <c r="AF32" s="9">
        <v>0</v>
      </c>
      <c r="AG32" s="9">
        <v>0</v>
      </c>
      <c r="AH32" s="9">
        <v>0</v>
      </c>
      <c r="AI32" s="9">
        <v>0</v>
      </c>
      <c r="AJ32" s="9">
        <v>0</v>
      </c>
      <c r="AK32" s="9">
        <v>0</v>
      </c>
      <c r="AL32" s="9">
        <v>0</v>
      </c>
      <c r="AM32" s="9">
        <v>0</v>
      </c>
      <c r="AN32" s="9">
        <v>0</v>
      </c>
      <c r="AO32" s="9">
        <v>0</v>
      </c>
    </row>
    <row r="33" spans="2:41" x14ac:dyDescent="0.45">
      <c r="I33" s="1" t="s">
        <v>109</v>
      </c>
      <c r="J33" s="9">
        <v>0</v>
      </c>
      <c r="K33" s="9">
        <v>0</v>
      </c>
      <c r="L33" s="9">
        <v>0</v>
      </c>
      <c r="M33" s="9">
        <v>0</v>
      </c>
      <c r="N33" s="9">
        <v>0</v>
      </c>
      <c r="O33" s="9">
        <v>0</v>
      </c>
      <c r="P33" s="9">
        <v>0</v>
      </c>
      <c r="Q33" s="9">
        <v>0</v>
      </c>
      <c r="R33" s="9">
        <v>0</v>
      </c>
      <c r="S33" s="9">
        <v>0</v>
      </c>
      <c r="T33" s="9">
        <v>0</v>
      </c>
      <c r="U33" s="9">
        <v>0</v>
      </c>
      <c r="V33" s="9">
        <v>0</v>
      </c>
      <c r="W33" s="9">
        <v>0</v>
      </c>
      <c r="X33" s="9">
        <v>0</v>
      </c>
      <c r="Y33" s="9">
        <v>0</v>
      </c>
      <c r="Z33" s="9">
        <v>0</v>
      </c>
      <c r="AA33" s="9">
        <v>0</v>
      </c>
      <c r="AB33" s="9">
        <v>0</v>
      </c>
      <c r="AC33" s="9">
        <v>0</v>
      </c>
      <c r="AD33" s="9">
        <v>0</v>
      </c>
      <c r="AE33" s="9">
        <v>0</v>
      </c>
      <c r="AF33" s="9">
        <v>0</v>
      </c>
      <c r="AG33" s="9">
        <v>0</v>
      </c>
      <c r="AH33" s="9">
        <v>0</v>
      </c>
      <c r="AI33" s="9">
        <v>0</v>
      </c>
      <c r="AJ33" s="9">
        <v>0</v>
      </c>
      <c r="AK33" s="9">
        <v>0</v>
      </c>
      <c r="AL33" s="9">
        <v>0</v>
      </c>
      <c r="AM33" s="9">
        <v>0</v>
      </c>
      <c r="AN33" s="9">
        <v>0</v>
      </c>
      <c r="AO33" s="9">
        <v>0</v>
      </c>
    </row>
    <row r="34" spans="2:41" x14ac:dyDescent="0.45">
      <c r="I34" s="1" t="s">
        <v>111</v>
      </c>
      <c r="J34" s="9">
        <v>0</v>
      </c>
      <c r="K34" s="9">
        <v>0</v>
      </c>
      <c r="L34" s="9">
        <v>0</v>
      </c>
      <c r="M34" s="9">
        <v>0</v>
      </c>
      <c r="N34" s="9">
        <v>0</v>
      </c>
      <c r="O34" s="9">
        <v>0</v>
      </c>
      <c r="P34" s="9">
        <v>0</v>
      </c>
      <c r="Q34" s="9">
        <v>0</v>
      </c>
      <c r="R34" s="9">
        <v>0</v>
      </c>
      <c r="S34" s="9">
        <v>0</v>
      </c>
      <c r="T34" s="9">
        <v>0</v>
      </c>
      <c r="U34" s="9">
        <v>0</v>
      </c>
      <c r="V34" s="9">
        <v>0</v>
      </c>
      <c r="W34" s="9">
        <v>0</v>
      </c>
      <c r="X34" s="9">
        <v>0</v>
      </c>
      <c r="Y34" s="9">
        <v>0</v>
      </c>
      <c r="Z34" s="9">
        <v>0</v>
      </c>
      <c r="AA34" s="9">
        <v>0</v>
      </c>
      <c r="AB34" s="9">
        <v>0</v>
      </c>
      <c r="AC34" s="9">
        <v>0</v>
      </c>
      <c r="AD34" s="9">
        <v>0</v>
      </c>
      <c r="AE34" s="9">
        <v>0</v>
      </c>
      <c r="AF34" s="9">
        <v>0</v>
      </c>
      <c r="AG34" s="9">
        <v>0</v>
      </c>
      <c r="AH34" s="9">
        <v>0</v>
      </c>
      <c r="AI34" s="9">
        <v>0</v>
      </c>
      <c r="AJ34" s="9">
        <v>0</v>
      </c>
      <c r="AK34" s="9">
        <v>0</v>
      </c>
      <c r="AL34" s="9">
        <v>0</v>
      </c>
      <c r="AM34" s="9">
        <v>0</v>
      </c>
      <c r="AN34" s="9">
        <v>0</v>
      </c>
      <c r="AO34" s="9">
        <v>0</v>
      </c>
    </row>
    <row r="35" spans="2:41" x14ac:dyDescent="0.45">
      <c r="I35" s="1" t="s">
        <v>239</v>
      </c>
      <c r="J35" s="9">
        <v>0</v>
      </c>
      <c r="K35" s="9">
        <v>0</v>
      </c>
      <c r="L35" s="9">
        <v>0</v>
      </c>
      <c r="M35" s="9">
        <v>0</v>
      </c>
      <c r="N35" s="9">
        <v>0</v>
      </c>
      <c r="O35" s="9">
        <v>0</v>
      </c>
      <c r="P35" s="9">
        <v>0</v>
      </c>
      <c r="Q35" s="9">
        <v>0</v>
      </c>
      <c r="R35" s="9">
        <v>0</v>
      </c>
      <c r="S35" s="9">
        <v>0</v>
      </c>
      <c r="T35" s="9">
        <v>0</v>
      </c>
      <c r="U35" s="9">
        <v>0</v>
      </c>
      <c r="V35" s="9">
        <v>0</v>
      </c>
      <c r="W35" s="9">
        <v>0</v>
      </c>
      <c r="X35" s="9">
        <v>0</v>
      </c>
      <c r="Y35" s="9">
        <v>0</v>
      </c>
      <c r="Z35" s="9">
        <v>0</v>
      </c>
      <c r="AA35" s="9">
        <v>0</v>
      </c>
      <c r="AB35" s="9">
        <v>0</v>
      </c>
      <c r="AC35" s="9">
        <v>0</v>
      </c>
      <c r="AD35" s="9">
        <v>0</v>
      </c>
      <c r="AE35" s="9">
        <v>0</v>
      </c>
      <c r="AF35" s="9">
        <v>0</v>
      </c>
      <c r="AG35" s="9">
        <v>0</v>
      </c>
      <c r="AH35" s="9">
        <v>0</v>
      </c>
      <c r="AI35" s="9">
        <v>0</v>
      </c>
      <c r="AJ35" s="9">
        <v>0</v>
      </c>
      <c r="AK35" s="9">
        <v>0</v>
      </c>
      <c r="AL35" s="9">
        <v>0</v>
      </c>
      <c r="AM35" s="9">
        <v>0</v>
      </c>
      <c r="AN35" s="9">
        <v>0</v>
      </c>
      <c r="AO35" s="9">
        <v>0</v>
      </c>
    </row>
    <row r="36" spans="2:41" x14ac:dyDescent="0.45">
      <c r="I36" s="1" t="s">
        <v>387</v>
      </c>
      <c r="J36" s="9">
        <v>0</v>
      </c>
      <c r="K36" s="9">
        <v>0</v>
      </c>
      <c r="L36" s="9">
        <v>0</v>
      </c>
      <c r="M36" s="9">
        <v>0</v>
      </c>
      <c r="N36" s="9">
        <v>0</v>
      </c>
      <c r="O36" s="9">
        <v>0</v>
      </c>
      <c r="P36" s="9">
        <v>0</v>
      </c>
      <c r="Q36" s="9">
        <v>0</v>
      </c>
      <c r="R36" s="9">
        <v>0</v>
      </c>
      <c r="S36" s="9">
        <v>0</v>
      </c>
      <c r="T36" s="9">
        <v>0</v>
      </c>
      <c r="U36" s="9">
        <v>0</v>
      </c>
      <c r="V36" s="9">
        <v>0</v>
      </c>
      <c r="W36" s="9">
        <v>0</v>
      </c>
      <c r="X36" s="9">
        <v>0</v>
      </c>
      <c r="Y36" s="9">
        <v>0</v>
      </c>
      <c r="Z36" s="9">
        <v>0</v>
      </c>
      <c r="AA36" s="9">
        <v>0</v>
      </c>
      <c r="AB36" s="9">
        <v>0</v>
      </c>
      <c r="AC36" s="9">
        <v>0</v>
      </c>
      <c r="AD36" s="9">
        <v>0</v>
      </c>
      <c r="AE36" s="9">
        <v>0</v>
      </c>
      <c r="AF36" s="9">
        <v>0</v>
      </c>
      <c r="AG36" s="9">
        <v>0</v>
      </c>
      <c r="AH36" s="9">
        <v>0</v>
      </c>
      <c r="AI36" s="9">
        <v>0</v>
      </c>
      <c r="AJ36" s="9">
        <v>0</v>
      </c>
      <c r="AK36" s="9">
        <v>0</v>
      </c>
      <c r="AL36" s="9">
        <v>0</v>
      </c>
      <c r="AM36" s="9">
        <v>0</v>
      </c>
      <c r="AN36" s="9">
        <v>0</v>
      </c>
      <c r="AO36" s="9">
        <v>0</v>
      </c>
    </row>
    <row r="37" spans="2:41" x14ac:dyDescent="0.45">
      <c r="I37" s="1" t="s">
        <v>388</v>
      </c>
      <c r="J37" s="9">
        <v>0</v>
      </c>
      <c r="K37" s="9">
        <v>0</v>
      </c>
      <c r="L37" s="9">
        <v>0</v>
      </c>
      <c r="M37" s="9">
        <v>0</v>
      </c>
      <c r="N37" s="9">
        <v>0</v>
      </c>
      <c r="O37" s="9">
        <v>0</v>
      </c>
      <c r="P37" s="9">
        <v>0</v>
      </c>
      <c r="Q37" s="9">
        <v>0</v>
      </c>
      <c r="R37" s="9">
        <v>0</v>
      </c>
      <c r="S37" s="9">
        <v>0</v>
      </c>
      <c r="T37" s="9">
        <v>0</v>
      </c>
      <c r="U37" s="9">
        <v>0</v>
      </c>
      <c r="V37" s="9">
        <v>0</v>
      </c>
      <c r="W37" s="9">
        <v>0</v>
      </c>
      <c r="X37" s="9">
        <v>0</v>
      </c>
      <c r="Y37" s="9">
        <v>0</v>
      </c>
      <c r="Z37" s="9">
        <v>0</v>
      </c>
      <c r="AA37" s="9">
        <v>0</v>
      </c>
      <c r="AB37" s="9">
        <v>0</v>
      </c>
      <c r="AC37" s="9">
        <v>0</v>
      </c>
      <c r="AD37" s="9">
        <v>0</v>
      </c>
      <c r="AE37" s="9">
        <v>0</v>
      </c>
      <c r="AF37" s="9">
        <v>0</v>
      </c>
      <c r="AG37" s="9">
        <v>0</v>
      </c>
      <c r="AH37" s="9">
        <v>0</v>
      </c>
      <c r="AI37" s="9">
        <v>0</v>
      </c>
      <c r="AJ37" s="9">
        <v>0</v>
      </c>
      <c r="AK37" s="9">
        <v>0</v>
      </c>
      <c r="AL37" s="9">
        <v>0</v>
      </c>
      <c r="AM37" s="9">
        <v>0</v>
      </c>
      <c r="AN37" s="9">
        <v>0</v>
      </c>
      <c r="AO37" s="9">
        <v>0</v>
      </c>
    </row>
    <row r="38" spans="2:41" x14ac:dyDescent="0.45">
      <c r="I38" s="1" t="s">
        <v>389</v>
      </c>
      <c r="J38" s="9">
        <v>0</v>
      </c>
      <c r="K38" s="9">
        <v>0</v>
      </c>
      <c r="L38" s="9">
        <v>0</v>
      </c>
      <c r="M38" s="9">
        <v>0</v>
      </c>
      <c r="N38" s="9">
        <v>0</v>
      </c>
      <c r="O38" s="9">
        <v>0</v>
      </c>
      <c r="P38" s="9">
        <v>0</v>
      </c>
      <c r="Q38" s="9">
        <v>0</v>
      </c>
      <c r="R38" s="9">
        <v>0</v>
      </c>
      <c r="S38" s="9">
        <v>0</v>
      </c>
      <c r="T38" s="9">
        <v>0</v>
      </c>
      <c r="U38" s="9">
        <v>0</v>
      </c>
      <c r="V38" s="9">
        <v>0</v>
      </c>
      <c r="W38" s="9">
        <v>0</v>
      </c>
      <c r="X38" s="9">
        <v>0</v>
      </c>
      <c r="Y38" s="9">
        <v>0</v>
      </c>
      <c r="Z38" s="9">
        <v>0</v>
      </c>
      <c r="AA38" s="9">
        <v>0</v>
      </c>
      <c r="AB38" s="9">
        <v>0</v>
      </c>
      <c r="AC38" s="9">
        <v>0</v>
      </c>
      <c r="AD38" s="9">
        <v>0</v>
      </c>
      <c r="AE38" s="9">
        <v>0</v>
      </c>
      <c r="AF38" s="9">
        <v>0</v>
      </c>
      <c r="AG38" s="9">
        <v>0</v>
      </c>
      <c r="AH38" s="9">
        <v>0</v>
      </c>
      <c r="AI38" s="9">
        <v>0</v>
      </c>
      <c r="AJ38" s="9">
        <v>0</v>
      </c>
      <c r="AK38" s="9">
        <v>0</v>
      </c>
      <c r="AL38" s="9">
        <v>0</v>
      </c>
      <c r="AM38" s="9">
        <v>0</v>
      </c>
      <c r="AN38" s="9">
        <v>0</v>
      </c>
      <c r="AO38" s="9">
        <v>0</v>
      </c>
    </row>
    <row r="39" spans="2:41" x14ac:dyDescent="0.45">
      <c r="I39" s="1" t="s">
        <v>390</v>
      </c>
      <c r="J39" s="9">
        <v>0</v>
      </c>
      <c r="K39" s="9">
        <v>0</v>
      </c>
      <c r="L39" s="9">
        <v>0</v>
      </c>
      <c r="M39" s="9">
        <v>0</v>
      </c>
      <c r="N39" s="9">
        <v>0</v>
      </c>
      <c r="O39" s="9">
        <v>0</v>
      </c>
      <c r="P39" s="9">
        <v>0</v>
      </c>
      <c r="Q39" s="9">
        <v>0</v>
      </c>
      <c r="R39" s="9">
        <v>0</v>
      </c>
      <c r="S39" s="9">
        <v>0</v>
      </c>
      <c r="T39" s="9">
        <v>0</v>
      </c>
      <c r="U39" s="9">
        <v>0</v>
      </c>
      <c r="V39" s="9">
        <v>0</v>
      </c>
      <c r="W39" s="9">
        <v>0</v>
      </c>
      <c r="X39" s="9">
        <v>0</v>
      </c>
      <c r="Y39" s="9">
        <v>0</v>
      </c>
      <c r="Z39" s="9">
        <v>0</v>
      </c>
      <c r="AA39" s="9">
        <v>0</v>
      </c>
      <c r="AB39" s="9">
        <v>0</v>
      </c>
      <c r="AC39" s="9">
        <v>0</v>
      </c>
      <c r="AD39" s="9">
        <v>0</v>
      </c>
      <c r="AE39" s="9">
        <v>0</v>
      </c>
      <c r="AF39" s="9">
        <v>0</v>
      </c>
      <c r="AG39" s="9">
        <v>0</v>
      </c>
      <c r="AH39" s="9">
        <v>0</v>
      </c>
      <c r="AI39" s="9">
        <v>0</v>
      </c>
      <c r="AJ39" s="9">
        <v>0</v>
      </c>
      <c r="AK39" s="9">
        <v>0</v>
      </c>
      <c r="AL39" s="9">
        <v>0</v>
      </c>
      <c r="AM39" s="9">
        <v>0</v>
      </c>
      <c r="AN39" s="9">
        <v>0</v>
      </c>
      <c r="AO39" s="9">
        <v>0</v>
      </c>
    </row>
    <row r="41" spans="2:41" x14ac:dyDescent="0.45">
      <c r="H41" s="1" t="s">
        <v>419</v>
      </c>
    </row>
    <row r="42" spans="2:41" x14ac:dyDescent="0.45">
      <c r="I42" s="1" t="s">
        <v>105</v>
      </c>
      <c r="J42" s="1">
        <v>2019</v>
      </c>
      <c r="K42" s="1">
        <v>2020</v>
      </c>
      <c r="L42" s="1">
        <v>2021</v>
      </c>
      <c r="M42" s="1">
        <v>2022</v>
      </c>
      <c r="N42" s="1">
        <v>2023</v>
      </c>
      <c r="O42" s="1">
        <v>2024</v>
      </c>
      <c r="P42" s="1">
        <v>2025</v>
      </c>
      <c r="Q42" s="1">
        <v>2026</v>
      </c>
      <c r="R42" s="1">
        <v>2027</v>
      </c>
      <c r="S42" s="1">
        <v>2028</v>
      </c>
      <c r="T42" s="1">
        <v>2029</v>
      </c>
      <c r="U42" s="1">
        <v>2030</v>
      </c>
      <c r="V42" s="1">
        <v>2031</v>
      </c>
      <c r="W42" s="1">
        <v>2032</v>
      </c>
      <c r="X42" s="1">
        <v>2033</v>
      </c>
      <c r="Y42" s="1">
        <v>2034</v>
      </c>
      <c r="Z42" s="1">
        <v>2035</v>
      </c>
      <c r="AA42" s="1">
        <v>2036</v>
      </c>
      <c r="AB42" s="1">
        <v>2037</v>
      </c>
      <c r="AC42" s="1">
        <v>2038</v>
      </c>
      <c r="AD42" s="1">
        <v>2039</v>
      </c>
      <c r="AE42" s="1">
        <v>2040</v>
      </c>
      <c r="AF42" s="1">
        <v>2041</v>
      </c>
      <c r="AG42" s="1">
        <v>2042</v>
      </c>
      <c r="AH42" s="1">
        <v>2043</v>
      </c>
      <c r="AI42" s="1">
        <v>2044</v>
      </c>
      <c r="AJ42" s="1">
        <v>2045</v>
      </c>
      <c r="AK42" s="1">
        <v>2046</v>
      </c>
      <c r="AL42" s="1">
        <v>2047</v>
      </c>
      <c r="AM42" s="1">
        <v>2048</v>
      </c>
      <c r="AN42" s="1">
        <v>2049</v>
      </c>
      <c r="AO42" s="1">
        <v>2050</v>
      </c>
    </row>
    <row r="43" spans="2:41" x14ac:dyDescent="0.45">
      <c r="B43" s="69" t="s">
        <v>443</v>
      </c>
      <c r="C43" s="69" t="s">
        <v>444</v>
      </c>
      <c r="D43" s="69" t="s">
        <v>445</v>
      </c>
      <c r="E43" s="69" t="s">
        <v>446</v>
      </c>
      <c r="F43" s="69" t="s">
        <v>447</v>
      </c>
      <c r="G43" s="69" t="s">
        <v>449</v>
      </c>
      <c r="H43" s="69" t="s">
        <v>450</v>
      </c>
      <c r="I43" s="1" t="s">
        <v>106</v>
      </c>
      <c r="J43" s="76">
        <f>SUM(INDEX(Table4,MATCH($G43,'AEO Table 4'!$A$34:$A$72,0),MATCH(J$42,'AEO Table 4'!$C$1:$AK$1,0)),INDEX(Table4,MATCH($F43,'AEO Table 4'!$A$34:$A$72,0),MATCH(J$42,'AEO Table 4'!$C$1:$AK$1,0)),INDEX(Table4,MATCH($E43,'AEO Table 4'!$A$34:$A$72,0),MATCH(J$42,'AEO Table 4'!$C$1:$AK$1,0)),INDEX(Table4,MATCH($D43,'AEO Table 4'!$A$34:$A$72,0),MATCH(J$42,'AEO Table 4'!$C$1:$AK$1,0)),INDEX(Table4,MATCH($C43,'AEO Table 4'!$A$34:$A$72,0),MATCH(J$42,'AEO Table 4'!$C$1:$AK$1,0)),INDEX(Table4,MATCH($B43,'AEO Table 4'!$A$34:$A$72,0),MATCH(J$42,'AEO Table 4'!$C$1:$AK$1,0)),INDEX(Table4,MATCH($H43,'AEO Table 4'!$A$34:$A$72,0),MATCH(J$42,'AEO Table 4'!$C$1:$AK$1,0)))
*Percent_urban*quadrillion</f>
        <v>1025184384094754.8</v>
      </c>
      <c r="K43" s="76">
        <f>SUM(INDEX(Table4,MATCH($G43,'AEO Table 4'!$A$34:$A$72,0),MATCH(K$42,'AEO Table 4'!$C$1:$AK$1,0)),INDEX(Table4,MATCH($F43,'AEO Table 4'!$A$34:$A$72,0),MATCH(K$42,'AEO Table 4'!$C$1:$AK$1,0)),INDEX(Table4,MATCH($E43,'AEO Table 4'!$A$34:$A$72,0),MATCH(K$42,'AEO Table 4'!$C$1:$AK$1,0)),INDEX(Table4,MATCH($D43,'AEO Table 4'!$A$34:$A$72,0),MATCH(K$42,'AEO Table 4'!$C$1:$AK$1,0)),INDEX(Table4,MATCH($C43,'AEO Table 4'!$A$34:$A$72,0),MATCH(K$42,'AEO Table 4'!$C$1:$AK$1,0)),INDEX(Table4,MATCH($B43,'AEO Table 4'!$A$34:$A$72,0),MATCH(K$42,'AEO Table 4'!$C$1:$AK$1,0)),INDEX(Table4,MATCH($H43,'AEO Table 4'!$A$34:$A$72,0),MATCH(K$42,'AEO Table 4'!$C$1:$AK$1,0)))
*Percent_urban*quadrillion</f>
        <v>1030412913705583.8</v>
      </c>
      <c r="L43" s="76">
        <f>SUM(INDEX(Table4,MATCH($G43,'AEO Table 4'!$A$34:$A$72,0),MATCH(L$42,'AEO Table 4'!$C$1:$AK$1,0)),INDEX(Table4,MATCH($F43,'AEO Table 4'!$A$34:$A$72,0),MATCH(L$42,'AEO Table 4'!$C$1:$AK$1,0)),INDEX(Table4,MATCH($E43,'AEO Table 4'!$A$34:$A$72,0),MATCH(L$42,'AEO Table 4'!$C$1:$AK$1,0)),INDEX(Table4,MATCH($D43,'AEO Table 4'!$A$34:$A$72,0),MATCH(L$42,'AEO Table 4'!$C$1:$AK$1,0)),INDEX(Table4,MATCH($C43,'AEO Table 4'!$A$34:$A$72,0),MATCH(L$42,'AEO Table 4'!$C$1:$AK$1,0)),INDEX(Table4,MATCH($B43,'AEO Table 4'!$A$34:$A$72,0),MATCH(L$42,'AEO Table 4'!$C$1:$AK$1,0)),INDEX(Table4,MATCH($H43,'AEO Table 4'!$A$34:$A$72,0),MATCH(L$42,'AEO Table 4'!$C$1:$AK$1,0)))
*Percent_urban*quadrillion</f>
        <v>1032721927241962.8</v>
      </c>
      <c r="M43" s="76">
        <f>SUM(INDEX(Table4,MATCH($G43,'AEO Table 4'!$A$34:$A$72,0),MATCH(M$42,'AEO Table 4'!$C$1:$AK$1,0)),INDEX(Table4,MATCH($F43,'AEO Table 4'!$A$34:$A$72,0),MATCH(M$42,'AEO Table 4'!$C$1:$AK$1,0)),INDEX(Table4,MATCH($E43,'AEO Table 4'!$A$34:$A$72,0),MATCH(M$42,'AEO Table 4'!$C$1:$AK$1,0)),INDEX(Table4,MATCH($D43,'AEO Table 4'!$A$34:$A$72,0),MATCH(M$42,'AEO Table 4'!$C$1:$AK$1,0)),INDEX(Table4,MATCH($C43,'AEO Table 4'!$A$34:$A$72,0),MATCH(M$42,'AEO Table 4'!$C$1:$AK$1,0)),INDEX(Table4,MATCH($B43,'AEO Table 4'!$A$34:$A$72,0),MATCH(M$42,'AEO Table 4'!$C$1:$AK$1,0)),INDEX(Table4,MATCH($H43,'AEO Table 4'!$A$34:$A$72,0),MATCH(M$42,'AEO Table 4'!$C$1:$AK$1,0)))
*Percent_urban*quadrillion</f>
        <v>1033838778341793.8</v>
      </c>
      <c r="N43" s="76">
        <f>SUM(INDEX(Table4,MATCH($G43,'AEO Table 4'!$A$34:$A$72,0),MATCH(N$42,'AEO Table 4'!$C$1:$AK$1,0)),INDEX(Table4,MATCH($F43,'AEO Table 4'!$A$34:$A$72,0),MATCH(N$42,'AEO Table 4'!$C$1:$AK$1,0)),INDEX(Table4,MATCH($E43,'AEO Table 4'!$A$34:$A$72,0),MATCH(N$42,'AEO Table 4'!$C$1:$AK$1,0)),INDEX(Table4,MATCH($D43,'AEO Table 4'!$A$34:$A$72,0),MATCH(N$42,'AEO Table 4'!$C$1:$AK$1,0)),INDEX(Table4,MATCH($C43,'AEO Table 4'!$A$34:$A$72,0),MATCH(N$42,'AEO Table 4'!$C$1:$AK$1,0)),INDEX(Table4,MATCH($B43,'AEO Table 4'!$A$34:$A$72,0),MATCH(N$42,'AEO Table 4'!$C$1:$AK$1,0)),INDEX(Table4,MATCH($H43,'AEO Table 4'!$A$34:$A$72,0),MATCH(N$42,'AEO Table 4'!$C$1:$AK$1,0)))
*Percent_urban*quadrillion</f>
        <v>1033854802030456.5</v>
      </c>
      <c r="O43" s="76">
        <f>SUM(INDEX(Table4,MATCH($G43,'AEO Table 4'!$A$34:$A$72,0),MATCH(O$42,'AEO Table 4'!$C$1:$AK$1,0)),INDEX(Table4,MATCH($F43,'AEO Table 4'!$A$34:$A$72,0),MATCH(O$42,'AEO Table 4'!$C$1:$AK$1,0)),INDEX(Table4,MATCH($E43,'AEO Table 4'!$A$34:$A$72,0),MATCH(O$42,'AEO Table 4'!$C$1:$AK$1,0)),INDEX(Table4,MATCH($D43,'AEO Table 4'!$A$34:$A$72,0),MATCH(O$42,'AEO Table 4'!$C$1:$AK$1,0)),INDEX(Table4,MATCH($C43,'AEO Table 4'!$A$34:$A$72,0),MATCH(O$42,'AEO Table 4'!$C$1:$AK$1,0)),INDEX(Table4,MATCH($B43,'AEO Table 4'!$A$34:$A$72,0),MATCH(O$42,'AEO Table 4'!$C$1:$AK$1,0)),INDEX(Table4,MATCH($H43,'AEO Table 4'!$A$34:$A$72,0),MATCH(O$42,'AEO Table 4'!$C$1:$AK$1,0)))
*Percent_urban*quadrillion</f>
        <v>1032878959390863</v>
      </c>
      <c r="P43" s="76">
        <f>SUM(INDEX(Table4,MATCH($G43,'AEO Table 4'!$A$34:$A$72,0),MATCH(P$42,'AEO Table 4'!$C$1:$AK$1,0)),INDEX(Table4,MATCH($F43,'AEO Table 4'!$A$34:$A$72,0),MATCH(P$42,'AEO Table 4'!$C$1:$AK$1,0)),INDEX(Table4,MATCH($E43,'AEO Table 4'!$A$34:$A$72,0),MATCH(P$42,'AEO Table 4'!$C$1:$AK$1,0)),INDEX(Table4,MATCH($D43,'AEO Table 4'!$A$34:$A$72,0),MATCH(P$42,'AEO Table 4'!$C$1:$AK$1,0)),INDEX(Table4,MATCH($C43,'AEO Table 4'!$A$34:$A$72,0),MATCH(P$42,'AEO Table 4'!$C$1:$AK$1,0)),INDEX(Table4,MATCH($B43,'AEO Table 4'!$A$34:$A$72,0),MATCH(P$42,'AEO Table 4'!$C$1:$AK$1,0)),INDEX(Table4,MATCH($H43,'AEO Table 4'!$A$34:$A$72,0),MATCH(P$42,'AEO Table 4'!$C$1:$AK$1,0)))
*Percent_urban*quadrillion</f>
        <v>1030959321489001.6</v>
      </c>
      <c r="Q43" s="76">
        <f>SUM(INDEX(Table4,MATCH($G43,'AEO Table 4'!$A$34:$A$72,0),MATCH(Q$42,'AEO Table 4'!$C$1:$AK$1,0)),INDEX(Table4,MATCH($F43,'AEO Table 4'!$A$34:$A$72,0),MATCH(Q$42,'AEO Table 4'!$C$1:$AK$1,0)),INDEX(Table4,MATCH($E43,'AEO Table 4'!$A$34:$A$72,0),MATCH(Q$42,'AEO Table 4'!$C$1:$AK$1,0)),INDEX(Table4,MATCH($D43,'AEO Table 4'!$A$34:$A$72,0),MATCH(Q$42,'AEO Table 4'!$C$1:$AK$1,0)),INDEX(Table4,MATCH($C43,'AEO Table 4'!$A$34:$A$72,0),MATCH(Q$42,'AEO Table 4'!$C$1:$AK$1,0)),INDEX(Table4,MATCH($B43,'AEO Table 4'!$A$34:$A$72,0),MATCH(Q$42,'AEO Table 4'!$C$1:$AK$1,0)),INDEX(Table4,MATCH($H43,'AEO Table 4'!$A$34:$A$72,0),MATCH(Q$42,'AEO Table 4'!$C$1:$AK$1,0)))
*Percent_urban*quadrillion</f>
        <v>1028435590524534.6</v>
      </c>
      <c r="R43" s="76">
        <f>SUM(INDEX(Table4,MATCH($G43,'AEO Table 4'!$A$34:$A$72,0),MATCH(R$42,'AEO Table 4'!$C$1:$AK$1,0)),INDEX(Table4,MATCH($F43,'AEO Table 4'!$A$34:$A$72,0),MATCH(R$42,'AEO Table 4'!$C$1:$AK$1,0)),INDEX(Table4,MATCH($E43,'AEO Table 4'!$A$34:$A$72,0),MATCH(R$42,'AEO Table 4'!$C$1:$AK$1,0)),INDEX(Table4,MATCH($D43,'AEO Table 4'!$A$34:$A$72,0),MATCH(R$42,'AEO Table 4'!$C$1:$AK$1,0)),INDEX(Table4,MATCH($C43,'AEO Table 4'!$A$34:$A$72,0),MATCH(R$42,'AEO Table 4'!$C$1:$AK$1,0)),INDEX(Table4,MATCH($B43,'AEO Table 4'!$A$34:$A$72,0),MATCH(R$42,'AEO Table 4'!$C$1:$AK$1,0)),INDEX(Table4,MATCH($H43,'AEO Table 4'!$A$34:$A$72,0),MATCH(R$42,'AEO Table 4'!$C$1:$AK$1,0)))
*Percent_urban*quadrillion</f>
        <v>1026508741962775</v>
      </c>
      <c r="S43" s="76">
        <f>SUM(INDEX(Table4,MATCH($G43,'AEO Table 4'!$A$34:$A$72,0),MATCH(S$42,'AEO Table 4'!$C$1:$AK$1,0)),INDEX(Table4,MATCH($F43,'AEO Table 4'!$A$34:$A$72,0),MATCH(S$42,'AEO Table 4'!$C$1:$AK$1,0)),INDEX(Table4,MATCH($E43,'AEO Table 4'!$A$34:$A$72,0),MATCH(S$42,'AEO Table 4'!$C$1:$AK$1,0)),INDEX(Table4,MATCH($D43,'AEO Table 4'!$A$34:$A$72,0),MATCH(S$42,'AEO Table 4'!$C$1:$AK$1,0)),INDEX(Table4,MATCH($C43,'AEO Table 4'!$A$34:$A$72,0),MATCH(S$42,'AEO Table 4'!$C$1:$AK$1,0)),INDEX(Table4,MATCH($B43,'AEO Table 4'!$A$34:$A$72,0),MATCH(S$42,'AEO Table 4'!$C$1:$AK$1,0)),INDEX(Table4,MATCH($H43,'AEO Table 4'!$A$34:$A$72,0),MATCH(S$42,'AEO Table 4'!$C$1:$AK$1,0)))
*Percent_urban*quadrillion</f>
        <v>1025998387478849.6</v>
      </c>
      <c r="T43" s="76">
        <f>SUM(INDEX(Table4,MATCH($G43,'AEO Table 4'!$A$34:$A$72,0),MATCH(T$42,'AEO Table 4'!$C$1:$AK$1,0)),INDEX(Table4,MATCH($F43,'AEO Table 4'!$A$34:$A$72,0),MATCH(T$42,'AEO Table 4'!$C$1:$AK$1,0)),INDEX(Table4,MATCH($E43,'AEO Table 4'!$A$34:$A$72,0),MATCH(T$42,'AEO Table 4'!$C$1:$AK$1,0)),INDEX(Table4,MATCH($D43,'AEO Table 4'!$A$34:$A$72,0),MATCH(T$42,'AEO Table 4'!$C$1:$AK$1,0)),INDEX(Table4,MATCH($C43,'AEO Table 4'!$A$34:$A$72,0),MATCH(T$42,'AEO Table 4'!$C$1:$AK$1,0)),INDEX(Table4,MATCH($B43,'AEO Table 4'!$A$34:$A$72,0),MATCH(T$42,'AEO Table 4'!$C$1:$AK$1,0)),INDEX(Table4,MATCH($H43,'AEO Table 4'!$A$34:$A$72,0),MATCH(T$42,'AEO Table 4'!$C$1:$AK$1,0)))
*Percent_urban*quadrillion</f>
        <v>1026689008460236.8</v>
      </c>
      <c r="U43" s="76">
        <f>SUM(INDEX(Table4,MATCH($G43,'AEO Table 4'!$A$34:$A$72,0),MATCH(U$42,'AEO Table 4'!$C$1:$AK$1,0)),INDEX(Table4,MATCH($F43,'AEO Table 4'!$A$34:$A$72,0),MATCH(U$42,'AEO Table 4'!$C$1:$AK$1,0)),INDEX(Table4,MATCH($E43,'AEO Table 4'!$A$34:$A$72,0),MATCH(U$42,'AEO Table 4'!$C$1:$AK$1,0)),INDEX(Table4,MATCH($D43,'AEO Table 4'!$A$34:$A$72,0),MATCH(U$42,'AEO Table 4'!$C$1:$AK$1,0)),INDEX(Table4,MATCH($C43,'AEO Table 4'!$A$34:$A$72,0),MATCH(U$42,'AEO Table 4'!$C$1:$AK$1,0)),INDEX(Table4,MATCH($B43,'AEO Table 4'!$A$34:$A$72,0),MATCH(U$42,'AEO Table 4'!$C$1:$AK$1,0)),INDEX(Table4,MATCH($H43,'AEO Table 4'!$A$34:$A$72,0),MATCH(U$42,'AEO Table 4'!$C$1:$AK$1,0)))
*Percent_urban*quadrillion</f>
        <v>1028040606598984.6</v>
      </c>
      <c r="V43" s="76">
        <f>SUM(INDEX(Table4,MATCH($G43,'AEO Table 4'!$A$34:$A$72,0),MATCH(V$42,'AEO Table 4'!$C$1:$AK$1,0)),INDEX(Table4,MATCH($F43,'AEO Table 4'!$A$34:$A$72,0),MATCH(V$42,'AEO Table 4'!$C$1:$AK$1,0)),INDEX(Table4,MATCH($E43,'AEO Table 4'!$A$34:$A$72,0),MATCH(V$42,'AEO Table 4'!$C$1:$AK$1,0)),INDEX(Table4,MATCH($D43,'AEO Table 4'!$A$34:$A$72,0),MATCH(V$42,'AEO Table 4'!$C$1:$AK$1,0)),INDEX(Table4,MATCH($C43,'AEO Table 4'!$A$34:$A$72,0),MATCH(V$42,'AEO Table 4'!$C$1:$AK$1,0)),INDEX(Table4,MATCH($B43,'AEO Table 4'!$A$34:$A$72,0),MATCH(V$42,'AEO Table 4'!$C$1:$AK$1,0)),INDEX(Table4,MATCH($H43,'AEO Table 4'!$A$34:$A$72,0),MATCH(V$42,'AEO Table 4'!$C$1:$AK$1,0)))
*Percent_urban*quadrillion</f>
        <v>1030467394247039</v>
      </c>
      <c r="W43" s="76">
        <f>SUM(INDEX(Table4,MATCH($G43,'AEO Table 4'!$A$34:$A$72,0),MATCH(W$42,'AEO Table 4'!$C$1:$AK$1,0)),INDEX(Table4,MATCH($F43,'AEO Table 4'!$A$34:$A$72,0),MATCH(W$42,'AEO Table 4'!$C$1:$AK$1,0)),INDEX(Table4,MATCH($E43,'AEO Table 4'!$A$34:$A$72,0),MATCH(W$42,'AEO Table 4'!$C$1:$AK$1,0)),INDEX(Table4,MATCH($D43,'AEO Table 4'!$A$34:$A$72,0),MATCH(W$42,'AEO Table 4'!$C$1:$AK$1,0)),INDEX(Table4,MATCH($C43,'AEO Table 4'!$A$34:$A$72,0),MATCH(W$42,'AEO Table 4'!$C$1:$AK$1,0)),INDEX(Table4,MATCH($B43,'AEO Table 4'!$A$34:$A$72,0),MATCH(W$42,'AEO Table 4'!$C$1:$AK$1,0)),INDEX(Table4,MATCH($H43,'AEO Table 4'!$A$34:$A$72,0),MATCH(W$42,'AEO Table 4'!$C$1:$AK$1,0)))
*Percent_urban*quadrillion</f>
        <v>1033479046531302.9</v>
      </c>
      <c r="X43" s="76">
        <f>SUM(INDEX(Table4,MATCH($G43,'AEO Table 4'!$A$34:$A$72,0),MATCH(X$42,'AEO Table 4'!$C$1:$AK$1,0)),INDEX(Table4,MATCH($F43,'AEO Table 4'!$A$34:$A$72,0),MATCH(X$42,'AEO Table 4'!$C$1:$AK$1,0)),INDEX(Table4,MATCH($E43,'AEO Table 4'!$A$34:$A$72,0),MATCH(X$42,'AEO Table 4'!$C$1:$AK$1,0)),INDEX(Table4,MATCH($D43,'AEO Table 4'!$A$34:$A$72,0),MATCH(X$42,'AEO Table 4'!$C$1:$AK$1,0)),INDEX(Table4,MATCH($C43,'AEO Table 4'!$A$34:$A$72,0),MATCH(X$42,'AEO Table 4'!$C$1:$AK$1,0)),INDEX(Table4,MATCH($B43,'AEO Table 4'!$A$34:$A$72,0),MATCH(X$42,'AEO Table 4'!$C$1:$AK$1,0)),INDEX(Table4,MATCH($H43,'AEO Table 4'!$A$34:$A$72,0),MATCH(X$42,'AEO Table 4'!$C$1:$AK$1,0)))
*Percent_urban*quadrillion</f>
        <v>1036696603214889.9</v>
      </c>
      <c r="Y43" s="76">
        <f>SUM(INDEX(Table4,MATCH($G43,'AEO Table 4'!$A$34:$A$72,0),MATCH(Y$42,'AEO Table 4'!$C$1:$AK$1,0)),INDEX(Table4,MATCH($F43,'AEO Table 4'!$A$34:$A$72,0),MATCH(Y$42,'AEO Table 4'!$C$1:$AK$1,0)),INDEX(Table4,MATCH($E43,'AEO Table 4'!$A$34:$A$72,0),MATCH(Y$42,'AEO Table 4'!$C$1:$AK$1,0)),INDEX(Table4,MATCH($D43,'AEO Table 4'!$A$34:$A$72,0),MATCH(Y$42,'AEO Table 4'!$C$1:$AK$1,0)),INDEX(Table4,MATCH($C43,'AEO Table 4'!$A$34:$A$72,0),MATCH(Y$42,'AEO Table 4'!$C$1:$AK$1,0)),INDEX(Table4,MATCH($B43,'AEO Table 4'!$A$34:$A$72,0),MATCH(Y$42,'AEO Table 4'!$C$1:$AK$1,0)),INDEX(Table4,MATCH($H43,'AEO Table 4'!$A$34:$A$72,0),MATCH(Y$42,'AEO Table 4'!$C$1:$AK$1,0)))
*Percent_urban*quadrillion</f>
        <v>1040515849407783.3</v>
      </c>
      <c r="Z43" s="76">
        <f>SUM(INDEX(Table4,MATCH($G43,'AEO Table 4'!$A$34:$A$72,0),MATCH(Z$42,'AEO Table 4'!$C$1:$AK$1,0)),INDEX(Table4,MATCH($F43,'AEO Table 4'!$A$34:$A$72,0),MATCH(Z$42,'AEO Table 4'!$C$1:$AK$1,0)),INDEX(Table4,MATCH($E43,'AEO Table 4'!$A$34:$A$72,0),MATCH(Z$42,'AEO Table 4'!$C$1:$AK$1,0)),INDEX(Table4,MATCH($D43,'AEO Table 4'!$A$34:$A$72,0),MATCH(Z$42,'AEO Table 4'!$C$1:$AK$1,0)),INDEX(Table4,MATCH($C43,'AEO Table 4'!$A$34:$A$72,0),MATCH(Z$42,'AEO Table 4'!$C$1:$AK$1,0)),INDEX(Table4,MATCH($B43,'AEO Table 4'!$A$34:$A$72,0),MATCH(Z$42,'AEO Table 4'!$C$1:$AK$1,0)),INDEX(Table4,MATCH($H43,'AEO Table 4'!$A$34:$A$72,0),MATCH(Z$42,'AEO Table 4'!$C$1:$AK$1,0)))
*Percent_urban*quadrillion</f>
        <v>1045616990693739.6</v>
      </c>
      <c r="AA43" s="76">
        <f>SUM(INDEX(Table4,MATCH($G43,'AEO Table 4'!$A$34:$A$72,0),MATCH(AA$42,'AEO Table 4'!$C$1:$AK$1,0)),INDEX(Table4,MATCH($F43,'AEO Table 4'!$A$34:$A$72,0),MATCH(AA$42,'AEO Table 4'!$C$1:$AK$1,0)),INDEX(Table4,MATCH($E43,'AEO Table 4'!$A$34:$A$72,0),MATCH(AA$42,'AEO Table 4'!$C$1:$AK$1,0)),INDEX(Table4,MATCH($D43,'AEO Table 4'!$A$34:$A$72,0),MATCH(AA$42,'AEO Table 4'!$C$1:$AK$1,0)),INDEX(Table4,MATCH($C43,'AEO Table 4'!$A$34:$A$72,0),MATCH(AA$42,'AEO Table 4'!$C$1:$AK$1,0)),INDEX(Table4,MATCH($B43,'AEO Table 4'!$A$34:$A$72,0),MATCH(AA$42,'AEO Table 4'!$C$1:$AK$1,0)),INDEX(Table4,MATCH($H43,'AEO Table 4'!$A$34:$A$72,0),MATCH(AA$42,'AEO Table 4'!$C$1:$AK$1,0)))
*Percent_urban*quadrillion</f>
        <v>1051431987309644.5</v>
      </c>
      <c r="AB43" s="76">
        <f>SUM(INDEX(Table4,MATCH($G43,'AEO Table 4'!$A$34:$A$72,0),MATCH(AB$42,'AEO Table 4'!$C$1:$AK$1,0)),INDEX(Table4,MATCH($F43,'AEO Table 4'!$A$34:$A$72,0),MATCH(AB$42,'AEO Table 4'!$C$1:$AK$1,0)),INDEX(Table4,MATCH($E43,'AEO Table 4'!$A$34:$A$72,0),MATCH(AB$42,'AEO Table 4'!$C$1:$AK$1,0)),INDEX(Table4,MATCH($D43,'AEO Table 4'!$A$34:$A$72,0),MATCH(AB$42,'AEO Table 4'!$C$1:$AK$1,0)),INDEX(Table4,MATCH($C43,'AEO Table 4'!$A$34:$A$72,0),MATCH(AB$42,'AEO Table 4'!$C$1:$AK$1,0)),INDEX(Table4,MATCH($B43,'AEO Table 4'!$A$34:$A$72,0),MATCH(AB$42,'AEO Table 4'!$C$1:$AK$1,0)),INDEX(Table4,MATCH($H43,'AEO Table 4'!$A$34:$A$72,0),MATCH(AB$42,'AEO Table 4'!$C$1:$AK$1,0)))
*Percent_urban*quadrillion</f>
        <v>1057631552453468.8</v>
      </c>
      <c r="AC43" s="76">
        <f>SUM(INDEX(Table4,MATCH($G43,'AEO Table 4'!$A$34:$A$72,0),MATCH(AC$42,'AEO Table 4'!$C$1:$AK$1,0)),INDEX(Table4,MATCH($F43,'AEO Table 4'!$A$34:$A$72,0),MATCH(AC$42,'AEO Table 4'!$C$1:$AK$1,0)),INDEX(Table4,MATCH($E43,'AEO Table 4'!$A$34:$A$72,0),MATCH(AC$42,'AEO Table 4'!$C$1:$AK$1,0)),INDEX(Table4,MATCH($D43,'AEO Table 4'!$A$34:$A$72,0),MATCH(AC$42,'AEO Table 4'!$C$1:$AK$1,0)),INDEX(Table4,MATCH($C43,'AEO Table 4'!$A$34:$A$72,0),MATCH(AC$42,'AEO Table 4'!$C$1:$AK$1,0)),INDEX(Table4,MATCH($B43,'AEO Table 4'!$A$34:$A$72,0),MATCH(AC$42,'AEO Table 4'!$C$1:$AK$1,0)),INDEX(Table4,MATCH($H43,'AEO Table 4'!$A$34:$A$72,0),MATCH(AC$42,'AEO Table 4'!$C$1:$AK$1,0)))
*Percent_urban*quadrillion</f>
        <v>1063686904399323.4</v>
      </c>
      <c r="AD43" s="76">
        <f>SUM(INDEX(Table4,MATCH($G43,'AEO Table 4'!$A$34:$A$72,0),MATCH(AD$42,'AEO Table 4'!$C$1:$AK$1,0)),INDEX(Table4,MATCH($F43,'AEO Table 4'!$A$34:$A$72,0),MATCH(AD$42,'AEO Table 4'!$C$1:$AK$1,0)),INDEX(Table4,MATCH($E43,'AEO Table 4'!$A$34:$A$72,0),MATCH(AD$42,'AEO Table 4'!$C$1:$AK$1,0)),INDEX(Table4,MATCH($D43,'AEO Table 4'!$A$34:$A$72,0),MATCH(AD$42,'AEO Table 4'!$C$1:$AK$1,0)),INDEX(Table4,MATCH($C43,'AEO Table 4'!$A$34:$A$72,0),MATCH(AD$42,'AEO Table 4'!$C$1:$AK$1,0)),INDEX(Table4,MATCH($B43,'AEO Table 4'!$A$34:$A$72,0),MATCH(AD$42,'AEO Table 4'!$C$1:$AK$1,0)),INDEX(Table4,MATCH($H43,'AEO Table 4'!$A$34:$A$72,0),MATCH(AD$42,'AEO Table 4'!$C$1:$AK$1,0)))
*Percent_urban*quadrillion</f>
        <v>1069740653976311.3</v>
      </c>
      <c r="AE43" s="76">
        <f>SUM(INDEX(Table4,MATCH($G43,'AEO Table 4'!$A$34:$A$72,0),MATCH(AE$42,'AEO Table 4'!$C$1:$AK$1,0)),INDEX(Table4,MATCH($F43,'AEO Table 4'!$A$34:$A$72,0),MATCH(AE$42,'AEO Table 4'!$C$1:$AK$1,0)),INDEX(Table4,MATCH($E43,'AEO Table 4'!$A$34:$A$72,0),MATCH(AE$42,'AEO Table 4'!$C$1:$AK$1,0)),INDEX(Table4,MATCH($D43,'AEO Table 4'!$A$34:$A$72,0),MATCH(AE$42,'AEO Table 4'!$C$1:$AK$1,0)),INDEX(Table4,MATCH($C43,'AEO Table 4'!$A$34:$A$72,0),MATCH(AE$42,'AEO Table 4'!$C$1:$AK$1,0)),INDEX(Table4,MATCH($B43,'AEO Table 4'!$A$34:$A$72,0),MATCH(AE$42,'AEO Table 4'!$C$1:$AK$1,0)),INDEX(Table4,MATCH($H43,'AEO Table 4'!$A$34:$A$72,0),MATCH(AE$42,'AEO Table 4'!$C$1:$AK$1,0)))
*Percent_urban*quadrillion</f>
        <v>1076229446700507.6</v>
      </c>
      <c r="AF43" s="76">
        <f>SUM(INDEX(Table4,MATCH($G43,'AEO Table 4'!$A$34:$A$72,0),MATCH(AF$42,'AEO Table 4'!$C$1:$AK$1,0)),INDEX(Table4,MATCH($F43,'AEO Table 4'!$A$34:$A$72,0),MATCH(AF$42,'AEO Table 4'!$C$1:$AK$1,0)),INDEX(Table4,MATCH($E43,'AEO Table 4'!$A$34:$A$72,0),MATCH(AF$42,'AEO Table 4'!$C$1:$AK$1,0)),INDEX(Table4,MATCH($D43,'AEO Table 4'!$A$34:$A$72,0),MATCH(AF$42,'AEO Table 4'!$C$1:$AK$1,0)),INDEX(Table4,MATCH($C43,'AEO Table 4'!$A$34:$A$72,0),MATCH(AF$42,'AEO Table 4'!$C$1:$AK$1,0)),INDEX(Table4,MATCH($B43,'AEO Table 4'!$A$34:$A$72,0),MATCH(AF$42,'AEO Table 4'!$C$1:$AK$1,0)),INDEX(Table4,MATCH($H43,'AEO Table 4'!$A$34:$A$72,0),MATCH(AF$42,'AEO Table 4'!$C$1:$AK$1,0)))
*Percent_urban*quadrillion</f>
        <v>1082925746192893.4</v>
      </c>
      <c r="AG43" s="76">
        <f>SUM(INDEX(Table4,MATCH($G43,'AEO Table 4'!$A$34:$A$72,0),MATCH(AG$42,'AEO Table 4'!$C$1:$AK$1,0)),INDEX(Table4,MATCH($F43,'AEO Table 4'!$A$34:$A$72,0),MATCH(AG$42,'AEO Table 4'!$C$1:$AK$1,0)),INDEX(Table4,MATCH($E43,'AEO Table 4'!$A$34:$A$72,0),MATCH(AG$42,'AEO Table 4'!$C$1:$AK$1,0)),INDEX(Table4,MATCH($D43,'AEO Table 4'!$A$34:$A$72,0),MATCH(AG$42,'AEO Table 4'!$C$1:$AK$1,0)),INDEX(Table4,MATCH($C43,'AEO Table 4'!$A$34:$A$72,0),MATCH(AG$42,'AEO Table 4'!$C$1:$AK$1,0)),INDEX(Table4,MATCH($B43,'AEO Table 4'!$A$34:$A$72,0),MATCH(AG$42,'AEO Table 4'!$C$1:$AK$1,0)),INDEX(Table4,MATCH($H43,'AEO Table 4'!$A$34:$A$72,0),MATCH(AG$42,'AEO Table 4'!$C$1:$AK$1,0)))
*Percent_urban*quadrillion</f>
        <v>1090024240270727.6</v>
      </c>
      <c r="AH43" s="76">
        <f>SUM(INDEX(Table4,MATCH($G43,'AEO Table 4'!$A$34:$A$72,0),MATCH(AH$42,'AEO Table 4'!$C$1:$AK$1,0)),INDEX(Table4,MATCH($F43,'AEO Table 4'!$A$34:$A$72,0),MATCH(AH$42,'AEO Table 4'!$C$1:$AK$1,0)),INDEX(Table4,MATCH($E43,'AEO Table 4'!$A$34:$A$72,0),MATCH(AH$42,'AEO Table 4'!$C$1:$AK$1,0)),INDEX(Table4,MATCH($D43,'AEO Table 4'!$A$34:$A$72,0),MATCH(AH$42,'AEO Table 4'!$C$1:$AK$1,0)),INDEX(Table4,MATCH($C43,'AEO Table 4'!$A$34:$A$72,0),MATCH(AH$42,'AEO Table 4'!$C$1:$AK$1,0)),INDEX(Table4,MATCH($B43,'AEO Table 4'!$A$34:$A$72,0),MATCH(AH$42,'AEO Table 4'!$C$1:$AK$1,0)),INDEX(Table4,MATCH($H43,'AEO Table 4'!$A$34:$A$72,0),MATCH(AH$42,'AEO Table 4'!$C$1:$AK$1,0)))
*Percent_urban*quadrillion</f>
        <v>1097098698815566.9</v>
      </c>
      <c r="AI43" s="76">
        <f>SUM(INDEX(Table4,MATCH($G43,'AEO Table 4'!$A$34:$A$72,0),MATCH(AI$42,'AEO Table 4'!$C$1:$AK$1,0)),INDEX(Table4,MATCH($F43,'AEO Table 4'!$A$34:$A$72,0),MATCH(AI$42,'AEO Table 4'!$C$1:$AK$1,0)),INDEX(Table4,MATCH($E43,'AEO Table 4'!$A$34:$A$72,0),MATCH(AI$42,'AEO Table 4'!$C$1:$AK$1,0)),INDEX(Table4,MATCH($D43,'AEO Table 4'!$A$34:$A$72,0),MATCH(AI$42,'AEO Table 4'!$C$1:$AK$1,0)),INDEX(Table4,MATCH($C43,'AEO Table 4'!$A$34:$A$72,0),MATCH(AI$42,'AEO Table 4'!$C$1:$AK$1,0)),INDEX(Table4,MATCH($B43,'AEO Table 4'!$A$34:$A$72,0),MATCH(AI$42,'AEO Table 4'!$C$1:$AK$1,0)),INDEX(Table4,MATCH($H43,'AEO Table 4'!$A$34:$A$72,0),MATCH(AI$42,'AEO Table 4'!$C$1:$AK$1,0)))
*Percent_urban*quadrillion</f>
        <v>1104238053299492.3</v>
      </c>
      <c r="AJ43" s="76">
        <f>SUM(INDEX(Table4,MATCH($G43,'AEO Table 4'!$A$34:$A$72,0),MATCH(AJ$42,'AEO Table 4'!$C$1:$AK$1,0)),INDEX(Table4,MATCH($F43,'AEO Table 4'!$A$34:$A$72,0),MATCH(AJ$42,'AEO Table 4'!$C$1:$AK$1,0)),INDEX(Table4,MATCH($E43,'AEO Table 4'!$A$34:$A$72,0),MATCH(AJ$42,'AEO Table 4'!$C$1:$AK$1,0)),INDEX(Table4,MATCH($D43,'AEO Table 4'!$A$34:$A$72,0),MATCH(AJ$42,'AEO Table 4'!$C$1:$AK$1,0)),INDEX(Table4,MATCH($C43,'AEO Table 4'!$A$34:$A$72,0),MATCH(AJ$42,'AEO Table 4'!$C$1:$AK$1,0)),INDEX(Table4,MATCH($B43,'AEO Table 4'!$A$34:$A$72,0),MATCH(AJ$42,'AEO Table 4'!$C$1:$AK$1,0)),INDEX(Table4,MATCH($H43,'AEO Table 4'!$A$34:$A$72,0),MATCH(AJ$42,'AEO Table 4'!$C$1:$AK$1,0)))
*Percent_urban*quadrillion</f>
        <v>1111670641285956</v>
      </c>
      <c r="AK43" s="76">
        <f>SUM(INDEX(Table4,MATCH($G43,'AEO Table 4'!$A$34:$A$72,0),MATCH(AK$42,'AEO Table 4'!$C$1:$AK$1,0)),INDEX(Table4,MATCH($F43,'AEO Table 4'!$A$34:$A$72,0),MATCH(AK$42,'AEO Table 4'!$C$1:$AK$1,0)),INDEX(Table4,MATCH($E43,'AEO Table 4'!$A$34:$A$72,0),MATCH(AK$42,'AEO Table 4'!$C$1:$AK$1,0)),INDEX(Table4,MATCH($D43,'AEO Table 4'!$A$34:$A$72,0),MATCH(AK$42,'AEO Table 4'!$C$1:$AK$1,0)),INDEX(Table4,MATCH($C43,'AEO Table 4'!$A$34:$A$72,0),MATCH(AK$42,'AEO Table 4'!$C$1:$AK$1,0)),INDEX(Table4,MATCH($B43,'AEO Table 4'!$A$34:$A$72,0),MATCH(AK$42,'AEO Table 4'!$C$1:$AK$1,0)),INDEX(Table4,MATCH($H43,'AEO Table 4'!$A$34:$A$72,0),MATCH(AK$42,'AEO Table 4'!$C$1:$AK$1,0)))
*Percent_urban*quadrillion</f>
        <v>1119551892554991.4</v>
      </c>
      <c r="AL43" s="76">
        <f>SUM(INDEX(Table4,MATCH($G43,'AEO Table 4'!$A$34:$A$72,0),MATCH(AL$42,'AEO Table 4'!$C$1:$AK$1,0)),INDEX(Table4,MATCH($F43,'AEO Table 4'!$A$34:$A$72,0),MATCH(AL$42,'AEO Table 4'!$C$1:$AK$1,0)),INDEX(Table4,MATCH($E43,'AEO Table 4'!$A$34:$A$72,0),MATCH(AL$42,'AEO Table 4'!$C$1:$AK$1,0)),INDEX(Table4,MATCH($D43,'AEO Table 4'!$A$34:$A$72,0),MATCH(AL$42,'AEO Table 4'!$C$1:$AK$1,0)),INDEX(Table4,MATCH($C43,'AEO Table 4'!$A$34:$A$72,0),MATCH(AL$42,'AEO Table 4'!$C$1:$AK$1,0)),INDEX(Table4,MATCH($B43,'AEO Table 4'!$A$34:$A$72,0),MATCH(AL$42,'AEO Table 4'!$C$1:$AK$1,0)),INDEX(Table4,MATCH($H43,'AEO Table 4'!$A$34:$A$72,0),MATCH(AL$42,'AEO Table 4'!$C$1:$AK$1,0)))
*Percent_urban*quadrillion</f>
        <v>1127507653976311.3</v>
      </c>
      <c r="AM43" s="76">
        <f>SUM(INDEX(Table4,MATCH($G43,'AEO Table 4'!$A$34:$A$72,0),MATCH(AM$42,'AEO Table 4'!$C$1:$AK$1,0)),INDEX(Table4,MATCH($F43,'AEO Table 4'!$A$34:$A$72,0),MATCH(AM$42,'AEO Table 4'!$C$1:$AK$1,0)),INDEX(Table4,MATCH($E43,'AEO Table 4'!$A$34:$A$72,0),MATCH(AM$42,'AEO Table 4'!$C$1:$AK$1,0)),INDEX(Table4,MATCH($D43,'AEO Table 4'!$A$34:$A$72,0),MATCH(AM$42,'AEO Table 4'!$C$1:$AK$1,0)),INDEX(Table4,MATCH($C43,'AEO Table 4'!$A$34:$A$72,0),MATCH(AM$42,'AEO Table 4'!$C$1:$AK$1,0)),INDEX(Table4,MATCH($B43,'AEO Table 4'!$A$34:$A$72,0),MATCH(AM$42,'AEO Table 4'!$C$1:$AK$1,0)),INDEX(Table4,MATCH($H43,'AEO Table 4'!$A$34:$A$72,0),MATCH(AM$42,'AEO Table 4'!$C$1:$AK$1,0)))
*Percent_urban*quadrillion</f>
        <v>1135600417935702.3</v>
      </c>
      <c r="AN43" s="76">
        <f>SUM(INDEX(Table4,MATCH($G43,'AEO Table 4'!$A$34:$A$72,0),MATCH(AN$42,'AEO Table 4'!$C$1:$AK$1,0)),INDEX(Table4,MATCH($F43,'AEO Table 4'!$A$34:$A$72,0),MATCH(AN$42,'AEO Table 4'!$C$1:$AK$1,0)),INDEX(Table4,MATCH($E43,'AEO Table 4'!$A$34:$A$72,0),MATCH(AN$42,'AEO Table 4'!$C$1:$AK$1,0)),INDEX(Table4,MATCH($D43,'AEO Table 4'!$A$34:$A$72,0),MATCH(AN$42,'AEO Table 4'!$C$1:$AK$1,0)),INDEX(Table4,MATCH($C43,'AEO Table 4'!$A$34:$A$72,0),MATCH(AN$42,'AEO Table 4'!$C$1:$AK$1,0)),INDEX(Table4,MATCH($B43,'AEO Table 4'!$A$34:$A$72,0),MATCH(AN$42,'AEO Table 4'!$C$1:$AK$1,0)),INDEX(Table4,MATCH($H43,'AEO Table 4'!$A$34:$A$72,0),MATCH(AN$42,'AEO Table 4'!$C$1:$AK$1,0)))
*Percent_urban*quadrillion</f>
        <v>1144054516074450</v>
      </c>
      <c r="AO43" s="76">
        <f>SUM(INDEX(Table4,MATCH($G43,'AEO Table 4'!$A$34:$A$72,0),MATCH(AO$42,'AEO Table 4'!$C$1:$AK$1,0)),INDEX(Table4,MATCH($F43,'AEO Table 4'!$A$34:$A$72,0),MATCH(AO$42,'AEO Table 4'!$C$1:$AK$1,0)),INDEX(Table4,MATCH($E43,'AEO Table 4'!$A$34:$A$72,0),MATCH(AO$42,'AEO Table 4'!$C$1:$AK$1,0)),INDEX(Table4,MATCH($D43,'AEO Table 4'!$A$34:$A$72,0),MATCH(AO$42,'AEO Table 4'!$C$1:$AK$1,0)),INDEX(Table4,MATCH($C43,'AEO Table 4'!$A$34:$A$72,0),MATCH(AO$42,'AEO Table 4'!$C$1:$AK$1,0)),INDEX(Table4,MATCH($B43,'AEO Table 4'!$A$34:$A$72,0),MATCH(AO$42,'AEO Table 4'!$C$1:$AK$1,0)),INDEX(Table4,MATCH($H43,'AEO Table 4'!$A$34:$A$72,0),MATCH(AO$42,'AEO Table 4'!$C$1:$AK$1,0)))
*Percent_urban*quadrillion</f>
        <v>1152611165820642.8</v>
      </c>
    </row>
    <row r="44" spans="2:41" x14ac:dyDescent="0.45">
      <c r="I44" s="1" t="s">
        <v>107</v>
      </c>
      <c r="J44" s="9">
        <v>0</v>
      </c>
      <c r="K44" s="9">
        <v>0</v>
      </c>
      <c r="L44" s="9">
        <v>0</v>
      </c>
      <c r="M44" s="9">
        <v>0</v>
      </c>
      <c r="N44" s="9">
        <v>0</v>
      </c>
      <c r="O44" s="9">
        <v>0</v>
      </c>
      <c r="P44" s="9">
        <v>0</v>
      </c>
      <c r="Q44" s="9">
        <v>0</v>
      </c>
      <c r="R44" s="9">
        <v>0</v>
      </c>
      <c r="S44" s="9">
        <v>0</v>
      </c>
      <c r="T44" s="9">
        <v>0</v>
      </c>
      <c r="U44" s="9">
        <v>0</v>
      </c>
      <c r="V44" s="9">
        <v>0</v>
      </c>
      <c r="W44" s="9">
        <v>0</v>
      </c>
      <c r="X44" s="9">
        <v>0</v>
      </c>
      <c r="Y44" s="9">
        <v>0</v>
      </c>
      <c r="Z44" s="9">
        <v>0</v>
      </c>
      <c r="AA44" s="9">
        <v>0</v>
      </c>
      <c r="AB44" s="9">
        <v>0</v>
      </c>
      <c r="AC44" s="9">
        <v>0</v>
      </c>
      <c r="AD44" s="9">
        <v>0</v>
      </c>
      <c r="AE44" s="9">
        <v>0</v>
      </c>
      <c r="AF44" s="9">
        <v>0</v>
      </c>
      <c r="AG44" s="9">
        <v>0</v>
      </c>
      <c r="AH44" s="9">
        <v>0</v>
      </c>
      <c r="AI44" s="9">
        <v>0</v>
      </c>
      <c r="AJ44" s="9">
        <v>0</v>
      </c>
      <c r="AK44" s="9">
        <v>0</v>
      </c>
      <c r="AL44" s="9">
        <v>0</v>
      </c>
      <c r="AM44" s="9">
        <v>0</v>
      </c>
      <c r="AN44" s="9">
        <v>0</v>
      </c>
      <c r="AO44" s="9">
        <v>0</v>
      </c>
    </row>
    <row r="45" spans="2:41" x14ac:dyDescent="0.45">
      <c r="F45" s="69" t="s">
        <v>458</v>
      </c>
      <c r="G45" s="69" t="s">
        <v>459</v>
      </c>
      <c r="H45" s="69" t="s">
        <v>460</v>
      </c>
      <c r="I45" s="1" t="s">
        <v>108</v>
      </c>
      <c r="J45" s="76">
        <f>SUM(INDEX(Table4,MATCH($G45,'AEO Table 4'!$A$34:$A$72,0),MATCH(J$42,'AEO Table 4'!$C$1:$AK$1,0)),INDEX(Table4,MATCH($H45,'AEO Table 4'!$A$34:$A$72,0),MATCH(J$42,'AEO Table 4'!$C$1:$AK$1,0)),INDEX(Table4,MATCH($F45,'AEO Table 4'!$A$34:$A$72,0),MATCH(J$42,'AEO Table 4'!$C$1:$AK$1,0)))*Percent_urban*quadrillion</f>
        <v>912283076142132</v>
      </c>
      <c r="K45" s="76">
        <f>SUM(INDEX(Table4,MATCH($G45,'AEO Table 4'!$A$34:$A$72,0),MATCH(K$42,'AEO Table 4'!$C$1:$AK$1,0)),INDEX(Table4,MATCH($H45,'AEO Table 4'!$A$34:$A$72,0),MATCH(K$42,'AEO Table 4'!$C$1:$AK$1,0)),INDEX(Table4,MATCH($F45,'AEO Table 4'!$A$34:$A$72,0),MATCH(K$42,'AEO Table 4'!$C$1:$AK$1,0)))*Percent_urban*quadrillion</f>
        <v>914697044839255.38</v>
      </c>
      <c r="L45" s="76">
        <f>SUM(INDEX(Table4,MATCH($G45,'AEO Table 4'!$A$34:$A$72,0),MATCH(L$42,'AEO Table 4'!$C$1:$AK$1,0)),INDEX(Table4,MATCH($H45,'AEO Table 4'!$A$34:$A$72,0),MATCH(L$42,'AEO Table 4'!$C$1:$AK$1,0)),INDEX(Table4,MATCH($F45,'AEO Table 4'!$A$34:$A$72,0),MATCH(L$42,'AEO Table 4'!$C$1:$AK$1,0)))*Percent_urban*quadrillion</f>
        <v>916305021996615.88</v>
      </c>
      <c r="M45" s="76">
        <f>SUM(INDEX(Table4,MATCH($G45,'AEO Table 4'!$A$34:$A$72,0),MATCH(M$42,'AEO Table 4'!$C$1:$AK$1,0)),INDEX(Table4,MATCH($H45,'AEO Table 4'!$A$34:$A$72,0),MATCH(M$42,'AEO Table 4'!$C$1:$AK$1,0)),INDEX(Table4,MATCH($F45,'AEO Table 4'!$A$34:$A$72,0),MATCH(M$42,'AEO Table 4'!$C$1:$AK$1,0)))*Percent_urban*quadrillion</f>
        <v>919318276649746.13</v>
      </c>
      <c r="N45" s="76">
        <f>SUM(INDEX(Table4,MATCH($G45,'AEO Table 4'!$A$34:$A$72,0),MATCH(N$42,'AEO Table 4'!$C$1:$AK$1,0)),INDEX(Table4,MATCH($H45,'AEO Table 4'!$A$34:$A$72,0),MATCH(N$42,'AEO Table 4'!$C$1:$AK$1,0)),INDEX(Table4,MATCH($F45,'AEO Table 4'!$A$34:$A$72,0),MATCH(N$42,'AEO Table 4'!$C$1:$AK$1,0)))*Percent_urban*quadrillion</f>
        <v>922922004230118.5</v>
      </c>
      <c r="O45" s="76">
        <f>SUM(INDEX(Table4,MATCH($G45,'AEO Table 4'!$A$34:$A$72,0),MATCH(O$42,'AEO Table 4'!$C$1:$AK$1,0)),INDEX(Table4,MATCH($H45,'AEO Table 4'!$A$34:$A$72,0),MATCH(O$42,'AEO Table 4'!$C$1:$AK$1,0)),INDEX(Table4,MATCH($F45,'AEO Table 4'!$A$34:$A$72,0),MATCH(O$42,'AEO Table 4'!$C$1:$AK$1,0)))*Percent_urban*quadrillion</f>
        <v>927320506768189.5</v>
      </c>
      <c r="P45" s="76">
        <f>SUM(INDEX(Table4,MATCH($G45,'AEO Table 4'!$A$34:$A$72,0),MATCH(P$42,'AEO Table 4'!$C$1:$AK$1,0)),INDEX(Table4,MATCH($H45,'AEO Table 4'!$A$34:$A$72,0),MATCH(P$42,'AEO Table 4'!$C$1:$AK$1,0)),INDEX(Table4,MATCH($F45,'AEO Table 4'!$A$34:$A$72,0),MATCH(P$42,'AEO Table 4'!$C$1:$AK$1,0)))*Percent_urban*quadrillion</f>
        <v>931842391708967.88</v>
      </c>
      <c r="Q45" s="76">
        <f>SUM(INDEX(Table4,MATCH($G45,'AEO Table 4'!$A$34:$A$72,0),MATCH(Q$42,'AEO Table 4'!$C$1:$AK$1,0)),INDEX(Table4,MATCH($H45,'AEO Table 4'!$A$34:$A$72,0),MATCH(Q$42,'AEO Table 4'!$C$1:$AK$1,0)),INDEX(Table4,MATCH($F45,'AEO Table 4'!$A$34:$A$72,0),MATCH(Q$42,'AEO Table 4'!$C$1:$AK$1,0)))*Percent_urban*quadrillion</f>
        <v>936136740270727.63</v>
      </c>
      <c r="R45" s="76">
        <f>SUM(INDEX(Table4,MATCH($G45,'AEO Table 4'!$A$34:$A$72,0),MATCH(R$42,'AEO Table 4'!$C$1:$AK$1,0)),INDEX(Table4,MATCH($H45,'AEO Table 4'!$A$34:$A$72,0),MATCH(R$42,'AEO Table 4'!$C$1:$AK$1,0)),INDEX(Table4,MATCH($F45,'AEO Table 4'!$A$34:$A$72,0),MATCH(R$42,'AEO Table 4'!$C$1:$AK$1,0)))*Percent_urban*quadrillion</f>
        <v>940534441624365.38</v>
      </c>
      <c r="S45" s="76">
        <f>SUM(INDEX(Table4,MATCH($G45,'AEO Table 4'!$A$34:$A$72,0),MATCH(S$42,'AEO Table 4'!$C$1:$AK$1,0)),INDEX(Table4,MATCH($H45,'AEO Table 4'!$A$34:$A$72,0),MATCH(S$42,'AEO Table 4'!$C$1:$AK$1,0)),INDEX(Table4,MATCH($F45,'AEO Table 4'!$A$34:$A$72,0),MATCH(S$42,'AEO Table 4'!$C$1:$AK$1,0)))*Percent_urban*quadrillion</f>
        <v>945920804568528</v>
      </c>
      <c r="T45" s="76">
        <f>SUM(INDEX(Table4,MATCH($G45,'AEO Table 4'!$A$34:$A$72,0),MATCH(T$42,'AEO Table 4'!$C$1:$AK$1,0)),INDEX(Table4,MATCH($H45,'AEO Table 4'!$A$34:$A$72,0),MATCH(T$42,'AEO Table 4'!$C$1:$AK$1,0)),INDEX(Table4,MATCH($F45,'AEO Table 4'!$A$34:$A$72,0),MATCH(T$42,'AEO Table 4'!$C$1:$AK$1,0)))*Percent_urban*quadrillion</f>
        <v>952626718274111.63</v>
      </c>
      <c r="U45" s="76">
        <f>SUM(INDEX(Table4,MATCH($G45,'AEO Table 4'!$A$34:$A$72,0),MATCH(U$42,'AEO Table 4'!$C$1:$AK$1,0)),INDEX(Table4,MATCH($H45,'AEO Table 4'!$A$34:$A$72,0),MATCH(U$42,'AEO Table 4'!$C$1:$AK$1,0)),INDEX(Table4,MATCH($F45,'AEO Table 4'!$A$34:$A$72,0),MATCH(U$42,'AEO Table 4'!$C$1:$AK$1,0)))*Percent_urban*quadrillion</f>
        <v>958612367174280.75</v>
      </c>
      <c r="V45" s="76">
        <f>SUM(INDEX(Table4,MATCH($G45,'AEO Table 4'!$A$34:$A$72,0),MATCH(V$42,'AEO Table 4'!$C$1:$AK$1,0)),INDEX(Table4,MATCH($H45,'AEO Table 4'!$A$34:$A$72,0),MATCH(V$42,'AEO Table 4'!$C$1:$AK$1,0)),INDEX(Table4,MATCH($F45,'AEO Table 4'!$A$34:$A$72,0),MATCH(V$42,'AEO Table 4'!$C$1:$AK$1,0)))*Percent_urban*quadrillion</f>
        <v>965448072758037.13</v>
      </c>
      <c r="W45" s="76">
        <f>SUM(INDEX(Table4,MATCH($G45,'AEO Table 4'!$A$34:$A$72,0),MATCH(W$42,'AEO Table 4'!$C$1:$AK$1,0)),INDEX(Table4,MATCH($H45,'AEO Table 4'!$A$34:$A$72,0),MATCH(W$42,'AEO Table 4'!$C$1:$AK$1,0)),INDEX(Table4,MATCH($F45,'AEO Table 4'!$A$34:$A$72,0),MATCH(W$42,'AEO Table 4'!$C$1:$AK$1,0)))*Percent_urban*quadrillion</f>
        <v>972542560913705.75</v>
      </c>
      <c r="X45" s="76">
        <f>SUM(INDEX(Table4,MATCH($G45,'AEO Table 4'!$A$34:$A$72,0),MATCH(X$42,'AEO Table 4'!$C$1:$AK$1,0)),INDEX(Table4,MATCH($H45,'AEO Table 4'!$A$34:$A$72,0),MATCH(X$42,'AEO Table 4'!$C$1:$AK$1,0)),INDEX(Table4,MATCH($F45,'AEO Table 4'!$A$34:$A$72,0),MATCH(X$42,'AEO Table 4'!$C$1:$AK$1,0)))*Percent_urban*quadrillion</f>
        <v>979273311336717.5</v>
      </c>
      <c r="Y45" s="76">
        <f>SUM(INDEX(Table4,MATCH($G45,'AEO Table 4'!$A$34:$A$72,0),MATCH(Y$42,'AEO Table 4'!$C$1:$AK$1,0)),INDEX(Table4,MATCH($H45,'AEO Table 4'!$A$34:$A$72,0),MATCH(Y$42,'AEO Table 4'!$C$1:$AK$1,0)),INDEX(Table4,MATCH($F45,'AEO Table 4'!$A$34:$A$72,0),MATCH(Y$42,'AEO Table 4'!$C$1:$AK$1,0)))*Percent_urban*quadrillion</f>
        <v>985728454314720.63</v>
      </c>
      <c r="Z45" s="76">
        <f>SUM(INDEX(Table4,MATCH($G45,'AEO Table 4'!$A$34:$A$72,0),MATCH(Z$42,'AEO Table 4'!$C$1:$AK$1,0)),INDEX(Table4,MATCH($H45,'AEO Table 4'!$A$34:$A$72,0),MATCH(Z$42,'AEO Table 4'!$C$1:$AK$1,0)),INDEX(Table4,MATCH($F45,'AEO Table 4'!$A$34:$A$72,0),MATCH(Z$42,'AEO Table 4'!$C$1:$AK$1,0)))*Percent_urban*quadrillion</f>
        <v>992384694585448.38</v>
      </c>
      <c r="AA45" s="76">
        <f>SUM(INDEX(Table4,MATCH($G45,'AEO Table 4'!$A$34:$A$72,0),MATCH(AA$42,'AEO Table 4'!$C$1:$AK$1,0)),INDEX(Table4,MATCH($H45,'AEO Table 4'!$A$34:$A$72,0),MATCH(AA$42,'AEO Table 4'!$C$1:$AK$1,0)),INDEX(Table4,MATCH($F45,'AEO Table 4'!$A$34:$A$72,0),MATCH(AA$42,'AEO Table 4'!$C$1:$AK$1,0)))*Percent_urban*quadrillion</f>
        <v>999068175126903.5</v>
      </c>
      <c r="AB45" s="76">
        <f>SUM(INDEX(Table4,MATCH($G45,'AEO Table 4'!$A$34:$A$72,0),MATCH(AB$42,'AEO Table 4'!$C$1:$AK$1,0)),INDEX(Table4,MATCH($H45,'AEO Table 4'!$A$34:$A$72,0),MATCH(AB$42,'AEO Table 4'!$C$1:$AK$1,0)),INDEX(Table4,MATCH($F45,'AEO Table 4'!$A$34:$A$72,0),MATCH(AB$42,'AEO Table 4'!$C$1:$AK$1,0)))*Percent_urban*quadrillion</f>
        <v>1005081865482233.4</v>
      </c>
      <c r="AC45" s="76">
        <f>SUM(INDEX(Table4,MATCH($G45,'AEO Table 4'!$A$34:$A$72,0),MATCH(AC$42,'AEO Table 4'!$C$1:$AK$1,0)),INDEX(Table4,MATCH($H45,'AEO Table 4'!$A$34:$A$72,0),MATCH(AC$42,'AEO Table 4'!$C$1:$AK$1,0)),INDEX(Table4,MATCH($F45,'AEO Table 4'!$A$34:$A$72,0),MATCH(AC$42,'AEO Table 4'!$C$1:$AK$1,0)))*Percent_urban*quadrillion</f>
        <v>1010590809644670.1</v>
      </c>
      <c r="AD45" s="76">
        <f>SUM(INDEX(Table4,MATCH($G45,'AEO Table 4'!$A$34:$A$72,0),MATCH(AD$42,'AEO Table 4'!$C$1:$AK$1,0)),INDEX(Table4,MATCH($H45,'AEO Table 4'!$A$34:$A$72,0),MATCH(AD$42,'AEO Table 4'!$C$1:$AK$1,0)),INDEX(Table4,MATCH($F45,'AEO Table 4'!$A$34:$A$72,0),MATCH(AD$42,'AEO Table 4'!$C$1:$AK$1,0)))*Percent_urban*quadrillion</f>
        <v>1015826549915397.5</v>
      </c>
      <c r="AE45" s="76">
        <f>SUM(INDEX(Table4,MATCH($G45,'AEO Table 4'!$A$34:$A$72,0),MATCH(AE$42,'AEO Table 4'!$C$1:$AK$1,0)),INDEX(Table4,MATCH($H45,'AEO Table 4'!$A$34:$A$72,0),MATCH(AE$42,'AEO Table 4'!$C$1:$AK$1,0)),INDEX(Table4,MATCH($F45,'AEO Table 4'!$A$34:$A$72,0),MATCH(AE$42,'AEO Table 4'!$C$1:$AK$1,0)))*Percent_urban*quadrillion</f>
        <v>1021111963620981.4</v>
      </c>
      <c r="AF45" s="76">
        <f>SUM(INDEX(Table4,MATCH($G45,'AEO Table 4'!$A$34:$A$72,0),MATCH(AF$42,'AEO Table 4'!$C$1:$AK$1,0)),INDEX(Table4,MATCH($H45,'AEO Table 4'!$A$34:$A$72,0),MATCH(AF$42,'AEO Table 4'!$C$1:$AK$1,0)),INDEX(Table4,MATCH($F45,'AEO Table 4'!$A$34:$A$72,0),MATCH(AF$42,'AEO Table 4'!$C$1:$AK$1,0)))*Percent_urban*quadrillion</f>
        <v>1026355715736040.6</v>
      </c>
      <c r="AG45" s="76">
        <f>SUM(INDEX(Table4,MATCH($G45,'AEO Table 4'!$A$34:$A$72,0),MATCH(AG$42,'AEO Table 4'!$C$1:$AK$1,0)),INDEX(Table4,MATCH($H45,'AEO Table 4'!$A$34:$A$72,0),MATCH(AG$42,'AEO Table 4'!$C$1:$AK$1,0)),INDEX(Table4,MATCH($F45,'AEO Table 4'!$A$34:$A$72,0),MATCH(AG$42,'AEO Table 4'!$C$1:$AK$1,0)))*Percent_urban*quadrillion</f>
        <v>1031626708121827.5</v>
      </c>
      <c r="AH45" s="76">
        <f>SUM(INDEX(Table4,MATCH($G45,'AEO Table 4'!$A$34:$A$72,0),MATCH(AH$42,'AEO Table 4'!$C$1:$AK$1,0)),INDEX(Table4,MATCH($H45,'AEO Table 4'!$A$34:$A$72,0),MATCH(AH$42,'AEO Table 4'!$C$1:$AK$1,0)),INDEX(Table4,MATCH($F45,'AEO Table 4'!$A$34:$A$72,0),MATCH(AH$42,'AEO Table 4'!$C$1:$AK$1,0)))*Percent_urban*quadrillion</f>
        <v>1037083575296108.3</v>
      </c>
      <c r="AI45" s="76">
        <f>SUM(INDEX(Table4,MATCH($G45,'AEO Table 4'!$A$34:$A$72,0),MATCH(AI$42,'AEO Table 4'!$C$1:$AK$1,0)),INDEX(Table4,MATCH($H45,'AEO Table 4'!$A$34:$A$72,0),MATCH(AI$42,'AEO Table 4'!$C$1:$AK$1,0)),INDEX(Table4,MATCH($F45,'AEO Table 4'!$A$34:$A$72,0),MATCH(AI$42,'AEO Table 4'!$C$1:$AK$1,0)))*Percent_urban*quadrillion</f>
        <v>1042992310490693.5</v>
      </c>
      <c r="AJ45" s="76">
        <f>SUM(INDEX(Table4,MATCH($G45,'AEO Table 4'!$A$34:$A$72,0),MATCH(AJ$42,'AEO Table 4'!$C$1:$AK$1,0)),INDEX(Table4,MATCH($H45,'AEO Table 4'!$A$34:$A$72,0),MATCH(AJ$42,'AEO Table 4'!$C$1:$AK$1,0)),INDEX(Table4,MATCH($F45,'AEO Table 4'!$A$34:$A$72,0),MATCH(AJ$42,'AEO Table 4'!$C$1:$AK$1,0)))*Percent_urban*quadrillion</f>
        <v>1049155822335025.5</v>
      </c>
      <c r="AK45" s="76">
        <f>SUM(INDEX(Table4,MATCH($G45,'AEO Table 4'!$A$34:$A$72,0),MATCH(AK$42,'AEO Table 4'!$C$1:$AK$1,0)),INDEX(Table4,MATCH($H45,'AEO Table 4'!$A$34:$A$72,0),MATCH(AK$42,'AEO Table 4'!$C$1:$AK$1,0)),INDEX(Table4,MATCH($F45,'AEO Table 4'!$A$34:$A$72,0),MATCH(AK$42,'AEO Table 4'!$C$1:$AK$1,0)))*Percent_urban*quadrillion</f>
        <v>1055549274111675.3</v>
      </c>
      <c r="AL45" s="76">
        <f>SUM(INDEX(Table4,MATCH($G45,'AEO Table 4'!$A$34:$A$72,0),MATCH(AL$42,'AEO Table 4'!$C$1:$AK$1,0)),INDEX(Table4,MATCH($H45,'AEO Table 4'!$A$34:$A$72,0),MATCH(AL$42,'AEO Table 4'!$C$1:$AK$1,0)),INDEX(Table4,MATCH($F45,'AEO Table 4'!$A$34:$A$72,0),MATCH(AL$42,'AEO Table 4'!$C$1:$AK$1,0)))*Percent_urban*quadrillion</f>
        <v>1062008423011844.3</v>
      </c>
      <c r="AM45" s="76">
        <f>SUM(INDEX(Table4,MATCH($G45,'AEO Table 4'!$A$34:$A$72,0),MATCH(AM$42,'AEO Table 4'!$C$1:$AK$1,0)),INDEX(Table4,MATCH($H45,'AEO Table 4'!$A$34:$A$72,0),MATCH(AM$42,'AEO Table 4'!$C$1:$AK$1,0)),INDEX(Table4,MATCH($F45,'AEO Table 4'!$A$34:$A$72,0),MATCH(AM$42,'AEO Table 4'!$C$1:$AK$1,0)))*Percent_urban*quadrillion</f>
        <v>1068631013536379</v>
      </c>
      <c r="AN45" s="76">
        <f>SUM(INDEX(Table4,MATCH($G45,'AEO Table 4'!$A$34:$A$72,0),MATCH(AN$42,'AEO Table 4'!$C$1:$AK$1,0)),INDEX(Table4,MATCH($H45,'AEO Table 4'!$A$34:$A$72,0),MATCH(AN$42,'AEO Table 4'!$C$1:$AK$1,0)),INDEX(Table4,MATCH($F45,'AEO Table 4'!$A$34:$A$72,0),MATCH(AN$42,'AEO Table 4'!$C$1:$AK$1,0)))*Percent_urban*quadrillion</f>
        <v>1075184702199661.6</v>
      </c>
      <c r="AO45" s="76">
        <f>SUM(INDEX(Table4,MATCH($G45,'AEO Table 4'!$A$34:$A$72,0),MATCH(AO$42,'AEO Table 4'!$C$1:$AK$1,0)),INDEX(Table4,MATCH($H45,'AEO Table 4'!$A$34:$A$72,0),MATCH(AO$42,'AEO Table 4'!$C$1:$AK$1,0)),INDEX(Table4,MATCH($F45,'AEO Table 4'!$A$34:$A$72,0),MATCH(AO$42,'AEO Table 4'!$C$1:$AK$1,0)))*Percent_urban*quadrillion</f>
        <v>1081680705583756.5</v>
      </c>
    </row>
    <row r="46" spans="2:41" x14ac:dyDescent="0.45">
      <c r="H46" s="14" t="s">
        <v>464</v>
      </c>
      <c r="I46" s="1" t="s">
        <v>109</v>
      </c>
      <c r="J46" s="76">
        <f>INDEX(Table4,MATCH($H46,'AEO Table 4'!$A$34:$A$72,0),MATCH(J$42,'AEO Table 4'!$C$1:$AK$1,0))*Percent_urban*quadrillion</f>
        <v>39893376480541.453</v>
      </c>
      <c r="K46" s="76">
        <f>INDEX(Table4,MATCH($H46,'AEO Table 4'!$A$34:$A$72,0),MATCH(K$42,'AEO Table 4'!$C$1:$AK$1,0))*Percent_urban*quadrillion</f>
        <v>37944895939086.297</v>
      </c>
      <c r="L46" s="76">
        <f>INDEX(Table4,MATCH($H46,'AEO Table 4'!$A$34:$A$72,0),MATCH(L$42,'AEO Table 4'!$C$1:$AK$1,0))*Percent_urban*quadrillion</f>
        <v>36179886632825.719</v>
      </c>
      <c r="M46" s="76">
        <f>INDEX(Table4,MATCH($H46,'AEO Table 4'!$A$34:$A$72,0),MATCH(M$42,'AEO Table 4'!$C$1:$AK$1,0))*Percent_urban*quadrillion</f>
        <v>34470159052453.465</v>
      </c>
      <c r="N46" s="76">
        <f>INDEX(Table4,MATCH($H46,'AEO Table 4'!$A$34:$A$72,0),MATCH(N$42,'AEO Table 4'!$C$1:$AK$1,0))*Percent_urban*quadrillion</f>
        <v>32892626903553.305</v>
      </c>
      <c r="O46" s="76">
        <f>INDEX(Table4,MATCH($H46,'AEO Table 4'!$A$34:$A$72,0),MATCH(O$42,'AEO Table 4'!$C$1:$AK$1,0))*Percent_urban*quadrillion</f>
        <v>31482542301184.426</v>
      </c>
      <c r="P46" s="76">
        <f>INDEX(Table4,MATCH($H46,'AEO Table 4'!$A$34:$A$72,0),MATCH(P$42,'AEO Table 4'!$C$1:$AK$1,0))*Percent_urban*quadrillion</f>
        <v>30271952622673.43</v>
      </c>
      <c r="Q46" s="76">
        <f>INDEX(Table4,MATCH($H46,'AEO Table 4'!$A$34:$A$72,0),MATCH(Q$42,'AEO Table 4'!$C$1:$AK$1,0))*Percent_urban*quadrillion</f>
        <v>29244834179357.02</v>
      </c>
      <c r="R46" s="76">
        <f>INDEX(Table4,MATCH($H46,'AEO Table 4'!$A$34:$A$72,0),MATCH(R$42,'AEO Table 4'!$C$1:$AK$1,0))*Percent_urban*quadrillion</f>
        <v>28430830795262.262</v>
      </c>
      <c r="S46" s="76">
        <f>INDEX(Table4,MATCH($H46,'AEO Table 4'!$A$34:$A$72,0),MATCH(S$42,'AEO Table 4'!$C$1:$AK$1,0))*Percent_urban*quadrillion</f>
        <v>27760239424703.891</v>
      </c>
      <c r="T46" s="76">
        <f>INDEX(Table4,MATCH($H46,'AEO Table 4'!$A$34:$A$72,0),MATCH(T$42,'AEO Table 4'!$C$1:$AK$1,0))*Percent_urban*quadrillion</f>
        <v>27234662436548.223</v>
      </c>
      <c r="U46" s="76">
        <f>INDEX(Table4,MATCH($H46,'AEO Table 4'!$A$34:$A$72,0),MATCH(U$42,'AEO Table 4'!$C$1:$AK$1,0))*Percent_urban*quadrillion</f>
        <v>26866117597292.723</v>
      </c>
      <c r="V46" s="76">
        <f>INDEX(Table4,MATCH($H46,'AEO Table 4'!$A$34:$A$72,0),MATCH(V$42,'AEO Table 4'!$C$1:$AK$1,0))*Percent_urban*quadrillion</f>
        <v>26455109983079.523</v>
      </c>
      <c r="W46" s="76">
        <f>INDEX(Table4,MATCH($H46,'AEO Table 4'!$A$34:$A$72,0),MATCH(W$42,'AEO Table 4'!$C$1:$AK$1,0))*Percent_urban*quadrillion</f>
        <v>26021669204737.73</v>
      </c>
      <c r="X46" s="76">
        <f>INDEX(Table4,MATCH($H46,'AEO Table 4'!$A$34:$A$72,0),MATCH(X$42,'AEO Table 4'!$C$1:$AK$1,0))*Percent_urban*quadrillion</f>
        <v>25562590524534.684</v>
      </c>
      <c r="Y46" s="76">
        <f>INDEX(Table4,MATCH($H46,'AEO Table 4'!$A$34:$A$72,0),MATCH(Y$42,'AEO Table 4'!$C$1:$AK$1,0))*Percent_urban*quadrillion</f>
        <v>25095499999999.996</v>
      </c>
      <c r="Z46" s="76">
        <f>INDEX(Table4,MATCH($H46,'AEO Table 4'!$A$34:$A$72,0),MATCH(Z$42,'AEO Table 4'!$C$1:$AK$1,0))*Percent_urban*quadrillion</f>
        <v>24619596446700.508</v>
      </c>
      <c r="AA46" s="76">
        <f>INDEX(Table4,MATCH($H46,'AEO Table 4'!$A$34:$A$72,0),MATCH(AA$42,'AEO Table 4'!$C$1:$AK$1,0))*Percent_urban*quadrillion</f>
        <v>24136482233502.539</v>
      </c>
      <c r="AB46" s="76">
        <f>INDEX(Table4,MATCH($H46,'AEO Table 4'!$A$34:$A$72,0),MATCH(AB$42,'AEO Table 4'!$C$1:$AK$1,0))*Percent_urban*quadrillion</f>
        <v>23657373942470.391</v>
      </c>
      <c r="AC46" s="76">
        <f>INDEX(Table4,MATCH($H46,'AEO Table 4'!$A$34:$A$72,0),MATCH(AC$42,'AEO Table 4'!$C$1:$AK$1,0))*Percent_urban*quadrillion</f>
        <v>23183873942470.391</v>
      </c>
      <c r="AD46" s="76">
        <f>INDEX(Table4,MATCH($H46,'AEO Table 4'!$A$34:$A$72,0),MATCH(AD$42,'AEO Table 4'!$C$1:$AK$1,0))*Percent_urban*quadrillion</f>
        <v>22714379864636.211</v>
      </c>
      <c r="AE46" s="76">
        <f>INDEX(Table4,MATCH($H46,'AEO Table 4'!$A$34:$A$72,0),MATCH(AE$42,'AEO Table 4'!$C$1:$AK$1,0))*Percent_urban*quadrillion</f>
        <v>22267318950930.629</v>
      </c>
      <c r="AF46" s="76">
        <f>INDEX(Table4,MATCH($H46,'AEO Table 4'!$A$34:$A$72,0),MATCH(AF$42,'AEO Table 4'!$C$1:$AK$1,0))*Percent_urban*quadrillion</f>
        <v>21830673434856.176</v>
      </c>
      <c r="AG46" s="76">
        <f>INDEX(Table4,MATCH($H46,'AEO Table 4'!$A$34:$A$72,0),MATCH(AG$42,'AEO Table 4'!$C$1:$AK$1,0))*Percent_urban*quadrillion</f>
        <v>21397232656514.383</v>
      </c>
      <c r="AH46" s="76">
        <f>INDEX(Table4,MATCH($H46,'AEO Table 4'!$A$34:$A$72,0),MATCH(AH$42,'AEO Table 4'!$C$1:$AK$1,0))*Percent_urban*quadrillion</f>
        <v>20982219120135.363</v>
      </c>
      <c r="AI46" s="76">
        <f>INDEX(Table4,MATCH($H46,'AEO Table 4'!$A$34:$A$72,0),MATCH(AI$42,'AEO Table 4'!$C$1:$AK$1,0))*Percent_urban*quadrillion</f>
        <v>20591241116751.27</v>
      </c>
      <c r="AJ46" s="76">
        <f>INDEX(Table4,MATCH($H46,'AEO Table 4'!$A$34:$A$72,0),MATCH(AJ$42,'AEO Table 4'!$C$1:$AK$1,0))*Percent_urban*quadrillion</f>
        <v>20212280879864.637</v>
      </c>
      <c r="AK46" s="76">
        <f>INDEX(Table4,MATCH($H46,'AEO Table 4'!$A$34:$A$72,0),MATCH(AK$42,'AEO Table 4'!$C$1:$AK$1,0))*Percent_urban*quadrillion</f>
        <v>19862163282571.914</v>
      </c>
      <c r="AL46" s="76">
        <f>INDEX(Table4,MATCH($H46,'AEO Table 4'!$A$34:$A$72,0),MATCH(AL$42,'AEO Table 4'!$C$1:$AK$1,0))*Percent_urban*quadrillion</f>
        <v>19524864636209.813</v>
      </c>
      <c r="AM46" s="76">
        <f>INDEX(Table4,MATCH($H46,'AEO Table 4'!$A$34:$A$72,0),MATCH(AM$42,'AEO Table 4'!$C$1:$AK$1,0))*Percent_urban*quadrillion</f>
        <v>19195577834179.355</v>
      </c>
      <c r="AN46" s="76">
        <f>INDEX(Table4,MATCH($H46,'AEO Table 4'!$A$34:$A$72,0),MATCH(AN$42,'AEO Table 4'!$C$1:$AK$1,0))*Percent_urban*quadrillion</f>
        <v>18876706429780.031</v>
      </c>
      <c r="AO46" s="76">
        <f>INDEX(Table4,MATCH($H46,'AEO Table 4'!$A$34:$A$72,0),MATCH(AO$42,'AEO Table 4'!$C$1:$AK$1,0))*Percent_urban*quadrillion</f>
        <v>18571455160744.5</v>
      </c>
    </row>
    <row r="47" spans="2:41" x14ac:dyDescent="0.45">
      <c r="I47" s="1" t="s">
        <v>111</v>
      </c>
      <c r="J47" s="9">
        <v>0</v>
      </c>
      <c r="K47" s="9">
        <v>0</v>
      </c>
      <c r="L47" s="9">
        <v>0</v>
      </c>
      <c r="M47" s="9">
        <v>0</v>
      </c>
      <c r="N47" s="9">
        <v>0</v>
      </c>
      <c r="O47" s="9">
        <v>0</v>
      </c>
      <c r="P47" s="9">
        <v>0</v>
      </c>
      <c r="Q47" s="9">
        <v>0</v>
      </c>
      <c r="R47" s="9">
        <v>0</v>
      </c>
      <c r="S47" s="9">
        <v>0</v>
      </c>
      <c r="T47" s="9">
        <v>0</v>
      </c>
      <c r="U47" s="9">
        <v>0</v>
      </c>
      <c r="V47" s="9">
        <v>0</v>
      </c>
      <c r="W47" s="9">
        <v>0</v>
      </c>
      <c r="X47" s="9">
        <v>0</v>
      </c>
      <c r="Y47" s="9">
        <v>0</v>
      </c>
      <c r="Z47" s="9">
        <v>0</v>
      </c>
      <c r="AA47" s="9">
        <v>0</v>
      </c>
      <c r="AB47" s="9">
        <v>0</v>
      </c>
      <c r="AC47" s="9">
        <v>0</v>
      </c>
      <c r="AD47" s="9">
        <v>0</v>
      </c>
      <c r="AE47" s="9">
        <v>0</v>
      </c>
      <c r="AF47" s="9">
        <v>0</v>
      </c>
      <c r="AG47" s="9">
        <v>0</v>
      </c>
      <c r="AH47" s="9">
        <v>0</v>
      </c>
      <c r="AI47" s="9">
        <v>0</v>
      </c>
      <c r="AJ47" s="9">
        <v>0</v>
      </c>
      <c r="AK47" s="9">
        <v>0</v>
      </c>
      <c r="AL47" s="9">
        <v>0</v>
      </c>
      <c r="AM47" s="9">
        <v>0</v>
      </c>
      <c r="AN47" s="9">
        <v>0</v>
      </c>
      <c r="AO47" s="9">
        <v>0</v>
      </c>
    </row>
    <row r="48" spans="2:41" x14ac:dyDescent="0.45">
      <c r="I48" s="1" t="s">
        <v>239</v>
      </c>
      <c r="J48" s="9">
        <v>0</v>
      </c>
      <c r="K48" s="9">
        <v>0</v>
      </c>
      <c r="L48" s="9">
        <v>0</v>
      </c>
      <c r="M48" s="9">
        <v>0</v>
      </c>
      <c r="N48" s="9">
        <v>0</v>
      </c>
      <c r="O48" s="9">
        <v>0</v>
      </c>
      <c r="P48" s="9">
        <v>0</v>
      </c>
      <c r="Q48" s="9">
        <v>0</v>
      </c>
      <c r="R48" s="9">
        <v>0</v>
      </c>
      <c r="S48" s="9">
        <v>0</v>
      </c>
      <c r="T48" s="9">
        <v>0</v>
      </c>
      <c r="U48" s="9">
        <v>0</v>
      </c>
      <c r="V48" s="9">
        <v>0</v>
      </c>
      <c r="W48" s="9">
        <v>0</v>
      </c>
      <c r="X48" s="9">
        <v>0</v>
      </c>
      <c r="Y48" s="9">
        <v>0</v>
      </c>
      <c r="Z48" s="9">
        <v>0</v>
      </c>
      <c r="AA48" s="9">
        <v>0</v>
      </c>
      <c r="AB48" s="9">
        <v>0</v>
      </c>
      <c r="AC48" s="9">
        <v>0</v>
      </c>
      <c r="AD48" s="9">
        <v>0</v>
      </c>
      <c r="AE48" s="9">
        <v>0</v>
      </c>
      <c r="AF48" s="9">
        <v>0</v>
      </c>
      <c r="AG48" s="9">
        <v>0</v>
      </c>
      <c r="AH48" s="9">
        <v>0</v>
      </c>
      <c r="AI48" s="9">
        <v>0</v>
      </c>
      <c r="AJ48" s="9">
        <v>0</v>
      </c>
      <c r="AK48" s="9">
        <v>0</v>
      </c>
      <c r="AL48" s="9">
        <v>0</v>
      </c>
      <c r="AM48" s="9">
        <v>0</v>
      </c>
      <c r="AN48" s="9">
        <v>0</v>
      </c>
      <c r="AO48" s="9">
        <v>0</v>
      </c>
    </row>
    <row r="49" spans="6:41" x14ac:dyDescent="0.45">
      <c r="I49" s="1" t="s">
        <v>387</v>
      </c>
      <c r="J49" s="9">
        <v>0</v>
      </c>
      <c r="K49" s="9">
        <v>0</v>
      </c>
      <c r="L49" s="9">
        <v>0</v>
      </c>
      <c r="M49" s="9">
        <v>0</v>
      </c>
      <c r="N49" s="9">
        <v>0</v>
      </c>
      <c r="O49" s="9">
        <v>0</v>
      </c>
      <c r="P49" s="9">
        <v>0</v>
      </c>
      <c r="Q49" s="9">
        <v>0</v>
      </c>
      <c r="R49" s="9">
        <v>0</v>
      </c>
      <c r="S49" s="9">
        <v>0</v>
      </c>
      <c r="T49" s="9">
        <v>0</v>
      </c>
      <c r="U49" s="9">
        <v>0</v>
      </c>
      <c r="V49" s="9">
        <v>0</v>
      </c>
      <c r="W49" s="9">
        <v>0</v>
      </c>
      <c r="X49" s="9">
        <v>0</v>
      </c>
      <c r="Y49" s="9">
        <v>0</v>
      </c>
      <c r="Z49" s="9">
        <v>0</v>
      </c>
      <c r="AA49" s="9">
        <v>0</v>
      </c>
      <c r="AB49" s="9">
        <v>0</v>
      </c>
      <c r="AC49" s="9">
        <v>0</v>
      </c>
      <c r="AD49" s="9">
        <v>0</v>
      </c>
      <c r="AE49" s="9">
        <v>0</v>
      </c>
      <c r="AF49" s="9">
        <v>0</v>
      </c>
      <c r="AG49" s="9">
        <v>0</v>
      </c>
      <c r="AH49" s="9">
        <v>0</v>
      </c>
      <c r="AI49" s="9">
        <v>0</v>
      </c>
      <c r="AJ49" s="9">
        <v>0</v>
      </c>
      <c r="AK49" s="9">
        <v>0</v>
      </c>
      <c r="AL49" s="9">
        <v>0</v>
      </c>
      <c r="AM49" s="9">
        <v>0</v>
      </c>
      <c r="AN49" s="9">
        <v>0</v>
      </c>
      <c r="AO49" s="9">
        <v>0</v>
      </c>
    </row>
    <row r="50" spans="6:41" x14ac:dyDescent="0.45">
      <c r="I50" s="1" t="s">
        <v>388</v>
      </c>
      <c r="J50" s="9">
        <v>0</v>
      </c>
      <c r="K50" s="9">
        <v>0</v>
      </c>
      <c r="L50" s="9">
        <v>0</v>
      </c>
      <c r="M50" s="9">
        <v>0</v>
      </c>
      <c r="N50" s="9">
        <v>0</v>
      </c>
      <c r="O50" s="9">
        <v>0</v>
      </c>
      <c r="P50" s="9">
        <v>0</v>
      </c>
      <c r="Q50" s="9">
        <v>0</v>
      </c>
      <c r="R50" s="9">
        <v>0</v>
      </c>
      <c r="S50" s="9">
        <v>0</v>
      </c>
      <c r="T50" s="9">
        <v>0</v>
      </c>
      <c r="U50" s="9">
        <v>0</v>
      </c>
      <c r="V50" s="9">
        <v>0</v>
      </c>
      <c r="W50" s="9">
        <v>0</v>
      </c>
      <c r="X50" s="9">
        <v>0</v>
      </c>
      <c r="Y50" s="9">
        <v>0</v>
      </c>
      <c r="Z50" s="9">
        <v>0</v>
      </c>
      <c r="AA50" s="9">
        <v>0</v>
      </c>
      <c r="AB50" s="9">
        <v>0</v>
      </c>
      <c r="AC50" s="9">
        <v>0</v>
      </c>
      <c r="AD50" s="9">
        <v>0</v>
      </c>
      <c r="AE50" s="9">
        <v>0</v>
      </c>
      <c r="AF50" s="9">
        <v>0</v>
      </c>
      <c r="AG50" s="9">
        <v>0</v>
      </c>
      <c r="AH50" s="9">
        <v>0</v>
      </c>
      <c r="AI50" s="9">
        <v>0</v>
      </c>
      <c r="AJ50" s="9">
        <v>0</v>
      </c>
      <c r="AK50" s="9">
        <v>0</v>
      </c>
      <c r="AL50" s="9">
        <v>0</v>
      </c>
      <c r="AM50" s="9">
        <v>0</v>
      </c>
      <c r="AN50" s="9">
        <v>0</v>
      </c>
      <c r="AO50" s="9">
        <v>0</v>
      </c>
    </row>
    <row r="51" spans="6:41" x14ac:dyDescent="0.45">
      <c r="G51" s="14" t="s">
        <v>468</v>
      </c>
      <c r="H51" s="14" t="s">
        <v>469</v>
      </c>
      <c r="I51" s="1" t="s">
        <v>389</v>
      </c>
      <c r="J51" s="76">
        <f>SUM(INDEX(Table4,MATCH($G51,'AEO Table 4'!$A$34:$A$72,0),MATCH(J$42,'AEO Table 4'!$C$1:$AK$1,0)),INDEX(Table4,MATCH($H51,'AEO Table 4'!$A$34:$A$72,0),MATCH(J$42,'AEO Table 4'!$C$1:$AK$1,0)))*Percent_urban*quadrillion</f>
        <v>65485610829103.219</v>
      </c>
      <c r="K51" s="76">
        <f>SUM(INDEX(Table4,MATCH($G51,'AEO Table 4'!$A$34:$A$72,0),MATCH(K$42,'AEO Table 4'!$C$1:$AK$1,0)),INDEX(Table4,MATCH($H51,'AEO Table 4'!$A$34:$A$72,0),MATCH(K$42,'AEO Table 4'!$C$1:$AK$1,0)))*Percent_urban*quadrillion</f>
        <v>62977903553299.492</v>
      </c>
      <c r="L51" s="76">
        <f>SUM(INDEX(Table4,MATCH($G51,'AEO Table 4'!$A$34:$A$72,0),MATCH(L$42,'AEO Table 4'!$C$1:$AK$1,0)),INDEX(Table4,MATCH($H51,'AEO Table 4'!$A$34:$A$72,0),MATCH(L$42,'AEO Table 4'!$C$1:$AK$1,0)))*Percent_urban*quadrillion</f>
        <v>60809898477157.359</v>
      </c>
      <c r="M51" s="76">
        <f>SUM(INDEX(Table4,MATCH($G51,'AEO Table 4'!$A$34:$A$72,0),MATCH(M$42,'AEO Table 4'!$C$1:$AK$1,0)),INDEX(Table4,MATCH($H51,'AEO Table 4'!$A$34:$A$72,0),MATCH(M$42,'AEO Table 4'!$C$1:$AK$1,0)))*Percent_urban*quadrillion</f>
        <v>58710795262267.344</v>
      </c>
      <c r="N51" s="76">
        <f>SUM(INDEX(Table4,MATCH($G51,'AEO Table 4'!$A$34:$A$72,0),MATCH(N$42,'AEO Table 4'!$C$1:$AK$1,0)),INDEX(Table4,MATCH($H51,'AEO Table 4'!$A$34:$A$72,0),MATCH(N$42,'AEO Table 4'!$C$1:$AK$1,0)))*Percent_urban*quadrillion</f>
        <v>56717448392554.984</v>
      </c>
      <c r="O51" s="76">
        <f>SUM(INDEX(Table4,MATCH($G51,'AEO Table 4'!$A$34:$A$72,0),MATCH(O$42,'AEO Table 4'!$C$1:$AK$1,0)),INDEX(Table4,MATCH($H51,'AEO Table 4'!$A$34:$A$72,0),MATCH(O$42,'AEO Table 4'!$C$1:$AK$1,0)))*Percent_urban*quadrillion</f>
        <v>54889946700507.609</v>
      </c>
      <c r="P51" s="76">
        <f>SUM(INDEX(Table4,MATCH($G51,'AEO Table 4'!$A$34:$A$72,0),MATCH(P$42,'AEO Table 4'!$C$1:$AK$1,0)),INDEX(Table4,MATCH($H51,'AEO Table 4'!$A$34:$A$72,0),MATCH(P$42,'AEO Table 4'!$C$1:$AK$1,0)))*Percent_urban*quadrillion</f>
        <v>53192236886632.828</v>
      </c>
      <c r="Q51" s="76">
        <f>SUM(INDEX(Table4,MATCH($G51,'AEO Table 4'!$A$34:$A$72,0),MATCH(Q$42,'AEO Table 4'!$C$1:$AK$1,0)),INDEX(Table4,MATCH($H51,'AEO Table 4'!$A$34:$A$72,0),MATCH(Q$42,'AEO Table 4'!$C$1:$AK$1,0)))*Percent_urban*quadrillion</f>
        <v>51602686971235.188</v>
      </c>
      <c r="R51" s="76">
        <f>SUM(INDEX(Table4,MATCH($G51,'AEO Table 4'!$A$34:$A$72,0),MATCH(R$42,'AEO Table 4'!$C$1:$AK$1,0)),INDEX(Table4,MATCH($H51,'AEO Table 4'!$A$34:$A$72,0),MATCH(R$42,'AEO Table 4'!$C$1:$AK$1,0)))*Percent_urban*quadrillion</f>
        <v>50150139593908.625</v>
      </c>
      <c r="S51" s="76">
        <f>SUM(INDEX(Table4,MATCH($G51,'AEO Table 4'!$A$34:$A$72,0),MATCH(S$42,'AEO Table 4'!$C$1:$AK$1,0)),INDEX(Table4,MATCH($H51,'AEO Table 4'!$A$34:$A$72,0),MATCH(S$42,'AEO Table 4'!$C$1:$AK$1,0)))*Percent_urban*quadrillion</f>
        <v>48876256345177.664</v>
      </c>
      <c r="T51" s="76">
        <f>SUM(INDEX(Table4,MATCH($G51,'AEO Table 4'!$A$34:$A$72,0),MATCH(T$42,'AEO Table 4'!$C$1:$AK$1,0)),INDEX(Table4,MATCH($H51,'AEO Table 4'!$A$34:$A$72,0),MATCH(T$42,'AEO Table 4'!$C$1:$AK$1,0)))*Percent_urban*quadrillion</f>
        <v>47784241962774.953</v>
      </c>
      <c r="U51" s="76">
        <f>SUM(INDEX(Table4,MATCH($G51,'AEO Table 4'!$A$34:$A$72,0),MATCH(U$42,'AEO Table 4'!$C$1:$AK$1,0)),INDEX(Table4,MATCH($H51,'AEO Table 4'!$A$34:$A$72,0),MATCH(U$42,'AEO Table 4'!$C$1:$AK$1,0)))*Percent_urban*quadrillion</f>
        <v>46862879864636.211</v>
      </c>
      <c r="V51" s="76">
        <f>SUM(INDEX(Table4,MATCH($G51,'AEO Table 4'!$A$34:$A$72,0),MATCH(V$42,'AEO Table 4'!$C$1:$AK$1,0)),INDEX(Table4,MATCH($H51,'AEO Table 4'!$A$34:$A$72,0),MATCH(V$42,'AEO Table 4'!$C$1:$AK$1,0)))*Percent_urban*quadrillion</f>
        <v>45926295262267.336</v>
      </c>
      <c r="W51" s="76">
        <f>SUM(INDEX(Table4,MATCH($G51,'AEO Table 4'!$A$34:$A$72,0),MATCH(W$42,'AEO Table 4'!$C$1:$AK$1,0)),INDEX(Table4,MATCH($H51,'AEO Table 4'!$A$34:$A$72,0),MATCH(W$42,'AEO Table 4'!$C$1:$AK$1,0)))*Percent_urban*quadrillion</f>
        <v>44972084602368.867</v>
      </c>
      <c r="X51" s="76">
        <f>SUM(INDEX(Table4,MATCH($G51,'AEO Table 4'!$A$34:$A$72,0),MATCH(X$42,'AEO Table 4'!$C$1:$AK$1,0)),INDEX(Table4,MATCH($H51,'AEO Table 4'!$A$34:$A$72,0),MATCH(X$42,'AEO Table 4'!$C$1:$AK$1,0)))*Percent_urban*quadrillion</f>
        <v>44017072758037.227</v>
      </c>
      <c r="Y51" s="76">
        <f>SUM(INDEX(Table4,MATCH($G51,'AEO Table 4'!$A$34:$A$72,0),MATCH(Y$42,'AEO Table 4'!$C$1:$AK$1,0)),INDEX(Table4,MATCH($H51,'AEO Table 4'!$A$34:$A$72,0),MATCH(Y$42,'AEO Table 4'!$C$1:$AK$1,0)))*Percent_urban*quadrillion</f>
        <v>43066868020304.57</v>
      </c>
      <c r="Z51" s="76">
        <f>SUM(INDEX(Table4,MATCH($G51,'AEO Table 4'!$A$34:$A$72,0),MATCH(Z$42,'AEO Table 4'!$C$1:$AK$1,0)),INDEX(Table4,MATCH($H51,'AEO Table 4'!$A$34:$A$72,0),MATCH(Z$42,'AEO Table 4'!$C$1:$AK$1,0)))*Percent_urban*quadrillion</f>
        <v>42137494077834.18</v>
      </c>
      <c r="AA51" s="76">
        <f>SUM(INDEX(Table4,MATCH($G51,'AEO Table 4'!$A$34:$A$72,0),MATCH(AA$42,'AEO Table 4'!$C$1:$AK$1,0)),INDEX(Table4,MATCH($H51,'AEO Table 4'!$A$34:$A$72,0),MATCH(AA$42,'AEO Table 4'!$C$1:$AK$1,0)))*Percent_urban*quadrillion</f>
        <v>41227348561759.734</v>
      </c>
      <c r="AB51" s="76">
        <f>SUM(INDEX(Table4,MATCH($G51,'AEO Table 4'!$A$34:$A$72,0),MATCH(AB$42,'AEO Table 4'!$C$1:$AK$1,0)),INDEX(Table4,MATCH($H51,'AEO Table 4'!$A$34:$A$72,0),MATCH(AB$42,'AEO Table 4'!$C$1:$AK$1,0)))*Percent_urban*quadrillion</f>
        <v>40348449238578.68</v>
      </c>
      <c r="AC51" s="76">
        <f>SUM(INDEX(Table4,MATCH($G51,'AEO Table 4'!$A$34:$A$72,0),MATCH(AC$42,'AEO Table 4'!$C$1:$AK$1,0)),INDEX(Table4,MATCH($H51,'AEO Table 4'!$A$34:$A$72,0),MATCH(AC$42,'AEO Table 4'!$C$1:$AK$1,0)))*Percent_urban*quadrillion</f>
        <v>39473555837563.453</v>
      </c>
      <c r="AD51" s="76">
        <f>SUM(INDEX(Table4,MATCH($G51,'AEO Table 4'!$A$34:$A$72,0),MATCH(AD$42,'AEO Table 4'!$C$1:$AK$1,0)),INDEX(Table4,MATCH($H51,'AEO Table 4'!$A$34:$A$72,0),MATCH(AD$42,'AEO Table 4'!$C$1:$AK$1,0)))*Percent_urban*quadrillion</f>
        <v>38616288494077.836</v>
      </c>
      <c r="AE51" s="76">
        <f>SUM(INDEX(Table4,MATCH($G51,'AEO Table 4'!$A$34:$A$72,0),MATCH(AE$42,'AEO Table 4'!$C$1:$AK$1,0)),INDEX(Table4,MATCH($H51,'AEO Table 4'!$A$34:$A$72,0),MATCH(AE$42,'AEO Table 4'!$C$1:$AK$1,0)))*Percent_urban*quadrillion</f>
        <v>37791068527918.781</v>
      </c>
      <c r="AF51" s="76">
        <f>SUM(INDEX(Table4,MATCH($G51,'AEO Table 4'!$A$34:$A$72,0),MATCH(AF$42,'AEO Table 4'!$C$1:$AK$1,0)),INDEX(Table4,MATCH($H51,'AEO Table 4'!$A$34:$A$72,0),MATCH(AF$42,'AEO Table 4'!$C$1:$AK$1,0)))*Percent_urban*quadrillion</f>
        <v>37005907783417.93</v>
      </c>
      <c r="AG51" s="76">
        <f>SUM(INDEX(Table4,MATCH($G51,'AEO Table 4'!$A$34:$A$72,0),MATCH(AG$42,'AEO Table 4'!$C$1:$AK$1,0)),INDEX(Table4,MATCH($H51,'AEO Table 4'!$A$34:$A$72,0),MATCH(AG$42,'AEO Table 4'!$C$1:$AK$1,0)))*Percent_urban*quadrillion</f>
        <v>36259203891708.977</v>
      </c>
      <c r="AH51" s="76">
        <f>SUM(INDEX(Table4,MATCH($G51,'AEO Table 4'!$A$34:$A$72,0),MATCH(AH$42,'AEO Table 4'!$C$1:$AK$1,0)),INDEX(Table4,MATCH($H51,'AEO Table 4'!$A$34:$A$72,0),MATCH(AH$42,'AEO Table 4'!$C$1:$AK$1,0)))*Percent_urban*quadrillion</f>
        <v>35553360406091.367</v>
      </c>
      <c r="AI51" s="76">
        <f>SUM(INDEX(Table4,MATCH($G51,'AEO Table 4'!$A$34:$A$72,0),MATCH(AI$42,'AEO Table 4'!$C$1:$AK$1,0)),INDEX(Table4,MATCH($H51,'AEO Table 4'!$A$34:$A$72,0),MATCH(AI$42,'AEO Table 4'!$C$1:$AK$1,0)))*Percent_urban*quadrillion</f>
        <v>34896389170896.781</v>
      </c>
      <c r="AJ51" s="76">
        <f>SUM(INDEX(Table4,MATCH($G51,'AEO Table 4'!$A$34:$A$72,0),MATCH(AJ$42,'AEO Table 4'!$C$1:$AK$1,0)),INDEX(Table4,MATCH($H51,'AEO Table 4'!$A$34:$A$72,0),MATCH(AJ$42,'AEO Table 4'!$C$1:$AK$1,0)))*Percent_urban*quadrillion</f>
        <v>34285085448392.551</v>
      </c>
      <c r="AK51" s="76">
        <f>SUM(INDEX(Table4,MATCH($G51,'AEO Table 4'!$A$34:$A$72,0),MATCH(AK$42,'AEO Table 4'!$C$1:$AK$1,0)),INDEX(Table4,MATCH($H51,'AEO Table 4'!$A$34:$A$72,0),MATCH(AK$42,'AEO Table 4'!$C$1:$AK$1,0)))*Percent_urban*quadrillion</f>
        <v>33717846869712.348</v>
      </c>
      <c r="AL51" s="76">
        <f>SUM(INDEX(Table4,MATCH($G51,'AEO Table 4'!$A$34:$A$72,0),MATCH(AL$42,'AEO Table 4'!$C$1:$AK$1,0)),INDEX(Table4,MATCH($H51,'AEO Table 4'!$A$34:$A$72,0),MATCH(AL$42,'AEO Table 4'!$C$1:$AK$1,0)))*Percent_urban*quadrillion</f>
        <v>33182655668358.707</v>
      </c>
      <c r="AM51" s="76">
        <f>SUM(INDEX(Table4,MATCH($G51,'AEO Table 4'!$A$34:$A$72,0),MATCH(AM$42,'AEO Table 4'!$C$1:$AK$1,0)),INDEX(Table4,MATCH($H51,'AEO Table 4'!$A$34:$A$72,0),MATCH(AM$42,'AEO Table 4'!$C$1:$AK$1,0)))*Percent_urban*quadrillion</f>
        <v>32671500000000</v>
      </c>
      <c r="AN51" s="76">
        <f>SUM(INDEX(Table4,MATCH($G51,'AEO Table 4'!$A$34:$A$72,0),MATCH(AN$42,'AEO Table 4'!$C$1:$AK$1,0)),INDEX(Table4,MATCH($H51,'AEO Table 4'!$A$34:$A$72,0),MATCH(AN$42,'AEO Table 4'!$C$1:$AK$1,0)))*Percent_urban*quadrillion</f>
        <v>32181175126903.555</v>
      </c>
      <c r="AO51" s="76">
        <f>SUM(INDEX(Table4,MATCH($G51,'AEO Table 4'!$A$34:$A$72,0),MATCH(AO$42,'AEO Table 4'!$C$1:$AK$1,0)),INDEX(Table4,MATCH($H51,'AEO Table 4'!$A$34:$A$72,0),MATCH(AO$42,'AEO Table 4'!$C$1:$AK$1,0)))*Percent_urban*quadrillion</f>
        <v>31710879864636.207</v>
      </c>
    </row>
    <row r="52" spans="6:41" x14ac:dyDescent="0.45">
      <c r="I52" s="1" t="s">
        <v>390</v>
      </c>
      <c r="J52" s="9">
        <v>0</v>
      </c>
      <c r="K52" s="9">
        <v>0</v>
      </c>
      <c r="L52" s="9">
        <v>0</v>
      </c>
      <c r="M52" s="9">
        <v>0</v>
      </c>
      <c r="N52" s="9">
        <v>0</v>
      </c>
      <c r="O52" s="9">
        <v>0</v>
      </c>
      <c r="P52" s="9">
        <v>0</v>
      </c>
      <c r="Q52" s="9">
        <v>0</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c r="AI52" s="9">
        <v>0</v>
      </c>
      <c r="AJ52" s="9">
        <v>0</v>
      </c>
      <c r="AK52" s="9">
        <v>0</v>
      </c>
      <c r="AL52" s="9">
        <v>0</v>
      </c>
      <c r="AM52" s="9">
        <v>0</v>
      </c>
      <c r="AN52" s="9">
        <v>0</v>
      </c>
      <c r="AO52" s="9">
        <v>0</v>
      </c>
    </row>
    <row r="54" spans="6:41" x14ac:dyDescent="0.45">
      <c r="H54" s="1" t="s">
        <v>420</v>
      </c>
    </row>
    <row r="55" spans="6:41" x14ac:dyDescent="0.45">
      <c r="I55" s="1" t="s">
        <v>105</v>
      </c>
      <c r="J55" s="1">
        <v>2019</v>
      </c>
      <c r="K55" s="1">
        <v>2020</v>
      </c>
      <c r="L55" s="1">
        <v>2021</v>
      </c>
      <c r="M55" s="1">
        <v>2022</v>
      </c>
      <c r="N55" s="1">
        <v>2023</v>
      </c>
      <c r="O55" s="1">
        <v>2024</v>
      </c>
      <c r="P55" s="1">
        <v>2025</v>
      </c>
      <c r="Q55" s="1">
        <v>2026</v>
      </c>
      <c r="R55" s="1">
        <v>2027</v>
      </c>
      <c r="S55" s="1">
        <v>2028</v>
      </c>
      <c r="T55" s="1">
        <v>2029</v>
      </c>
      <c r="U55" s="1">
        <v>2030</v>
      </c>
      <c r="V55" s="1">
        <v>2031</v>
      </c>
      <c r="W55" s="1">
        <v>2032</v>
      </c>
      <c r="X55" s="1">
        <v>2033</v>
      </c>
      <c r="Y55" s="1">
        <v>2034</v>
      </c>
      <c r="Z55" s="1">
        <v>2035</v>
      </c>
      <c r="AA55" s="1">
        <v>2036</v>
      </c>
      <c r="AB55" s="1">
        <v>2037</v>
      </c>
      <c r="AC55" s="1">
        <v>2038</v>
      </c>
      <c r="AD55" s="1">
        <v>2039</v>
      </c>
      <c r="AE55" s="1">
        <v>2040</v>
      </c>
      <c r="AF55" s="1">
        <v>2041</v>
      </c>
      <c r="AG55" s="1">
        <v>2042</v>
      </c>
      <c r="AH55" s="1">
        <v>2043</v>
      </c>
      <c r="AI55" s="1">
        <v>2044</v>
      </c>
      <c r="AJ55" s="1">
        <v>2045</v>
      </c>
      <c r="AK55" s="1">
        <v>2046</v>
      </c>
      <c r="AL55" s="1">
        <v>2047</v>
      </c>
      <c r="AM55" s="1">
        <v>2048</v>
      </c>
      <c r="AN55" s="1">
        <v>2049</v>
      </c>
      <c r="AO55" s="1">
        <v>2050</v>
      </c>
    </row>
    <row r="56" spans="6:41" x14ac:dyDescent="0.45">
      <c r="F56" s="69" t="s">
        <v>454</v>
      </c>
      <c r="G56" s="69" t="s">
        <v>451</v>
      </c>
      <c r="H56" s="69" t="s">
        <v>452</v>
      </c>
      <c r="I56" s="1" t="s">
        <v>106</v>
      </c>
      <c r="J56" s="76">
        <f>SUM(INDEX(Table4,MATCH($G56,'AEO Table 4'!$A$34:$A$72,0),MATCH(J$55,'AEO Table 4'!$C$1:$AK$1,0)),INDEX(Table4,MATCH($H56,'AEO Table 4'!$A$34:$A$72,0),MATCH(J$55,'AEO Table 4'!$C$1:$AK$1,0)),INDEX(Table4,MATCH($F56,'AEO Table 4'!$A$34:$A$72,0),MATCH(J$55,'AEO Table 4'!$C$1:$AK$1,0)))*Percent_urban*quadrillion</f>
        <v>1437204695431472</v>
      </c>
      <c r="K56" s="76">
        <f>SUM(INDEX(Table4,MATCH($G56,'AEO Table 4'!$A$34:$A$72,0),MATCH(K$55,'AEO Table 4'!$C$1:$AK$1,0)),INDEX(Table4,MATCH($H56,'AEO Table 4'!$A$34:$A$72,0),MATCH(K$55,'AEO Table 4'!$C$1:$AK$1,0)),INDEX(Table4,MATCH($F56,'AEO Table 4'!$A$34:$A$72,0),MATCH(K$55,'AEO Table 4'!$C$1:$AK$1,0)))*Percent_urban*quadrillion</f>
        <v>1459419937394247</v>
      </c>
      <c r="L56" s="76">
        <f>SUM(INDEX(Table4,MATCH($G56,'AEO Table 4'!$A$34:$A$72,0),MATCH(L$55,'AEO Table 4'!$C$1:$AK$1,0)),INDEX(Table4,MATCH($H56,'AEO Table 4'!$A$34:$A$72,0),MATCH(L$55,'AEO Table 4'!$C$1:$AK$1,0)),INDEX(Table4,MATCH($F56,'AEO Table 4'!$A$34:$A$72,0),MATCH(L$55,'AEO Table 4'!$C$1:$AK$1,0)))*Percent_urban*quadrillion</f>
        <v>1472673130287648</v>
      </c>
      <c r="M56" s="76">
        <f>SUM(INDEX(Table4,MATCH($G56,'AEO Table 4'!$A$34:$A$72,0),MATCH(M$55,'AEO Table 4'!$C$1:$AK$1,0)),INDEX(Table4,MATCH($H56,'AEO Table 4'!$A$34:$A$72,0),MATCH(M$55,'AEO Table 4'!$C$1:$AK$1,0)),INDEX(Table4,MATCH($F56,'AEO Table 4'!$A$34:$A$72,0),MATCH(M$55,'AEO Table 4'!$C$1:$AK$1,0)))*Percent_urban*quadrillion</f>
        <v>1470385748730964.5</v>
      </c>
      <c r="N56" s="76">
        <f>SUM(INDEX(Table4,MATCH($G56,'AEO Table 4'!$A$34:$A$72,0),MATCH(N$55,'AEO Table 4'!$C$1:$AK$1,0)),INDEX(Table4,MATCH($H56,'AEO Table 4'!$A$34:$A$72,0),MATCH(N$55,'AEO Table 4'!$C$1:$AK$1,0)),INDEX(Table4,MATCH($F56,'AEO Table 4'!$A$34:$A$72,0),MATCH(N$55,'AEO Table 4'!$C$1:$AK$1,0)))*Percent_urban*quadrillion</f>
        <v>1466354989847715.8</v>
      </c>
      <c r="O56" s="76">
        <f>SUM(INDEX(Table4,MATCH($G56,'AEO Table 4'!$A$34:$A$72,0),MATCH(O$55,'AEO Table 4'!$C$1:$AK$1,0)),INDEX(Table4,MATCH($H56,'AEO Table 4'!$A$34:$A$72,0),MATCH(O$55,'AEO Table 4'!$C$1:$AK$1,0)),INDEX(Table4,MATCH($F56,'AEO Table 4'!$A$34:$A$72,0),MATCH(O$55,'AEO Table 4'!$C$1:$AK$1,0)))*Percent_urban*quadrillion</f>
        <v>1464189388324873</v>
      </c>
      <c r="P56" s="76">
        <f>SUM(INDEX(Table4,MATCH($G56,'AEO Table 4'!$A$34:$A$72,0),MATCH(P$55,'AEO Table 4'!$C$1:$AK$1,0)),INDEX(Table4,MATCH($H56,'AEO Table 4'!$A$34:$A$72,0),MATCH(P$55,'AEO Table 4'!$C$1:$AK$1,0)),INDEX(Table4,MATCH($F56,'AEO Table 4'!$A$34:$A$72,0),MATCH(P$55,'AEO Table 4'!$C$1:$AK$1,0)))*Percent_urban*quadrillion</f>
        <v>1462753665820643</v>
      </c>
      <c r="Q56" s="76">
        <f>SUM(INDEX(Table4,MATCH($G56,'AEO Table 4'!$A$34:$A$72,0),MATCH(Q$55,'AEO Table 4'!$C$1:$AK$1,0)),INDEX(Table4,MATCH($H56,'AEO Table 4'!$A$34:$A$72,0),MATCH(Q$55,'AEO Table 4'!$C$1:$AK$1,0)),INDEX(Table4,MATCH($F56,'AEO Table 4'!$A$34:$A$72,0),MATCH(Q$55,'AEO Table 4'!$C$1:$AK$1,0)))*Percent_urban*quadrillion</f>
        <v>1469615810490693.5</v>
      </c>
      <c r="R56" s="76">
        <f>SUM(INDEX(Table4,MATCH($G56,'AEO Table 4'!$A$34:$A$72,0),MATCH(R$55,'AEO Table 4'!$C$1:$AK$1,0)),INDEX(Table4,MATCH($H56,'AEO Table 4'!$A$34:$A$72,0),MATCH(R$55,'AEO Table 4'!$C$1:$AK$1,0)),INDEX(Table4,MATCH($F56,'AEO Table 4'!$A$34:$A$72,0),MATCH(R$55,'AEO Table 4'!$C$1:$AK$1,0)))*Percent_urban*quadrillion</f>
        <v>1477960947546531.3</v>
      </c>
      <c r="S56" s="76">
        <f>SUM(INDEX(Table4,MATCH($G56,'AEO Table 4'!$A$34:$A$72,0),MATCH(S$55,'AEO Table 4'!$C$1:$AK$1,0)),INDEX(Table4,MATCH($H56,'AEO Table 4'!$A$34:$A$72,0),MATCH(S$55,'AEO Table 4'!$C$1:$AK$1,0)),INDEX(Table4,MATCH($F56,'AEO Table 4'!$A$34:$A$72,0),MATCH(S$55,'AEO Table 4'!$C$1:$AK$1,0)))*Percent_urban*quadrillion</f>
        <v>1489751177664974.5</v>
      </c>
      <c r="T56" s="76">
        <f>SUM(INDEX(Table4,MATCH($G56,'AEO Table 4'!$A$34:$A$72,0),MATCH(T$55,'AEO Table 4'!$C$1:$AK$1,0)),INDEX(Table4,MATCH($H56,'AEO Table 4'!$A$34:$A$72,0),MATCH(T$55,'AEO Table 4'!$C$1:$AK$1,0)),INDEX(Table4,MATCH($F56,'AEO Table 4'!$A$34:$A$72,0),MATCH(T$55,'AEO Table 4'!$C$1:$AK$1,0)))*Percent_urban*quadrillion</f>
        <v>1504633979695431.3</v>
      </c>
      <c r="U56" s="76">
        <f>SUM(INDEX(Table4,MATCH($G56,'AEO Table 4'!$A$34:$A$72,0),MATCH(U$55,'AEO Table 4'!$C$1:$AK$1,0)),INDEX(Table4,MATCH($H56,'AEO Table 4'!$A$34:$A$72,0),MATCH(U$55,'AEO Table 4'!$C$1:$AK$1,0)),INDEX(Table4,MATCH($F56,'AEO Table 4'!$A$34:$A$72,0),MATCH(U$55,'AEO Table 4'!$C$1:$AK$1,0)))*Percent_urban*quadrillion</f>
        <v>1520575947546531.3</v>
      </c>
      <c r="V56" s="76">
        <f>SUM(INDEX(Table4,MATCH($G56,'AEO Table 4'!$A$34:$A$72,0),MATCH(V$55,'AEO Table 4'!$C$1:$AK$1,0)),INDEX(Table4,MATCH($H56,'AEO Table 4'!$A$34:$A$72,0),MATCH(V$55,'AEO Table 4'!$C$1:$AK$1,0)),INDEX(Table4,MATCH($F56,'AEO Table 4'!$A$34:$A$72,0),MATCH(V$55,'AEO Table 4'!$C$1:$AK$1,0)))*Percent_urban*quadrillion</f>
        <v>1537965655668358.8</v>
      </c>
      <c r="W56" s="76">
        <f>SUM(INDEX(Table4,MATCH($G56,'AEO Table 4'!$A$34:$A$72,0),MATCH(W$55,'AEO Table 4'!$C$1:$AK$1,0)),INDEX(Table4,MATCH($H56,'AEO Table 4'!$A$34:$A$72,0),MATCH(W$55,'AEO Table 4'!$C$1:$AK$1,0)),INDEX(Table4,MATCH($F56,'AEO Table 4'!$A$34:$A$72,0),MATCH(W$55,'AEO Table 4'!$C$1:$AK$1,0)))*Percent_urban*quadrillion</f>
        <v>1556378476311336.8</v>
      </c>
      <c r="X56" s="76">
        <f>SUM(INDEX(Table4,MATCH($G56,'AEO Table 4'!$A$34:$A$72,0),MATCH(X$55,'AEO Table 4'!$C$1:$AK$1,0)),INDEX(Table4,MATCH($H56,'AEO Table 4'!$A$34:$A$72,0),MATCH(X$55,'AEO Table 4'!$C$1:$AK$1,0)),INDEX(Table4,MATCH($F56,'AEO Table 4'!$A$34:$A$72,0),MATCH(X$55,'AEO Table 4'!$C$1:$AK$1,0)))*Percent_urban*quadrillion</f>
        <v>1574216847715736</v>
      </c>
      <c r="Y56" s="76">
        <f>SUM(INDEX(Table4,MATCH($G56,'AEO Table 4'!$A$34:$A$72,0),MATCH(Y$55,'AEO Table 4'!$C$1:$AK$1,0)),INDEX(Table4,MATCH($H56,'AEO Table 4'!$A$34:$A$72,0),MATCH(Y$55,'AEO Table 4'!$C$1:$AK$1,0)),INDEX(Table4,MATCH($F56,'AEO Table 4'!$A$34:$A$72,0),MATCH(Y$55,'AEO Table 4'!$C$1:$AK$1,0)))*Percent_urban*quadrillion</f>
        <v>1594776041455160.8</v>
      </c>
      <c r="Z56" s="76">
        <f>SUM(INDEX(Table4,MATCH($G56,'AEO Table 4'!$A$34:$A$72,0),MATCH(Z$55,'AEO Table 4'!$C$1:$AK$1,0)),INDEX(Table4,MATCH($H56,'AEO Table 4'!$A$34:$A$72,0),MATCH(Z$55,'AEO Table 4'!$C$1:$AK$1,0)),INDEX(Table4,MATCH($F56,'AEO Table 4'!$A$34:$A$72,0),MATCH(Z$55,'AEO Table 4'!$C$1:$AK$1,0)))*Percent_urban*quadrillion</f>
        <v>1615618053299492.3</v>
      </c>
      <c r="AA56" s="76">
        <f>SUM(INDEX(Table4,MATCH($G56,'AEO Table 4'!$A$34:$A$72,0),MATCH(AA$55,'AEO Table 4'!$C$1:$AK$1,0)),INDEX(Table4,MATCH($H56,'AEO Table 4'!$A$34:$A$72,0),MATCH(AA$55,'AEO Table 4'!$C$1:$AK$1,0)),INDEX(Table4,MATCH($F56,'AEO Table 4'!$A$34:$A$72,0),MATCH(AA$55,'AEO Table 4'!$C$1:$AK$1,0)))*Percent_urban*quadrillion</f>
        <v>1637140270727580.5</v>
      </c>
      <c r="AB56" s="76">
        <f>SUM(INDEX(Table4,MATCH($G56,'AEO Table 4'!$A$34:$A$72,0),MATCH(AB$55,'AEO Table 4'!$C$1:$AK$1,0)),INDEX(Table4,MATCH($H56,'AEO Table 4'!$A$34:$A$72,0),MATCH(AB$55,'AEO Table 4'!$C$1:$AK$1,0)),INDEX(Table4,MATCH($F56,'AEO Table 4'!$A$34:$A$72,0),MATCH(AB$55,'AEO Table 4'!$C$1:$AK$1,0)))*Percent_urban*quadrillion</f>
        <v>1658926077834179.3</v>
      </c>
      <c r="AC56" s="76">
        <f>SUM(INDEX(Table4,MATCH($G56,'AEO Table 4'!$A$34:$A$72,0),MATCH(AC$55,'AEO Table 4'!$C$1:$AK$1,0)),INDEX(Table4,MATCH($H56,'AEO Table 4'!$A$34:$A$72,0),MATCH(AC$55,'AEO Table 4'!$C$1:$AK$1,0)),INDEX(Table4,MATCH($F56,'AEO Table 4'!$A$34:$A$72,0),MATCH(AC$55,'AEO Table 4'!$C$1:$AK$1,0)))*Percent_urban*quadrillion</f>
        <v>1679950759729272.3</v>
      </c>
      <c r="AD56" s="76">
        <f>SUM(INDEX(Table4,MATCH($G56,'AEO Table 4'!$A$34:$A$72,0),MATCH(AD$55,'AEO Table 4'!$C$1:$AK$1,0)),INDEX(Table4,MATCH($H56,'AEO Table 4'!$A$34:$A$72,0),MATCH(AD$55,'AEO Table 4'!$C$1:$AK$1,0)),INDEX(Table4,MATCH($F56,'AEO Table 4'!$A$34:$A$72,0),MATCH(AD$55,'AEO Table 4'!$C$1:$AK$1,0)))*Percent_urban*quadrillion</f>
        <v>1701296716582064</v>
      </c>
      <c r="AE56" s="76">
        <f>SUM(INDEX(Table4,MATCH($G56,'AEO Table 4'!$A$34:$A$72,0),MATCH(AE$55,'AEO Table 4'!$C$1:$AK$1,0)),INDEX(Table4,MATCH($H56,'AEO Table 4'!$A$34:$A$72,0),MATCH(AE$55,'AEO Table 4'!$C$1:$AK$1,0)),INDEX(Table4,MATCH($F56,'AEO Table 4'!$A$34:$A$72,0),MATCH(AE$55,'AEO Table 4'!$C$1:$AK$1,0)))*Percent_urban*quadrillion</f>
        <v>1723805192047377.3</v>
      </c>
      <c r="AF56" s="76">
        <f>SUM(INDEX(Table4,MATCH($G56,'AEO Table 4'!$A$34:$A$72,0),MATCH(AF$55,'AEO Table 4'!$C$1:$AK$1,0)),INDEX(Table4,MATCH($H56,'AEO Table 4'!$A$34:$A$72,0),MATCH(AF$55,'AEO Table 4'!$C$1:$AK$1,0)),INDEX(Table4,MATCH($F56,'AEO Table 4'!$A$34:$A$72,0),MATCH(AF$55,'AEO Table 4'!$C$1:$AK$1,0)))*Percent_urban*quadrillion</f>
        <v>1745906665820643</v>
      </c>
      <c r="AG56" s="76">
        <f>SUM(INDEX(Table4,MATCH($G56,'AEO Table 4'!$A$34:$A$72,0),MATCH(AG$55,'AEO Table 4'!$C$1:$AK$1,0)),INDEX(Table4,MATCH($H56,'AEO Table 4'!$A$34:$A$72,0),MATCH(AG$55,'AEO Table 4'!$C$1:$AK$1,0)),INDEX(Table4,MATCH($F56,'AEO Table 4'!$A$34:$A$72,0),MATCH(AG$55,'AEO Table 4'!$C$1:$AK$1,0)))*Percent_urban*quadrillion</f>
        <v>1768133124365482</v>
      </c>
      <c r="AH56" s="76">
        <f>SUM(INDEX(Table4,MATCH($G56,'AEO Table 4'!$A$34:$A$72,0),MATCH(AH$55,'AEO Table 4'!$C$1:$AK$1,0)),INDEX(Table4,MATCH($H56,'AEO Table 4'!$A$34:$A$72,0),MATCH(AH$55,'AEO Table 4'!$C$1:$AK$1,0)),INDEX(Table4,MATCH($F56,'AEO Table 4'!$A$34:$A$72,0),MATCH(AH$55,'AEO Table 4'!$C$1:$AK$1,0)))*Percent_urban*quadrillion</f>
        <v>1790776198815566.8</v>
      </c>
      <c r="AI56" s="76">
        <f>SUM(INDEX(Table4,MATCH($G56,'AEO Table 4'!$A$34:$A$72,0),MATCH(AI$55,'AEO Table 4'!$C$1:$AK$1,0)),INDEX(Table4,MATCH($H56,'AEO Table 4'!$A$34:$A$72,0),MATCH(AI$55,'AEO Table 4'!$C$1:$AK$1,0)),INDEX(Table4,MATCH($F56,'AEO Table 4'!$A$34:$A$72,0),MATCH(AI$55,'AEO Table 4'!$C$1:$AK$1,0)))*Percent_urban*quadrillion</f>
        <v>1813468145516074.5</v>
      </c>
      <c r="AJ56" s="76">
        <f>SUM(INDEX(Table4,MATCH($G56,'AEO Table 4'!$A$34:$A$72,0),MATCH(AJ$55,'AEO Table 4'!$C$1:$AK$1,0)),INDEX(Table4,MATCH($H56,'AEO Table 4'!$A$34:$A$72,0),MATCH(AJ$55,'AEO Table 4'!$C$1:$AK$1,0)),INDEX(Table4,MATCH($F56,'AEO Table 4'!$A$34:$A$72,0),MATCH(AJ$55,'AEO Table 4'!$C$1:$AK$1,0)))*Percent_urban*quadrillion</f>
        <v>1837054214043993.3</v>
      </c>
      <c r="AK56" s="76">
        <f>SUM(INDEX(Table4,MATCH($G56,'AEO Table 4'!$A$34:$A$72,0),MATCH(AK$55,'AEO Table 4'!$C$1:$AK$1,0)),INDEX(Table4,MATCH($H56,'AEO Table 4'!$A$34:$A$72,0),MATCH(AK$55,'AEO Table 4'!$C$1:$AK$1,0)),INDEX(Table4,MATCH($F56,'AEO Table 4'!$A$34:$A$72,0),MATCH(AK$55,'AEO Table 4'!$C$1:$AK$1,0)))*Percent_urban*quadrillion</f>
        <v>1861738706429780</v>
      </c>
      <c r="AL56" s="76">
        <f>SUM(INDEX(Table4,MATCH($G56,'AEO Table 4'!$A$34:$A$72,0),MATCH(AL$55,'AEO Table 4'!$C$1:$AK$1,0)),INDEX(Table4,MATCH($H56,'AEO Table 4'!$A$34:$A$72,0),MATCH(AL$55,'AEO Table 4'!$C$1:$AK$1,0)),INDEX(Table4,MATCH($F56,'AEO Table 4'!$A$34:$A$72,0),MATCH(AL$55,'AEO Table 4'!$C$1:$AK$1,0)))*Percent_urban*quadrillion</f>
        <v>1886375928934009.8</v>
      </c>
      <c r="AM56" s="76">
        <f>SUM(INDEX(Table4,MATCH($G56,'AEO Table 4'!$A$34:$A$72,0),MATCH(AM$55,'AEO Table 4'!$C$1:$AK$1,0)),INDEX(Table4,MATCH($H56,'AEO Table 4'!$A$34:$A$72,0),MATCH(AM$55,'AEO Table 4'!$C$1:$AK$1,0)),INDEX(Table4,MATCH($F56,'AEO Table 4'!$A$34:$A$72,0),MATCH(AM$55,'AEO Table 4'!$C$1:$AK$1,0)))*Percent_urban*quadrillion</f>
        <v>1911437779187817.3</v>
      </c>
      <c r="AN56" s="76">
        <f>SUM(INDEX(Table4,MATCH($G56,'AEO Table 4'!$A$34:$A$72,0),MATCH(AN$55,'AEO Table 4'!$C$1:$AK$1,0)),INDEX(Table4,MATCH($H56,'AEO Table 4'!$A$34:$A$72,0),MATCH(AN$55,'AEO Table 4'!$C$1:$AK$1,0)),INDEX(Table4,MATCH($F56,'AEO Table 4'!$A$34:$A$72,0),MATCH(AN$55,'AEO Table 4'!$C$1:$AK$1,0)))*Percent_urban*quadrillion</f>
        <v>1937239923857868</v>
      </c>
      <c r="AO56" s="76">
        <f>SUM(INDEX(Table4,MATCH($G56,'AEO Table 4'!$A$34:$A$72,0),MATCH(AO$55,'AEO Table 4'!$C$1:$AK$1,0)),INDEX(Table4,MATCH($H56,'AEO Table 4'!$A$34:$A$72,0),MATCH(AO$55,'AEO Table 4'!$C$1:$AK$1,0)),INDEX(Table4,MATCH($F56,'AEO Table 4'!$A$34:$A$72,0),MATCH(AO$55,'AEO Table 4'!$C$1:$AK$1,0)))*Percent_urban*quadrillion</f>
        <v>1963312067681895</v>
      </c>
    </row>
    <row r="57" spans="6:41" x14ac:dyDescent="0.45">
      <c r="I57" s="1" t="s">
        <v>107</v>
      </c>
      <c r="J57" s="9">
        <v>0</v>
      </c>
      <c r="K57" s="9">
        <v>0</v>
      </c>
      <c r="L57" s="9">
        <v>0</v>
      </c>
      <c r="M57" s="9">
        <v>0</v>
      </c>
      <c r="N57" s="9">
        <v>0</v>
      </c>
      <c r="O57" s="9">
        <v>0</v>
      </c>
      <c r="P57" s="9">
        <v>0</v>
      </c>
      <c r="Q57" s="9">
        <v>0</v>
      </c>
      <c r="R57" s="9">
        <v>0</v>
      </c>
      <c r="S57" s="9">
        <v>0</v>
      </c>
      <c r="T57" s="9">
        <v>0</v>
      </c>
      <c r="U57" s="9">
        <v>0</v>
      </c>
      <c r="V57" s="9">
        <v>0</v>
      </c>
      <c r="W57" s="9">
        <v>0</v>
      </c>
      <c r="X57" s="9">
        <v>0</v>
      </c>
      <c r="Y57" s="9">
        <v>0</v>
      </c>
      <c r="Z57" s="9">
        <v>0</v>
      </c>
      <c r="AA57" s="9">
        <v>0</v>
      </c>
      <c r="AB57" s="9">
        <v>0</v>
      </c>
      <c r="AC57" s="9">
        <v>0</v>
      </c>
      <c r="AD57" s="9">
        <v>0</v>
      </c>
      <c r="AE57" s="9">
        <v>0</v>
      </c>
      <c r="AF57" s="9">
        <v>0</v>
      </c>
      <c r="AG57" s="9">
        <v>0</v>
      </c>
      <c r="AH57" s="9">
        <v>0</v>
      </c>
      <c r="AI57" s="9">
        <v>0</v>
      </c>
      <c r="AJ57" s="9">
        <v>0</v>
      </c>
      <c r="AK57" s="9">
        <v>0</v>
      </c>
      <c r="AL57" s="9">
        <v>0</v>
      </c>
      <c r="AM57" s="9">
        <v>0</v>
      </c>
      <c r="AN57" s="9">
        <v>0</v>
      </c>
      <c r="AO57" s="9">
        <v>0</v>
      </c>
    </row>
    <row r="58" spans="6:41" x14ac:dyDescent="0.45">
      <c r="H58" s="14" t="s">
        <v>461</v>
      </c>
      <c r="I58" s="1" t="s">
        <v>108</v>
      </c>
      <c r="J58" s="76">
        <f>INDEX(Table4,MATCH($H58,'AEO Table 4'!$A$34:$A$72,0),MATCH(J$55,'AEO Table 4'!$C$1:$AK$1,0))*Percent_urban*quadrillion</f>
        <v>184377374788494.09</v>
      </c>
      <c r="K58" s="76">
        <f>INDEX(Table4,MATCH($H58,'AEO Table 4'!$A$34:$A$72,0),MATCH(K$55,'AEO Table 4'!$C$1:$AK$1,0))*Percent_urban*quadrillion</f>
        <v>184427048223350.25</v>
      </c>
      <c r="L58" s="76">
        <f>INDEX(Table4,MATCH($H58,'AEO Table 4'!$A$34:$A$72,0),MATCH(L$55,'AEO Table 4'!$C$1:$AK$1,0))*Percent_urban*quadrillion</f>
        <v>183931916243654.81</v>
      </c>
      <c r="M58" s="76">
        <f>INDEX(Table4,MATCH($H58,'AEO Table 4'!$A$34:$A$72,0),MATCH(M$55,'AEO Table 4'!$C$1:$AK$1,0))*Percent_urban*quadrillion</f>
        <v>183485656514382.41</v>
      </c>
      <c r="N58" s="76">
        <f>INDEX(Table4,MATCH($H58,'AEO Table 4'!$A$34:$A$72,0),MATCH(N$55,'AEO Table 4'!$C$1:$AK$1,0))*Percent_urban*quadrillion</f>
        <v>182976904399323.19</v>
      </c>
      <c r="O58" s="76">
        <f>INDEX(Table4,MATCH($H58,'AEO Table 4'!$A$34:$A$72,0),MATCH(O$55,'AEO Table 4'!$C$1:$AK$1,0))*Percent_urban*quadrillion</f>
        <v>182440110829103.22</v>
      </c>
      <c r="P58" s="76">
        <f>INDEX(Table4,MATCH($H58,'AEO Table 4'!$A$34:$A$72,0),MATCH(P$55,'AEO Table 4'!$C$1:$AK$1,0))*Percent_urban*quadrillion</f>
        <v>181727857868020.28</v>
      </c>
      <c r="Q58" s="76">
        <f>INDEX(Table4,MATCH($H58,'AEO Table 4'!$A$34:$A$72,0),MATCH(Q$55,'AEO Table 4'!$C$1:$AK$1,0))*Percent_urban*quadrillion</f>
        <v>180788068527918.75</v>
      </c>
      <c r="R58" s="76">
        <f>INDEX(Table4,MATCH($H58,'AEO Table 4'!$A$34:$A$72,0),MATCH(R$55,'AEO Table 4'!$C$1:$AK$1,0))*Percent_urban*quadrillion</f>
        <v>179771365482233.5</v>
      </c>
      <c r="S58" s="76">
        <f>INDEX(Table4,MATCH($H58,'AEO Table 4'!$A$34:$A$72,0),MATCH(S$55,'AEO Table 4'!$C$1:$AK$1,0))*Percent_urban*quadrillion</f>
        <v>178819558375634.5</v>
      </c>
      <c r="T58" s="76">
        <f>INDEX(Table4,MATCH($H58,'AEO Table 4'!$A$34:$A$72,0),MATCH(T$55,'AEO Table 4'!$C$1:$AK$1,0))*Percent_urban*quadrillion</f>
        <v>177995139593908.63</v>
      </c>
      <c r="U58" s="76">
        <f>INDEX(Table4,MATCH($H58,'AEO Table 4'!$A$34:$A$72,0),MATCH(U$55,'AEO Table 4'!$C$1:$AK$1,0))*Percent_urban*quadrillion</f>
        <v>176746894247038.91</v>
      </c>
      <c r="V58" s="76">
        <f>INDEX(Table4,MATCH($H58,'AEO Table 4'!$A$34:$A$72,0),MATCH(V$55,'AEO Table 4'!$C$1:$AK$1,0))*Percent_urban*quadrillion</f>
        <v>175739004230118.44</v>
      </c>
      <c r="W58" s="76">
        <f>INDEX(Table4,MATCH($H58,'AEO Table 4'!$A$34:$A$72,0),MATCH(W$55,'AEO Table 4'!$C$1:$AK$1,0))*Percent_urban*quadrillion</f>
        <v>174928205583756.34</v>
      </c>
      <c r="X58" s="76">
        <f>INDEX(Table4,MATCH($H58,'AEO Table 4'!$A$34:$A$72,0),MATCH(X$55,'AEO Table 4'!$C$1:$AK$1,0))*Percent_urban*quadrillion</f>
        <v>174126219966159.03</v>
      </c>
      <c r="Y58" s="76">
        <f>INDEX(Table4,MATCH($H58,'AEO Table 4'!$A$34:$A$72,0),MATCH(Y$55,'AEO Table 4'!$C$1:$AK$1,0))*Percent_urban*quadrillion</f>
        <v>173318626057529.59</v>
      </c>
      <c r="Z58" s="76">
        <f>INDEX(Table4,MATCH($H58,'AEO Table 4'!$A$34:$A$72,0),MATCH(Z$55,'AEO Table 4'!$C$1:$AK$1,0))*Percent_urban*quadrillion</f>
        <v>172587144670050.75</v>
      </c>
      <c r="AA58" s="76">
        <f>INDEX(Table4,MATCH($H58,'AEO Table 4'!$A$34:$A$72,0),MATCH(AA$55,'AEO Table 4'!$C$1:$AK$1,0))*Percent_urban*quadrillion</f>
        <v>171944594754653.13</v>
      </c>
      <c r="AB58" s="76">
        <f>INDEX(Table4,MATCH($H58,'AEO Table 4'!$A$34:$A$72,0),MATCH(AB$55,'AEO Table 4'!$C$1:$AK$1,0))*Percent_urban*quadrillion</f>
        <v>171272401015228.41</v>
      </c>
      <c r="AC58" s="76">
        <f>INDEX(Table4,MATCH($H58,'AEO Table 4'!$A$34:$A$72,0),MATCH(AC$55,'AEO Table 4'!$C$1:$AK$1,0))*Percent_urban*quadrillion</f>
        <v>170588990693739.44</v>
      </c>
      <c r="AD58" s="76">
        <f>INDEX(Table4,MATCH($H58,'AEO Table 4'!$A$34:$A$72,0),MATCH(AD$55,'AEO Table 4'!$C$1:$AK$1,0))*Percent_urban*quadrillion</f>
        <v>169916796954314.72</v>
      </c>
      <c r="AE58" s="76">
        <f>INDEX(Table4,MATCH($H58,'AEO Table 4'!$A$34:$A$72,0),MATCH(AE$55,'AEO Table 4'!$C$1:$AK$1,0))*Percent_urban*quadrillion</f>
        <v>169275048223350.25</v>
      </c>
      <c r="AF58" s="76">
        <f>INDEX(Table4,MATCH($H58,'AEO Table 4'!$A$34:$A$72,0),MATCH(AF$55,'AEO Table 4'!$C$1:$AK$1,0))*Percent_urban*quadrillion</f>
        <v>168634100676818.94</v>
      </c>
      <c r="AG58" s="76">
        <f>INDEX(Table4,MATCH($H58,'AEO Table 4'!$A$34:$A$72,0),MATCH(AG$55,'AEO Table 4'!$C$1:$AK$1,0))*Percent_urban*quadrillion</f>
        <v>167993153130287.66</v>
      </c>
      <c r="AH58" s="76">
        <f>INDEX(Table4,MATCH($H58,'AEO Table 4'!$A$34:$A$72,0),MATCH(AH$55,'AEO Table 4'!$C$1:$AK$1,0))*Percent_urban*quadrillion</f>
        <v>167353807952622.66</v>
      </c>
      <c r="AI58" s="76">
        <f>INDEX(Table4,MATCH($H58,'AEO Table 4'!$A$34:$A$72,0),MATCH(AI$55,'AEO Table 4'!$C$1:$AK$1,0))*Percent_urban*quadrillion</f>
        <v>166724076988155.66</v>
      </c>
      <c r="AJ58" s="76">
        <f>INDEX(Table4,MATCH($H58,'AEO Table 4'!$A$34:$A$72,0),MATCH(AJ$55,'AEO Table 4'!$C$1:$AK$1,0))*Percent_urban*quadrillion</f>
        <v>166075117597292.72</v>
      </c>
      <c r="AK58" s="76">
        <f>INDEX(Table4,MATCH($H58,'AEO Table 4'!$A$34:$A$72,0),MATCH(AK$55,'AEO Table 4'!$C$1:$AK$1,0))*Percent_urban*quadrillion</f>
        <v>165417345177665</v>
      </c>
      <c r="AL58" s="76">
        <f>INDEX(Table4,MATCH($H58,'AEO Table 4'!$A$34:$A$72,0),MATCH(AL$55,'AEO Table 4'!$C$1:$AK$1,0))*Percent_urban*quadrillion</f>
        <v>164737940778341.78</v>
      </c>
      <c r="AM58" s="76">
        <f>INDEX(Table4,MATCH($H58,'AEO Table 4'!$A$34:$A$72,0),MATCH(AM$55,'AEO Table 4'!$C$1:$AK$1,0))*Percent_urban*quadrillion</f>
        <v>164077764805414.56</v>
      </c>
      <c r="AN58" s="76">
        <f>INDEX(Table4,MATCH($H58,'AEO Table 4'!$A$34:$A$72,0),MATCH(AN$55,'AEO Table 4'!$C$1:$AK$1,0))*Percent_urban*quadrillion</f>
        <v>163414384094754.66</v>
      </c>
      <c r="AO58" s="76">
        <f>INDEX(Table4,MATCH($H58,'AEO Table 4'!$A$34:$A$72,0),MATCH(AO$55,'AEO Table 4'!$C$1:$AK$1,0))*Percent_urban*quadrillion</f>
        <v>162755009306260.56</v>
      </c>
    </row>
    <row r="59" spans="6:41" x14ac:dyDescent="0.45">
      <c r="H59" s="14" t="s">
        <v>465</v>
      </c>
      <c r="I59" s="1" t="s">
        <v>109</v>
      </c>
      <c r="J59" s="76">
        <f>INDEX(Table4,MATCH($H59,'AEO Table 4'!$A$34:$A$72,0),MATCH(J$55,'AEO Table 4'!$C$1:$AK$1,0))*Percent_urban*quadrillion</f>
        <v>6120247884940.7783</v>
      </c>
      <c r="K59" s="76">
        <f>INDEX(Table4,MATCH($H59,'AEO Table 4'!$A$34:$A$72,0),MATCH(K$55,'AEO Table 4'!$C$1:$AK$1,0))*Percent_urban*quadrillion</f>
        <v>6081791032148.8994</v>
      </c>
      <c r="L59" s="76">
        <f>INDEX(Table4,MATCH($H59,'AEO Table 4'!$A$34:$A$72,0),MATCH(L$55,'AEO Table 4'!$C$1:$AK$1,0))*Percent_urban*quadrillion</f>
        <v>6053749576988.1563</v>
      </c>
      <c r="M59" s="76">
        <f>INDEX(Table4,MATCH($H59,'AEO Table 4'!$A$34:$A$72,0),MATCH(M$55,'AEO Table 4'!$C$1:$AK$1,0))*Percent_urban*quadrillion</f>
        <v>6008883248730.9639</v>
      </c>
      <c r="N59" s="76">
        <f>INDEX(Table4,MATCH($H59,'AEO Table 4'!$A$34:$A$72,0),MATCH(N$55,'AEO Table 4'!$C$1:$AK$1,0))*Percent_urban*quadrillion</f>
        <v>5960010998307.9531</v>
      </c>
      <c r="O59" s="76">
        <f>INDEX(Table4,MATCH($H59,'AEO Table 4'!$A$34:$A$72,0),MATCH(O$55,'AEO Table 4'!$C$1:$AK$1,0))*Percent_urban*quadrillion</f>
        <v>5907934010152.2842</v>
      </c>
      <c r="P59" s="76">
        <f>INDEX(Table4,MATCH($H59,'AEO Table 4'!$A$34:$A$72,0),MATCH(P$55,'AEO Table 4'!$C$1:$AK$1,0))*Percent_urban*quadrillion</f>
        <v>5858260575296.1084</v>
      </c>
      <c r="Q59" s="76">
        <f>INDEX(Table4,MATCH($H59,'AEO Table 4'!$A$34:$A$72,0),MATCH(Q$55,'AEO Table 4'!$C$1:$AK$1,0))*Percent_urban*quadrillion</f>
        <v>5812593062605.7529</v>
      </c>
      <c r="R59" s="76">
        <f>INDEX(Table4,MATCH($H59,'AEO Table 4'!$A$34:$A$72,0),MATCH(R$55,'AEO Table 4'!$C$1:$AK$1,0))*Percent_urban*quadrillion</f>
        <v>5775738578680.2021</v>
      </c>
      <c r="S59" s="76">
        <f>INDEX(Table4,MATCH($H59,'AEO Table 4'!$A$34:$A$72,0),MATCH(S$55,'AEO Table 4'!$C$1:$AK$1,0))*Percent_urban*quadrillion</f>
        <v>5738082910321.4883</v>
      </c>
      <c r="T59" s="76">
        <f>INDEX(Table4,MATCH($H59,'AEO Table 4'!$A$34:$A$72,0),MATCH(T$55,'AEO Table 4'!$C$1:$AK$1,0))*Percent_urban*quadrillion</f>
        <v>5701228426395.9385</v>
      </c>
      <c r="U59" s="76">
        <f>INDEX(Table4,MATCH($H59,'AEO Table 4'!$A$34:$A$72,0),MATCH(U$55,'AEO Table 4'!$C$1:$AK$1,0))*Percent_urban*quadrillion</f>
        <v>5666777495769.8809</v>
      </c>
      <c r="V59" s="76">
        <f>INDEX(Table4,MATCH($H59,'AEO Table 4'!$A$34:$A$72,0),MATCH(V$55,'AEO Table 4'!$C$1:$AK$1,0))*Percent_urban*quadrillion</f>
        <v>5632326565143.8242</v>
      </c>
      <c r="W59" s="76">
        <f>INDEX(Table4,MATCH($H59,'AEO Table 4'!$A$34:$A$72,0),MATCH(W$55,'AEO Table 4'!$C$1:$AK$1,0))*Percent_urban*quadrillion</f>
        <v>5597875634517.7666</v>
      </c>
      <c r="X59" s="76">
        <f>INDEX(Table4,MATCH($H59,'AEO Table 4'!$A$34:$A$72,0),MATCH(X$55,'AEO Table 4'!$C$1:$AK$1,0))*Percent_urban*quadrillion</f>
        <v>5562623519458.5449</v>
      </c>
      <c r="Y59" s="76">
        <f>INDEX(Table4,MATCH($H59,'AEO Table 4'!$A$34:$A$72,0),MATCH(Y$55,'AEO Table 4'!$C$1:$AK$1,0))*Percent_urban*quadrillion</f>
        <v>5528172588832.4863</v>
      </c>
      <c r="Z59" s="76">
        <f>INDEX(Table4,MATCH($H59,'AEO Table 4'!$A$34:$A$72,0),MATCH(Z$55,'AEO Table 4'!$C$1:$AK$1,0))*Percent_urban*quadrillion</f>
        <v>5494522842639.5947</v>
      </c>
      <c r="AA59" s="76">
        <f>INDEX(Table4,MATCH($H59,'AEO Table 4'!$A$34:$A$72,0),MATCH(AA$55,'AEO Table 4'!$C$1:$AK$1,0))*Percent_urban*quadrillion</f>
        <v>5461674280879.8643</v>
      </c>
      <c r="AB59" s="76">
        <f>INDEX(Table4,MATCH($H59,'AEO Table 4'!$A$34:$A$72,0),MATCH(AB$55,'AEO Table 4'!$C$1:$AK$1,0))*Percent_urban*quadrillion</f>
        <v>5430428087986.4639</v>
      </c>
      <c r="AC59" s="76">
        <f>INDEX(Table4,MATCH($H59,'AEO Table 4'!$A$34:$A$72,0),MATCH(AC$55,'AEO Table 4'!$C$1:$AK$1,0))*Percent_urban*quadrillion</f>
        <v>5399983079526.2266</v>
      </c>
      <c r="AD59" s="76">
        <f>INDEX(Table4,MATCH($H59,'AEO Table 4'!$A$34:$A$72,0),MATCH(AD$55,'AEO Table 4'!$C$1:$AK$1,0))*Percent_urban*quadrillion</f>
        <v>5369538071065.9893</v>
      </c>
      <c r="AE59" s="76">
        <f>INDEX(Table4,MATCH($H59,'AEO Table 4'!$A$34:$A$72,0),MATCH(AE$55,'AEO Table 4'!$C$1:$AK$1,0))*Percent_urban*quadrillion</f>
        <v>5341496615905.2451</v>
      </c>
      <c r="AF59" s="76">
        <f>INDEX(Table4,MATCH($H59,'AEO Table 4'!$A$34:$A$72,0),MATCH(AF$55,'AEO Table 4'!$C$1:$AK$1,0))*Percent_urban*quadrillion</f>
        <v>5314256345177.665</v>
      </c>
      <c r="AG59" s="76">
        <f>INDEX(Table4,MATCH($H59,'AEO Table 4'!$A$34:$A$72,0),MATCH(AG$55,'AEO Table 4'!$C$1:$AK$1,0))*Percent_urban*quadrillion</f>
        <v>5283010152284.2637</v>
      </c>
      <c r="AH59" s="76">
        <f>INDEX(Table4,MATCH($H59,'AEO Table 4'!$A$34:$A$72,0),MATCH(AH$55,'AEO Table 4'!$C$1:$AK$1,0))*Percent_urban*quadrillion</f>
        <v>5253366328257.1914</v>
      </c>
      <c r="AI59" s="76">
        <f>INDEX(Table4,MATCH($H59,'AEO Table 4'!$A$34:$A$72,0),MATCH(AI$55,'AEO Table 4'!$C$1:$AK$1,0))*Percent_urban*quadrillion</f>
        <v>5224523688663.2822</v>
      </c>
      <c r="AJ59" s="76">
        <f>INDEX(Table4,MATCH($H59,'AEO Table 4'!$A$34:$A$72,0),MATCH(AJ$55,'AEO Table 4'!$C$1:$AK$1,0))*Percent_urban*quadrillion</f>
        <v>5194879864636.21</v>
      </c>
      <c r="AK59" s="76">
        <f>INDEX(Table4,MATCH($H59,'AEO Table 4'!$A$34:$A$72,0),MATCH(AK$55,'AEO Table 4'!$C$1:$AK$1,0))*Percent_urban*quadrillion</f>
        <v>5167639593908.6299</v>
      </c>
      <c r="AL59" s="76">
        <f>INDEX(Table4,MATCH($H59,'AEO Table 4'!$A$34:$A$72,0),MATCH(AL$55,'AEO Table 4'!$C$1:$AK$1,0))*Percent_urban*quadrillion</f>
        <v>5140399323181.0488</v>
      </c>
      <c r="AM59" s="76">
        <f>INDEX(Table4,MATCH($H59,'AEO Table 4'!$A$34:$A$72,0),MATCH(AM$55,'AEO Table 4'!$C$1:$AK$1,0))*Percent_urban*quadrillion</f>
        <v>5112357868020.3047</v>
      </c>
      <c r="AN59" s="76">
        <f>INDEX(Table4,MATCH($H59,'AEO Table 4'!$A$34:$A$72,0),MATCH(AN$55,'AEO Table 4'!$C$1:$AK$1,0))*Percent_urban*quadrillion</f>
        <v>5085117597292.7236</v>
      </c>
      <c r="AO59" s="76">
        <f>INDEX(Table4,MATCH($H59,'AEO Table 4'!$A$34:$A$72,0),MATCH(AO$55,'AEO Table 4'!$C$1:$AK$1,0))*Percent_urban*quadrillion</f>
        <v>5059479695431.4727</v>
      </c>
    </row>
    <row r="60" spans="6:41" x14ac:dyDescent="0.45">
      <c r="I60" s="1" t="s">
        <v>111</v>
      </c>
      <c r="J60" s="9">
        <v>0</v>
      </c>
      <c r="K60" s="9">
        <v>0</v>
      </c>
      <c r="L60" s="9">
        <v>0</v>
      </c>
      <c r="M60" s="9">
        <v>0</v>
      </c>
      <c r="N60" s="9">
        <v>0</v>
      </c>
      <c r="O60" s="9">
        <v>0</v>
      </c>
      <c r="P60" s="9">
        <v>0</v>
      </c>
      <c r="Q60" s="9">
        <v>0</v>
      </c>
      <c r="R60" s="9">
        <v>0</v>
      </c>
      <c r="S60" s="9">
        <v>0</v>
      </c>
      <c r="T60" s="9">
        <v>0</v>
      </c>
      <c r="U60" s="9">
        <v>0</v>
      </c>
      <c r="V60" s="9">
        <v>0</v>
      </c>
      <c r="W60" s="9">
        <v>0</v>
      </c>
      <c r="X60" s="9">
        <v>0</v>
      </c>
      <c r="Y60" s="9">
        <v>0</v>
      </c>
      <c r="Z60" s="9">
        <v>0</v>
      </c>
      <c r="AA60" s="9">
        <v>0</v>
      </c>
      <c r="AB60" s="9">
        <v>0</v>
      </c>
      <c r="AC60" s="9">
        <v>0</v>
      </c>
      <c r="AD60" s="9">
        <v>0</v>
      </c>
      <c r="AE60" s="9">
        <v>0</v>
      </c>
      <c r="AF60" s="9">
        <v>0</v>
      </c>
      <c r="AG60" s="9">
        <v>0</v>
      </c>
      <c r="AH60" s="9">
        <v>0</v>
      </c>
      <c r="AI60" s="9">
        <v>0</v>
      </c>
      <c r="AJ60" s="9">
        <v>0</v>
      </c>
      <c r="AK60" s="9">
        <v>0</v>
      </c>
      <c r="AL60" s="9">
        <v>0</v>
      </c>
      <c r="AM60" s="9">
        <v>0</v>
      </c>
      <c r="AN60" s="9">
        <v>0</v>
      </c>
      <c r="AO60" s="9">
        <v>0</v>
      </c>
    </row>
    <row r="61" spans="6:41" x14ac:dyDescent="0.45">
      <c r="I61" s="1" t="s">
        <v>239</v>
      </c>
      <c r="J61" s="9">
        <v>0</v>
      </c>
      <c r="K61" s="9">
        <v>0</v>
      </c>
      <c r="L61" s="9">
        <v>0</v>
      </c>
      <c r="M61" s="9">
        <v>0</v>
      </c>
      <c r="N61" s="9">
        <v>0</v>
      </c>
      <c r="O61" s="9">
        <v>0</v>
      </c>
      <c r="P61" s="9">
        <v>0</v>
      </c>
      <c r="Q61" s="9">
        <v>0</v>
      </c>
      <c r="R61" s="9">
        <v>0</v>
      </c>
      <c r="S61" s="9">
        <v>0</v>
      </c>
      <c r="T61" s="9">
        <v>0</v>
      </c>
      <c r="U61" s="9">
        <v>0</v>
      </c>
      <c r="V61" s="9">
        <v>0</v>
      </c>
      <c r="W61" s="9">
        <v>0</v>
      </c>
      <c r="X61" s="9">
        <v>0</v>
      </c>
      <c r="Y61" s="9">
        <v>0</v>
      </c>
      <c r="Z61" s="9">
        <v>0</v>
      </c>
      <c r="AA61" s="9">
        <v>0</v>
      </c>
      <c r="AB61" s="9">
        <v>0</v>
      </c>
      <c r="AC61" s="9">
        <v>0</v>
      </c>
      <c r="AD61" s="9">
        <v>0</v>
      </c>
      <c r="AE61" s="9">
        <v>0</v>
      </c>
      <c r="AF61" s="9">
        <v>0</v>
      </c>
      <c r="AG61" s="9">
        <v>0</v>
      </c>
      <c r="AH61" s="9">
        <v>0</v>
      </c>
      <c r="AI61" s="9">
        <v>0</v>
      </c>
      <c r="AJ61" s="9">
        <v>0</v>
      </c>
      <c r="AK61" s="9">
        <v>0</v>
      </c>
      <c r="AL61" s="9">
        <v>0</v>
      </c>
      <c r="AM61" s="9">
        <v>0</v>
      </c>
      <c r="AN61" s="9">
        <v>0</v>
      </c>
      <c r="AO61" s="9">
        <v>0</v>
      </c>
    </row>
    <row r="62" spans="6:41" x14ac:dyDescent="0.45">
      <c r="I62" s="1" t="s">
        <v>387</v>
      </c>
      <c r="J62" s="9">
        <v>0</v>
      </c>
      <c r="K62" s="9">
        <v>0</v>
      </c>
      <c r="L62" s="9">
        <v>0</v>
      </c>
      <c r="M62" s="9">
        <v>0</v>
      </c>
      <c r="N62" s="9">
        <v>0</v>
      </c>
      <c r="O62" s="9">
        <v>0</v>
      </c>
      <c r="P62" s="9">
        <v>0</v>
      </c>
      <c r="Q62" s="9">
        <v>0</v>
      </c>
      <c r="R62" s="9">
        <v>0</v>
      </c>
      <c r="S62" s="9">
        <v>0</v>
      </c>
      <c r="T62" s="9">
        <v>0</v>
      </c>
      <c r="U62" s="9">
        <v>0</v>
      </c>
      <c r="V62" s="9">
        <v>0</v>
      </c>
      <c r="W62" s="9">
        <v>0</v>
      </c>
      <c r="X62" s="9">
        <v>0</v>
      </c>
      <c r="Y62" s="9">
        <v>0</v>
      </c>
      <c r="Z62" s="9">
        <v>0</v>
      </c>
      <c r="AA62" s="9">
        <v>0</v>
      </c>
      <c r="AB62" s="9">
        <v>0</v>
      </c>
      <c r="AC62" s="9">
        <v>0</v>
      </c>
      <c r="AD62" s="9">
        <v>0</v>
      </c>
      <c r="AE62" s="9">
        <v>0</v>
      </c>
      <c r="AF62" s="9">
        <v>0</v>
      </c>
      <c r="AG62" s="9">
        <v>0</v>
      </c>
      <c r="AH62" s="9">
        <v>0</v>
      </c>
      <c r="AI62" s="9">
        <v>0</v>
      </c>
      <c r="AJ62" s="9">
        <v>0</v>
      </c>
      <c r="AK62" s="9">
        <v>0</v>
      </c>
      <c r="AL62" s="9">
        <v>0</v>
      </c>
      <c r="AM62" s="9">
        <v>0</v>
      </c>
      <c r="AN62" s="9">
        <v>0</v>
      </c>
      <c r="AO62" s="9">
        <v>0</v>
      </c>
    </row>
    <row r="63" spans="6:41" x14ac:dyDescent="0.45">
      <c r="I63" s="1" t="s">
        <v>388</v>
      </c>
      <c r="J63" s="9">
        <v>0</v>
      </c>
      <c r="K63" s="9">
        <v>0</v>
      </c>
      <c r="L63" s="9">
        <v>0</v>
      </c>
      <c r="M63" s="9">
        <v>0</v>
      </c>
      <c r="N63" s="9">
        <v>0</v>
      </c>
      <c r="O63" s="9">
        <v>0</v>
      </c>
      <c r="P63" s="9">
        <v>0</v>
      </c>
      <c r="Q63" s="9">
        <v>0</v>
      </c>
      <c r="R63" s="9">
        <v>0</v>
      </c>
      <c r="S63" s="9">
        <v>0</v>
      </c>
      <c r="T63" s="9">
        <v>0</v>
      </c>
      <c r="U63" s="9">
        <v>0</v>
      </c>
      <c r="V63" s="9">
        <v>0</v>
      </c>
      <c r="W63" s="9">
        <v>0</v>
      </c>
      <c r="X63" s="9">
        <v>0</v>
      </c>
      <c r="Y63" s="9">
        <v>0</v>
      </c>
      <c r="Z63" s="9">
        <v>0</v>
      </c>
      <c r="AA63" s="9">
        <v>0</v>
      </c>
      <c r="AB63" s="9">
        <v>0</v>
      </c>
      <c r="AC63" s="9">
        <v>0</v>
      </c>
      <c r="AD63" s="9">
        <v>0</v>
      </c>
      <c r="AE63" s="9">
        <v>0</v>
      </c>
      <c r="AF63" s="9">
        <v>0</v>
      </c>
      <c r="AG63" s="9">
        <v>0</v>
      </c>
      <c r="AH63" s="9">
        <v>0</v>
      </c>
      <c r="AI63" s="9">
        <v>0</v>
      </c>
      <c r="AJ63" s="9">
        <v>0</v>
      </c>
      <c r="AK63" s="9">
        <v>0</v>
      </c>
      <c r="AL63" s="9">
        <v>0</v>
      </c>
      <c r="AM63" s="9">
        <v>0</v>
      </c>
      <c r="AN63" s="9">
        <v>0</v>
      </c>
      <c r="AO63" s="9">
        <v>0</v>
      </c>
    </row>
    <row r="64" spans="6:41" x14ac:dyDescent="0.45">
      <c r="H64" s="14" t="s">
        <v>470</v>
      </c>
      <c r="I64" s="1" t="s">
        <v>389</v>
      </c>
      <c r="J64" s="76">
        <f>INDEX(Table4,MATCH($H64,'AEO Table 4'!$A$34:$A$72,0),MATCH(J$55,'AEO Table 4'!$C$1:$AK$1,0))*Percent_urban*quadrillion</f>
        <v>54349147208121.82</v>
      </c>
      <c r="K64" s="76">
        <f>INDEX(Table4,MATCH($H64,'AEO Table 4'!$A$34:$A$72,0),MATCH(K$55,'AEO Table 4'!$C$1:$AK$1,0))*Percent_urban*quadrillion</f>
        <v>55397897631133.664</v>
      </c>
      <c r="L64" s="76">
        <f>INDEX(Table4,MATCH($H64,'AEO Table 4'!$A$34:$A$72,0),MATCH(L$55,'AEO Table 4'!$C$1:$AK$1,0))*Percent_urban*quadrillion</f>
        <v>56599674280879.867</v>
      </c>
      <c r="M64" s="76">
        <f>INDEX(Table4,MATCH($H64,'AEO Table 4'!$A$34:$A$72,0),MATCH(M$55,'AEO Table 4'!$C$1:$AK$1,0))*Percent_urban*quadrillion</f>
        <v>57712519458544.836</v>
      </c>
      <c r="N64" s="76">
        <f>INDEX(Table4,MATCH($H64,'AEO Table 4'!$A$34:$A$72,0),MATCH(N$55,'AEO Table 4'!$C$1:$AK$1,0))*Percent_urban*quadrillion</f>
        <v>58742041455160.734</v>
      </c>
      <c r="O64" s="76">
        <f>INDEX(Table4,MATCH($H64,'AEO Table 4'!$A$34:$A$72,0),MATCH(O$55,'AEO Table 4'!$C$1:$AK$1,0))*Percent_urban*quadrillion</f>
        <v>59746726734348.563</v>
      </c>
      <c r="P64" s="76">
        <f>INDEX(Table4,MATCH($H64,'AEO Table 4'!$A$34:$A$72,0),MATCH(P$55,'AEO Table 4'!$C$1:$AK$1,0))*Percent_urban*quadrillion</f>
        <v>60717762267343.492</v>
      </c>
      <c r="Q64" s="76">
        <f>INDEX(Table4,MATCH($H64,'AEO Table 4'!$A$34:$A$72,0),MATCH(Q$55,'AEO Table 4'!$C$1:$AK$1,0))*Percent_urban*quadrillion</f>
        <v>61645533840947.547</v>
      </c>
      <c r="R64" s="76">
        <f>INDEX(Table4,MATCH($H64,'AEO Table 4'!$A$34:$A$72,0),MATCH(R$55,'AEO Table 4'!$C$1:$AK$1,0))*Percent_urban*quadrillion</f>
        <v>62586925549915.406</v>
      </c>
      <c r="S64" s="76">
        <f>INDEX(Table4,MATCH($H64,'AEO Table 4'!$A$34:$A$72,0),MATCH(S$55,'AEO Table 4'!$C$1:$AK$1,0))*Percent_urban*quadrillion</f>
        <v>63594815566835.867</v>
      </c>
      <c r="T64" s="76">
        <f>INDEX(Table4,MATCH($H64,'AEO Table 4'!$A$34:$A$72,0),MATCH(T$55,'AEO Table 4'!$C$1:$AK$1,0))*Percent_urban*quadrillion</f>
        <v>64682022842639.586</v>
      </c>
      <c r="U64" s="76">
        <f>INDEX(Table4,MATCH($H64,'AEO Table 4'!$A$34:$A$72,0),MATCH(U$55,'AEO Table 4'!$C$1:$AK$1,0))*Percent_urban*quadrillion</f>
        <v>65818102368866.328</v>
      </c>
      <c r="V64" s="76">
        <f>INDEX(Table4,MATCH($H64,'AEO Table 4'!$A$34:$A$72,0),MATCH(V$55,'AEO Table 4'!$C$1:$AK$1,0))*Percent_urban*quadrillion</f>
        <v>67048721658206.422</v>
      </c>
      <c r="W64" s="76">
        <f>INDEX(Table4,MATCH($H64,'AEO Table 4'!$A$34:$A$72,0),MATCH(W$55,'AEO Table 4'!$C$1:$AK$1,0))*Percent_urban*quadrillion</f>
        <v>68318598984771.578</v>
      </c>
      <c r="X64" s="76">
        <f>INDEX(Table4,MATCH($H64,'AEO Table 4'!$A$34:$A$72,0),MATCH(X$55,'AEO Table 4'!$C$1:$AK$1,0))*Percent_urban*quadrillion</f>
        <v>69588476311336.719</v>
      </c>
      <c r="Y64" s="76">
        <f>INDEX(Table4,MATCH($H64,'AEO Table 4'!$A$34:$A$72,0),MATCH(Y$55,'AEO Table 4'!$C$1:$AK$1,0))*Percent_urban*quadrillion</f>
        <v>70850341793570.219</v>
      </c>
      <c r="Z64" s="76">
        <f>INDEX(Table4,MATCH($H64,'AEO Table 4'!$A$34:$A$72,0),MATCH(Z$55,'AEO Table 4'!$C$1:$AK$1,0))*Percent_urban*quadrillion</f>
        <v>72114610829103.219</v>
      </c>
      <c r="AA64" s="76">
        <f>INDEX(Table4,MATCH($H64,'AEO Table 4'!$A$34:$A$72,0),MATCH(AA$55,'AEO Table 4'!$C$1:$AK$1,0))*Percent_urban*quadrillion</f>
        <v>73362054991539.766</v>
      </c>
      <c r="AB64" s="76">
        <f>INDEX(Table4,MATCH($H64,'AEO Table 4'!$A$34:$A$72,0),MATCH(AB$55,'AEO Table 4'!$C$1:$AK$1,0))*Percent_urban*quadrillion</f>
        <v>74590270727580.375</v>
      </c>
      <c r="AC64" s="76">
        <f>INDEX(Table4,MATCH($H64,'AEO Table 4'!$A$34:$A$72,0),MATCH(AC$55,'AEO Table 4'!$C$1:$AK$1,0))*Percent_urban*quadrillion</f>
        <v>75803263959390.875</v>
      </c>
      <c r="AD64" s="76">
        <f>INDEX(Table4,MATCH($H64,'AEO Table 4'!$A$34:$A$72,0),MATCH(AD$55,'AEO Table 4'!$C$1:$AK$1,0))*Percent_urban*quadrillion</f>
        <v>77007444162436.547</v>
      </c>
      <c r="AE64" s="76">
        <f>INDEX(Table4,MATCH($H64,'AEO Table 4'!$A$34:$A$72,0),MATCH(AE$55,'AEO Table 4'!$C$1:$AK$1,0))*Percent_urban*quadrillion</f>
        <v>78226045685279.188</v>
      </c>
      <c r="AF64" s="76">
        <f>INDEX(Table4,MATCH($H64,'AEO Table 4'!$A$34:$A$72,0),MATCH(AF$55,'AEO Table 4'!$C$1:$AK$1,0))*Percent_urban*quadrillion</f>
        <v>79463875634517.766</v>
      </c>
      <c r="AG64" s="76">
        <f>INDEX(Table4,MATCH($H64,'AEO Table 4'!$A$34:$A$72,0),MATCH(AG$55,'AEO Table 4'!$C$1:$AK$1,0))*Percent_urban*quadrillion</f>
        <v>80698500846023.688</v>
      </c>
      <c r="AH64" s="76">
        <f>INDEX(Table4,MATCH($H64,'AEO Table 4'!$A$34:$A$72,0),MATCH(AH$55,'AEO Table 4'!$C$1:$AK$1,0))*Percent_urban*quadrillion</f>
        <v>81945143824027.063</v>
      </c>
      <c r="AI64" s="76">
        <f>INDEX(Table4,MATCH($H64,'AEO Table 4'!$A$34:$A$72,0),MATCH(AI$55,'AEO Table 4'!$C$1:$AK$1,0))*Percent_urban*quadrillion</f>
        <v>83216623519458.547</v>
      </c>
      <c r="AJ64" s="76">
        <f>INDEX(Table4,MATCH($H64,'AEO Table 4'!$A$34:$A$72,0),MATCH(AJ$55,'AEO Table 4'!$C$1:$AK$1,0))*Percent_urban*quadrillion</f>
        <v>84516144670050.75</v>
      </c>
      <c r="AK64" s="76">
        <f>INDEX(Table4,MATCH($H64,'AEO Table 4'!$A$34:$A$72,0),MATCH(AK$55,'AEO Table 4'!$C$1:$AK$1,0))*Percent_urban*quadrillion</f>
        <v>85841303722504.234</v>
      </c>
      <c r="AL64" s="76">
        <f>INDEX(Table4,MATCH($H64,'AEO Table 4'!$A$34:$A$72,0),MATCH(AL$55,'AEO Table 4'!$C$1:$AK$1,0))*Percent_urban*quadrillion</f>
        <v>87170468697123.516</v>
      </c>
      <c r="AM64" s="76">
        <f>INDEX(Table4,MATCH($H64,'AEO Table 4'!$A$34:$A$72,0),MATCH(AM$55,'AEO Table 4'!$C$1:$AK$1,0))*Percent_urban*quadrillion</f>
        <v>88491621827411.156</v>
      </c>
      <c r="AN64" s="76">
        <f>INDEX(Table4,MATCH($H64,'AEO Table 4'!$A$34:$A$72,0),MATCH(AN$55,'AEO Table 4'!$C$1:$AK$1,0))*Percent_urban*quadrillion</f>
        <v>89817582064297.797</v>
      </c>
      <c r="AO64" s="76">
        <f>INDEX(Table4,MATCH($H64,'AEO Table 4'!$A$34:$A$72,0),MATCH(AO$55,'AEO Table 4'!$C$1:$AK$1,0))*Percent_urban*quadrillion</f>
        <v>91154758883248.719</v>
      </c>
    </row>
    <row r="65" spans="8:41" x14ac:dyDescent="0.45">
      <c r="I65" s="1" t="s">
        <v>390</v>
      </c>
      <c r="J65" s="9">
        <v>0</v>
      </c>
      <c r="K65" s="9">
        <v>0</v>
      </c>
      <c r="L65" s="9">
        <v>0</v>
      </c>
      <c r="M65" s="9">
        <v>0</v>
      </c>
      <c r="N65" s="9">
        <v>0</v>
      </c>
      <c r="O65" s="9">
        <v>0</v>
      </c>
      <c r="P65" s="9">
        <v>0</v>
      </c>
      <c r="Q65" s="9">
        <v>0</v>
      </c>
      <c r="R65" s="9">
        <v>0</v>
      </c>
      <c r="S65" s="9">
        <v>0</v>
      </c>
      <c r="T65" s="9">
        <v>0</v>
      </c>
      <c r="U65" s="9">
        <v>0</v>
      </c>
      <c r="V65" s="9">
        <v>0</v>
      </c>
      <c r="W65" s="9">
        <v>0</v>
      </c>
      <c r="X65" s="9">
        <v>0</v>
      </c>
      <c r="Y65" s="9">
        <v>0</v>
      </c>
      <c r="Z65" s="9">
        <v>0</v>
      </c>
      <c r="AA65" s="9">
        <v>0</v>
      </c>
      <c r="AB65" s="9">
        <v>0</v>
      </c>
      <c r="AC65" s="9">
        <v>0</v>
      </c>
      <c r="AD65" s="9">
        <v>0</v>
      </c>
      <c r="AE65" s="9">
        <v>0</v>
      </c>
      <c r="AF65" s="9">
        <v>0</v>
      </c>
      <c r="AG65" s="9">
        <v>0</v>
      </c>
      <c r="AH65" s="9">
        <v>0</v>
      </c>
      <c r="AI65" s="9">
        <v>0</v>
      </c>
      <c r="AJ65" s="9">
        <v>0</v>
      </c>
      <c r="AK65" s="9">
        <v>0</v>
      </c>
      <c r="AL65" s="9">
        <v>0</v>
      </c>
      <c r="AM65" s="9">
        <v>0</v>
      </c>
      <c r="AN65" s="9">
        <v>0</v>
      </c>
      <c r="AO65" s="9">
        <v>0</v>
      </c>
    </row>
    <row r="67" spans="8:41" x14ac:dyDescent="0.45">
      <c r="H67" s="1" t="s">
        <v>421</v>
      </c>
    </row>
    <row r="68" spans="8:41" x14ac:dyDescent="0.45">
      <c r="I68" s="1" t="s">
        <v>105</v>
      </c>
      <c r="J68" s="1">
        <v>2019</v>
      </c>
      <c r="K68" s="1">
        <v>2020</v>
      </c>
      <c r="L68" s="1">
        <v>2021</v>
      </c>
      <c r="M68" s="1">
        <v>2022</v>
      </c>
      <c r="N68" s="1">
        <v>2023</v>
      </c>
      <c r="O68" s="1">
        <v>2024</v>
      </c>
      <c r="P68" s="1">
        <v>2025</v>
      </c>
      <c r="Q68" s="1">
        <v>2026</v>
      </c>
      <c r="R68" s="1">
        <v>2027</v>
      </c>
      <c r="S68" s="1">
        <v>2028</v>
      </c>
      <c r="T68" s="1">
        <v>2029</v>
      </c>
      <c r="U68" s="1">
        <v>2030</v>
      </c>
      <c r="V68" s="1">
        <v>2031</v>
      </c>
      <c r="W68" s="1">
        <v>2032</v>
      </c>
      <c r="X68" s="1">
        <v>2033</v>
      </c>
      <c r="Y68" s="1">
        <v>2034</v>
      </c>
      <c r="Z68" s="1">
        <v>2035</v>
      </c>
      <c r="AA68" s="1">
        <v>2036</v>
      </c>
      <c r="AB68" s="1">
        <v>2037</v>
      </c>
      <c r="AC68" s="1">
        <v>2038</v>
      </c>
      <c r="AD68" s="1">
        <v>2039</v>
      </c>
      <c r="AE68" s="1">
        <v>2040</v>
      </c>
      <c r="AF68" s="1">
        <v>2041</v>
      </c>
      <c r="AG68" s="1">
        <v>2042</v>
      </c>
      <c r="AH68" s="1">
        <v>2043</v>
      </c>
      <c r="AI68" s="1">
        <v>2044</v>
      </c>
      <c r="AJ68" s="1">
        <v>2045</v>
      </c>
      <c r="AK68" s="1">
        <v>2046</v>
      </c>
      <c r="AL68" s="1">
        <v>2047</v>
      </c>
      <c r="AM68" s="1">
        <v>2048</v>
      </c>
      <c r="AN68" s="1">
        <v>2049</v>
      </c>
      <c r="AO68" s="1">
        <v>2050</v>
      </c>
    </row>
    <row r="69" spans="8:41" x14ac:dyDescent="0.45">
      <c r="H69" s="14" t="s">
        <v>441</v>
      </c>
      <c r="I69" s="1" t="s">
        <v>106</v>
      </c>
      <c r="J69" s="76">
        <f>INDEX(Table4,MATCH($H69,'AEO Table 4'!$A$34:$A$72,0),MATCH(J$68,'AEO Table 4'!$C$1:$AK$1,0))*Percent_rural*quadrillion</f>
        <v>141647741116751.28</v>
      </c>
      <c r="K69" s="76">
        <f>INDEX(Table4,MATCH($H69,'AEO Table 4'!$A$34:$A$72,0),MATCH(K$68,'AEO Table 4'!$C$1:$AK$1,0))*Percent_rural*quadrillion</f>
        <v>139041070219966.17</v>
      </c>
      <c r="L69" s="76">
        <f>INDEX(Table4,MATCH($H69,'AEO Table 4'!$A$34:$A$72,0),MATCH(L$68,'AEO Table 4'!$C$1:$AK$1,0))*Percent_rural*quadrillion</f>
        <v>134839302030456.86</v>
      </c>
      <c r="M69" s="76">
        <f>INDEX(Table4,MATCH($H69,'AEO Table 4'!$A$34:$A$72,0),MATCH(M$68,'AEO Table 4'!$C$1:$AK$1,0))*Percent_rural*quadrillion</f>
        <v>133650384940778.33</v>
      </c>
      <c r="N69" s="76">
        <f>INDEX(Table4,MATCH($H69,'AEO Table 4'!$A$34:$A$72,0),MATCH(N$68,'AEO Table 4'!$C$1:$AK$1,0))*Percent_rural*quadrillion</f>
        <v>132198832487309.63</v>
      </c>
      <c r="O69" s="76">
        <f>INDEX(Table4,MATCH($H69,'AEO Table 4'!$A$34:$A$72,0),MATCH(O$68,'AEO Table 4'!$C$1:$AK$1,0))*Percent_rural*quadrillion</f>
        <v>130629183587140.42</v>
      </c>
      <c r="P69" s="76">
        <f>INDEX(Table4,MATCH($H69,'AEO Table 4'!$A$34:$A$72,0),MATCH(P$68,'AEO Table 4'!$C$1:$AK$1,0))*Percent_rural*quadrillion</f>
        <v>128942233502538.08</v>
      </c>
      <c r="Q69" s="76">
        <f>INDEX(Table4,MATCH($H69,'AEO Table 4'!$A$34:$A$72,0),MATCH(Q$68,'AEO Table 4'!$C$1:$AK$1,0))*Percent_rural*quadrillion</f>
        <v>127212538071065.97</v>
      </c>
      <c r="R69" s="76">
        <f>INDEX(Table4,MATCH($H69,'AEO Table 4'!$A$34:$A$72,0),MATCH(R$68,'AEO Table 4'!$C$1:$AK$1,0))*Percent_rural*quadrillion</f>
        <v>125648853637901.84</v>
      </c>
      <c r="S69" s="76">
        <f>INDEX(Table4,MATCH($H69,'AEO Table 4'!$A$34:$A$72,0),MATCH(S$68,'AEO Table 4'!$C$1:$AK$1,0))*Percent_rural*quadrillion</f>
        <v>124267284263959.39</v>
      </c>
      <c r="T69" s="76">
        <f>INDEX(Table4,MATCH($H69,'AEO Table 4'!$A$34:$A$72,0),MATCH(T$68,'AEO Table 4'!$C$1:$AK$1,0))*Percent_rural*quadrillion</f>
        <v>123051328257191.19</v>
      </c>
      <c r="U69" s="76">
        <f>INDEX(Table4,MATCH($H69,'AEO Table 4'!$A$34:$A$72,0),MATCH(U$68,'AEO Table 4'!$C$1:$AK$1,0))*Percent_rural*quadrillion</f>
        <v>121923447546531.31</v>
      </c>
      <c r="V69" s="76">
        <f>INDEX(Table4,MATCH($H69,'AEO Table 4'!$A$34:$A$72,0),MATCH(V$68,'AEO Table 4'!$C$1:$AK$1,0))*Percent_rural*quadrillion</f>
        <v>120867339255499.14</v>
      </c>
      <c r="W69" s="76">
        <f>INDEX(Table4,MATCH($H69,'AEO Table 4'!$A$34:$A$72,0),MATCH(W$68,'AEO Table 4'!$C$1:$AK$1,0))*Percent_rural*quadrillion</f>
        <v>119851988155668.34</v>
      </c>
      <c r="X69" s="76">
        <f>INDEX(Table4,MATCH($H69,'AEO Table 4'!$A$34:$A$72,0),MATCH(X$68,'AEO Table 4'!$C$1:$AK$1,0))*Percent_rural*quadrillion</f>
        <v>118806615905245.34</v>
      </c>
      <c r="Y69" s="76">
        <f>INDEX(Table4,MATCH($H69,'AEO Table 4'!$A$34:$A$72,0),MATCH(Y$68,'AEO Table 4'!$C$1:$AK$1,0))*Percent_rural*quadrillion</f>
        <v>117725258037225.05</v>
      </c>
      <c r="Z69" s="76">
        <f>INDEX(Table4,MATCH($H69,'AEO Table 4'!$A$34:$A$72,0),MATCH(Z$68,'AEO Table 4'!$C$1:$AK$1,0))*Percent_rural*quadrillion</f>
        <v>116809911167512.69</v>
      </c>
      <c r="AA69" s="76">
        <f>INDEX(Table4,MATCH($H69,'AEO Table 4'!$A$34:$A$72,0),MATCH(AA$68,'AEO Table 4'!$C$1:$AK$1,0))*Percent_rural*quadrillion</f>
        <v>115919615059221.66</v>
      </c>
      <c r="AB69" s="76">
        <f>INDEX(Table4,MATCH($H69,'AEO Table 4'!$A$34:$A$72,0),MATCH(AB$68,'AEO Table 4'!$C$1:$AK$1,0))*Percent_rural*quadrillion</f>
        <v>115036675126903.55</v>
      </c>
      <c r="AC69" s="76">
        <f>INDEX(Table4,MATCH($H69,'AEO Table 4'!$A$34:$A$72,0),MATCH(AC$68,'AEO Table 4'!$C$1:$AK$1,0))*Percent_rural*quadrillion</f>
        <v>114130473773265.66</v>
      </c>
      <c r="AD69" s="76">
        <f>INDEX(Table4,MATCH($H69,'AEO Table 4'!$A$34:$A$72,0),MATCH(AD$68,'AEO Table 4'!$C$1:$AK$1,0))*Percent_rural*quadrillion</f>
        <v>113185105752961.09</v>
      </c>
      <c r="AE69" s="76">
        <f>INDEX(Table4,MATCH($H69,'AEO Table 4'!$A$34:$A$72,0),MATCH(AE$68,'AEO Table 4'!$C$1:$AK$1,0))*Percent_rural*quadrillion</f>
        <v>112306937394247.05</v>
      </c>
      <c r="AF69" s="76">
        <f>INDEX(Table4,MATCH($H69,'AEO Table 4'!$A$34:$A$72,0),MATCH(AF$68,'AEO Table 4'!$C$1:$AK$1,0))*Percent_rural*quadrillion</f>
        <v>111452030456852.78</v>
      </c>
      <c r="AG69" s="76">
        <f>INDEX(Table4,MATCH($H69,'AEO Table 4'!$A$34:$A$72,0),MATCH(AG$68,'AEO Table 4'!$C$1:$AK$1,0))*Percent_rural*quadrillion</f>
        <v>110610046531302.86</v>
      </c>
      <c r="AH69" s="76">
        <f>INDEX(Table4,MATCH($H69,'AEO Table 4'!$A$34:$A$72,0),MATCH(AH$68,'AEO Table 4'!$C$1:$AK$1,0))*Percent_rural*quadrillion</f>
        <v>109799276649746.17</v>
      </c>
      <c r="AI69" s="76">
        <f>INDEX(Table4,MATCH($H69,'AEO Table 4'!$A$34:$A$72,0),MATCH(AI$68,'AEO Table 4'!$C$1:$AK$1,0))*Percent_rural*quadrillion</f>
        <v>108932440778341.8</v>
      </c>
      <c r="AJ69" s="76">
        <f>INDEX(Table4,MATCH($H69,'AEO Table 4'!$A$34:$A$72,0),MATCH(AJ$68,'AEO Table 4'!$C$1:$AK$1,0))*Percent_rural*quadrillion</f>
        <v>108131810490693.75</v>
      </c>
      <c r="AK69" s="76">
        <f>INDEX(Table4,MATCH($H69,'AEO Table 4'!$A$34:$A$72,0),MATCH(AK$68,'AEO Table 4'!$C$1:$AK$1,0))*Percent_rural*quadrillion</f>
        <v>107336747038917.11</v>
      </c>
      <c r="AL69" s="76">
        <f>INDEX(Table4,MATCH($H69,'AEO Table 4'!$A$34:$A$72,0),MATCH(AL$68,'AEO Table 4'!$C$1:$AK$1,0))*Percent_rural*quadrillion</f>
        <v>106596954314720.8</v>
      </c>
      <c r="AM69" s="76">
        <f>INDEX(Table4,MATCH($H69,'AEO Table 4'!$A$34:$A$72,0),MATCH(AM$68,'AEO Table 4'!$C$1:$AK$1,0))*Percent_rural*quadrillion</f>
        <v>105837081218274.11</v>
      </c>
      <c r="AN69" s="76">
        <f>INDEX(Table4,MATCH($H69,'AEO Table 4'!$A$34:$A$72,0),MATCH(AN$68,'AEO Table 4'!$C$1:$AK$1,0))*Percent_rural*quadrillion</f>
        <v>105189141285956</v>
      </c>
      <c r="AO69" s="76">
        <f>INDEX(Table4,MATCH($H69,'AEO Table 4'!$A$34:$A$72,0),MATCH(AO$68,'AEO Table 4'!$C$1:$AK$1,0))*Percent_rural*quadrillion</f>
        <v>104523109137055.84</v>
      </c>
    </row>
    <row r="70" spans="8:41" x14ac:dyDescent="0.45">
      <c r="I70" s="1" t="s">
        <v>107</v>
      </c>
      <c r="J70" s="9">
        <v>0</v>
      </c>
      <c r="K70" s="9">
        <v>0</v>
      </c>
      <c r="L70" s="9">
        <v>0</v>
      </c>
      <c r="M70" s="9">
        <v>0</v>
      </c>
      <c r="N70" s="9">
        <v>0</v>
      </c>
      <c r="O70" s="9">
        <v>0</v>
      </c>
      <c r="P70" s="9">
        <v>0</v>
      </c>
      <c r="Q70" s="9">
        <v>0</v>
      </c>
      <c r="R70" s="9">
        <v>0</v>
      </c>
      <c r="S70" s="9">
        <v>0</v>
      </c>
      <c r="T70" s="9">
        <v>0</v>
      </c>
      <c r="U70" s="9">
        <v>0</v>
      </c>
      <c r="V70" s="9">
        <v>0</v>
      </c>
      <c r="W70" s="9">
        <v>0</v>
      </c>
      <c r="X70" s="9">
        <v>0</v>
      </c>
      <c r="Y70" s="9">
        <v>0</v>
      </c>
      <c r="Z70" s="9">
        <v>0</v>
      </c>
      <c r="AA70" s="9">
        <v>0</v>
      </c>
      <c r="AB70" s="9">
        <v>0</v>
      </c>
      <c r="AC70" s="9">
        <v>0</v>
      </c>
      <c r="AD70" s="9">
        <v>0</v>
      </c>
      <c r="AE70" s="9">
        <v>0</v>
      </c>
      <c r="AF70" s="9">
        <v>0</v>
      </c>
      <c r="AG70" s="9">
        <v>0</v>
      </c>
      <c r="AH70" s="9">
        <v>0</v>
      </c>
      <c r="AI70" s="9">
        <v>0</v>
      </c>
      <c r="AJ70" s="9">
        <v>0</v>
      </c>
      <c r="AK70" s="9">
        <v>0</v>
      </c>
      <c r="AL70" s="9">
        <v>0</v>
      </c>
      <c r="AM70" s="9">
        <v>0</v>
      </c>
      <c r="AN70" s="9">
        <v>0</v>
      </c>
      <c r="AO70" s="9">
        <v>0</v>
      </c>
    </row>
    <row r="71" spans="8:41" x14ac:dyDescent="0.45">
      <c r="H71" s="14" t="s">
        <v>456</v>
      </c>
      <c r="I71" s="1" t="s">
        <v>108</v>
      </c>
      <c r="J71" s="76">
        <f>INDEX(Table4,MATCH($H71,'AEO Table 4'!$A$34:$A$72,0),MATCH(J$68,'AEO Table 4'!$C$1:$AK$1,0))*Percent_rural*quadrillion</f>
        <v>754693752115059.13</v>
      </c>
      <c r="K71" s="76">
        <f>INDEX(Table4,MATCH($H71,'AEO Table 4'!$A$34:$A$72,0),MATCH(K$68,'AEO Table 4'!$C$1:$AK$1,0))*Percent_rural*quadrillion</f>
        <v>734442000846023.75</v>
      </c>
      <c r="L71" s="76">
        <f>INDEX(Table4,MATCH($H71,'AEO Table 4'!$A$34:$A$72,0),MATCH(L$68,'AEO Table 4'!$C$1:$AK$1,0))*Percent_rural*quadrillion</f>
        <v>717235109983079.63</v>
      </c>
      <c r="M71" s="76">
        <f>INDEX(Table4,MATCH($H71,'AEO Table 4'!$A$34:$A$72,0),MATCH(M$68,'AEO Table 4'!$C$1:$AK$1,0))*Percent_rural*quadrillion</f>
        <v>714443341793570.13</v>
      </c>
      <c r="N71" s="76">
        <f>INDEX(Table4,MATCH($H71,'AEO Table 4'!$A$34:$A$72,0),MATCH(N$68,'AEO Table 4'!$C$1:$AK$1,0))*Percent_rural*quadrillion</f>
        <v>710932457698815.63</v>
      </c>
      <c r="O71" s="76">
        <f>INDEX(Table4,MATCH($H71,'AEO Table 4'!$A$34:$A$72,0),MATCH(O$68,'AEO Table 4'!$C$1:$AK$1,0))*Percent_rural*quadrillion</f>
        <v>707322165820643</v>
      </c>
      <c r="P71" s="76">
        <f>INDEX(Table4,MATCH($H71,'AEO Table 4'!$A$34:$A$72,0),MATCH(P$68,'AEO Table 4'!$C$1:$AK$1,0))*Percent_rural*quadrillion</f>
        <v>702829331641285.88</v>
      </c>
      <c r="Q71" s="76">
        <f>INDEX(Table4,MATCH($H71,'AEO Table 4'!$A$34:$A$72,0),MATCH(Q$68,'AEO Table 4'!$C$1:$AK$1,0))*Percent_rural*quadrillion</f>
        <v>697483379864636.13</v>
      </c>
      <c r="R71" s="76">
        <f>INDEX(Table4,MATCH($H71,'AEO Table 4'!$A$34:$A$72,0),MATCH(R$68,'AEO Table 4'!$C$1:$AK$1,0))*Percent_rural*quadrillion</f>
        <v>692052136209813.88</v>
      </c>
      <c r="S71" s="76">
        <f>INDEX(Table4,MATCH($H71,'AEO Table 4'!$A$34:$A$72,0),MATCH(S$68,'AEO Table 4'!$C$1:$AK$1,0))*Percent_rural*quadrillion</f>
        <v>686872990693739.38</v>
      </c>
      <c r="T71" s="76">
        <f>INDEX(Table4,MATCH($H71,'AEO Table 4'!$A$34:$A$72,0),MATCH(T$68,'AEO Table 4'!$C$1:$AK$1,0))*Percent_rural*quadrillion</f>
        <v>682318722504230.13</v>
      </c>
      <c r="U71" s="76">
        <f>INDEX(Table4,MATCH($H71,'AEO Table 4'!$A$34:$A$72,0),MATCH(U$68,'AEO Table 4'!$C$1:$AK$1,0))*Percent_rural*quadrillion</f>
        <v>677877978003384</v>
      </c>
      <c r="V71" s="76">
        <f>INDEX(Table4,MATCH($H71,'AEO Table 4'!$A$34:$A$72,0),MATCH(V$68,'AEO Table 4'!$C$1:$AK$1,0))*Percent_rural*quadrillion</f>
        <v>674169670050761.5</v>
      </c>
      <c r="W71" s="76">
        <f>INDEX(Table4,MATCH($H71,'AEO Table 4'!$A$34:$A$72,0),MATCH(W$68,'AEO Table 4'!$C$1:$AK$1,0))*Percent_rural*quadrillion</f>
        <v>670557191201353.63</v>
      </c>
      <c r="X71" s="76">
        <f>INDEX(Table4,MATCH($H71,'AEO Table 4'!$A$34:$A$72,0),MATCH(X$68,'AEO Table 4'!$C$1:$AK$1,0))*Percent_rural*quadrillion</f>
        <v>666808324873096.38</v>
      </c>
      <c r="Y71" s="76">
        <f>INDEX(Table4,MATCH($H71,'AEO Table 4'!$A$34:$A$72,0),MATCH(Y$68,'AEO Table 4'!$C$1:$AK$1,0))*Percent_rural*quadrillion</f>
        <v>663024665820642.88</v>
      </c>
      <c r="Z71" s="76">
        <f>INDEX(Table4,MATCH($H71,'AEO Table 4'!$A$34:$A$72,0),MATCH(Z$68,'AEO Table 4'!$C$1:$AK$1,0))*Percent_rural*quadrillion</f>
        <v>659695896785110</v>
      </c>
      <c r="AA71" s="76">
        <f>INDEX(Table4,MATCH($H71,'AEO Table 4'!$A$34:$A$72,0),MATCH(AA$68,'AEO Table 4'!$C$1:$AK$1,0))*Percent_rural*quadrillion</f>
        <v>656751239424703.88</v>
      </c>
      <c r="AB71" s="76">
        <f>INDEX(Table4,MATCH($H71,'AEO Table 4'!$A$34:$A$72,0),MATCH(AB$68,'AEO Table 4'!$C$1:$AK$1,0))*Percent_rural*quadrillion</f>
        <v>653674369712351.88</v>
      </c>
      <c r="AC71" s="76">
        <f>INDEX(Table4,MATCH($H71,'AEO Table 4'!$A$34:$A$72,0),MATCH(AC$68,'AEO Table 4'!$C$1:$AK$1,0))*Percent_rural*quadrillion</f>
        <v>650721560913705.63</v>
      </c>
      <c r="AD71" s="76">
        <f>INDEX(Table4,MATCH($H71,'AEO Table 4'!$A$34:$A$72,0),MATCH(AD$68,'AEO Table 4'!$C$1:$AK$1,0))*Percent_rural*quadrillion</f>
        <v>647750659898477.13</v>
      </c>
      <c r="AE71" s="76">
        <f>INDEX(Table4,MATCH($H71,'AEO Table 4'!$A$34:$A$72,0),MATCH(AE$68,'AEO Table 4'!$C$1:$AK$1,0))*Percent_rural*quadrillion</f>
        <v>645053527918781.63</v>
      </c>
      <c r="AF71" s="76">
        <f>INDEX(Table4,MATCH($H71,'AEO Table 4'!$A$34:$A$72,0),MATCH(AF$68,'AEO Table 4'!$C$1:$AK$1,0))*Percent_rural*quadrillion</f>
        <v>642473697123519.38</v>
      </c>
      <c r="AG71" s="76">
        <f>INDEX(Table4,MATCH($H71,'AEO Table 4'!$A$34:$A$72,0),MATCH(AG$68,'AEO Table 4'!$C$1:$AK$1,0))*Percent_rural*quadrillion</f>
        <v>639791873942470.38</v>
      </c>
      <c r="AH71" s="76">
        <f>INDEX(Table4,MATCH($H71,'AEO Table 4'!$A$34:$A$72,0),MATCH(AH$68,'AEO Table 4'!$C$1:$AK$1,0))*Percent_rural*quadrillion</f>
        <v>637190173434856.13</v>
      </c>
      <c r="AI71" s="76">
        <f>INDEX(Table4,MATCH($H71,'AEO Table 4'!$A$34:$A$72,0),MATCH(AI$68,'AEO Table 4'!$C$1:$AK$1,0))*Percent_rural*quadrillion</f>
        <v>634670981387478.88</v>
      </c>
      <c r="AJ71" s="76">
        <f>INDEX(Table4,MATCH($H71,'AEO Table 4'!$A$34:$A$72,0),MATCH(AJ$68,'AEO Table 4'!$C$1:$AK$1,0))*Percent_rural*quadrillion</f>
        <v>632134890016920.5</v>
      </c>
      <c r="AK71" s="76">
        <f>INDEX(Table4,MATCH($H71,'AEO Table 4'!$A$34:$A$72,0),MATCH(AK$68,'AEO Table 4'!$C$1:$AK$1,0))*Percent_rural*quadrillion</f>
        <v>629560029610829.13</v>
      </c>
      <c r="AL71" s="76">
        <f>INDEX(Table4,MATCH($H71,'AEO Table 4'!$A$34:$A$72,0),MATCH(AL$68,'AEO Table 4'!$C$1:$AK$1,0))*Percent_rural*quadrillion</f>
        <v>626955148054145.5</v>
      </c>
      <c r="AM71" s="76">
        <f>INDEX(Table4,MATCH($H71,'AEO Table 4'!$A$34:$A$72,0),MATCH(AM$68,'AEO Table 4'!$C$1:$AK$1,0))*Percent_rural*quadrillion</f>
        <v>624299568527918.75</v>
      </c>
      <c r="AN71" s="76">
        <f>INDEX(Table4,MATCH($H71,'AEO Table 4'!$A$34:$A$72,0),MATCH(AN$68,'AEO Table 4'!$C$1:$AK$1,0))*Percent_rural*quadrillion</f>
        <v>621657707275803.75</v>
      </c>
      <c r="AO71" s="76">
        <f>INDEX(Table4,MATCH($H71,'AEO Table 4'!$A$34:$A$72,0),MATCH(AO$68,'AEO Table 4'!$C$1:$AK$1,0))*Percent_rural*quadrillion</f>
        <v>618945862944162.38</v>
      </c>
    </row>
    <row r="72" spans="8:41" x14ac:dyDescent="0.45">
      <c r="H72" s="14" t="s">
        <v>463</v>
      </c>
      <c r="I72" s="1" t="s">
        <v>109</v>
      </c>
      <c r="J72" s="76">
        <f>INDEX(Table4,MATCH($H72,'AEO Table 4'!$A$34:$A$72,0),MATCH(J$68,'AEO Table 4'!$C$1:$AK$1,0))*Percent_rural*quadrillion</f>
        <v>78791603214890.031</v>
      </c>
      <c r="K72" s="76">
        <f>INDEX(Table4,MATCH($H72,'AEO Table 4'!$A$34:$A$72,0),MATCH(K$68,'AEO Table 4'!$C$1:$AK$1,0))*Percent_rural*quadrillion</f>
        <v>74288231810490.688</v>
      </c>
      <c r="L72" s="76">
        <f>INDEX(Table4,MATCH($H72,'AEO Table 4'!$A$34:$A$72,0),MATCH(L$68,'AEO Table 4'!$C$1:$AK$1,0))*Percent_rural*quadrillion</f>
        <v>71045152284263.953</v>
      </c>
      <c r="M72" s="76">
        <f>INDEX(Table4,MATCH($H72,'AEO Table 4'!$A$34:$A$72,0),MATCH(M$68,'AEO Table 4'!$C$1:$AK$1,0))*Percent_rural*quadrillion</f>
        <v>69268934010152.289</v>
      </c>
      <c r="N72" s="76">
        <f>INDEX(Table4,MATCH($H72,'AEO Table 4'!$A$34:$A$72,0),MATCH(N$68,'AEO Table 4'!$C$1:$AK$1,0))*Percent_rural*quadrillion</f>
        <v>67476412859560.078</v>
      </c>
      <c r="O72" s="76">
        <f>INDEX(Table4,MATCH($H72,'AEO Table 4'!$A$34:$A$72,0),MATCH(O$68,'AEO Table 4'!$C$1:$AK$1,0))*Percent_rural*quadrillion</f>
        <v>65686476311336.711</v>
      </c>
      <c r="P72" s="76">
        <f>INDEX(Table4,MATCH($H72,'AEO Table 4'!$A$34:$A$72,0),MATCH(P$68,'AEO Table 4'!$C$1:$AK$1,0))*Percent_rural*quadrillion</f>
        <v>63964534686971.234</v>
      </c>
      <c r="Q72" s="76">
        <f>INDEX(Table4,MATCH($H72,'AEO Table 4'!$A$34:$A$72,0),MATCH(Q$68,'AEO Table 4'!$C$1:$AK$1,0))*Percent_rural*quadrillion</f>
        <v>62340410321488.992</v>
      </c>
      <c r="R72" s="76">
        <f>INDEX(Table4,MATCH($H72,'AEO Table 4'!$A$34:$A$72,0),MATCH(R$68,'AEO Table 4'!$C$1:$AK$1,0))*Percent_rural*quadrillion</f>
        <v>60897605752961.086</v>
      </c>
      <c r="S72" s="76">
        <f>INDEX(Table4,MATCH($H72,'AEO Table 4'!$A$34:$A$72,0),MATCH(S$68,'AEO Table 4'!$C$1:$AK$1,0))*Percent_rural*quadrillion</f>
        <v>59481840101522.836</v>
      </c>
      <c r="T72" s="76">
        <f>INDEX(Table4,MATCH($H72,'AEO Table 4'!$A$34:$A$72,0),MATCH(T$68,'AEO Table 4'!$C$1:$AK$1,0))*Percent_rural*quadrillion</f>
        <v>58139835025380.703</v>
      </c>
      <c r="U72" s="76">
        <f>INDEX(Table4,MATCH($H72,'AEO Table 4'!$A$34:$A$72,0),MATCH(U$68,'AEO Table 4'!$C$1:$AK$1,0))*Percent_rural*quadrillion</f>
        <v>56881531302876.484</v>
      </c>
      <c r="V72" s="76">
        <f>INDEX(Table4,MATCH($H72,'AEO Table 4'!$A$34:$A$72,0),MATCH(V$68,'AEO Table 4'!$C$1:$AK$1,0))*Percent_rural*quadrillion</f>
        <v>55655038071065.984</v>
      </c>
      <c r="W72" s="76">
        <f>INDEX(Table4,MATCH($H72,'AEO Table 4'!$A$34:$A$72,0),MATCH(W$68,'AEO Table 4'!$C$1:$AK$1,0))*Percent_rural*quadrillion</f>
        <v>54470097292724.203</v>
      </c>
      <c r="X72" s="76">
        <f>INDEX(Table4,MATCH($H72,'AEO Table 4'!$A$34:$A$72,0),MATCH(X$68,'AEO Table 4'!$C$1:$AK$1,0))*Percent_rural*quadrillion</f>
        <v>53312195431472.086</v>
      </c>
      <c r="Y72" s="76">
        <f>INDEX(Table4,MATCH($H72,'AEO Table 4'!$A$34:$A$72,0),MATCH(Y$68,'AEO Table 4'!$C$1:$AK$1,0))*Percent_rural*quadrillion</f>
        <v>52193460236886.625</v>
      </c>
      <c r="Z72" s="76">
        <f>INDEX(Table4,MATCH($H72,'AEO Table 4'!$A$34:$A$72,0),MATCH(Z$68,'AEO Table 4'!$C$1:$AK$1,0))*Percent_rural*quadrillion</f>
        <v>51114090524534.688</v>
      </c>
      <c r="AA72" s="76">
        <f>INDEX(Table4,MATCH($H72,'AEO Table 4'!$A$34:$A$72,0),MATCH(AA$68,'AEO Table 4'!$C$1:$AK$1,0))*Percent_rural*quadrillion</f>
        <v>50070109983079.531</v>
      </c>
      <c r="AB72" s="76">
        <f>INDEX(Table4,MATCH($H72,'AEO Table 4'!$A$34:$A$72,0),MATCH(AB$68,'AEO Table 4'!$C$1:$AK$1,0))*Percent_rural*quadrillion</f>
        <v>49075038071065.984</v>
      </c>
      <c r="AC72" s="76">
        <f>INDEX(Table4,MATCH($H72,'AEO Table 4'!$A$34:$A$72,0),MATCH(AC$68,'AEO Table 4'!$C$1:$AK$1,0))*Percent_rural*quadrillion</f>
        <v>48118934010152.281</v>
      </c>
      <c r="AD72" s="76">
        <f>INDEX(Table4,MATCH($H72,'AEO Table 4'!$A$34:$A$72,0),MATCH(AD$68,'AEO Table 4'!$C$1:$AK$1,0))*Percent_rural*quadrillion</f>
        <v>47176945854483.93</v>
      </c>
      <c r="AE72" s="76">
        <f>INDEX(Table4,MATCH($H72,'AEO Table 4'!$A$34:$A$72,0),MATCH(AE$68,'AEO Table 4'!$C$1:$AK$1,0))*Percent_rural*quadrillion</f>
        <v>46301362098138.742</v>
      </c>
      <c r="AF72" s="76">
        <f>INDEX(Table4,MATCH($H72,'AEO Table 4'!$A$34:$A$72,0),MATCH(AF$68,'AEO Table 4'!$C$1:$AK$1,0))*Percent_rural*quadrillion</f>
        <v>45431543993231.805</v>
      </c>
      <c r="AG72" s="76">
        <f>INDEX(Table4,MATCH($H72,'AEO Table 4'!$A$34:$A$72,0),MATCH(AG$68,'AEO Table 4'!$C$1:$AK$1,0))*Percent_rural*quadrillion</f>
        <v>44536078680203.047</v>
      </c>
      <c r="AH72" s="76">
        <f>INDEX(Table4,MATCH($H72,'AEO Table 4'!$A$34:$A$72,0),MATCH(AH$68,'AEO Table 4'!$C$1:$AK$1,0))*Percent_rural*quadrillion</f>
        <v>43646180203045.688</v>
      </c>
      <c r="AI72" s="76">
        <f>INDEX(Table4,MATCH($H72,'AEO Table 4'!$A$34:$A$72,0),MATCH(AI$68,'AEO Table 4'!$C$1:$AK$1,0))*Percent_rural*quadrillion</f>
        <v>42774373942470.391</v>
      </c>
      <c r="AJ72" s="76">
        <f>INDEX(Table4,MATCH($H72,'AEO Table 4'!$A$34:$A$72,0),MATCH(AJ$68,'AEO Table 4'!$C$1:$AK$1,0))*Percent_rural*quadrillion</f>
        <v>41897796108291.031</v>
      </c>
      <c r="AK72" s="76">
        <f>INDEX(Table4,MATCH($H72,'AEO Table 4'!$A$34:$A$72,0),MATCH(AK$68,'AEO Table 4'!$C$1:$AK$1,0))*Percent_rural*quadrillion</f>
        <v>41052233502538.07</v>
      </c>
      <c r="AL72" s="76">
        <f>INDEX(Table4,MATCH($H72,'AEO Table 4'!$A$34:$A$72,0),MATCH(AL$68,'AEO Table 4'!$C$1:$AK$1,0))*Percent_rural*quadrillion</f>
        <v>40207267343485.609</v>
      </c>
      <c r="AM72" s="76">
        <f>INDEX(Table4,MATCH($H72,'AEO Table 4'!$A$34:$A$72,0),MATCH(AM$68,'AEO Table 4'!$C$1:$AK$1,0))*Percent_rural*quadrillion</f>
        <v>39351962774957.703</v>
      </c>
      <c r="AN72" s="76">
        <f>INDEX(Table4,MATCH($H72,'AEO Table 4'!$A$34:$A$72,0),MATCH(AN$68,'AEO Table 4'!$C$1:$AK$1,0))*Percent_rural*quadrillion</f>
        <v>38516937394247.031</v>
      </c>
      <c r="AO72" s="76">
        <f>INDEX(Table4,MATCH($H72,'AEO Table 4'!$A$34:$A$72,0),MATCH(AO$68,'AEO Table 4'!$C$1:$AK$1,0))*Percent_rural*quadrillion</f>
        <v>37704378172588.836</v>
      </c>
    </row>
    <row r="73" spans="8:41" x14ac:dyDescent="0.45">
      <c r="I73" s="1" t="s">
        <v>111</v>
      </c>
      <c r="J73" s="9">
        <v>0</v>
      </c>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9">
        <v>0</v>
      </c>
      <c r="AL73" s="9">
        <v>0</v>
      </c>
      <c r="AM73" s="9">
        <v>0</v>
      </c>
      <c r="AN73" s="9">
        <v>0</v>
      </c>
      <c r="AO73" s="9">
        <v>0</v>
      </c>
    </row>
    <row r="74" spans="8:41" x14ac:dyDescent="0.45">
      <c r="H74" s="14" t="s">
        <v>472</v>
      </c>
      <c r="I74" s="1" t="s">
        <v>239</v>
      </c>
      <c r="J74" s="76">
        <f>INDEX(Table4,MATCH($H74,'AEO Table 4'!$A$34:$A$72,0),MATCH(J$68,'AEO Table 4'!$C$1:$AK$1,0))*Percent_rural*quadrillion</f>
        <v>105133274111675.13</v>
      </c>
      <c r="K74" s="76">
        <f>INDEX(Table4,MATCH($H74,'AEO Table 4'!$A$34:$A$72,0),MATCH(K$68,'AEO Table 4'!$C$1:$AK$1,0))*Percent_rural*quadrillion</f>
        <v>98979733502538.063</v>
      </c>
      <c r="L74" s="76">
        <f>INDEX(Table4,MATCH($H74,'AEO Table 4'!$A$34:$A$72,0),MATCH(L$68,'AEO Table 4'!$C$1:$AK$1,0))*Percent_rural*quadrillion</f>
        <v>93994631979695.438</v>
      </c>
      <c r="M74" s="76">
        <f>INDEX(Table4,MATCH($H74,'AEO Table 4'!$A$34:$A$72,0),MATCH(M$68,'AEO Table 4'!$C$1:$AK$1,0))*Percent_rural*quadrillion</f>
        <v>92253802876480.531</v>
      </c>
      <c r="N74" s="76">
        <f>INDEX(Table4,MATCH($H74,'AEO Table 4'!$A$34:$A$72,0),MATCH(N$68,'AEO Table 4'!$C$1:$AK$1,0))*Percent_rural*quadrillion</f>
        <v>90837639593908.625</v>
      </c>
      <c r="O74" s="76">
        <f>INDEX(Table4,MATCH($H74,'AEO Table 4'!$A$34:$A$72,0),MATCH(O$68,'AEO Table 4'!$C$1:$AK$1,0))*Percent_rural*quadrillion</f>
        <v>89652500000000</v>
      </c>
      <c r="P74" s="76">
        <f>INDEX(Table4,MATCH($H74,'AEO Table 4'!$A$34:$A$72,0),MATCH(P$68,'AEO Table 4'!$C$1:$AK$1,0))*Percent_rural*quadrillion</f>
        <v>88330575296108.281</v>
      </c>
      <c r="Q74" s="76">
        <f>INDEX(Table4,MATCH($H74,'AEO Table 4'!$A$34:$A$72,0),MATCH(Q$68,'AEO Table 4'!$C$1:$AK$1,0))*Percent_rural*quadrillion</f>
        <v>87127542301184.422</v>
      </c>
      <c r="R74" s="76">
        <f>INDEX(Table4,MATCH($H74,'AEO Table 4'!$A$34:$A$72,0),MATCH(R$68,'AEO Table 4'!$C$1:$AK$1,0))*Percent_rural*quadrillion</f>
        <v>85673405245346.859</v>
      </c>
      <c r="S74" s="76">
        <f>INDEX(Table4,MATCH($H74,'AEO Table 4'!$A$34:$A$72,0),MATCH(S$68,'AEO Table 4'!$C$1:$AK$1,0))*Percent_rural*quadrillion</f>
        <v>84362216582064.297</v>
      </c>
      <c r="T74" s="76">
        <f>INDEX(Table4,MATCH($H74,'AEO Table 4'!$A$34:$A$72,0),MATCH(T$68,'AEO Table 4'!$C$1:$AK$1,0))*Percent_rural*quadrillion</f>
        <v>83043075296108.281</v>
      </c>
      <c r="U74" s="76">
        <f>INDEX(Table4,MATCH($H74,'AEO Table 4'!$A$34:$A$72,0),MATCH(U$68,'AEO Table 4'!$C$1:$AK$1,0))*Percent_rural*quadrillion</f>
        <v>81605439932318.094</v>
      </c>
      <c r="V74" s="76">
        <f>INDEX(Table4,MATCH($H74,'AEO Table 4'!$A$34:$A$72,0),MATCH(V$68,'AEO Table 4'!$C$1:$AK$1,0))*Percent_rural*quadrillion</f>
        <v>80240372250423</v>
      </c>
      <c r="W74" s="76">
        <f>INDEX(Table4,MATCH($H74,'AEO Table 4'!$A$34:$A$72,0),MATCH(W$68,'AEO Table 4'!$C$1:$AK$1,0))*Percent_rural*quadrillion</f>
        <v>78829179357022</v>
      </c>
      <c r="X74" s="76">
        <f>INDEX(Table4,MATCH($H74,'AEO Table 4'!$A$34:$A$72,0),MATCH(X$68,'AEO Table 4'!$C$1:$AK$1,0))*Percent_rural*quadrillion</f>
        <v>77576840101522.844</v>
      </c>
      <c r="Y74" s="76">
        <f>INDEX(Table4,MATCH($H74,'AEO Table 4'!$A$34:$A$72,0),MATCH(Y$68,'AEO Table 4'!$C$1:$AK$1,0))*Percent_rural*quadrillion</f>
        <v>76266844331641.281</v>
      </c>
      <c r="Z74" s="76">
        <f>INDEX(Table4,MATCH($H74,'AEO Table 4'!$A$34:$A$72,0),MATCH(Z$68,'AEO Table 4'!$C$1:$AK$1,0))*Percent_rural*quadrillion</f>
        <v>74941142131979.688</v>
      </c>
      <c r="AA74" s="76">
        <f>INDEX(Table4,MATCH($H74,'AEO Table 4'!$A$34:$A$72,0),MATCH(AA$68,'AEO Table 4'!$C$1:$AK$1,0))*Percent_rural*quadrillion</f>
        <v>73594961928934.016</v>
      </c>
      <c r="AB74" s="76">
        <f>INDEX(Table4,MATCH($H74,'AEO Table 4'!$A$34:$A$72,0),MATCH(AB$68,'AEO Table 4'!$C$1:$AK$1,0))*Percent_rural*quadrillion</f>
        <v>72236852791878.172</v>
      </c>
      <c r="AC74" s="76">
        <f>INDEX(Table4,MATCH($H74,'AEO Table 4'!$A$34:$A$72,0),MATCH(AC$68,'AEO Table 4'!$C$1:$AK$1,0))*Percent_rural*quadrillion</f>
        <v>70965824873096.453</v>
      </c>
      <c r="AD74" s="76">
        <f>INDEX(Table4,MATCH($H74,'AEO Table 4'!$A$34:$A$72,0),MATCH(AD$68,'AEO Table 4'!$C$1:$AK$1,0))*Percent_rural*quadrillion</f>
        <v>69775913705583.75</v>
      </c>
      <c r="AE74" s="76">
        <f>INDEX(Table4,MATCH($H74,'AEO Table 4'!$A$34:$A$72,0),MATCH(AE$68,'AEO Table 4'!$C$1:$AK$1,0))*Percent_rural*quadrillion</f>
        <v>68499716582064.289</v>
      </c>
      <c r="AF74" s="76">
        <f>INDEX(Table4,MATCH($H74,'AEO Table 4'!$A$34:$A$72,0),MATCH(AF$68,'AEO Table 4'!$C$1:$AK$1,0))*Percent_rural*quadrillion</f>
        <v>67333066835871.398</v>
      </c>
      <c r="AG74" s="76">
        <f>INDEX(Table4,MATCH($H74,'AEO Table 4'!$A$34:$A$72,0),MATCH(AG$68,'AEO Table 4'!$C$1:$AK$1,0))*Percent_rural*quadrillion</f>
        <v>66389488155668.367</v>
      </c>
      <c r="AH74" s="76">
        <f>INDEX(Table4,MATCH($H74,'AEO Table 4'!$A$34:$A$72,0),MATCH(AH$68,'AEO Table 4'!$C$1:$AK$1,0))*Percent_rural*quadrillion</f>
        <v>65507343485617.594</v>
      </c>
      <c r="AI74" s="76">
        <f>INDEX(Table4,MATCH($H74,'AEO Table 4'!$A$34:$A$72,0),MATCH(AI$68,'AEO Table 4'!$C$1:$AK$1,0))*Percent_rural*quadrillion</f>
        <v>64657406937394.25</v>
      </c>
      <c r="AJ74" s="76">
        <f>INDEX(Table4,MATCH($H74,'AEO Table 4'!$A$34:$A$72,0),MATCH(AJ$68,'AEO Table 4'!$C$1:$AK$1,0))*Percent_rural*quadrillion</f>
        <v>63974077834179.352</v>
      </c>
      <c r="AK74" s="76">
        <f>INDEX(Table4,MATCH($H74,'AEO Table 4'!$A$34:$A$72,0),MATCH(AK$68,'AEO Table 4'!$C$1:$AK$1,0))*Percent_rural*quadrillion</f>
        <v>63253967851099.82</v>
      </c>
      <c r="AL74" s="76">
        <f>INDEX(Table4,MATCH($H74,'AEO Table 4'!$A$34:$A$72,0),MATCH(AL$68,'AEO Table 4'!$C$1:$AK$1,0))*Percent_rural*quadrillion</f>
        <v>62593104906937.398</v>
      </c>
      <c r="AM74" s="76">
        <f>INDEX(Table4,MATCH($H74,'AEO Table 4'!$A$34:$A$72,0),MATCH(AM$68,'AEO Table 4'!$C$1:$AK$1,0))*Percent_rural*quadrillion</f>
        <v>61972203891708.969</v>
      </c>
      <c r="AN74" s="76">
        <f>INDEX(Table4,MATCH($H74,'AEO Table 4'!$A$34:$A$72,0),MATCH(AN$68,'AEO Table 4'!$C$1:$AK$1,0))*Percent_rural*quadrillion</f>
        <v>61342952622673.43</v>
      </c>
      <c r="AO74" s="76">
        <f>INDEX(Table4,MATCH($H74,'AEO Table 4'!$A$34:$A$72,0),MATCH(AO$68,'AEO Table 4'!$C$1:$AK$1,0))*Percent_rural*quadrillion</f>
        <v>60628608291032.148</v>
      </c>
    </row>
    <row r="75" spans="8:41" x14ac:dyDescent="0.45">
      <c r="I75" s="1" t="s">
        <v>387</v>
      </c>
      <c r="J75" s="9">
        <v>0</v>
      </c>
      <c r="K75" s="9">
        <v>0</v>
      </c>
      <c r="L75" s="9">
        <v>0</v>
      </c>
      <c r="M75" s="9">
        <v>0</v>
      </c>
      <c r="N75" s="9">
        <v>0</v>
      </c>
      <c r="O75" s="9">
        <v>0</v>
      </c>
      <c r="P75" s="9">
        <v>0</v>
      </c>
      <c r="Q75" s="9">
        <v>0</v>
      </c>
      <c r="R75" s="9">
        <v>0</v>
      </c>
      <c r="S75" s="9">
        <v>0</v>
      </c>
      <c r="T75" s="9">
        <v>0</v>
      </c>
      <c r="U75" s="9">
        <v>0</v>
      </c>
      <c r="V75" s="9">
        <v>0</v>
      </c>
      <c r="W75" s="9">
        <v>0</v>
      </c>
      <c r="X75" s="9">
        <v>0</v>
      </c>
      <c r="Y75" s="9">
        <v>0</v>
      </c>
      <c r="Z75" s="9">
        <v>0</v>
      </c>
      <c r="AA75" s="9">
        <v>0</v>
      </c>
      <c r="AB75" s="9">
        <v>0</v>
      </c>
      <c r="AC75" s="9">
        <v>0</v>
      </c>
      <c r="AD75" s="9">
        <v>0</v>
      </c>
      <c r="AE75" s="9">
        <v>0</v>
      </c>
      <c r="AF75" s="9">
        <v>0</v>
      </c>
      <c r="AG75" s="9">
        <v>0</v>
      </c>
      <c r="AH75" s="9">
        <v>0</v>
      </c>
      <c r="AI75" s="9">
        <v>0</v>
      </c>
      <c r="AJ75" s="9">
        <v>0</v>
      </c>
      <c r="AK75" s="9">
        <v>0</v>
      </c>
      <c r="AL75" s="9">
        <v>0</v>
      </c>
      <c r="AM75" s="9">
        <v>0</v>
      </c>
      <c r="AN75" s="9">
        <v>0</v>
      </c>
      <c r="AO75" s="9">
        <v>0</v>
      </c>
    </row>
    <row r="76" spans="8:41" x14ac:dyDescent="0.45">
      <c r="I76" s="1" t="s">
        <v>388</v>
      </c>
      <c r="J76" s="9">
        <v>0</v>
      </c>
      <c r="K76" s="9">
        <v>0</v>
      </c>
      <c r="L76" s="9">
        <v>0</v>
      </c>
      <c r="M76" s="9">
        <v>0</v>
      </c>
      <c r="N76" s="9">
        <v>0</v>
      </c>
      <c r="O76" s="9">
        <v>0</v>
      </c>
      <c r="P76" s="9">
        <v>0</v>
      </c>
      <c r="Q76" s="9">
        <v>0</v>
      </c>
      <c r="R76" s="9">
        <v>0</v>
      </c>
      <c r="S76" s="9">
        <v>0</v>
      </c>
      <c r="T76" s="9">
        <v>0</v>
      </c>
      <c r="U76" s="9">
        <v>0</v>
      </c>
      <c r="V76" s="9">
        <v>0</v>
      </c>
      <c r="W76" s="9">
        <v>0</v>
      </c>
      <c r="X76" s="9">
        <v>0</v>
      </c>
      <c r="Y76" s="9">
        <v>0</v>
      </c>
      <c r="Z76" s="9">
        <v>0</v>
      </c>
      <c r="AA76" s="9">
        <v>0</v>
      </c>
      <c r="AB76" s="9">
        <v>0</v>
      </c>
      <c r="AC76" s="9">
        <v>0</v>
      </c>
      <c r="AD76" s="9">
        <v>0</v>
      </c>
      <c r="AE76" s="9">
        <v>0</v>
      </c>
      <c r="AF76" s="9">
        <v>0</v>
      </c>
      <c r="AG76" s="9">
        <v>0</v>
      </c>
      <c r="AH76" s="9">
        <v>0</v>
      </c>
      <c r="AI76" s="9">
        <v>0</v>
      </c>
      <c r="AJ76" s="9">
        <v>0</v>
      </c>
      <c r="AK76" s="9">
        <v>0</v>
      </c>
      <c r="AL76" s="9">
        <v>0</v>
      </c>
      <c r="AM76" s="9">
        <v>0</v>
      </c>
      <c r="AN76" s="9">
        <v>0</v>
      </c>
      <c r="AO76" s="9">
        <v>0</v>
      </c>
    </row>
    <row r="77" spans="8:41" x14ac:dyDescent="0.45">
      <c r="H77" s="14" t="s">
        <v>467</v>
      </c>
      <c r="I77" s="1" t="s">
        <v>389</v>
      </c>
      <c r="J77" s="76">
        <f>INDEX(Table4,MATCH($H77,'AEO Table 4'!$A$34:$A$72,0),MATCH(J$68,'AEO Table 4'!$C$1:$AK$1,0))*Percent_rural*quadrillion</f>
        <v>62109983079526.227</v>
      </c>
      <c r="K77" s="76">
        <f>INDEX(Table4,MATCH($H77,'AEO Table 4'!$A$34:$A$72,0),MATCH(K$68,'AEO Table 4'!$C$1:$AK$1,0))*Percent_rural*quadrillion</f>
        <v>59117411167512.688</v>
      </c>
      <c r="L77" s="76">
        <f>INDEX(Table4,MATCH($H77,'AEO Table 4'!$A$34:$A$72,0),MATCH(L$68,'AEO Table 4'!$C$1:$AK$1,0))*Percent_rural*quadrillion</f>
        <v>57272800338409.477</v>
      </c>
      <c r="M77" s="76">
        <f>INDEX(Table4,MATCH($H77,'AEO Table 4'!$A$34:$A$72,0),MATCH(M$68,'AEO Table 4'!$C$1:$AK$1,0))*Percent_rural*quadrillion</f>
        <v>56323456006768.188</v>
      </c>
      <c r="N77" s="76">
        <f>INDEX(Table4,MATCH($H77,'AEO Table 4'!$A$34:$A$72,0),MATCH(N$68,'AEO Table 4'!$C$1:$AK$1,0))*Percent_rural*quadrillion</f>
        <v>55279674280879.859</v>
      </c>
      <c r="O77" s="76">
        <f>INDEX(Table4,MATCH($H77,'AEO Table 4'!$A$34:$A$72,0),MATCH(O$68,'AEO Table 4'!$C$1:$AK$1,0))*Percent_rural*quadrillion</f>
        <v>54221577834179.359</v>
      </c>
      <c r="P77" s="76">
        <f>INDEX(Table4,MATCH($H77,'AEO Table 4'!$A$34:$A$72,0),MATCH(P$68,'AEO Table 4'!$C$1:$AK$1,0))*Percent_rural*quadrillion</f>
        <v>53129086294416.25</v>
      </c>
      <c r="Q77" s="76">
        <f>INDEX(Table4,MATCH($H77,'AEO Table 4'!$A$34:$A$72,0),MATCH(Q$68,'AEO Table 4'!$C$1:$AK$1,0))*Percent_rural*quadrillion</f>
        <v>52001404399323.18</v>
      </c>
      <c r="R77" s="76">
        <f>INDEX(Table4,MATCH($H77,'AEO Table 4'!$A$34:$A$72,0),MATCH(R$68,'AEO Table 4'!$C$1:$AK$1,0))*Percent_rural*quadrillion</f>
        <v>50941120981387.469</v>
      </c>
      <c r="S77" s="76">
        <f>INDEX(Table4,MATCH($H77,'AEO Table 4'!$A$34:$A$72,0),MATCH(S$68,'AEO Table 4'!$C$1:$AK$1,0))*Percent_rural*quadrillion</f>
        <v>49965930626057.523</v>
      </c>
      <c r="T77" s="76">
        <f>INDEX(Table4,MATCH($H77,'AEO Table 4'!$A$34:$A$72,0),MATCH(T$68,'AEO Table 4'!$C$1:$AK$1,0))*Percent_rural*quadrillion</f>
        <v>49094919627749.578</v>
      </c>
      <c r="U77" s="76">
        <f>INDEX(Table4,MATCH($H77,'AEO Table 4'!$A$34:$A$72,0),MATCH(U$68,'AEO Table 4'!$C$1:$AK$1,0))*Percent_rural*quadrillion</f>
        <v>48314966159052.453</v>
      </c>
      <c r="V77" s="76">
        <f>INDEX(Table4,MATCH($H77,'AEO Table 4'!$A$34:$A$72,0),MATCH(V$68,'AEO Table 4'!$C$1:$AK$1,0))*Percent_rural*quadrillion</f>
        <v>47616924703891.703</v>
      </c>
      <c r="W77" s="76">
        <f>INDEX(Table4,MATCH($H77,'AEO Table 4'!$A$34:$A$72,0),MATCH(W$68,'AEO Table 4'!$C$1:$AK$1,0))*Percent_rural*quadrillion</f>
        <v>46971370558375.625</v>
      </c>
      <c r="X77" s="76">
        <f>INDEX(Table4,MATCH($H77,'AEO Table 4'!$A$34:$A$72,0),MATCH(X$68,'AEO Table 4'!$C$1:$AK$1,0))*Percent_rural*quadrillion</f>
        <v>46345697969543.148</v>
      </c>
      <c r="Y77" s="76">
        <f>INDEX(Table4,MATCH($H77,'AEO Table 4'!$A$34:$A$72,0),MATCH(Y$68,'AEO Table 4'!$C$1:$AK$1,0))*Percent_rural*quadrillion</f>
        <v>45728574450084.594</v>
      </c>
      <c r="Z77" s="76">
        <f>INDEX(Table4,MATCH($H77,'AEO Table 4'!$A$34:$A$72,0),MATCH(Z$68,'AEO Table 4'!$C$1:$AK$1,0))*Percent_rural*quadrillion</f>
        <v>45136104060913.711</v>
      </c>
      <c r="AA77" s="76">
        <f>INDEX(Table4,MATCH($H77,'AEO Table 4'!$A$34:$A$72,0),MATCH(AA$68,'AEO Table 4'!$C$1:$AK$1,0))*Percent_rural*quadrillion</f>
        <v>44551983925549.914</v>
      </c>
      <c r="AB77" s="76">
        <f>INDEX(Table4,MATCH($H77,'AEO Table 4'!$A$34:$A$72,0),MATCH(AB$68,'AEO Table 4'!$C$1:$AK$1,0))*Percent_rural*quadrillion</f>
        <v>43972436548223.352</v>
      </c>
      <c r="AC77" s="76">
        <f>INDEX(Table4,MATCH($H77,'AEO Table 4'!$A$34:$A$72,0),MATCH(AC$68,'AEO Table 4'!$C$1:$AK$1,0))*Percent_rural*quadrillion</f>
        <v>43410981387478.852</v>
      </c>
      <c r="AD77" s="76">
        <f>INDEX(Table4,MATCH($H77,'AEO Table 4'!$A$34:$A$72,0),MATCH(AD$68,'AEO Table 4'!$C$1:$AK$1,0))*Percent_rural*quadrillion</f>
        <v>42857280033840.945</v>
      </c>
      <c r="AE77" s="76">
        <f>INDEX(Table4,MATCH($H77,'AEO Table 4'!$A$34:$A$72,0),MATCH(AE$68,'AEO Table 4'!$C$1:$AK$1,0))*Percent_rural*quadrillion</f>
        <v>42329027072758.039</v>
      </c>
      <c r="AF77" s="76">
        <f>INDEX(Table4,MATCH($H77,'AEO Table 4'!$A$34:$A$72,0),MATCH(AF$68,'AEO Table 4'!$C$1:$AK$1,0))*Percent_rural*quadrillion</f>
        <v>41829801184433.164</v>
      </c>
      <c r="AG77" s="76">
        <f>INDEX(Table4,MATCH($H77,'AEO Table 4'!$A$34:$A$72,0),MATCH(AG$68,'AEO Table 4'!$C$1:$AK$1,0))*Percent_rural*quadrillion</f>
        <v>41320833333333.328</v>
      </c>
      <c r="AH77" s="76">
        <f>INDEX(Table4,MATCH($H77,'AEO Table 4'!$A$34:$A$72,0),MATCH(AH$68,'AEO Table 4'!$C$1:$AK$1,0))*Percent_rural*quadrillion</f>
        <v>40819022842639.594</v>
      </c>
      <c r="AI77" s="76">
        <f>INDEX(Table4,MATCH($H77,'AEO Table 4'!$A$34:$A$72,0),MATCH(AI$68,'AEO Table 4'!$C$1:$AK$1,0))*Percent_rural*quadrillion</f>
        <v>40320393401015.234</v>
      </c>
      <c r="AJ77" s="76">
        <f>INDEX(Table4,MATCH($H77,'AEO Table 4'!$A$34:$A$72,0),MATCH(AJ$68,'AEO Table 4'!$C$1:$AK$1,0))*Percent_rural*quadrillion</f>
        <v>39836078680203.047</v>
      </c>
      <c r="AK77" s="76">
        <f>INDEX(Table4,MATCH($H77,'AEO Table 4'!$A$34:$A$72,0),MATCH(AK$68,'AEO Table 4'!$C$1:$AK$1,0))*Percent_rural*quadrillion</f>
        <v>39359915397631.133</v>
      </c>
      <c r="AL77" s="76">
        <f>INDEX(Table4,MATCH($H77,'AEO Table 4'!$A$34:$A$72,0),MATCH(AL$68,'AEO Table 4'!$C$1:$AK$1,0))*Percent_rural*quadrillion</f>
        <v>38893494077834.18</v>
      </c>
      <c r="AM77" s="76">
        <f>INDEX(Table4,MATCH($H77,'AEO Table 4'!$A$34:$A$72,0),MATCH(AM$68,'AEO Table 4'!$C$1:$AK$1,0))*Percent_rural*quadrillion</f>
        <v>38425681049069.367</v>
      </c>
      <c r="AN77" s="76">
        <f>INDEX(Table4,MATCH($H77,'AEO Table 4'!$A$34:$A$72,0),MATCH(AN$68,'AEO Table 4'!$C$1:$AK$1,0))*Percent_rural*quadrillion</f>
        <v>37973375634517.766</v>
      </c>
      <c r="AO77" s="76">
        <f>INDEX(Table4,MATCH($H77,'AEO Table 4'!$A$34:$A$72,0),MATCH(AO$68,'AEO Table 4'!$C$1:$AK$1,0))*Percent_rural*quadrillion</f>
        <v>37531209813874.789</v>
      </c>
    </row>
    <row r="78" spans="8:41" x14ac:dyDescent="0.45">
      <c r="I78" s="1" t="s">
        <v>390</v>
      </c>
      <c r="J78" s="9">
        <v>0</v>
      </c>
      <c r="K78" s="9">
        <v>0</v>
      </c>
      <c r="L78" s="9">
        <v>0</v>
      </c>
      <c r="M78" s="9">
        <v>0</v>
      </c>
      <c r="N78" s="9">
        <v>0</v>
      </c>
      <c r="O78" s="9">
        <v>0</v>
      </c>
      <c r="P78" s="9">
        <v>0</v>
      </c>
      <c r="Q78" s="9">
        <v>0</v>
      </c>
      <c r="R78" s="9">
        <v>0</v>
      </c>
      <c r="S78" s="9">
        <v>0</v>
      </c>
      <c r="T78" s="9">
        <v>0</v>
      </c>
      <c r="U78" s="9">
        <v>0</v>
      </c>
      <c r="V78" s="9">
        <v>0</v>
      </c>
      <c r="W78" s="9">
        <v>0</v>
      </c>
      <c r="X78" s="9">
        <v>0</v>
      </c>
      <c r="Y78" s="9">
        <v>0</v>
      </c>
      <c r="Z78" s="9">
        <v>0</v>
      </c>
      <c r="AA78" s="9">
        <v>0</v>
      </c>
      <c r="AB78" s="9">
        <v>0</v>
      </c>
      <c r="AC78" s="9">
        <v>0</v>
      </c>
      <c r="AD78" s="9">
        <v>0</v>
      </c>
      <c r="AE78" s="9">
        <v>0</v>
      </c>
      <c r="AF78" s="9">
        <v>0</v>
      </c>
      <c r="AG78" s="9">
        <v>0</v>
      </c>
      <c r="AH78" s="9">
        <v>0</v>
      </c>
      <c r="AI78" s="9">
        <v>0</v>
      </c>
      <c r="AJ78" s="9">
        <v>0</v>
      </c>
      <c r="AK78" s="9">
        <v>0</v>
      </c>
      <c r="AL78" s="9">
        <v>0</v>
      </c>
      <c r="AM78" s="9">
        <v>0</v>
      </c>
      <c r="AN78" s="9">
        <v>0</v>
      </c>
      <c r="AO78" s="9">
        <v>0</v>
      </c>
    </row>
    <row r="80" spans="8:41" x14ac:dyDescent="0.45">
      <c r="H80" s="1" t="s">
        <v>422</v>
      </c>
    </row>
    <row r="81" spans="7:41" x14ac:dyDescent="0.45">
      <c r="I81" s="1" t="s">
        <v>105</v>
      </c>
      <c r="J81" s="1">
        <v>2019</v>
      </c>
      <c r="K81" s="1">
        <v>2020</v>
      </c>
      <c r="L81" s="1">
        <v>2021</v>
      </c>
      <c r="M81" s="1">
        <v>2022</v>
      </c>
      <c r="N81" s="1">
        <v>2023</v>
      </c>
      <c r="O81" s="1">
        <v>2024</v>
      </c>
      <c r="P81" s="1">
        <v>2025</v>
      </c>
      <c r="Q81" s="1">
        <v>2026</v>
      </c>
      <c r="R81" s="1">
        <v>2027</v>
      </c>
      <c r="S81" s="1">
        <v>2028</v>
      </c>
      <c r="T81" s="1">
        <v>2029</v>
      </c>
      <c r="U81" s="1">
        <v>2030</v>
      </c>
      <c r="V81" s="1">
        <v>2031</v>
      </c>
      <c r="W81" s="1">
        <v>2032</v>
      </c>
      <c r="X81" s="1">
        <v>2033</v>
      </c>
      <c r="Y81" s="1">
        <v>2034</v>
      </c>
      <c r="Z81" s="1">
        <v>2035</v>
      </c>
      <c r="AA81" s="1">
        <v>2036</v>
      </c>
      <c r="AB81" s="1">
        <v>2037</v>
      </c>
      <c r="AC81" s="1">
        <v>2038</v>
      </c>
      <c r="AD81" s="1">
        <v>2039</v>
      </c>
      <c r="AE81" s="1">
        <v>2040</v>
      </c>
      <c r="AF81" s="1">
        <v>2041</v>
      </c>
      <c r="AG81" s="1">
        <v>2042</v>
      </c>
      <c r="AH81" s="1">
        <v>2043</v>
      </c>
      <c r="AI81" s="1">
        <v>2044</v>
      </c>
      <c r="AJ81" s="1">
        <v>2045</v>
      </c>
      <c r="AK81" s="1">
        <v>2046</v>
      </c>
      <c r="AL81" s="1">
        <v>2047</v>
      </c>
      <c r="AM81" s="1">
        <v>2048</v>
      </c>
      <c r="AN81" s="1">
        <v>2049</v>
      </c>
      <c r="AO81" s="1">
        <v>2050</v>
      </c>
    </row>
    <row r="82" spans="7:41" x14ac:dyDescent="0.45">
      <c r="G82" s="69" t="s">
        <v>453</v>
      </c>
      <c r="H82" s="14" t="s">
        <v>442</v>
      </c>
      <c r="I82" s="1" t="s">
        <v>106</v>
      </c>
      <c r="J82" s="76">
        <f>SUM(INDEX(Table4,MATCH($G82,'AEO Table 4'!$A$34:$A$72,0),MATCH(J$16,'AEO Table 4'!$C$1:$AK$1,0)),INDEX(Table4,MATCH($H82,'AEO Table 4'!$A$34:$A$72,0),MATCH(J$16,'AEO Table 4'!$C$1:$AK$1,0)))*Percent_rural*quadrillion</f>
        <v>170935659898477.16</v>
      </c>
      <c r="K82" s="76">
        <f>SUM(INDEX(Table4,MATCH($G82,'AEO Table 4'!$A$34:$A$72,0),MATCH(K$16,'AEO Table 4'!$C$1:$AK$1,0)),INDEX(Table4,MATCH($H82,'AEO Table 4'!$A$34:$A$72,0),MATCH(K$16,'AEO Table 4'!$C$1:$AK$1,0)))*Percent_rural*quadrillion</f>
        <v>154549082064297.81</v>
      </c>
      <c r="L82" s="76">
        <f>SUM(INDEX(Table4,MATCH($G82,'AEO Table 4'!$A$34:$A$72,0),MATCH(L$16,'AEO Table 4'!$C$1:$AK$1,0)),INDEX(Table4,MATCH($H82,'AEO Table 4'!$A$34:$A$72,0),MATCH(L$16,'AEO Table 4'!$C$1:$AK$1,0)))*Percent_rural*quadrillion</f>
        <v>177025579526226.72</v>
      </c>
      <c r="M82" s="76">
        <f>SUM(INDEX(Table4,MATCH($G82,'AEO Table 4'!$A$34:$A$72,0),MATCH(M$16,'AEO Table 4'!$C$1:$AK$1,0)),INDEX(Table4,MATCH($H82,'AEO Table 4'!$A$34:$A$72,0),MATCH(M$16,'AEO Table 4'!$C$1:$AK$1,0)))*Percent_rural*quadrillion</f>
        <v>179768240270727.56</v>
      </c>
      <c r="N82" s="76">
        <f>SUM(INDEX(Table4,MATCH($G82,'AEO Table 4'!$A$34:$A$72,0),MATCH(N$16,'AEO Table 4'!$C$1:$AK$1,0)),INDEX(Table4,MATCH($H82,'AEO Table 4'!$A$34:$A$72,0),MATCH(N$16,'AEO Table 4'!$C$1:$AK$1,0)))*Percent_rural*quadrillion</f>
        <v>181550621827411.16</v>
      </c>
      <c r="O82" s="76">
        <f>SUM(INDEX(Table4,MATCH($G82,'AEO Table 4'!$A$34:$A$72,0),MATCH(O$16,'AEO Table 4'!$C$1:$AK$1,0)),INDEX(Table4,MATCH($H82,'AEO Table 4'!$A$34:$A$72,0),MATCH(O$16,'AEO Table 4'!$C$1:$AK$1,0)))*Percent_rural*quadrillion</f>
        <v>183189657360406.09</v>
      </c>
      <c r="P82" s="76">
        <f>SUM(INDEX(Table4,MATCH($G82,'AEO Table 4'!$A$34:$A$72,0),MATCH(P$16,'AEO Table 4'!$C$1:$AK$1,0)),INDEX(Table4,MATCH($H82,'AEO Table 4'!$A$34:$A$72,0),MATCH(P$16,'AEO Table 4'!$C$1:$AK$1,0)))*Percent_rural*quadrillion</f>
        <v>184542000846023.69</v>
      </c>
      <c r="Q82" s="76">
        <f>SUM(INDEX(Table4,MATCH($G82,'AEO Table 4'!$A$34:$A$72,0),MATCH(Q$16,'AEO Table 4'!$C$1:$AK$1,0)),INDEX(Table4,MATCH($H82,'AEO Table 4'!$A$34:$A$72,0),MATCH(Q$16,'AEO Table 4'!$C$1:$AK$1,0)))*Percent_rural*quadrillion</f>
        <v>185868299492385.78</v>
      </c>
      <c r="R82" s="76">
        <f>SUM(INDEX(Table4,MATCH($G82,'AEO Table 4'!$A$34:$A$72,0),MATCH(R$16,'AEO Table 4'!$C$1:$AK$1,0)),INDEX(Table4,MATCH($H82,'AEO Table 4'!$A$34:$A$72,0),MATCH(R$16,'AEO Table 4'!$C$1:$AK$1,0)))*Percent_rural*quadrillion</f>
        <v>187441725888324.88</v>
      </c>
      <c r="S82" s="76">
        <f>SUM(INDEX(Table4,MATCH($G82,'AEO Table 4'!$A$34:$A$72,0),MATCH(S$16,'AEO Table 4'!$C$1:$AK$1,0)),INDEX(Table4,MATCH($H82,'AEO Table 4'!$A$34:$A$72,0),MATCH(S$16,'AEO Table 4'!$C$1:$AK$1,0)))*Percent_rural*quadrillion</f>
        <v>189368447546531.28</v>
      </c>
      <c r="T82" s="76">
        <f>SUM(INDEX(Table4,MATCH($G82,'AEO Table 4'!$A$34:$A$72,0),MATCH(T$16,'AEO Table 4'!$C$1:$AK$1,0)),INDEX(Table4,MATCH($H82,'AEO Table 4'!$A$34:$A$72,0),MATCH(T$16,'AEO Table 4'!$C$1:$AK$1,0)))*Percent_rural*quadrillion</f>
        <v>191700355329949.22</v>
      </c>
      <c r="U82" s="76">
        <f>SUM(INDEX(Table4,MATCH($G82,'AEO Table 4'!$A$34:$A$72,0),MATCH(U$16,'AEO Table 4'!$C$1:$AK$1,0)),INDEX(Table4,MATCH($H82,'AEO Table 4'!$A$34:$A$72,0),MATCH(U$16,'AEO Table 4'!$C$1:$AK$1,0)))*Percent_rural*quadrillion</f>
        <v>194234856175972.91</v>
      </c>
      <c r="V82" s="76">
        <f>SUM(INDEX(Table4,MATCH($G82,'AEO Table 4'!$A$34:$A$72,0),MATCH(V$16,'AEO Table 4'!$C$1:$AK$1,0)),INDEX(Table4,MATCH($H82,'AEO Table 4'!$A$34:$A$72,0),MATCH(V$16,'AEO Table 4'!$C$1:$AK$1,0)))*Percent_rural*quadrillion</f>
        <v>196935566835871.41</v>
      </c>
      <c r="W82" s="76">
        <f>SUM(INDEX(Table4,MATCH($G82,'AEO Table 4'!$A$34:$A$72,0),MATCH(W$16,'AEO Table 4'!$C$1:$AK$1,0)),INDEX(Table4,MATCH($H82,'AEO Table 4'!$A$34:$A$72,0),MATCH(W$16,'AEO Table 4'!$C$1:$AK$1,0)))*Percent_rural*quadrillion</f>
        <v>199784991539763.13</v>
      </c>
      <c r="X82" s="76">
        <f>SUM(INDEX(Table4,MATCH($G82,'AEO Table 4'!$A$34:$A$72,0),MATCH(X$16,'AEO Table 4'!$C$1:$AK$1,0)),INDEX(Table4,MATCH($H82,'AEO Table 4'!$A$34:$A$72,0),MATCH(X$16,'AEO Table 4'!$C$1:$AK$1,0)))*Percent_rural*quadrillion</f>
        <v>202547335025380.69</v>
      </c>
      <c r="Y82" s="76">
        <f>SUM(INDEX(Table4,MATCH($G82,'AEO Table 4'!$A$34:$A$72,0),MATCH(Y$16,'AEO Table 4'!$C$1:$AK$1,0)),INDEX(Table4,MATCH($H82,'AEO Table 4'!$A$34:$A$72,0),MATCH(Y$16,'AEO Table 4'!$C$1:$AK$1,0)))*Percent_rural*quadrillion</f>
        <v>205324390862944.19</v>
      </c>
      <c r="Z82" s="76">
        <f>SUM(INDEX(Table4,MATCH($G82,'AEO Table 4'!$A$34:$A$72,0),MATCH(Z$16,'AEO Table 4'!$C$1:$AK$1,0)),INDEX(Table4,MATCH($H82,'AEO Table 4'!$A$34:$A$72,0),MATCH(Z$16,'AEO Table 4'!$C$1:$AK$1,0)))*Percent_rural*quadrillion</f>
        <v>208392711505922.16</v>
      </c>
      <c r="AA82" s="76">
        <f>SUM(INDEX(Table4,MATCH($G82,'AEO Table 4'!$A$34:$A$72,0),MATCH(AA$16,'AEO Table 4'!$C$1:$AK$1,0)),INDEX(Table4,MATCH($H82,'AEO Table 4'!$A$34:$A$72,0),MATCH(AA$16,'AEO Table 4'!$C$1:$AK$1,0)))*Percent_rural*quadrillion</f>
        <v>211676747038917.09</v>
      </c>
      <c r="AB82" s="76">
        <f>SUM(INDEX(Table4,MATCH($G82,'AEO Table 4'!$A$34:$A$72,0),MATCH(AB$16,'AEO Table 4'!$C$1:$AK$1,0)),INDEX(Table4,MATCH($H82,'AEO Table 4'!$A$34:$A$72,0),MATCH(AB$16,'AEO Table 4'!$C$1:$AK$1,0)))*Percent_rural*quadrillion</f>
        <v>215097766497461.94</v>
      </c>
      <c r="AC82" s="76">
        <f>SUM(INDEX(Table4,MATCH($G82,'AEO Table 4'!$A$34:$A$72,0),MATCH(AC$16,'AEO Table 4'!$C$1:$AK$1,0)),INDEX(Table4,MATCH($H82,'AEO Table 4'!$A$34:$A$72,0),MATCH(AC$16,'AEO Table 4'!$C$1:$AK$1,0)))*Percent_rural*quadrillion</f>
        <v>218451586294416.25</v>
      </c>
      <c r="AD82" s="76">
        <f>SUM(INDEX(Table4,MATCH($G82,'AEO Table 4'!$A$34:$A$72,0),MATCH(AD$16,'AEO Table 4'!$C$1:$AK$1,0)),INDEX(Table4,MATCH($H82,'AEO Table 4'!$A$34:$A$72,0),MATCH(AD$16,'AEO Table 4'!$C$1:$AK$1,0)))*Percent_rural*quadrillion</f>
        <v>221790892554991.53</v>
      </c>
      <c r="AE82" s="76">
        <f>SUM(INDEX(Table4,MATCH($G82,'AEO Table 4'!$A$34:$A$72,0),MATCH(AE$16,'AEO Table 4'!$C$1:$AK$1,0)),INDEX(Table4,MATCH($H82,'AEO Table 4'!$A$34:$A$72,0),MATCH(AE$16,'AEO Table 4'!$C$1:$AK$1,0)))*Percent_rural*quadrillion</f>
        <v>225262609983079.53</v>
      </c>
      <c r="AF82" s="76">
        <f>SUM(INDEX(Table4,MATCH($G82,'AEO Table 4'!$A$34:$A$72,0),MATCH(AF$16,'AEO Table 4'!$C$1:$AK$1,0)),INDEX(Table4,MATCH($H82,'AEO Table 4'!$A$34:$A$72,0),MATCH(AF$16,'AEO Table 4'!$C$1:$AK$1,0)))*Percent_rural*quadrillion</f>
        <v>228860376480541.44</v>
      </c>
      <c r="AG82" s="76">
        <f>SUM(INDEX(Table4,MATCH($G82,'AEO Table 4'!$A$34:$A$72,0),MATCH(AG$16,'AEO Table 4'!$C$1:$AK$1,0)),INDEX(Table4,MATCH($H82,'AEO Table 4'!$A$34:$A$72,0),MATCH(AG$16,'AEO Table 4'!$C$1:$AK$1,0)))*Percent_rural*quadrillion</f>
        <v>232562322335025.34</v>
      </c>
      <c r="AH82" s="76">
        <f>SUM(INDEX(Table4,MATCH($G82,'AEO Table 4'!$A$34:$A$72,0),MATCH(AH$16,'AEO Table 4'!$C$1:$AK$1,0)),INDEX(Table4,MATCH($H82,'AEO Table 4'!$A$34:$A$72,0),MATCH(AH$16,'AEO Table 4'!$C$1:$AK$1,0)))*Percent_rural*quadrillion</f>
        <v>236232855329949.19</v>
      </c>
      <c r="AI82" s="76">
        <f>SUM(INDEX(Table4,MATCH($G82,'AEO Table 4'!$A$34:$A$72,0),MATCH(AI$16,'AEO Table 4'!$C$1:$AK$1,0)),INDEX(Table4,MATCH($H82,'AEO Table 4'!$A$34:$A$72,0),MATCH(AI$16,'AEO Table 4'!$C$1:$AK$1,0)))*Percent_rural*quadrillion</f>
        <v>239931023688663.31</v>
      </c>
      <c r="AJ82" s="76">
        <f>SUM(INDEX(Table4,MATCH($G82,'AEO Table 4'!$A$34:$A$72,0),MATCH(AJ$16,'AEO Table 4'!$C$1:$AK$1,0)),INDEX(Table4,MATCH($H82,'AEO Table 4'!$A$34:$A$72,0),MATCH(AJ$16,'AEO Table 4'!$C$1:$AK$1,0)))*Percent_rural*quadrillion</f>
        <v>243841328257191.25</v>
      </c>
      <c r="AK82" s="76">
        <f>SUM(INDEX(Table4,MATCH($G82,'AEO Table 4'!$A$34:$A$72,0),MATCH(AK$16,'AEO Table 4'!$C$1:$AK$1,0)),INDEX(Table4,MATCH($H82,'AEO Table 4'!$A$34:$A$72,0),MATCH(AK$16,'AEO Table 4'!$C$1:$AK$1,0)))*Percent_rural*quadrillion</f>
        <v>247995380710659.91</v>
      </c>
      <c r="AL82" s="76">
        <f>SUM(INDEX(Table4,MATCH($G82,'AEO Table 4'!$A$34:$A$72,0),MATCH(AL$16,'AEO Table 4'!$C$1:$AK$1,0)),INDEX(Table4,MATCH($H82,'AEO Table 4'!$A$34:$A$72,0),MATCH(AL$16,'AEO Table 4'!$C$1:$AK$1,0)))*Percent_rural*quadrillion</f>
        <v>252120406091370.59</v>
      </c>
      <c r="AM82" s="76">
        <f>SUM(INDEX(Table4,MATCH($G82,'AEO Table 4'!$A$34:$A$72,0),MATCH(AM$16,'AEO Table 4'!$C$1:$AK$1,0)),INDEX(Table4,MATCH($H82,'AEO Table 4'!$A$34:$A$72,0),MATCH(AM$16,'AEO Table 4'!$C$1:$AK$1,0)))*Percent_rural*quadrillion</f>
        <v>256352593062605.72</v>
      </c>
      <c r="AN82" s="76">
        <f>SUM(INDEX(Table4,MATCH($G82,'AEO Table 4'!$A$34:$A$72,0),MATCH(AN$16,'AEO Table 4'!$C$1:$AK$1,0)),INDEX(Table4,MATCH($H82,'AEO Table 4'!$A$34:$A$72,0),MATCH(AN$16,'AEO Table 4'!$C$1:$AK$1,0)))*Percent_rural*quadrillion</f>
        <v>260763316412859.56</v>
      </c>
      <c r="AO82" s="76">
        <f>SUM(INDEX(Table4,MATCH($G82,'AEO Table 4'!$A$34:$A$72,0),MATCH(AO$16,'AEO Table 4'!$C$1:$AK$1,0)),INDEX(Table4,MATCH($H82,'AEO Table 4'!$A$34:$A$72,0),MATCH(AO$16,'AEO Table 4'!$C$1:$AK$1,0)))*Percent_rural*quadrillion</f>
        <v>265238058375634.53</v>
      </c>
    </row>
    <row r="83" spans="7:41" x14ac:dyDescent="0.45">
      <c r="I83" s="1" t="s">
        <v>107</v>
      </c>
      <c r="J83" s="9">
        <v>0</v>
      </c>
      <c r="K83" s="9">
        <v>0</v>
      </c>
      <c r="L83" s="9">
        <v>0</v>
      </c>
      <c r="M83" s="9">
        <v>0</v>
      </c>
      <c r="N83" s="9">
        <v>0</v>
      </c>
      <c r="O83" s="9">
        <v>0</v>
      </c>
      <c r="P83" s="9">
        <v>0</v>
      </c>
      <c r="Q83" s="9">
        <v>0</v>
      </c>
      <c r="R83" s="9">
        <v>0</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0</v>
      </c>
      <c r="AJ83" s="9">
        <v>0</v>
      </c>
      <c r="AK83" s="9">
        <v>0</v>
      </c>
      <c r="AL83" s="9">
        <v>0</v>
      </c>
      <c r="AM83" s="9">
        <v>0</v>
      </c>
      <c r="AN83" s="9">
        <v>0</v>
      </c>
      <c r="AO83" s="9">
        <v>0</v>
      </c>
    </row>
    <row r="84" spans="7:41" x14ac:dyDescent="0.45">
      <c r="H84" s="14" t="s">
        <v>457</v>
      </c>
      <c r="I84" s="1" t="s">
        <v>108</v>
      </c>
      <c r="J84" s="76">
        <f>INDEX(Table4,MATCH($H84,'AEO Table 4'!$A$34:$A$72,0),MATCH(J$68,'AEO Table 4'!$C$1:$AK$1,0))*Percent_rural*quadrillion</f>
        <v>12042457698815.566</v>
      </c>
      <c r="K84" s="76">
        <f>INDEX(Table4,MATCH($H84,'AEO Table 4'!$A$34:$A$72,0),MATCH(K$68,'AEO Table 4'!$C$1:$AK$1,0))*Percent_rural*quadrillion</f>
        <v>10536032148900.17</v>
      </c>
      <c r="L84" s="76">
        <f>INDEX(Table4,MATCH($H84,'AEO Table 4'!$A$34:$A$72,0),MATCH(L$68,'AEO Table 4'!$C$1:$AK$1,0))*Percent_rural*quadrillion</f>
        <v>11821971235194.584</v>
      </c>
      <c r="M84" s="76">
        <f>INDEX(Table4,MATCH($H84,'AEO Table 4'!$A$34:$A$72,0),MATCH(M$68,'AEO Table 4'!$C$1:$AK$1,0))*Percent_rural*quadrillion</f>
        <v>11779225888324.873</v>
      </c>
      <c r="N84" s="76">
        <f>INDEX(Table4,MATCH($H84,'AEO Table 4'!$A$34:$A$72,0),MATCH(N$68,'AEO Table 4'!$C$1:$AK$1,0))*Percent_rural*quadrillion</f>
        <v>11712225042301.184</v>
      </c>
      <c r="O84" s="76">
        <f>INDEX(Table4,MATCH($H84,'AEO Table 4'!$A$34:$A$72,0),MATCH(O$68,'AEO Table 4'!$C$1:$AK$1,0))*Percent_rural*quadrillion</f>
        <v>11642639593908.629</v>
      </c>
      <c r="P84" s="76">
        <f>INDEX(Table4,MATCH($H84,'AEO Table 4'!$A$34:$A$72,0),MATCH(P$68,'AEO Table 4'!$C$1:$AK$1,0))*Percent_rural*quadrillion</f>
        <v>11561920473773.266</v>
      </c>
      <c r="Q84" s="76">
        <f>INDEX(Table4,MATCH($H84,'AEO Table 4'!$A$34:$A$72,0),MATCH(Q$68,'AEO Table 4'!$C$1:$AK$1,0))*Percent_rural*quadrillion</f>
        <v>11479014382402.705</v>
      </c>
      <c r="R84" s="76">
        <f>INDEX(Table4,MATCH($H84,'AEO Table 4'!$A$34:$A$72,0),MATCH(R$68,'AEO Table 4'!$C$1:$AK$1,0))*Percent_rural*quadrillion</f>
        <v>11402868020304.568</v>
      </c>
      <c r="S84" s="76">
        <f>INDEX(Table4,MATCH($H84,'AEO Table 4'!$A$34:$A$72,0),MATCH(S$68,'AEO Table 4'!$C$1:$AK$1,0))*Percent_rural*quadrillion</f>
        <v>11327715736040.609</v>
      </c>
      <c r="T84" s="76">
        <f>INDEX(Table4,MATCH($H84,'AEO Table 4'!$A$34:$A$72,0),MATCH(T$68,'AEO Table 4'!$C$1:$AK$1,0))*Percent_rural*quadrillion</f>
        <v>11263100676818.951</v>
      </c>
      <c r="U84" s="76">
        <f>INDEX(Table4,MATCH($H84,'AEO Table 4'!$A$34:$A$72,0),MATCH(U$68,'AEO Table 4'!$C$1:$AK$1,0))*Percent_rural*quadrillion</f>
        <v>11194906937394.246</v>
      </c>
      <c r="V84" s="76">
        <f>INDEX(Table4,MATCH($H84,'AEO Table 4'!$A$34:$A$72,0),MATCH(V$68,'AEO Table 4'!$C$1:$AK$1,0))*Percent_rural*quadrillion</f>
        <v>11126116751269.035</v>
      </c>
      <c r="W84" s="76">
        <f>INDEX(Table4,MATCH($H84,'AEO Table 4'!$A$34:$A$72,0),MATCH(W$68,'AEO Table 4'!$C$1:$AK$1,0))*Percent_rural*quadrillion</f>
        <v>11059513536379.02</v>
      </c>
      <c r="X84" s="76">
        <f>INDEX(Table4,MATCH($H84,'AEO Table 4'!$A$34:$A$72,0),MATCH(X$68,'AEO Table 4'!$C$1:$AK$1,0))*Percent_rural*quadrillion</f>
        <v>10992313874788.494</v>
      </c>
      <c r="Y84" s="76">
        <f>INDEX(Table4,MATCH($H84,'AEO Table 4'!$A$34:$A$72,0),MATCH(Y$68,'AEO Table 4'!$C$1:$AK$1,0))*Percent_rural*quadrillion</f>
        <v>10926903553299.492</v>
      </c>
      <c r="Z84" s="76">
        <f>INDEX(Table4,MATCH($H84,'AEO Table 4'!$A$34:$A$72,0),MATCH(Z$68,'AEO Table 4'!$C$1:$AK$1,0))*Percent_rural*quadrillion</f>
        <v>10877398477157.361</v>
      </c>
      <c r="AA84" s="76">
        <f>INDEX(Table4,MATCH($H84,'AEO Table 4'!$A$34:$A$72,0),MATCH(AA$68,'AEO Table 4'!$C$1:$AK$1,0))*Percent_rural*quadrillion</f>
        <v>10854137055837.563</v>
      </c>
      <c r="AB84" s="76">
        <f>INDEX(Table4,MATCH($H84,'AEO Table 4'!$A$34:$A$72,0),MATCH(AB$68,'AEO Table 4'!$C$1:$AK$1,0))*Percent_rural*quadrillion</f>
        <v>10852148900169.203</v>
      </c>
      <c r="AC84" s="76">
        <f>INDEX(Table4,MATCH($H84,'AEO Table 4'!$A$34:$A$72,0),MATCH(AC$68,'AEO Table 4'!$C$1:$AK$1,0))*Percent_rural*quadrillion</f>
        <v>10856920473773.264</v>
      </c>
      <c r="AD84" s="76">
        <f>INDEX(Table4,MATCH($H84,'AEO Table 4'!$A$34:$A$72,0),MATCH(AD$68,'AEO Table 4'!$C$1:$AK$1,0))*Percent_rural*quadrillion</f>
        <v>10860300338409.477</v>
      </c>
      <c r="AE84" s="76">
        <f>INDEX(Table4,MATCH($H84,'AEO Table 4'!$A$34:$A$72,0),MATCH(AE$68,'AEO Table 4'!$C$1:$AK$1,0))*Percent_rural*quadrillion</f>
        <v>10867258883248.73</v>
      </c>
      <c r="AF84" s="76">
        <f>INDEX(Table4,MATCH($H84,'AEO Table 4'!$A$34:$A$72,0),MATCH(AF$68,'AEO Table 4'!$C$1:$AK$1,0))*Percent_rural*quadrillion</f>
        <v>10876404399323.18</v>
      </c>
      <c r="AG84" s="76">
        <f>INDEX(Table4,MATCH($H84,'AEO Table 4'!$A$34:$A$72,0),MATCH(AG$68,'AEO Table 4'!$C$1:$AK$1,0))*Percent_rural*quadrillion</f>
        <v>10880977157360.406</v>
      </c>
      <c r="AH84" s="76">
        <f>INDEX(Table4,MATCH($H84,'AEO Table 4'!$A$34:$A$72,0),MATCH(AH$68,'AEO Table 4'!$C$1:$AK$1,0))*Percent_rural*quadrillion</f>
        <v>10886146362098.137</v>
      </c>
      <c r="AI84" s="76">
        <f>INDEX(Table4,MATCH($H84,'AEO Table 4'!$A$34:$A$72,0),MATCH(AI$68,'AEO Table 4'!$C$1:$AK$1,0))*Percent_rural*quadrillion</f>
        <v>10887935702199.66</v>
      </c>
      <c r="AJ84" s="76">
        <f>INDEX(Table4,MATCH($H84,'AEO Table 4'!$A$34:$A$72,0),MATCH(AJ$68,'AEO Table 4'!$C$1:$AK$1,0))*Percent_rural*quadrillion</f>
        <v>10893303722504.23</v>
      </c>
      <c r="AK84" s="76">
        <f>INDEX(Table4,MATCH($H84,'AEO Table 4'!$A$34:$A$72,0),MATCH(AK$68,'AEO Table 4'!$C$1:$AK$1,0))*Percent_rural*quadrillion</f>
        <v>10898472927241.961</v>
      </c>
      <c r="AL84" s="76">
        <f>INDEX(Table4,MATCH($H84,'AEO Table 4'!$A$34:$A$72,0),MATCH(AL$68,'AEO Table 4'!$C$1:$AK$1,0))*Percent_rural*quadrillion</f>
        <v>10901057529610.828</v>
      </c>
      <c r="AM84" s="76">
        <f>INDEX(Table4,MATCH($H84,'AEO Table 4'!$A$34:$A$72,0),MATCH(AM$68,'AEO Table 4'!$C$1:$AK$1,0))*Percent_rural*quadrillion</f>
        <v>10907220812182.742</v>
      </c>
      <c r="AN84" s="76">
        <f>INDEX(Table4,MATCH($H84,'AEO Table 4'!$A$34:$A$72,0),MATCH(AN$68,'AEO Table 4'!$C$1:$AK$1,0))*Percent_rural*quadrillion</f>
        <v>10913980541455.16</v>
      </c>
      <c r="AO84" s="76">
        <f>INDEX(Table4,MATCH($H84,'AEO Table 4'!$A$34:$A$72,0),MATCH(AO$68,'AEO Table 4'!$C$1:$AK$1,0))*Percent_rural*quadrillion</f>
        <v>10917956852791.879</v>
      </c>
    </row>
    <row r="85" spans="7:41" x14ac:dyDescent="0.45">
      <c r="I85" s="1" t="s">
        <v>109</v>
      </c>
      <c r="J85" s="9">
        <v>0</v>
      </c>
      <c r="K85" s="9">
        <v>0</v>
      </c>
      <c r="L85" s="9">
        <v>0</v>
      </c>
      <c r="M85" s="9">
        <v>0</v>
      </c>
      <c r="N85" s="9">
        <v>0</v>
      </c>
      <c r="O85" s="9">
        <v>0</v>
      </c>
      <c r="P85" s="9">
        <v>0</v>
      </c>
      <c r="Q85" s="9">
        <v>0</v>
      </c>
      <c r="R85" s="9">
        <v>0</v>
      </c>
      <c r="S85" s="9">
        <v>0</v>
      </c>
      <c r="T85" s="9">
        <v>0</v>
      </c>
      <c r="U85" s="9">
        <v>0</v>
      </c>
      <c r="V85" s="9">
        <v>0</v>
      </c>
      <c r="W85" s="9">
        <v>0</v>
      </c>
      <c r="X85" s="9">
        <v>0</v>
      </c>
      <c r="Y85" s="9">
        <v>0</v>
      </c>
      <c r="Z85" s="9">
        <v>0</v>
      </c>
      <c r="AA85" s="9">
        <v>0</v>
      </c>
      <c r="AB85" s="9">
        <v>0</v>
      </c>
      <c r="AC85" s="9">
        <v>0</v>
      </c>
      <c r="AD85" s="9">
        <v>0</v>
      </c>
      <c r="AE85" s="9">
        <v>0</v>
      </c>
      <c r="AF85" s="9">
        <v>0</v>
      </c>
      <c r="AG85" s="9">
        <v>0</v>
      </c>
      <c r="AH85" s="9">
        <v>0</v>
      </c>
      <c r="AI85" s="9">
        <v>0</v>
      </c>
      <c r="AJ85" s="9">
        <v>0</v>
      </c>
      <c r="AK85" s="9">
        <v>0</v>
      </c>
      <c r="AL85" s="9">
        <v>0</v>
      </c>
      <c r="AM85" s="9">
        <v>0</v>
      </c>
      <c r="AN85" s="9">
        <v>0</v>
      </c>
      <c r="AO85" s="9">
        <v>0</v>
      </c>
    </row>
    <row r="86" spans="7:41" x14ac:dyDescent="0.45">
      <c r="I86" s="1" t="s">
        <v>111</v>
      </c>
      <c r="J86" s="9">
        <v>0</v>
      </c>
      <c r="K86" s="9">
        <v>0</v>
      </c>
      <c r="L86" s="9">
        <v>0</v>
      </c>
      <c r="M86" s="9">
        <v>0</v>
      </c>
      <c r="N86" s="9">
        <v>0</v>
      </c>
      <c r="O86" s="9">
        <v>0</v>
      </c>
      <c r="P86" s="9">
        <v>0</v>
      </c>
      <c r="Q86" s="9">
        <v>0</v>
      </c>
      <c r="R86" s="9">
        <v>0</v>
      </c>
      <c r="S86" s="9">
        <v>0</v>
      </c>
      <c r="T86" s="9">
        <v>0</v>
      </c>
      <c r="U86" s="9">
        <v>0</v>
      </c>
      <c r="V86" s="9">
        <v>0</v>
      </c>
      <c r="W86" s="9">
        <v>0</v>
      </c>
      <c r="X86" s="9">
        <v>0</v>
      </c>
      <c r="Y86" s="9">
        <v>0</v>
      </c>
      <c r="Z86" s="9">
        <v>0</v>
      </c>
      <c r="AA86" s="9">
        <v>0</v>
      </c>
      <c r="AB86" s="9">
        <v>0</v>
      </c>
      <c r="AC86" s="9">
        <v>0</v>
      </c>
      <c r="AD86" s="9">
        <v>0</v>
      </c>
      <c r="AE86" s="9">
        <v>0</v>
      </c>
      <c r="AF86" s="9">
        <v>0</v>
      </c>
      <c r="AG86" s="9">
        <v>0</v>
      </c>
      <c r="AH86" s="9">
        <v>0</v>
      </c>
      <c r="AI86" s="9">
        <v>0</v>
      </c>
      <c r="AJ86" s="9">
        <v>0</v>
      </c>
      <c r="AK86" s="9">
        <v>0</v>
      </c>
      <c r="AL86" s="9">
        <v>0</v>
      </c>
      <c r="AM86" s="9">
        <v>0</v>
      </c>
      <c r="AN86" s="9">
        <v>0</v>
      </c>
      <c r="AO86" s="9">
        <v>0</v>
      </c>
    </row>
    <row r="87" spans="7:41" x14ac:dyDescent="0.45">
      <c r="I87" s="1" t="s">
        <v>239</v>
      </c>
      <c r="J87" s="9">
        <v>0</v>
      </c>
      <c r="K87" s="9">
        <v>0</v>
      </c>
      <c r="L87" s="9">
        <v>0</v>
      </c>
      <c r="M87" s="9">
        <v>0</v>
      </c>
      <c r="N87" s="9">
        <v>0</v>
      </c>
      <c r="O87" s="9">
        <v>0</v>
      </c>
      <c r="P87" s="9">
        <v>0</v>
      </c>
      <c r="Q87" s="9">
        <v>0</v>
      </c>
      <c r="R87" s="9">
        <v>0</v>
      </c>
      <c r="S87" s="9">
        <v>0</v>
      </c>
      <c r="T87" s="9">
        <v>0</v>
      </c>
      <c r="U87" s="9">
        <v>0</v>
      </c>
      <c r="V87" s="9">
        <v>0</v>
      </c>
      <c r="W87" s="9">
        <v>0</v>
      </c>
      <c r="X87" s="9">
        <v>0</v>
      </c>
      <c r="Y87" s="9">
        <v>0</v>
      </c>
      <c r="Z87" s="9">
        <v>0</v>
      </c>
      <c r="AA87" s="9">
        <v>0</v>
      </c>
      <c r="AB87" s="9">
        <v>0</v>
      </c>
      <c r="AC87" s="9">
        <v>0</v>
      </c>
      <c r="AD87" s="9">
        <v>0</v>
      </c>
      <c r="AE87" s="9">
        <v>0</v>
      </c>
      <c r="AF87" s="9">
        <v>0</v>
      </c>
      <c r="AG87" s="9">
        <v>0</v>
      </c>
      <c r="AH87" s="9">
        <v>0</v>
      </c>
      <c r="AI87" s="9">
        <v>0</v>
      </c>
      <c r="AJ87" s="9">
        <v>0</v>
      </c>
      <c r="AK87" s="9">
        <v>0</v>
      </c>
      <c r="AL87" s="9">
        <v>0</v>
      </c>
      <c r="AM87" s="9">
        <v>0</v>
      </c>
      <c r="AN87" s="9">
        <v>0</v>
      </c>
      <c r="AO87" s="9">
        <v>0</v>
      </c>
    </row>
    <row r="88" spans="7:41" x14ac:dyDescent="0.45">
      <c r="I88" s="1" t="s">
        <v>387</v>
      </c>
      <c r="J88" s="9">
        <v>0</v>
      </c>
      <c r="K88" s="9">
        <v>0</v>
      </c>
      <c r="L88" s="9">
        <v>0</v>
      </c>
      <c r="M88" s="9">
        <v>0</v>
      </c>
      <c r="N88" s="9">
        <v>0</v>
      </c>
      <c r="O88" s="9">
        <v>0</v>
      </c>
      <c r="P88" s="9">
        <v>0</v>
      </c>
      <c r="Q88" s="9">
        <v>0</v>
      </c>
      <c r="R88" s="9">
        <v>0</v>
      </c>
      <c r="S88" s="9">
        <v>0</v>
      </c>
      <c r="T88" s="9">
        <v>0</v>
      </c>
      <c r="U88" s="9">
        <v>0</v>
      </c>
      <c r="V88" s="9">
        <v>0</v>
      </c>
      <c r="W88" s="9">
        <v>0</v>
      </c>
      <c r="X88" s="9">
        <v>0</v>
      </c>
      <c r="Y88" s="9">
        <v>0</v>
      </c>
      <c r="Z88" s="9">
        <v>0</v>
      </c>
      <c r="AA88" s="9">
        <v>0</v>
      </c>
      <c r="AB88" s="9">
        <v>0</v>
      </c>
      <c r="AC88" s="9">
        <v>0</v>
      </c>
      <c r="AD88" s="9">
        <v>0</v>
      </c>
      <c r="AE88" s="9">
        <v>0</v>
      </c>
      <c r="AF88" s="9">
        <v>0</v>
      </c>
      <c r="AG88" s="9">
        <v>0</v>
      </c>
      <c r="AH88" s="9">
        <v>0</v>
      </c>
      <c r="AI88" s="9">
        <v>0</v>
      </c>
      <c r="AJ88" s="9">
        <v>0</v>
      </c>
      <c r="AK88" s="9">
        <v>0</v>
      </c>
      <c r="AL88" s="9">
        <v>0</v>
      </c>
      <c r="AM88" s="9">
        <v>0</v>
      </c>
      <c r="AN88" s="9">
        <v>0</v>
      </c>
      <c r="AO88" s="9">
        <v>0</v>
      </c>
    </row>
    <row r="89" spans="7:41" x14ac:dyDescent="0.45">
      <c r="I89" s="1" t="s">
        <v>388</v>
      </c>
      <c r="J89" s="9">
        <v>0</v>
      </c>
      <c r="K89" s="9">
        <v>0</v>
      </c>
      <c r="L89" s="9">
        <v>0</v>
      </c>
      <c r="M89" s="9">
        <v>0</v>
      </c>
      <c r="N89" s="9">
        <v>0</v>
      </c>
      <c r="O89" s="9">
        <v>0</v>
      </c>
      <c r="P89" s="9">
        <v>0</v>
      </c>
      <c r="Q89" s="9">
        <v>0</v>
      </c>
      <c r="R89" s="9">
        <v>0</v>
      </c>
      <c r="S89" s="9">
        <v>0</v>
      </c>
      <c r="T89" s="9">
        <v>0</v>
      </c>
      <c r="U89" s="9">
        <v>0</v>
      </c>
      <c r="V89" s="9">
        <v>0</v>
      </c>
      <c r="W89" s="9">
        <v>0</v>
      </c>
      <c r="X89" s="9">
        <v>0</v>
      </c>
      <c r="Y89" s="9">
        <v>0</v>
      </c>
      <c r="Z89" s="9">
        <v>0</v>
      </c>
      <c r="AA89" s="9">
        <v>0</v>
      </c>
      <c r="AB89" s="9">
        <v>0</v>
      </c>
      <c r="AC89" s="9">
        <v>0</v>
      </c>
      <c r="AD89" s="9">
        <v>0</v>
      </c>
      <c r="AE89" s="9">
        <v>0</v>
      </c>
      <c r="AF89" s="9">
        <v>0</v>
      </c>
      <c r="AG89" s="9">
        <v>0</v>
      </c>
      <c r="AH89" s="9">
        <v>0</v>
      </c>
      <c r="AI89" s="9">
        <v>0</v>
      </c>
      <c r="AJ89" s="9">
        <v>0</v>
      </c>
      <c r="AK89" s="9">
        <v>0</v>
      </c>
      <c r="AL89" s="9">
        <v>0</v>
      </c>
      <c r="AM89" s="9">
        <v>0</v>
      </c>
      <c r="AN89" s="9">
        <v>0</v>
      </c>
      <c r="AO89" s="9">
        <v>0</v>
      </c>
    </row>
    <row r="90" spans="7:41" x14ac:dyDescent="0.45">
      <c r="I90" s="1" t="s">
        <v>389</v>
      </c>
      <c r="J90" s="9">
        <v>0</v>
      </c>
      <c r="K90" s="9">
        <v>0</v>
      </c>
      <c r="L90" s="9">
        <v>0</v>
      </c>
      <c r="M90" s="9">
        <v>0</v>
      </c>
      <c r="N90" s="9">
        <v>0</v>
      </c>
      <c r="O90" s="9">
        <v>0</v>
      </c>
      <c r="P90" s="9">
        <v>0</v>
      </c>
      <c r="Q90" s="9">
        <v>0</v>
      </c>
      <c r="R90" s="9">
        <v>0</v>
      </c>
      <c r="S90" s="9">
        <v>0</v>
      </c>
      <c r="T90" s="9">
        <v>0</v>
      </c>
      <c r="U90" s="9">
        <v>0</v>
      </c>
      <c r="V90" s="9">
        <v>0</v>
      </c>
      <c r="W90" s="9">
        <v>0</v>
      </c>
      <c r="X90" s="9">
        <v>0</v>
      </c>
      <c r="Y90" s="9">
        <v>0</v>
      </c>
      <c r="Z90" s="9">
        <v>0</v>
      </c>
      <c r="AA90" s="9">
        <v>0</v>
      </c>
      <c r="AB90" s="9">
        <v>0</v>
      </c>
      <c r="AC90" s="9">
        <v>0</v>
      </c>
      <c r="AD90" s="9">
        <v>0</v>
      </c>
      <c r="AE90" s="9">
        <v>0</v>
      </c>
      <c r="AF90" s="9">
        <v>0</v>
      </c>
      <c r="AG90" s="9">
        <v>0</v>
      </c>
      <c r="AH90" s="9">
        <v>0</v>
      </c>
      <c r="AI90" s="9">
        <v>0</v>
      </c>
      <c r="AJ90" s="9">
        <v>0</v>
      </c>
      <c r="AK90" s="9">
        <v>0</v>
      </c>
      <c r="AL90" s="9">
        <v>0</v>
      </c>
      <c r="AM90" s="9">
        <v>0</v>
      </c>
      <c r="AN90" s="9">
        <v>0</v>
      </c>
      <c r="AO90" s="9">
        <v>0</v>
      </c>
    </row>
    <row r="91" spans="7:41" x14ac:dyDescent="0.45">
      <c r="I91" s="1" t="s">
        <v>390</v>
      </c>
      <c r="J91" s="9">
        <v>0</v>
      </c>
      <c r="K91" s="9">
        <v>0</v>
      </c>
      <c r="L91" s="9">
        <v>0</v>
      </c>
      <c r="M91" s="9">
        <v>0</v>
      </c>
      <c r="N91" s="9">
        <v>0</v>
      </c>
      <c r="O91" s="9">
        <v>0</v>
      </c>
      <c r="P91" s="9">
        <v>0</v>
      </c>
      <c r="Q91" s="9">
        <v>0</v>
      </c>
      <c r="R91" s="9">
        <v>0</v>
      </c>
      <c r="S91" s="9">
        <v>0</v>
      </c>
      <c r="T91" s="9">
        <v>0</v>
      </c>
      <c r="U91" s="9">
        <v>0</v>
      </c>
      <c r="V91" s="9">
        <v>0</v>
      </c>
      <c r="W91" s="9">
        <v>0</v>
      </c>
      <c r="X91" s="9">
        <v>0</v>
      </c>
      <c r="Y91" s="9">
        <v>0</v>
      </c>
      <c r="Z91" s="9">
        <v>0</v>
      </c>
      <c r="AA91" s="9">
        <v>0</v>
      </c>
      <c r="AB91" s="9">
        <v>0</v>
      </c>
      <c r="AC91" s="9">
        <v>0</v>
      </c>
      <c r="AD91" s="9">
        <v>0</v>
      </c>
      <c r="AE91" s="9">
        <v>0</v>
      </c>
      <c r="AF91" s="9">
        <v>0</v>
      </c>
      <c r="AG91" s="9">
        <v>0</v>
      </c>
      <c r="AH91" s="9">
        <v>0</v>
      </c>
      <c r="AI91" s="9">
        <v>0</v>
      </c>
      <c r="AJ91" s="9">
        <v>0</v>
      </c>
      <c r="AK91" s="9">
        <v>0</v>
      </c>
      <c r="AL91" s="9">
        <v>0</v>
      </c>
      <c r="AM91" s="9">
        <v>0</v>
      </c>
      <c r="AN91" s="9">
        <v>0</v>
      </c>
      <c r="AO91" s="9">
        <v>0</v>
      </c>
    </row>
    <row r="93" spans="7:41" x14ac:dyDescent="0.45">
      <c r="H93" s="1" t="s">
        <v>423</v>
      </c>
    </row>
    <row r="94" spans="7:41" x14ac:dyDescent="0.45">
      <c r="I94" s="1" t="s">
        <v>105</v>
      </c>
      <c r="J94" s="1">
        <v>2019</v>
      </c>
      <c r="K94" s="1">
        <v>2020</v>
      </c>
      <c r="L94" s="1">
        <v>2021</v>
      </c>
      <c r="M94" s="1">
        <v>2022</v>
      </c>
      <c r="N94" s="1">
        <v>2023</v>
      </c>
      <c r="O94" s="1">
        <v>2024</v>
      </c>
      <c r="P94" s="1">
        <v>2025</v>
      </c>
      <c r="Q94" s="1">
        <v>2026</v>
      </c>
      <c r="R94" s="1">
        <v>2027</v>
      </c>
      <c r="S94" s="1">
        <v>2028</v>
      </c>
      <c r="T94" s="1">
        <v>2029</v>
      </c>
      <c r="U94" s="1">
        <v>2030</v>
      </c>
      <c r="V94" s="1">
        <v>2031</v>
      </c>
      <c r="W94" s="1">
        <v>2032</v>
      </c>
      <c r="X94" s="1">
        <v>2033</v>
      </c>
      <c r="Y94" s="1">
        <v>2034</v>
      </c>
      <c r="Z94" s="1">
        <v>2035</v>
      </c>
      <c r="AA94" s="1">
        <v>2036</v>
      </c>
      <c r="AB94" s="1">
        <v>2037</v>
      </c>
      <c r="AC94" s="1">
        <v>2038</v>
      </c>
      <c r="AD94" s="1">
        <v>2039</v>
      </c>
      <c r="AE94" s="1">
        <v>2040</v>
      </c>
      <c r="AF94" s="1">
        <v>2041</v>
      </c>
      <c r="AG94" s="1">
        <v>2042</v>
      </c>
      <c r="AH94" s="1">
        <v>2043</v>
      </c>
      <c r="AI94" s="1">
        <v>2044</v>
      </c>
      <c r="AJ94" s="1">
        <v>2045</v>
      </c>
      <c r="AK94" s="1">
        <v>2046</v>
      </c>
      <c r="AL94" s="1">
        <v>2047</v>
      </c>
      <c r="AM94" s="1">
        <v>2048</v>
      </c>
      <c r="AN94" s="1">
        <v>2049</v>
      </c>
      <c r="AO94" s="1">
        <v>2050</v>
      </c>
    </row>
    <row r="95" spans="7:41" x14ac:dyDescent="0.45">
      <c r="H95" s="14" t="s">
        <v>448</v>
      </c>
      <c r="I95" s="1" t="s">
        <v>106</v>
      </c>
      <c r="J95" s="76">
        <f>INDEX(Table4,MATCH($H95,'AEO Table 4'!$A$34:$A$72,0),MATCH(J$68,'AEO Table 4'!$C$1:$AK$1,0))*Percent_rural*quadrillion</f>
        <v>50905731810490.695</v>
      </c>
      <c r="K95" s="76">
        <f>INDEX(Table4,MATCH($H95,'AEO Table 4'!$A$34:$A$72,0),MATCH(K$68,'AEO Table 4'!$C$1:$AK$1,0))*Percent_rural*quadrillion</f>
        <v>47476362098138.75</v>
      </c>
      <c r="L95" s="76">
        <f>INDEX(Table4,MATCH($H95,'AEO Table 4'!$A$34:$A$72,0),MATCH(L$68,'AEO Table 4'!$C$1:$AK$1,0))*Percent_rural*quadrillion</f>
        <v>45853032994923.859</v>
      </c>
      <c r="M95" s="76">
        <f>INDEX(Table4,MATCH($H95,'AEO Table 4'!$A$34:$A$72,0),MATCH(M$68,'AEO Table 4'!$C$1:$AK$1,0))*Percent_rural*quadrillion</f>
        <v>44839670050761.422</v>
      </c>
      <c r="N95" s="76">
        <f>INDEX(Table4,MATCH($H95,'AEO Table 4'!$A$34:$A$72,0),MATCH(N$68,'AEO Table 4'!$C$1:$AK$1,0))*Percent_rural*quadrillion</f>
        <v>44053752115059.219</v>
      </c>
      <c r="O95" s="76">
        <f>INDEX(Table4,MATCH($H95,'AEO Table 4'!$A$34:$A$72,0),MATCH(O$68,'AEO Table 4'!$C$1:$AK$1,0))*Percent_rural*quadrillion</f>
        <v>43548959390862.938</v>
      </c>
      <c r="P95" s="76">
        <f>INDEX(Table4,MATCH($H95,'AEO Table 4'!$A$34:$A$72,0),MATCH(P$68,'AEO Table 4'!$C$1:$AK$1,0))*Percent_rural*quadrillion</f>
        <v>43163257191201.352</v>
      </c>
      <c r="Q95" s="76">
        <f>INDEX(Table4,MATCH($H95,'AEO Table 4'!$A$34:$A$72,0),MATCH(Q$68,'AEO Table 4'!$C$1:$AK$1,0))*Percent_rural*quadrillion</f>
        <v>42770994077834.18</v>
      </c>
      <c r="R95" s="76">
        <f>INDEX(Table4,MATCH($H95,'AEO Table 4'!$A$34:$A$72,0),MATCH(R$68,'AEO Table 4'!$C$1:$AK$1,0))*Percent_rural*quadrillion</f>
        <v>42497821489001.695</v>
      </c>
      <c r="S95" s="76">
        <f>INDEX(Table4,MATCH($H95,'AEO Table 4'!$A$34:$A$72,0),MATCH(S$68,'AEO Table 4'!$C$1:$AK$1,0))*Percent_rural*quadrillion</f>
        <v>42336383248730.961</v>
      </c>
      <c r="T95" s="76">
        <f>INDEX(Table4,MATCH($H95,'AEO Table 4'!$A$34:$A$72,0),MATCH(T$68,'AEO Table 4'!$C$1:$AK$1,0))*Percent_rural*quadrillion</f>
        <v>42316501692047.375</v>
      </c>
      <c r="U95" s="76">
        <f>INDEX(Table4,MATCH($H95,'AEO Table 4'!$A$34:$A$72,0),MATCH(U$68,'AEO Table 4'!$C$1:$AK$1,0))*Percent_rural*quadrillion</f>
        <v>39869479695431.469</v>
      </c>
      <c r="V95" s="76">
        <f>INDEX(Table4,MATCH($H95,'AEO Table 4'!$A$34:$A$72,0),MATCH(V$68,'AEO Table 4'!$C$1:$AK$1,0))*Percent_rural*quadrillion</f>
        <v>38113739424703.891</v>
      </c>
      <c r="W95" s="76">
        <f>INDEX(Table4,MATCH($H95,'AEO Table 4'!$A$34:$A$72,0),MATCH(W$68,'AEO Table 4'!$C$1:$AK$1,0))*Percent_rural*quadrillion</f>
        <v>37133777495769.883</v>
      </c>
      <c r="X95" s="76">
        <f>INDEX(Table4,MATCH($H95,'AEO Table 4'!$A$34:$A$72,0),MATCH(X$68,'AEO Table 4'!$C$1:$AK$1,0))*Percent_rural*quadrillion</f>
        <v>36879890016920.469</v>
      </c>
      <c r="Y95" s="76">
        <f>INDEX(Table4,MATCH($H95,'AEO Table 4'!$A$34:$A$72,0),MATCH(Y$68,'AEO Table 4'!$C$1:$AK$1,0))*Percent_rural*quadrillion</f>
        <v>36793007614213.195</v>
      </c>
      <c r="Z95" s="76">
        <f>INDEX(Table4,MATCH($H95,'AEO Table 4'!$A$34:$A$72,0),MATCH(Z$68,'AEO Table 4'!$C$1:$AK$1,0))*Percent_rural*quadrillion</f>
        <v>36911302876480.539</v>
      </c>
      <c r="AA95" s="76">
        <f>INDEX(Table4,MATCH($H95,'AEO Table 4'!$A$34:$A$72,0),MATCH(AA$68,'AEO Table 4'!$C$1:$AK$1,0))*Percent_rural*quadrillion</f>
        <v>37115486463620.977</v>
      </c>
      <c r="AB95" s="76">
        <f>INDEX(Table4,MATCH($H95,'AEO Table 4'!$A$34:$A$72,0),MATCH(AB$68,'AEO Table 4'!$C$1:$AK$1,0))*Percent_rural*quadrillion</f>
        <v>37346311336717.43</v>
      </c>
      <c r="AC95" s="76">
        <f>INDEX(Table4,MATCH($H95,'AEO Table 4'!$A$34:$A$72,0),MATCH(AC$68,'AEO Table 4'!$C$1:$AK$1,0))*Percent_rural*quadrillion</f>
        <v>37562622673434.852</v>
      </c>
      <c r="AD95" s="76">
        <f>INDEX(Table4,MATCH($H95,'AEO Table 4'!$A$34:$A$72,0),MATCH(AD$68,'AEO Table 4'!$C$1:$AK$1,0))*Percent_rural*quadrillion</f>
        <v>37789073604060.914</v>
      </c>
      <c r="AE95" s="76">
        <f>INDEX(Table4,MATCH($H95,'AEO Table 4'!$A$34:$A$72,0),MATCH(AE$68,'AEO Table 4'!$C$1:$AK$1,0))*Percent_rural*quadrillion</f>
        <v>37417487309644.672</v>
      </c>
      <c r="AF95" s="76">
        <f>INDEX(Table4,MATCH($H95,'AEO Table 4'!$A$34:$A$72,0),MATCH(AF$68,'AEO Table 4'!$C$1:$AK$1,0))*Percent_rural*quadrillion</f>
        <v>37160617597292.719</v>
      </c>
      <c r="AG95" s="76">
        <f>INDEX(Table4,MATCH($H95,'AEO Table 4'!$A$34:$A$72,0),MATCH(AG$68,'AEO Table 4'!$C$1:$AK$1,0))*Percent_rural*quadrillion</f>
        <v>37003155668358.711</v>
      </c>
      <c r="AH95" s="76">
        <f>INDEX(Table4,MATCH($H95,'AEO Table 4'!$A$34:$A$72,0),MATCH(AH$68,'AEO Table 4'!$C$1:$AK$1,0))*Percent_rural*quadrillion</f>
        <v>36923629441624.359</v>
      </c>
      <c r="AI95" s="76">
        <f>INDEX(Table4,MATCH($H95,'AEO Table 4'!$A$34:$A$72,0),MATCH(AI$68,'AEO Table 4'!$C$1:$AK$1,0))*Percent_rural*quadrillion</f>
        <v>36849471235194.586</v>
      </c>
      <c r="AJ95" s="76">
        <f>INDEX(Table4,MATCH($H95,'AEO Table 4'!$A$34:$A$72,0),MATCH(AJ$68,'AEO Table 4'!$C$1:$AK$1,0))*Percent_rural*quadrillion</f>
        <v>36786049069373.938</v>
      </c>
      <c r="AK95" s="76">
        <f>INDEX(Table4,MATCH($H95,'AEO Table 4'!$A$34:$A$72,0),MATCH(AK$68,'AEO Table 4'!$C$1:$AK$1,0))*Percent_rural*quadrillion</f>
        <v>36739526226734.352</v>
      </c>
      <c r="AL95" s="76">
        <f>INDEX(Table4,MATCH($H95,'AEO Table 4'!$A$34:$A$72,0),MATCH(AL$68,'AEO Table 4'!$C$1:$AK$1,0))*Percent_rural*quadrillion</f>
        <v>36695190355329.945</v>
      </c>
      <c r="AM95" s="76">
        <f>INDEX(Table4,MATCH($H95,'AEO Table 4'!$A$34:$A$72,0),MATCH(AM$68,'AEO Table 4'!$C$1:$AK$1,0))*Percent_rural*quadrillion</f>
        <v>36665169204737.734</v>
      </c>
      <c r="AN95" s="76">
        <f>INDEX(Table4,MATCH($H95,'AEO Table 4'!$A$34:$A$72,0),MATCH(AN$68,'AEO Table 4'!$C$1:$AK$1,0))*Percent_rural*quadrillion</f>
        <v>36660000000000</v>
      </c>
      <c r="AO95" s="76">
        <f>INDEX(Table4,MATCH($H95,'AEO Table 4'!$A$34:$A$72,0),MATCH(AO$68,'AEO Table 4'!$C$1:$AK$1,0))*Percent_rural*quadrillion</f>
        <v>36671133671742.813</v>
      </c>
    </row>
    <row r="96" spans="7:41" x14ac:dyDescent="0.45">
      <c r="I96" s="1" t="s">
        <v>107</v>
      </c>
      <c r="J96" s="9">
        <v>0</v>
      </c>
      <c r="K96" s="9">
        <v>0</v>
      </c>
      <c r="L96" s="9">
        <v>0</v>
      </c>
      <c r="M96" s="9">
        <v>0</v>
      </c>
      <c r="N96" s="9">
        <v>0</v>
      </c>
      <c r="O96" s="9">
        <v>0</v>
      </c>
      <c r="P96" s="9">
        <v>0</v>
      </c>
      <c r="Q96" s="9">
        <v>0</v>
      </c>
      <c r="R96" s="9">
        <v>0</v>
      </c>
      <c r="S96" s="9">
        <v>0</v>
      </c>
      <c r="T96" s="9">
        <v>0</v>
      </c>
      <c r="U96" s="9">
        <v>0</v>
      </c>
      <c r="V96" s="9">
        <v>0</v>
      </c>
      <c r="W96" s="9">
        <v>0</v>
      </c>
      <c r="X96" s="9">
        <v>0</v>
      </c>
      <c r="Y96" s="9">
        <v>0</v>
      </c>
      <c r="Z96" s="9">
        <v>0</v>
      </c>
      <c r="AA96" s="9">
        <v>0</v>
      </c>
      <c r="AB96" s="9">
        <v>0</v>
      </c>
      <c r="AC96" s="9">
        <v>0</v>
      </c>
      <c r="AD96" s="9">
        <v>0</v>
      </c>
      <c r="AE96" s="9">
        <v>0</v>
      </c>
      <c r="AF96" s="9">
        <v>0</v>
      </c>
      <c r="AG96" s="9">
        <v>0</v>
      </c>
      <c r="AH96" s="9">
        <v>0</v>
      </c>
      <c r="AI96" s="9">
        <v>0</v>
      </c>
      <c r="AJ96" s="9">
        <v>0</v>
      </c>
      <c r="AK96" s="9">
        <v>0</v>
      </c>
      <c r="AL96" s="9">
        <v>0</v>
      </c>
      <c r="AM96" s="9">
        <v>0</v>
      </c>
      <c r="AN96" s="9">
        <v>0</v>
      </c>
      <c r="AO96" s="9">
        <v>0</v>
      </c>
    </row>
    <row r="97" spans="2:41" x14ac:dyDescent="0.45">
      <c r="I97" s="1" t="s">
        <v>108</v>
      </c>
      <c r="J97" s="9">
        <v>0</v>
      </c>
      <c r="K97" s="9">
        <v>0</v>
      </c>
      <c r="L97" s="9">
        <v>0</v>
      </c>
      <c r="M97" s="9">
        <v>0</v>
      </c>
      <c r="N97" s="9">
        <v>0</v>
      </c>
      <c r="O97" s="9">
        <v>0</v>
      </c>
      <c r="P97" s="9">
        <v>0</v>
      </c>
      <c r="Q97" s="9">
        <v>0</v>
      </c>
      <c r="R97" s="9">
        <v>0</v>
      </c>
      <c r="S97" s="9">
        <v>0</v>
      </c>
      <c r="T97" s="9">
        <v>0</v>
      </c>
      <c r="U97" s="9">
        <v>0</v>
      </c>
      <c r="V97" s="9">
        <v>0</v>
      </c>
      <c r="W97" s="9">
        <v>0</v>
      </c>
      <c r="X97" s="9">
        <v>0</v>
      </c>
      <c r="Y97" s="9">
        <v>0</v>
      </c>
      <c r="Z97" s="9">
        <v>0</v>
      </c>
      <c r="AA97" s="9">
        <v>0</v>
      </c>
      <c r="AB97" s="9">
        <v>0</v>
      </c>
      <c r="AC97" s="9">
        <v>0</v>
      </c>
      <c r="AD97" s="9">
        <v>0</v>
      </c>
      <c r="AE97" s="9">
        <v>0</v>
      </c>
      <c r="AF97" s="9">
        <v>0</v>
      </c>
      <c r="AG97" s="9">
        <v>0</v>
      </c>
      <c r="AH97" s="9">
        <v>0</v>
      </c>
      <c r="AI97" s="9">
        <v>0</v>
      </c>
      <c r="AJ97" s="9">
        <v>0</v>
      </c>
      <c r="AK97" s="9">
        <v>0</v>
      </c>
      <c r="AL97" s="9">
        <v>0</v>
      </c>
      <c r="AM97" s="9">
        <v>0</v>
      </c>
      <c r="AN97" s="9">
        <v>0</v>
      </c>
      <c r="AO97" s="9">
        <v>0</v>
      </c>
    </row>
    <row r="98" spans="2:41" x14ac:dyDescent="0.45">
      <c r="I98" s="1" t="s">
        <v>109</v>
      </c>
      <c r="J98" s="9">
        <v>0</v>
      </c>
      <c r="K98" s="9">
        <v>0</v>
      </c>
      <c r="L98" s="9">
        <v>0</v>
      </c>
      <c r="M98" s="9">
        <v>0</v>
      </c>
      <c r="N98" s="9">
        <v>0</v>
      </c>
      <c r="O98" s="9">
        <v>0</v>
      </c>
      <c r="P98" s="9">
        <v>0</v>
      </c>
      <c r="Q98" s="9">
        <v>0</v>
      </c>
      <c r="R98" s="9">
        <v>0</v>
      </c>
      <c r="S98" s="9">
        <v>0</v>
      </c>
      <c r="T98" s="9">
        <v>0</v>
      </c>
      <c r="U98" s="9">
        <v>0</v>
      </c>
      <c r="V98" s="9">
        <v>0</v>
      </c>
      <c r="W98" s="9">
        <v>0</v>
      </c>
      <c r="X98" s="9">
        <v>0</v>
      </c>
      <c r="Y98" s="9">
        <v>0</v>
      </c>
      <c r="Z98" s="9">
        <v>0</v>
      </c>
      <c r="AA98" s="9">
        <v>0</v>
      </c>
      <c r="AB98" s="9">
        <v>0</v>
      </c>
      <c r="AC98" s="9">
        <v>0</v>
      </c>
      <c r="AD98" s="9">
        <v>0</v>
      </c>
      <c r="AE98" s="9">
        <v>0</v>
      </c>
      <c r="AF98" s="9">
        <v>0</v>
      </c>
      <c r="AG98" s="9">
        <v>0</v>
      </c>
      <c r="AH98" s="9">
        <v>0</v>
      </c>
      <c r="AI98" s="9">
        <v>0</v>
      </c>
      <c r="AJ98" s="9">
        <v>0</v>
      </c>
      <c r="AK98" s="9">
        <v>0</v>
      </c>
      <c r="AL98" s="9">
        <v>0</v>
      </c>
      <c r="AM98" s="9">
        <v>0</v>
      </c>
      <c r="AN98" s="9">
        <v>0</v>
      </c>
      <c r="AO98" s="9">
        <v>0</v>
      </c>
    </row>
    <row r="99" spans="2:41" x14ac:dyDescent="0.45">
      <c r="I99" s="1" t="s">
        <v>111</v>
      </c>
      <c r="J99" s="9">
        <v>0</v>
      </c>
      <c r="K99" s="9">
        <v>0</v>
      </c>
      <c r="L99" s="9">
        <v>0</v>
      </c>
      <c r="M99" s="9">
        <v>0</v>
      </c>
      <c r="N99" s="9">
        <v>0</v>
      </c>
      <c r="O99" s="9">
        <v>0</v>
      </c>
      <c r="P99" s="9">
        <v>0</v>
      </c>
      <c r="Q99" s="9">
        <v>0</v>
      </c>
      <c r="R99" s="9">
        <v>0</v>
      </c>
      <c r="S99" s="9">
        <v>0</v>
      </c>
      <c r="T99" s="9">
        <v>0</v>
      </c>
      <c r="U99" s="9">
        <v>0</v>
      </c>
      <c r="V99" s="9">
        <v>0</v>
      </c>
      <c r="W99" s="9">
        <v>0</v>
      </c>
      <c r="X99" s="9">
        <v>0</v>
      </c>
      <c r="Y99" s="9">
        <v>0</v>
      </c>
      <c r="Z99" s="9">
        <v>0</v>
      </c>
      <c r="AA99" s="9">
        <v>0</v>
      </c>
      <c r="AB99" s="9">
        <v>0</v>
      </c>
      <c r="AC99" s="9">
        <v>0</v>
      </c>
      <c r="AD99" s="9">
        <v>0</v>
      </c>
      <c r="AE99" s="9">
        <v>0</v>
      </c>
      <c r="AF99" s="9">
        <v>0</v>
      </c>
      <c r="AG99" s="9">
        <v>0</v>
      </c>
      <c r="AH99" s="9">
        <v>0</v>
      </c>
      <c r="AI99" s="9">
        <v>0</v>
      </c>
      <c r="AJ99" s="9">
        <v>0</v>
      </c>
      <c r="AK99" s="9">
        <v>0</v>
      </c>
      <c r="AL99" s="9">
        <v>0</v>
      </c>
      <c r="AM99" s="9">
        <v>0</v>
      </c>
      <c r="AN99" s="9">
        <v>0</v>
      </c>
      <c r="AO99" s="9">
        <v>0</v>
      </c>
    </row>
    <row r="100" spans="2:41" x14ac:dyDescent="0.45">
      <c r="I100" s="1" t="s">
        <v>239</v>
      </c>
      <c r="J100" s="9">
        <v>0</v>
      </c>
      <c r="K100" s="9">
        <v>0</v>
      </c>
      <c r="L100" s="9">
        <v>0</v>
      </c>
      <c r="M100" s="9">
        <v>0</v>
      </c>
      <c r="N100" s="9">
        <v>0</v>
      </c>
      <c r="O100" s="9">
        <v>0</v>
      </c>
      <c r="P100" s="9">
        <v>0</v>
      </c>
      <c r="Q100" s="9">
        <v>0</v>
      </c>
      <c r="R100" s="9">
        <v>0</v>
      </c>
      <c r="S100" s="9">
        <v>0</v>
      </c>
      <c r="T100" s="9">
        <v>0</v>
      </c>
      <c r="U100" s="9">
        <v>0</v>
      </c>
      <c r="V100" s="9">
        <v>0</v>
      </c>
      <c r="W100" s="9">
        <v>0</v>
      </c>
      <c r="X100" s="9">
        <v>0</v>
      </c>
      <c r="Y100" s="9">
        <v>0</v>
      </c>
      <c r="Z100" s="9">
        <v>0</v>
      </c>
      <c r="AA100" s="9">
        <v>0</v>
      </c>
      <c r="AB100" s="9">
        <v>0</v>
      </c>
      <c r="AC100" s="9">
        <v>0</v>
      </c>
      <c r="AD100" s="9">
        <v>0</v>
      </c>
      <c r="AE100" s="9">
        <v>0</v>
      </c>
      <c r="AF100" s="9">
        <v>0</v>
      </c>
      <c r="AG100" s="9">
        <v>0</v>
      </c>
      <c r="AH100" s="9">
        <v>0</v>
      </c>
      <c r="AI100" s="9">
        <v>0</v>
      </c>
      <c r="AJ100" s="9">
        <v>0</v>
      </c>
      <c r="AK100" s="9">
        <v>0</v>
      </c>
      <c r="AL100" s="9">
        <v>0</v>
      </c>
      <c r="AM100" s="9">
        <v>0</v>
      </c>
      <c r="AN100" s="9">
        <v>0</v>
      </c>
      <c r="AO100" s="9">
        <v>0</v>
      </c>
    </row>
    <row r="101" spans="2:41" x14ac:dyDescent="0.45">
      <c r="I101" s="1" t="s">
        <v>387</v>
      </c>
      <c r="J101" s="9">
        <v>0</v>
      </c>
      <c r="K101" s="9">
        <v>0</v>
      </c>
      <c r="L101" s="9">
        <v>0</v>
      </c>
      <c r="M101" s="9">
        <v>0</v>
      </c>
      <c r="N101" s="9">
        <v>0</v>
      </c>
      <c r="O101" s="9">
        <v>0</v>
      </c>
      <c r="P101" s="9">
        <v>0</v>
      </c>
      <c r="Q101" s="9">
        <v>0</v>
      </c>
      <c r="R101" s="9">
        <v>0</v>
      </c>
      <c r="S101" s="9">
        <v>0</v>
      </c>
      <c r="T101" s="9">
        <v>0</v>
      </c>
      <c r="U101" s="9">
        <v>0</v>
      </c>
      <c r="V101" s="9">
        <v>0</v>
      </c>
      <c r="W101" s="9">
        <v>0</v>
      </c>
      <c r="X101" s="9">
        <v>0</v>
      </c>
      <c r="Y101" s="9">
        <v>0</v>
      </c>
      <c r="Z101" s="9">
        <v>0</v>
      </c>
      <c r="AA101" s="9">
        <v>0</v>
      </c>
      <c r="AB101" s="9">
        <v>0</v>
      </c>
      <c r="AC101" s="9">
        <v>0</v>
      </c>
      <c r="AD101" s="9">
        <v>0</v>
      </c>
      <c r="AE101" s="9">
        <v>0</v>
      </c>
      <c r="AF101" s="9">
        <v>0</v>
      </c>
      <c r="AG101" s="9">
        <v>0</v>
      </c>
      <c r="AH101" s="9">
        <v>0</v>
      </c>
      <c r="AI101" s="9">
        <v>0</v>
      </c>
      <c r="AJ101" s="9">
        <v>0</v>
      </c>
      <c r="AK101" s="9">
        <v>0</v>
      </c>
      <c r="AL101" s="9">
        <v>0</v>
      </c>
      <c r="AM101" s="9">
        <v>0</v>
      </c>
      <c r="AN101" s="9">
        <v>0</v>
      </c>
      <c r="AO101" s="9">
        <v>0</v>
      </c>
    </row>
    <row r="102" spans="2:41" x14ac:dyDescent="0.45">
      <c r="I102" s="1" t="s">
        <v>388</v>
      </c>
      <c r="J102" s="9">
        <v>0</v>
      </c>
      <c r="K102" s="9">
        <v>0</v>
      </c>
      <c r="L102" s="9">
        <v>0</v>
      </c>
      <c r="M102" s="9">
        <v>0</v>
      </c>
      <c r="N102" s="9">
        <v>0</v>
      </c>
      <c r="O102" s="9">
        <v>0</v>
      </c>
      <c r="P102" s="9">
        <v>0</v>
      </c>
      <c r="Q102" s="9">
        <v>0</v>
      </c>
      <c r="R102" s="9">
        <v>0</v>
      </c>
      <c r="S102" s="9">
        <v>0</v>
      </c>
      <c r="T102" s="9">
        <v>0</v>
      </c>
      <c r="U102" s="9">
        <v>0</v>
      </c>
      <c r="V102" s="9">
        <v>0</v>
      </c>
      <c r="W102" s="9">
        <v>0</v>
      </c>
      <c r="X102" s="9">
        <v>0</v>
      </c>
      <c r="Y102" s="9">
        <v>0</v>
      </c>
      <c r="Z102" s="9">
        <v>0</v>
      </c>
      <c r="AA102" s="9">
        <v>0</v>
      </c>
      <c r="AB102" s="9">
        <v>0</v>
      </c>
      <c r="AC102" s="9">
        <v>0</v>
      </c>
      <c r="AD102" s="9">
        <v>0</v>
      </c>
      <c r="AE102" s="9">
        <v>0</v>
      </c>
      <c r="AF102" s="9">
        <v>0</v>
      </c>
      <c r="AG102" s="9">
        <v>0</v>
      </c>
      <c r="AH102" s="9">
        <v>0</v>
      </c>
      <c r="AI102" s="9">
        <v>0</v>
      </c>
      <c r="AJ102" s="9">
        <v>0</v>
      </c>
      <c r="AK102" s="9">
        <v>0</v>
      </c>
      <c r="AL102" s="9">
        <v>0</v>
      </c>
      <c r="AM102" s="9">
        <v>0</v>
      </c>
      <c r="AN102" s="9">
        <v>0</v>
      </c>
      <c r="AO102" s="9">
        <v>0</v>
      </c>
    </row>
    <row r="103" spans="2:41" x14ac:dyDescent="0.45">
      <c r="I103" s="1" t="s">
        <v>389</v>
      </c>
      <c r="J103" s="9">
        <v>0</v>
      </c>
      <c r="K103" s="9">
        <v>0</v>
      </c>
      <c r="L103" s="9">
        <v>0</v>
      </c>
      <c r="M103" s="9">
        <v>0</v>
      </c>
      <c r="N103" s="9">
        <v>0</v>
      </c>
      <c r="O103" s="9">
        <v>0</v>
      </c>
      <c r="P103" s="9">
        <v>0</v>
      </c>
      <c r="Q103" s="9">
        <v>0</v>
      </c>
      <c r="R103" s="9">
        <v>0</v>
      </c>
      <c r="S103" s="9">
        <v>0</v>
      </c>
      <c r="T103" s="9">
        <v>0</v>
      </c>
      <c r="U103" s="9">
        <v>0</v>
      </c>
      <c r="V103" s="9">
        <v>0</v>
      </c>
      <c r="W103" s="9">
        <v>0</v>
      </c>
      <c r="X103" s="9">
        <v>0</v>
      </c>
      <c r="Y103" s="9">
        <v>0</v>
      </c>
      <c r="Z103" s="9">
        <v>0</v>
      </c>
      <c r="AA103" s="9">
        <v>0</v>
      </c>
      <c r="AB103" s="9">
        <v>0</v>
      </c>
      <c r="AC103" s="9">
        <v>0</v>
      </c>
      <c r="AD103" s="9">
        <v>0</v>
      </c>
      <c r="AE103" s="9">
        <v>0</v>
      </c>
      <c r="AF103" s="9">
        <v>0</v>
      </c>
      <c r="AG103" s="9">
        <v>0</v>
      </c>
      <c r="AH103" s="9">
        <v>0</v>
      </c>
      <c r="AI103" s="9">
        <v>0</v>
      </c>
      <c r="AJ103" s="9">
        <v>0</v>
      </c>
      <c r="AK103" s="9">
        <v>0</v>
      </c>
      <c r="AL103" s="9">
        <v>0</v>
      </c>
      <c r="AM103" s="9">
        <v>0</v>
      </c>
      <c r="AN103" s="9">
        <v>0</v>
      </c>
      <c r="AO103" s="9">
        <v>0</v>
      </c>
    </row>
    <row r="104" spans="2:41" x14ac:dyDescent="0.45">
      <c r="I104" s="1" t="s">
        <v>390</v>
      </c>
      <c r="J104" s="9">
        <v>0</v>
      </c>
      <c r="K104" s="9">
        <v>0</v>
      </c>
      <c r="L104" s="9">
        <v>0</v>
      </c>
      <c r="M104" s="9">
        <v>0</v>
      </c>
      <c r="N104" s="9">
        <v>0</v>
      </c>
      <c r="O104" s="9">
        <v>0</v>
      </c>
      <c r="P104" s="9">
        <v>0</v>
      </c>
      <c r="Q104" s="9">
        <v>0</v>
      </c>
      <c r="R104" s="9">
        <v>0</v>
      </c>
      <c r="S104" s="9">
        <v>0</v>
      </c>
      <c r="T104" s="9">
        <v>0</v>
      </c>
      <c r="U104" s="9">
        <v>0</v>
      </c>
      <c r="V104" s="9">
        <v>0</v>
      </c>
      <c r="W104" s="9">
        <v>0</v>
      </c>
      <c r="X104" s="9">
        <v>0</v>
      </c>
      <c r="Y104" s="9">
        <v>0</v>
      </c>
      <c r="Z104" s="9">
        <v>0</v>
      </c>
      <c r="AA104" s="9">
        <v>0</v>
      </c>
      <c r="AB104" s="9">
        <v>0</v>
      </c>
      <c r="AC104" s="9">
        <v>0</v>
      </c>
      <c r="AD104" s="9">
        <v>0</v>
      </c>
      <c r="AE104" s="9">
        <v>0</v>
      </c>
      <c r="AF104" s="9">
        <v>0</v>
      </c>
      <c r="AG104" s="9">
        <v>0</v>
      </c>
      <c r="AH104" s="9">
        <v>0</v>
      </c>
      <c r="AI104" s="9">
        <v>0</v>
      </c>
      <c r="AJ104" s="9">
        <v>0</v>
      </c>
      <c r="AK104" s="9">
        <v>0</v>
      </c>
      <c r="AL104" s="9">
        <v>0</v>
      </c>
      <c r="AM104" s="9">
        <v>0</v>
      </c>
      <c r="AN104" s="9">
        <v>0</v>
      </c>
      <c r="AO104" s="9">
        <v>0</v>
      </c>
    </row>
    <row r="106" spans="2:41" x14ac:dyDescent="0.45">
      <c r="H106" s="1" t="s">
        <v>424</v>
      </c>
    </row>
    <row r="107" spans="2:41" x14ac:dyDescent="0.45">
      <c r="I107" s="1" t="s">
        <v>105</v>
      </c>
      <c r="J107" s="1">
        <v>2019</v>
      </c>
      <c r="K107" s="1">
        <v>2020</v>
      </c>
      <c r="L107" s="1">
        <v>2021</v>
      </c>
      <c r="M107" s="1">
        <v>2022</v>
      </c>
      <c r="N107" s="1">
        <v>2023</v>
      </c>
      <c r="O107" s="1">
        <v>2024</v>
      </c>
      <c r="P107" s="1">
        <v>2025</v>
      </c>
      <c r="Q107" s="1">
        <v>2026</v>
      </c>
      <c r="R107" s="1">
        <v>2027</v>
      </c>
      <c r="S107" s="1">
        <v>2028</v>
      </c>
      <c r="T107" s="1">
        <v>2029</v>
      </c>
      <c r="U107" s="1">
        <v>2030</v>
      </c>
      <c r="V107" s="1">
        <v>2031</v>
      </c>
      <c r="W107" s="1">
        <v>2032</v>
      </c>
      <c r="X107" s="1">
        <v>2033</v>
      </c>
      <c r="Y107" s="1">
        <v>2034</v>
      </c>
      <c r="Z107" s="1">
        <v>2035</v>
      </c>
      <c r="AA107" s="1">
        <v>2036</v>
      </c>
      <c r="AB107" s="1">
        <v>2037</v>
      </c>
      <c r="AC107" s="1">
        <v>2038</v>
      </c>
      <c r="AD107" s="1">
        <v>2039</v>
      </c>
      <c r="AE107" s="1">
        <v>2040</v>
      </c>
      <c r="AF107" s="1">
        <v>2041</v>
      </c>
      <c r="AG107" s="1">
        <v>2042</v>
      </c>
      <c r="AH107" s="1">
        <v>2043</v>
      </c>
      <c r="AI107" s="1">
        <v>2044</v>
      </c>
      <c r="AJ107" s="1">
        <v>2045</v>
      </c>
      <c r="AK107" s="1">
        <v>2046</v>
      </c>
      <c r="AL107" s="1">
        <v>2047</v>
      </c>
      <c r="AM107" s="1">
        <v>2048</v>
      </c>
      <c r="AN107" s="1">
        <v>2049</v>
      </c>
      <c r="AO107" s="1">
        <v>2050</v>
      </c>
    </row>
    <row r="108" spans="2:41" x14ac:dyDescent="0.45">
      <c r="B108" s="69" t="s">
        <v>443</v>
      </c>
      <c r="C108" s="69" t="s">
        <v>444</v>
      </c>
      <c r="D108" s="69" t="s">
        <v>445</v>
      </c>
      <c r="E108" s="69" t="s">
        <v>446</v>
      </c>
      <c r="F108" s="69" t="s">
        <v>447</v>
      </c>
      <c r="G108" s="69" t="s">
        <v>449</v>
      </c>
      <c r="H108" s="69" t="s">
        <v>450</v>
      </c>
      <c r="I108" s="1" t="s">
        <v>106</v>
      </c>
      <c r="J108" s="76">
        <f>SUM(INDEX(Table4,MATCH($G108,'AEO Table 4'!$A$34:$A$72,0),MATCH(J$107,'AEO Table 4'!$C$1:$AK$1,0)),INDEX(Table4,MATCH($F108,'AEO Table 4'!$A$34:$A$72,0),MATCH(J$107,'AEO Table 4'!$C$1:$AK$1,0)),INDEX(Table4,MATCH($E108,'AEO Table 4'!$A$34:$A$72,0),MATCH(J$107,'AEO Table 4'!$C$1:$AK$1,0)),INDEX(Table4,MATCH($D108,'AEO Table 4'!$A$34:$A$72,0),MATCH(J$107,'AEO Table 4'!$C$1:$AK$1,0)),INDEX(Table4,MATCH($C108,'AEO Table 4'!$A$34:$A$72,0),MATCH(J$107,'AEO Table 4'!$C$1:$AK$1,0)),INDEX(Table4,MATCH($B108,'AEO Table 4'!$A$34:$A$72,0),MATCH(J$107,'AEO Table 4'!$C$1:$AK$1,0)),INDEX(Table4,MATCH($H108,'AEO Table 4'!$A$34:$A$72,0),MATCH(J$107,'AEO Table 4'!$C$1:$AK$1,0)))*Percent_rural*quadrillion</f>
        <v>254401615905245.34</v>
      </c>
      <c r="K108" s="76">
        <f>SUM(INDEX(Table4,MATCH($G108,'AEO Table 4'!$A$34:$A$72,0),MATCH(K$107,'AEO Table 4'!$C$1:$AK$1,0)),INDEX(Table4,MATCH($F108,'AEO Table 4'!$A$34:$A$72,0),MATCH(K$107,'AEO Table 4'!$C$1:$AK$1,0)),INDEX(Table4,MATCH($E108,'AEO Table 4'!$A$34:$A$72,0),MATCH(K$107,'AEO Table 4'!$C$1:$AK$1,0)),INDEX(Table4,MATCH($D108,'AEO Table 4'!$A$34:$A$72,0),MATCH(K$107,'AEO Table 4'!$C$1:$AK$1,0)),INDEX(Table4,MATCH($C108,'AEO Table 4'!$A$34:$A$72,0),MATCH(K$107,'AEO Table 4'!$C$1:$AK$1,0)),INDEX(Table4,MATCH($B108,'AEO Table 4'!$A$34:$A$72,0),MATCH(K$107,'AEO Table 4'!$C$1:$AK$1,0)),INDEX(Table4,MATCH($H108,'AEO Table 4'!$A$34:$A$72,0),MATCH(K$107,'AEO Table 4'!$C$1:$AK$1,0)))*Percent_rural*quadrillion</f>
        <v>255699086294416.22</v>
      </c>
      <c r="L108" s="76">
        <f>SUM(INDEX(Table4,MATCH($G108,'AEO Table 4'!$A$34:$A$72,0),MATCH(L$107,'AEO Table 4'!$C$1:$AK$1,0)),INDEX(Table4,MATCH($F108,'AEO Table 4'!$A$34:$A$72,0),MATCH(L$107,'AEO Table 4'!$C$1:$AK$1,0)),INDEX(Table4,MATCH($E108,'AEO Table 4'!$A$34:$A$72,0),MATCH(L$107,'AEO Table 4'!$C$1:$AK$1,0)),INDEX(Table4,MATCH($D108,'AEO Table 4'!$A$34:$A$72,0),MATCH(L$107,'AEO Table 4'!$C$1:$AK$1,0)),INDEX(Table4,MATCH($C108,'AEO Table 4'!$A$34:$A$72,0),MATCH(L$107,'AEO Table 4'!$C$1:$AK$1,0)),INDEX(Table4,MATCH($B108,'AEO Table 4'!$A$34:$A$72,0),MATCH(L$107,'AEO Table 4'!$C$1:$AK$1,0)),INDEX(Table4,MATCH($H108,'AEO Table 4'!$A$34:$A$72,0),MATCH(L$107,'AEO Table 4'!$C$1:$AK$1,0)))*Percent_rural*quadrillion</f>
        <v>256272072758037.22</v>
      </c>
      <c r="M108" s="76">
        <f>SUM(INDEX(Table4,MATCH($G108,'AEO Table 4'!$A$34:$A$72,0),MATCH(M$107,'AEO Table 4'!$C$1:$AK$1,0)),INDEX(Table4,MATCH($F108,'AEO Table 4'!$A$34:$A$72,0),MATCH(M$107,'AEO Table 4'!$C$1:$AK$1,0)),INDEX(Table4,MATCH($E108,'AEO Table 4'!$A$34:$A$72,0),MATCH(M$107,'AEO Table 4'!$C$1:$AK$1,0)),INDEX(Table4,MATCH($D108,'AEO Table 4'!$A$34:$A$72,0),MATCH(M$107,'AEO Table 4'!$C$1:$AK$1,0)),INDEX(Table4,MATCH($C108,'AEO Table 4'!$A$34:$A$72,0),MATCH(M$107,'AEO Table 4'!$C$1:$AK$1,0)),INDEX(Table4,MATCH($B108,'AEO Table 4'!$A$34:$A$72,0),MATCH(M$107,'AEO Table 4'!$C$1:$AK$1,0)),INDEX(Table4,MATCH($H108,'AEO Table 4'!$A$34:$A$72,0),MATCH(M$107,'AEO Table 4'!$C$1:$AK$1,0)))*Percent_rural*quadrillion</f>
        <v>256549221658206.44</v>
      </c>
      <c r="N108" s="76">
        <f>SUM(INDEX(Table4,MATCH($G108,'AEO Table 4'!$A$34:$A$72,0),MATCH(N$107,'AEO Table 4'!$C$1:$AK$1,0)),INDEX(Table4,MATCH($F108,'AEO Table 4'!$A$34:$A$72,0),MATCH(N$107,'AEO Table 4'!$C$1:$AK$1,0)),INDEX(Table4,MATCH($E108,'AEO Table 4'!$A$34:$A$72,0),MATCH(N$107,'AEO Table 4'!$C$1:$AK$1,0)),INDEX(Table4,MATCH($D108,'AEO Table 4'!$A$34:$A$72,0),MATCH(N$107,'AEO Table 4'!$C$1:$AK$1,0)),INDEX(Table4,MATCH($C108,'AEO Table 4'!$A$34:$A$72,0),MATCH(N$107,'AEO Table 4'!$C$1:$AK$1,0)),INDEX(Table4,MATCH($B108,'AEO Table 4'!$A$34:$A$72,0),MATCH(N$107,'AEO Table 4'!$C$1:$AK$1,0)),INDEX(Table4,MATCH($H108,'AEO Table 4'!$A$34:$A$72,0),MATCH(N$107,'AEO Table 4'!$C$1:$AK$1,0)))*Percent_rural*quadrillion</f>
        <v>256553197969543.13</v>
      </c>
      <c r="O108" s="76">
        <f>SUM(INDEX(Table4,MATCH($G108,'AEO Table 4'!$A$34:$A$72,0),MATCH(O$107,'AEO Table 4'!$C$1:$AK$1,0)),INDEX(Table4,MATCH($F108,'AEO Table 4'!$A$34:$A$72,0),MATCH(O$107,'AEO Table 4'!$C$1:$AK$1,0)),INDEX(Table4,MATCH($E108,'AEO Table 4'!$A$34:$A$72,0),MATCH(O$107,'AEO Table 4'!$C$1:$AK$1,0)),INDEX(Table4,MATCH($D108,'AEO Table 4'!$A$34:$A$72,0),MATCH(O$107,'AEO Table 4'!$C$1:$AK$1,0)),INDEX(Table4,MATCH($C108,'AEO Table 4'!$A$34:$A$72,0),MATCH(O$107,'AEO Table 4'!$C$1:$AK$1,0)),INDEX(Table4,MATCH($B108,'AEO Table 4'!$A$34:$A$72,0),MATCH(O$107,'AEO Table 4'!$C$1:$AK$1,0)),INDEX(Table4,MATCH($H108,'AEO Table 4'!$A$34:$A$72,0),MATCH(O$107,'AEO Table 4'!$C$1:$AK$1,0)))*Percent_rural*quadrillion</f>
        <v>256311040609137.06</v>
      </c>
      <c r="P108" s="76">
        <f>SUM(INDEX(Table4,MATCH($G108,'AEO Table 4'!$A$34:$A$72,0),MATCH(P$107,'AEO Table 4'!$C$1:$AK$1,0)),INDEX(Table4,MATCH($F108,'AEO Table 4'!$A$34:$A$72,0),MATCH(P$107,'AEO Table 4'!$C$1:$AK$1,0)),INDEX(Table4,MATCH($E108,'AEO Table 4'!$A$34:$A$72,0),MATCH(P$107,'AEO Table 4'!$C$1:$AK$1,0)),INDEX(Table4,MATCH($D108,'AEO Table 4'!$A$34:$A$72,0),MATCH(P$107,'AEO Table 4'!$C$1:$AK$1,0)),INDEX(Table4,MATCH($C108,'AEO Table 4'!$A$34:$A$72,0),MATCH(P$107,'AEO Table 4'!$C$1:$AK$1,0)),INDEX(Table4,MATCH($B108,'AEO Table 4'!$A$34:$A$72,0),MATCH(P$107,'AEO Table 4'!$C$1:$AK$1,0)),INDEX(Table4,MATCH($H108,'AEO Table 4'!$A$34:$A$72,0),MATCH(P$107,'AEO Table 4'!$C$1:$AK$1,0)))*Percent_rural*quadrillion</f>
        <v>255834678510998.28</v>
      </c>
      <c r="Q108" s="76">
        <f>SUM(INDEX(Table4,MATCH($G108,'AEO Table 4'!$A$34:$A$72,0),MATCH(Q$107,'AEO Table 4'!$C$1:$AK$1,0)),INDEX(Table4,MATCH($F108,'AEO Table 4'!$A$34:$A$72,0),MATCH(Q$107,'AEO Table 4'!$C$1:$AK$1,0)),INDEX(Table4,MATCH($E108,'AEO Table 4'!$A$34:$A$72,0),MATCH(Q$107,'AEO Table 4'!$C$1:$AK$1,0)),INDEX(Table4,MATCH($D108,'AEO Table 4'!$A$34:$A$72,0),MATCH(Q$107,'AEO Table 4'!$C$1:$AK$1,0)),INDEX(Table4,MATCH($C108,'AEO Table 4'!$A$34:$A$72,0),MATCH(Q$107,'AEO Table 4'!$C$1:$AK$1,0)),INDEX(Table4,MATCH($B108,'AEO Table 4'!$A$34:$A$72,0),MATCH(Q$107,'AEO Table 4'!$C$1:$AK$1,0)),INDEX(Table4,MATCH($H108,'AEO Table 4'!$A$34:$A$72,0),MATCH(Q$107,'AEO Table 4'!$C$1:$AK$1,0)))*Percent_rural*quadrillion</f>
        <v>255208409475465.31</v>
      </c>
      <c r="R108" s="76">
        <f>SUM(INDEX(Table4,MATCH($G108,'AEO Table 4'!$A$34:$A$72,0),MATCH(R$107,'AEO Table 4'!$C$1:$AK$1,0)),INDEX(Table4,MATCH($F108,'AEO Table 4'!$A$34:$A$72,0),MATCH(R$107,'AEO Table 4'!$C$1:$AK$1,0)),INDEX(Table4,MATCH($E108,'AEO Table 4'!$A$34:$A$72,0),MATCH(R$107,'AEO Table 4'!$C$1:$AK$1,0)),INDEX(Table4,MATCH($D108,'AEO Table 4'!$A$34:$A$72,0),MATCH(R$107,'AEO Table 4'!$C$1:$AK$1,0)),INDEX(Table4,MATCH($C108,'AEO Table 4'!$A$34:$A$72,0),MATCH(R$107,'AEO Table 4'!$C$1:$AK$1,0)),INDEX(Table4,MATCH($B108,'AEO Table 4'!$A$34:$A$72,0),MATCH(R$107,'AEO Table 4'!$C$1:$AK$1,0)),INDEX(Table4,MATCH($H108,'AEO Table 4'!$A$34:$A$72,0),MATCH(R$107,'AEO Table 4'!$C$1:$AK$1,0)))*Percent_rural*quadrillion</f>
        <v>254730258037225.03</v>
      </c>
      <c r="S108" s="76">
        <f>SUM(INDEX(Table4,MATCH($G108,'AEO Table 4'!$A$34:$A$72,0),MATCH(S$107,'AEO Table 4'!$C$1:$AK$1,0)),INDEX(Table4,MATCH($F108,'AEO Table 4'!$A$34:$A$72,0),MATCH(S$107,'AEO Table 4'!$C$1:$AK$1,0)),INDEX(Table4,MATCH($E108,'AEO Table 4'!$A$34:$A$72,0),MATCH(S$107,'AEO Table 4'!$C$1:$AK$1,0)),INDEX(Table4,MATCH($D108,'AEO Table 4'!$A$34:$A$72,0),MATCH(S$107,'AEO Table 4'!$C$1:$AK$1,0)),INDEX(Table4,MATCH($C108,'AEO Table 4'!$A$34:$A$72,0),MATCH(S$107,'AEO Table 4'!$C$1:$AK$1,0)),INDEX(Table4,MATCH($B108,'AEO Table 4'!$A$34:$A$72,0),MATCH(S$107,'AEO Table 4'!$C$1:$AK$1,0)),INDEX(Table4,MATCH($H108,'AEO Table 4'!$A$34:$A$72,0),MATCH(S$107,'AEO Table 4'!$C$1:$AK$1,0)))*Percent_rural*quadrillion</f>
        <v>254603612521150.66</v>
      </c>
      <c r="T108" s="76">
        <f>SUM(INDEX(Table4,MATCH($G108,'AEO Table 4'!$A$34:$A$72,0),MATCH(T$107,'AEO Table 4'!$C$1:$AK$1,0)),INDEX(Table4,MATCH($F108,'AEO Table 4'!$A$34:$A$72,0),MATCH(T$107,'AEO Table 4'!$C$1:$AK$1,0)),INDEX(Table4,MATCH($E108,'AEO Table 4'!$A$34:$A$72,0),MATCH(T$107,'AEO Table 4'!$C$1:$AK$1,0)),INDEX(Table4,MATCH($D108,'AEO Table 4'!$A$34:$A$72,0),MATCH(T$107,'AEO Table 4'!$C$1:$AK$1,0)),INDEX(Table4,MATCH($C108,'AEO Table 4'!$A$34:$A$72,0),MATCH(T$107,'AEO Table 4'!$C$1:$AK$1,0)),INDEX(Table4,MATCH($B108,'AEO Table 4'!$A$34:$A$72,0),MATCH(T$107,'AEO Table 4'!$C$1:$AK$1,0)),INDEX(Table4,MATCH($H108,'AEO Table 4'!$A$34:$A$72,0),MATCH(T$107,'AEO Table 4'!$C$1:$AK$1,0)))*Percent_rural*quadrillion</f>
        <v>254774991539763.06</v>
      </c>
      <c r="U108" s="76">
        <f>SUM(INDEX(Table4,MATCH($G108,'AEO Table 4'!$A$34:$A$72,0),MATCH(U$107,'AEO Table 4'!$C$1:$AK$1,0)),INDEX(Table4,MATCH($F108,'AEO Table 4'!$A$34:$A$72,0),MATCH(U$107,'AEO Table 4'!$C$1:$AK$1,0)),INDEX(Table4,MATCH($E108,'AEO Table 4'!$A$34:$A$72,0),MATCH(U$107,'AEO Table 4'!$C$1:$AK$1,0)),INDEX(Table4,MATCH($D108,'AEO Table 4'!$A$34:$A$72,0),MATCH(U$107,'AEO Table 4'!$C$1:$AK$1,0)),INDEX(Table4,MATCH($C108,'AEO Table 4'!$A$34:$A$72,0),MATCH(U$107,'AEO Table 4'!$C$1:$AK$1,0)),INDEX(Table4,MATCH($B108,'AEO Table 4'!$A$34:$A$72,0),MATCH(U$107,'AEO Table 4'!$C$1:$AK$1,0)),INDEX(Table4,MATCH($H108,'AEO Table 4'!$A$34:$A$72,0),MATCH(U$107,'AEO Table 4'!$C$1:$AK$1,0)))*Percent_rural*quadrillion</f>
        <v>255110393401015.22</v>
      </c>
      <c r="V108" s="76">
        <f>SUM(INDEX(Table4,MATCH($G108,'AEO Table 4'!$A$34:$A$72,0),MATCH(V$107,'AEO Table 4'!$C$1:$AK$1,0)),INDEX(Table4,MATCH($F108,'AEO Table 4'!$A$34:$A$72,0),MATCH(V$107,'AEO Table 4'!$C$1:$AK$1,0)),INDEX(Table4,MATCH($E108,'AEO Table 4'!$A$34:$A$72,0),MATCH(V$107,'AEO Table 4'!$C$1:$AK$1,0)),INDEX(Table4,MATCH($D108,'AEO Table 4'!$A$34:$A$72,0),MATCH(V$107,'AEO Table 4'!$C$1:$AK$1,0)),INDEX(Table4,MATCH($C108,'AEO Table 4'!$A$34:$A$72,0),MATCH(V$107,'AEO Table 4'!$C$1:$AK$1,0)),INDEX(Table4,MATCH($B108,'AEO Table 4'!$A$34:$A$72,0),MATCH(V$107,'AEO Table 4'!$C$1:$AK$1,0)),INDEX(Table4,MATCH($H108,'AEO Table 4'!$A$34:$A$72,0),MATCH(V$107,'AEO Table 4'!$C$1:$AK$1,0)))*Percent_rural*quadrillion</f>
        <v>255712605752961.13</v>
      </c>
      <c r="W108" s="76">
        <f>SUM(INDEX(Table4,MATCH($G108,'AEO Table 4'!$A$34:$A$72,0),MATCH(W$107,'AEO Table 4'!$C$1:$AK$1,0)),INDEX(Table4,MATCH($F108,'AEO Table 4'!$A$34:$A$72,0),MATCH(W$107,'AEO Table 4'!$C$1:$AK$1,0)),INDEX(Table4,MATCH($E108,'AEO Table 4'!$A$34:$A$72,0),MATCH(W$107,'AEO Table 4'!$C$1:$AK$1,0)),INDEX(Table4,MATCH($D108,'AEO Table 4'!$A$34:$A$72,0),MATCH(W$107,'AEO Table 4'!$C$1:$AK$1,0)),INDEX(Table4,MATCH($C108,'AEO Table 4'!$A$34:$A$72,0),MATCH(W$107,'AEO Table 4'!$C$1:$AK$1,0)),INDEX(Table4,MATCH($B108,'AEO Table 4'!$A$34:$A$72,0),MATCH(W$107,'AEO Table 4'!$C$1:$AK$1,0)),INDEX(Table4,MATCH($H108,'AEO Table 4'!$A$34:$A$72,0),MATCH(W$107,'AEO Table 4'!$C$1:$AK$1,0)))*Percent_rural*quadrillion</f>
        <v>256459953468697.09</v>
      </c>
      <c r="X108" s="76">
        <f>SUM(INDEX(Table4,MATCH($G108,'AEO Table 4'!$A$34:$A$72,0),MATCH(X$107,'AEO Table 4'!$C$1:$AK$1,0)),INDEX(Table4,MATCH($F108,'AEO Table 4'!$A$34:$A$72,0),MATCH(X$107,'AEO Table 4'!$C$1:$AK$1,0)),INDEX(Table4,MATCH($E108,'AEO Table 4'!$A$34:$A$72,0),MATCH(X$107,'AEO Table 4'!$C$1:$AK$1,0)),INDEX(Table4,MATCH($D108,'AEO Table 4'!$A$34:$A$72,0),MATCH(X$107,'AEO Table 4'!$C$1:$AK$1,0)),INDEX(Table4,MATCH($C108,'AEO Table 4'!$A$34:$A$72,0),MATCH(X$107,'AEO Table 4'!$C$1:$AK$1,0)),INDEX(Table4,MATCH($B108,'AEO Table 4'!$A$34:$A$72,0),MATCH(X$107,'AEO Table 4'!$C$1:$AK$1,0)),INDEX(Table4,MATCH($H108,'AEO Table 4'!$A$34:$A$72,0),MATCH(X$107,'AEO Table 4'!$C$1:$AK$1,0)))*Percent_rural*quadrillion</f>
        <v>257258396785109.97</v>
      </c>
      <c r="Y108" s="76">
        <f>SUM(INDEX(Table4,MATCH($G108,'AEO Table 4'!$A$34:$A$72,0),MATCH(Y$107,'AEO Table 4'!$C$1:$AK$1,0)),INDEX(Table4,MATCH($F108,'AEO Table 4'!$A$34:$A$72,0),MATCH(Y$107,'AEO Table 4'!$C$1:$AK$1,0)),INDEX(Table4,MATCH($E108,'AEO Table 4'!$A$34:$A$72,0),MATCH(Y$107,'AEO Table 4'!$C$1:$AK$1,0)),INDEX(Table4,MATCH($D108,'AEO Table 4'!$A$34:$A$72,0),MATCH(Y$107,'AEO Table 4'!$C$1:$AK$1,0)),INDEX(Table4,MATCH($C108,'AEO Table 4'!$A$34:$A$72,0),MATCH(Y$107,'AEO Table 4'!$C$1:$AK$1,0)),INDEX(Table4,MATCH($B108,'AEO Table 4'!$A$34:$A$72,0),MATCH(Y$107,'AEO Table 4'!$C$1:$AK$1,0)),INDEX(Table4,MATCH($H108,'AEO Table 4'!$A$34:$A$72,0),MATCH(Y$107,'AEO Table 4'!$C$1:$AK$1,0)))*Percent_rural*quadrillion</f>
        <v>258206150592216.56</v>
      </c>
      <c r="Z108" s="76">
        <f>SUM(INDEX(Table4,MATCH($G108,'AEO Table 4'!$A$34:$A$72,0),MATCH(Z$107,'AEO Table 4'!$C$1:$AK$1,0)),INDEX(Table4,MATCH($F108,'AEO Table 4'!$A$34:$A$72,0),MATCH(Z$107,'AEO Table 4'!$C$1:$AK$1,0)),INDEX(Table4,MATCH($E108,'AEO Table 4'!$A$34:$A$72,0),MATCH(Z$107,'AEO Table 4'!$C$1:$AK$1,0)),INDEX(Table4,MATCH($D108,'AEO Table 4'!$A$34:$A$72,0),MATCH(Z$107,'AEO Table 4'!$C$1:$AK$1,0)),INDEX(Table4,MATCH($C108,'AEO Table 4'!$A$34:$A$72,0),MATCH(Z$107,'AEO Table 4'!$C$1:$AK$1,0)),INDEX(Table4,MATCH($B108,'AEO Table 4'!$A$34:$A$72,0),MATCH(Z$107,'AEO Table 4'!$C$1:$AK$1,0)),INDEX(Table4,MATCH($H108,'AEO Table 4'!$A$34:$A$72,0),MATCH(Z$107,'AEO Table 4'!$C$1:$AK$1,0)))*Percent_rural*quadrillion</f>
        <v>259472009306260.56</v>
      </c>
      <c r="AA108" s="76">
        <f>SUM(INDEX(Table4,MATCH($G108,'AEO Table 4'!$A$34:$A$72,0),MATCH(AA$107,'AEO Table 4'!$C$1:$AK$1,0)),INDEX(Table4,MATCH($F108,'AEO Table 4'!$A$34:$A$72,0),MATCH(AA$107,'AEO Table 4'!$C$1:$AK$1,0)),INDEX(Table4,MATCH($E108,'AEO Table 4'!$A$34:$A$72,0),MATCH(AA$107,'AEO Table 4'!$C$1:$AK$1,0)),INDEX(Table4,MATCH($D108,'AEO Table 4'!$A$34:$A$72,0),MATCH(AA$107,'AEO Table 4'!$C$1:$AK$1,0)),INDEX(Table4,MATCH($C108,'AEO Table 4'!$A$34:$A$72,0),MATCH(AA$107,'AEO Table 4'!$C$1:$AK$1,0)),INDEX(Table4,MATCH($B108,'AEO Table 4'!$A$34:$A$72,0),MATCH(AA$107,'AEO Table 4'!$C$1:$AK$1,0)),INDEX(Table4,MATCH($H108,'AEO Table 4'!$A$34:$A$72,0),MATCH(AA$107,'AEO Table 4'!$C$1:$AK$1,0)))*Percent_rural*quadrillion</f>
        <v>260915012690355.34</v>
      </c>
      <c r="AB108" s="76">
        <f>SUM(INDEX(Table4,MATCH($G108,'AEO Table 4'!$A$34:$A$72,0),MATCH(AB$107,'AEO Table 4'!$C$1:$AK$1,0)),INDEX(Table4,MATCH($F108,'AEO Table 4'!$A$34:$A$72,0),MATCH(AB$107,'AEO Table 4'!$C$1:$AK$1,0)),INDEX(Table4,MATCH($E108,'AEO Table 4'!$A$34:$A$72,0),MATCH(AB$107,'AEO Table 4'!$C$1:$AK$1,0)),INDEX(Table4,MATCH($D108,'AEO Table 4'!$A$34:$A$72,0),MATCH(AB$107,'AEO Table 4'!$C$1:$AK$1,0)),INDEX(Table4,MATCH($C108,'AEO Table 4'!$A$34:$A$72,0),MATCH(AB$107,'AEO Table 4'!$C$1:$AK$1,0)),INDEX(Table4,MATCH($B108,'AEO Table 4'!$A$34:$A$72,0),MATCH(AB$107,'AEO Table 4'!$C$1:$AK$1,0)),INDEX(Table4,MATCH($H108,'AEO Table 4'!$A$34:$A$72,0),MATCH(AB$107,'AEO Table 4'!$C$1:$AK$1,0)))*Percent_rural*quadrillion</f>
        <v>262453447546531.28</v>
      </c>
      <c r="AC108" s="76">
        <f>SUM(INDEX(Table4,MATCH($G108,'AEO Table 4'!$A$34:$A$72,0),MATCH(AC$107,'AEO Table 4'!$C$1:$AK$1,0)),INDEX(Table4,MATCH($F108,'AEO Table 4'!$A$34:$A$72,0),MATCH(AC$107,'AEO Table 4'!$C$1:$AK$1,0)),INDEX(Table4,MATCH($E108,'AEO Table 4'!$A$34:$A$72,0),MATCH(AC$107,'AEO Table 4'!$C$1:$AK$1,0)),INDEX(Table4,MATCH($D108,'AEO Table 4'!$A$34:$A$72,0),MATCH(AC$107,'AEO Table 4'!$C$1:$AK$1,0)),INDEX(Table4,MATCH($C108,'AEO Table 4'!$A$34:$A$72,0),MATCH(AC$107,'AEO Table 4'!$C$1:$AK$1,0)),INDEX(Table4,MATCH($B108,'AEO Table 4'!$A$34:$A$72,0),MATCH(AC$107,'AEO Table 4'!$C$1:$AK$1,0)),INDEX(Table4,MATCH($H108,'AEO Table 4'!$A$34:$A$72,0),MATCH(AC$107,'AEO Table 4'!$C$1:$AK$1,0)))*Percent_rural*quadrillion</f>
        <v>263956095600676.84</v>
      </c>
      <c r="AD108" s="76">
        <f>SUM(INDEX(Table4,MATCH($G108,'AEO Table 4'!$A$34:$A$72,0),MATCH(AD$107,'AEO Table 4'!$C$1:$AK$1,0)),INDEX(Table4,MATCH($F108,'AEO Table 4'!$A$34:$A$72,0),MATCH(AD$107,'AEO Table 4'!$C$1:$AK$1,0)),INDEX(Table4,MATCH($E108,'AEO Table 4'!$A$34:$A$72,0),MATCH(AD$107,'AEO Table 4'!$C$1:$AK$1,0)),INDEX(Table4,MATCH($D108,'AEO Table 4'!$A$34:$A$72,0),MATCH(AD$107,'AEO Table 4'!$C$1:$AK$1,0)),INDEX(Table4,MATCH($C108,'AEO Table 4'!$A$34:$A$72,0),MATCH(AD$107,'AEO Table 4'!$C$1:$AK$1,0)),INDEX(Table4,MATCH($B108,'AEO Table 4'!$A$34:$A$72,0),MATCH(AD$107,'AEO Table 4'!$C$1:$AK$1,0)),INDEX(Table4,MATCH($H108,'AEO Table 4'!$A$34:$A$72,0),MATCH(AD$107,'AEO Table 4'!$C$1:$AK$1,0)))*Percent_rural*quadrillion</f>
        <v>265458346023688.69</v>
      </c>
      <c r="AE108" s="76">
        <f>SUM(INDEX(Table4,MATCH($G108,'AEO Table 4'!$A$34:$A$72,0),MATCH(AE$107,'AEO Table 4'!$C$1:$AK$1,0)),INDEX(Table4,MATCH($F108,'AEO Table 4'!$A$34:$A$72,0),MATCH(AE$107,'AEO Table 4'!$C$1:$AK$1,0)),INDEX(Table4,MATCH($E108,'AEO Table 4'!$A$34:$A$72,0),MATCH(AE$107,'AEO Table 4'!$C$1:$AK$1,0)),INDEX(Table4,MATCH($D108,'AEO Table 4'!$A$34:$A$72,0),MATCH(AE$107,'AEO Table 4'!$C$1:$AK$1,0)),INDEX(Table4,MATCH($C108,'AEO Table 4'!$A$34:$A$72,0),MATCH(AE$107,'AEO Table 4'!$C$1:$AK$1,0)),INDEX(Table4,MATCH($B108,'AEO Table 4'!$A$34:$A$72,0),MATCH(AE$107,'AEO Table 4'!$C$1:$AK$1,0)),INDEX(Table4,MATCH($H108,'AEO Table 4'!$A$34:$A$72,0),MATCH(AE$107,'AEO Table 4'!$C$1:$AK$1,0)))*Percent_rural*quadrillion</f>
        <v>267068553299492.41</v>
      </c>
      <c r="AF108" s="76">
        <f>SUM(INDEX(Table4,MATCH($G108,'AEO Table 4'!$A$34:$A$72,0),MATCH(AF$107,'AEO Table 4'!$C$1:$AK$1,0)),INDEX(Table4,MATCH($F108,'AEO Table 4'!$A$34:$A$72,0),MATCH(AF$107,'AEO Table 4'!$C$1:$AK$1,0)),INDEX(Table4,MATCH($E108,'AEO Table 4'!$A$34:$A$72,0),MATCH(AF$107,'AEO Table 4'!$C$1:$AK$1,0)),INDEX(Table4,MATCH($D108,'AEO Table 4'!$A$34:$A$72,0),MATCH(AF$107,'AEO Table 4'!$C$1:$AK$1,0)),INDEX(Table4,MATCH($C108,'AEO Table 4'!$A$34:$A$72,0),MATCH(AF$107,'AEO Table 4'!$C$1:$AK$1,0)),INDEX(Table4,MATCH($B108,'AEO Table 4'!$A$34:$A$72,0),MATCH(AF$107,'AEO Table 4'!$C$1:$AK$1,0)),INDEX(Table4,MATCH($H108,'AEO Table 4'!$A$34:$A$72,0),MATCH(AF$107,'AEO Table 4'!$C$1:$AK$1,0)))*Percent_rural*quadrillion</f>
        <v>268730253807106.59</v>
      </c>
      <c r="AG108" s="76">
        <f>SUM(INDEX(Table4,MATCH($G108,'AEO Table 4'!$A$34:$A$72,0),MATCH(AG$107,'AEO Table 4'!$C$1:$AK$1,0)),INDEX(Table4,MATCH($F108,'AEO Table 4'!$A$34:$A$72,0),MATCH(AG$107,'AEO Table 4'!$C$1:$AK$1,0)),INDEX(Table4,MATCH($E108,'AEO Table 4'!$A$34:$A$72,0),MATCH(AG$107,'AEO Table 4'!$C$1:$AK$1,0)),INDEX(Table4,MATCH($D108,'AEO Table 4'!$A$34:$A$72,0),MATCH(AG$107,'AEO Table 4'!$C$1:$AK$1,0)),INDEX(Table4,MATCH($C108,'AEO Table 4'!$A$34:$A$72,0),MATCH(AG$107,'AEO Table 4'!$C$1:$AK$1,0)),INDEX(Table4,MATCH($B108,'AEO Table 4'!$A$34:$A$72,0),MATCH(AG$107,'AEO Table 4'!$C$1:$AK$1,0)),INDEX(Table4,MATCH($H108,'AEO Table 4'!$A$34:$A$72,0),MATCH(AG$107,'AEO Table 4'!$C$1:$AK$1,0)))*Percent_rural*quadrillion</f>
        <v>270491759729272.41</v>
      </c>
      <c r="AH108" s="76">
        <f>SUM(INDEX(Table4,MATCH($G108,'AEO Table 4'!$A$34:$A$72,0),MATCH(AH$107,'AEO Table 4'!$C$1:$AK$1,0)),INDEX(Table4,MATCH($F108,'AEO Table 4'!$A$34:$A$72,0),MATCH(AH$107,'AEO Table 4'!$C$1:$AK$1,0)),INDEX(Table4,MATCH($E108,'AEO Table 4'!$A$34:$A$72,0),MATCH(AH$107,'AEO Table 4'!$C$1:$AK$1,0)),INDEX(Table4,MATCH($D108,'AEO Table 4'!$A$34:$A$72,0),MATCH(AH$107,'AEO Table 4'!$C$1:$AK$1,0)),INDEX(Table4,MATCH($C108,'AEO Table 4'!$A$34:$A$72,0),MATCH(AH$107,'AEO Table 4'!$C$1:$AK$1,0)),INDEX(Table4,MATCH($B108,'AEO Table 4'!$A$34:$A$72,0),MATCH(AH$107,'AEO Table 4'!$C$1:$AK$1,0)),INDEX(Table4,MATCH($H108,'AEO Table 4'!$A$34:$A$72,0),MATCH(AH$107,'AEO Table 4'!$C$1:$AK$1,0)))*Percent_rural*quadrillion</f>
        <v>272247301184433.13</v>
      </c>
      <c r="AI108" s="76">
        <f>SUM(INDEX(Table4,MATCH($G108,'AEO Table 4'!$A$34:$A$72,0),MATCH(AI$107,'AEO Table 4'!$C$1:$AK$1,0)),INDEX(Table4,MATCH($F108,'AEO Table 4'!$A$34:$A$72,0),MATCH(AI$107,'AEO Table 4'!$C$1:$AK$1,0)),INDEX(Table4,MATCH($E108,'AEO Table 4'!$A$34:$A$72,0),MATCH(AI$107,'AEO Table 4'!$C$1:$AK$1,0)),INDEX(Table4,MATCH($D108,'AEO Table 4'!$A$34:$A$72,0),MATCH(AI$107,'AEO Table 4'!$C$1:$AK$1,0)),INDEX(Table4,MATCH($C108,'AEO Table 4'!$A$34:$A$72,0),MATCH(AI$107,'AEO Table 4'!$C$1:$AK$1,0)),INDEX(Table4,MATCH($B108,'AEO Table 4'!$A$34:$A$72,0),MATCH(AI$107,'AEO Table 4'!$C$1:$AK$1,0)),INDEX(Table4,MATCH($H108,'AEO Table 4'!$A$34:$A$72,0),MATCH(AI$107,'AEO Table 4'!$C$1:$AK$1,0)))*Percent_rural*quadrillion</f>
        <v>274018946700507.59</v>
      </c>
      <c r="AJ108" s="76">
        <f>SUM(INDEX(Table4,MATCH($G108,'AEO Table 4'!$A$34:$A$72,0),MATCH(AJ$107,'AEO Table 4'!$C$1:$AK$1,0)),INDEX(Table4,MATCH($F108,'AEO Table 4'!$A$34:$A$72,0),MATCH(AJ$107,'AEO Table 4'!$C$1:$AK$1,0)),INDEX(Table4,MATCH($E108,'AEO Table 4'!$A$34:$A$72,0),MATCH(AJ$107,'AEO Table 4'!$C$1:$AK$1,0)),INDEX(Table4,MATCH($D108,'AEO Table 4'!$A$34:$A$72,0),MATCH(AJ$107,'AEO Table 4'!$C$1:$AK$1,0)),INDEX(Table4,MATCH($C108,'AEO Table 4'!$A$34:$A$72,0),MATCH(AJ$107,'AEO Table 4'!$C$1:$AK$1,0)),INDEX(Table4,MATCH($B108,'AEO Table 4'!$A$34:$A$72,0),MATCH(AJ$107,'AEO Table 4'!$C$1:$AK$1,0)),INDEX(Table4,MATCH($H108,'AEO Table 4'!$A$34:$A$72,0),MATCH(AJ$107,'AEO Table 4'!$C$1:$AK$1,0)))*Percent_rural*quadrillion</f>
        <v>275863358714044</v>
      </c>
      <c r="AK108" s="76">
        <f>SUM(INDEX(Table4,MATCH($G108,'AEO Table 4'!$A$34:$A$72,0),MATCH(AK$107,'AEO Table 4'!$C$1:$AK$1,0)),INDEX(Table4,MATCH($F108,'AEO Table 4'!$A$34:$A$72,0),MATCH(AK$107,'AEO Table 4'!$C$1:$AK$1,0)),INDEX(Table4,MATCH($E108,'AEO Table 4'!$A$34:$A$72,0),MATCH(AK$107,'AEO Table 4'!$C$1:$AK$1,0)),INDEX(Table4,MATCH($D108,'AEO Table 4'!$A$34:$A$72,0),MATCH(AK$107,'AEO Table 4'!$C$1:$AK$1,0)),INDEX(Table4,MATCH($C108,'AEO Table 4'!$A$34:$A$72,0),MATCH(AK$107,'AEO Table 4'!$C$1:$AK$1,0)),INDEX(Table4,MATCH($B108,'AEO Table 4'!$A$34:$A$72,0),MATCH(AK$107,'AEO Table 4'!$C$1:$AK$1,0)),INDEX(Table4,MATCH($H108,'AEO Table 4'!$A$34:$A$72,0),MATCH(AK$107,'AEO Table 4'!$C$1:$AK$1,0)))*Percent_rural*quadrillion</f>
        <v>277819107445008.44</v>
      </c>
      <c r="AL108" s="76">
        <f>SUM(INDEX(Table4,MATCH($G108,'AEO Table 4'!$A$34:$A$72,0),MATCH(AL$107,'AEO Table 4'!$C$1:$AK$1,0)),INDEX(Table4,MATCH($F108,'AEO Table 4'!$A$34:$A$72,0),MATCH(AL$107,'AEO Table 4'!$C$1:$AK$1,0)),INDEX(Table4,MATCH($E108,'AEO Table 4'!$A$34:$A$72,0),MATCH(AL$107,'AEO Table 4'!$C$1:$AK$1,0)),INDEX(Table4,MATCH($D108,'AEO Table 4'!$A$34:$A$72,0),MATCH(AL$107,'AEO Table 4'!$C$1:$AK$1,0)),INDEX(Table4,MATCH($C108,'AEO Table 4'!$A$34:$A$72,0),MATCH(AL$107,'AEO Table 4'!$C$1:$AK$1,0)),INDEX(Table4,MATCH($B108,'AEO Table 4'!$A$34:$A$72,0),MATCH(AL$107,'AEO Table 4'!$C$1:$AK$1,0)),INDEX(Table4,MATCH($H108,'AEO Table 4'!$A$34:$A$72,0),MATCH(AL$107,'AEO Table 4'!$C$1:$AK$1,0)))*Percent_rural*quadrillion</f>
        <v>279793346023688.66</v>
      </c>
      <c r="AM108" s="76">
        <f>SUM(INDEX(Table4,MATCH($G108,'AEO Table 4'!$A$34:$A$72,0),MATCH(AM$107,'AEO Table 4'!$C$1:$AK$1,0)),INDEX(Table4,MATCH($F108,'AEO Table 4'!$A$34:$A$72,0),MATCH(AM$107,'AEO Table 4'!$C$1:$AK$1,0)),INDEX(Table4,MATCH($E108,'AEO Table 4'!$A$34:$A$72,0),MATCH(AM$107,'AEO Table 4'!$C$1:$AK$1,0)),INDEX(Table4,MATCH($D108,'AEO Table 4'!$A$34:$A$72,0),MATCH(AM$107,'AEO Table 4'!$C$1:$AK$1,0)),INDEX(Table4,MATCH($C108,'AEO Table 4'!$A$34:$A$72,0),MATCH(AM$107,'AEO Table 4'!$C$1:$AK$1,0)),INDEX(Table4,MATCH($B108,'AEO Table 4'!$A$34:$A$72,0),MATCH(AM$107,'AEO Table 4'!$C$1:$AK$1,0)),INDEX(Table4,MATCH($H108,'AEO Table 4'!$A$34:$A$72,0),MATCH(AM$107,'AEO Table 4'!$C$1:$AK$1,0)))*Percent_rural*quadrillion</f>
        <v>281801582064297.81</v>
      </c>
      <c r="AN108" s="76">
        <f>SUM(INDEX(Table4,MATCH($G108,'AEO Table 4'!$A$34:$A$72,0),MATCH(AN$107,'AEO Table 4'!$C$1:$AK$1,0)),INDEX(Table4,MATCH($F108,'AEO Table 4'!$A$34:$A$72,0),MATCH(AN$107,'AEO Table 4'!$C$1:$AK$1,0)),INDEX(Table4,MATCH($E108,'AEO Table 4'!$A$34:$A$72,0),MATCH(AN$107,'AEO Table 4'!$C$1:$AK$1,0)),INDEX(Table4,MATCH($D108,'AEO Table 4'!$A$34:$A$72,0),MATCH(AN$107,'AEO Table 4'!$C$1:$AK$1,0)),INDEX(Table4,MATCH($C108,'AEO Table 4'!$A$34:$A$72,0),MATCH(AN$107,'AEO Table 4'!$C$1:$AK$1,0)),INDEX(Table4,MATCH($B108,'AEO Table 4'!$A$34:$A$72,0),MATCH(AN$107,'AEO Table 4'!$C$1:$AK$1,0)),INDEX(Table4,MATCH($H108,'AEO Table 4'!$A$34:$A$72,0),MATCH(AN$107,'AEO Table 4'!$C$1:$AK$1,0)))*Percent_rural*quadrillion</f>
        <v>283899483925549.94</v>
      </c>
      <c r="AO108" s="76">
        <f>SUM(INDEX(Table4,MATCH($G108,'AEO Table 4'!$A$34:$A$72,0),MATCH(AO$107,'AEO Table 4'!$C$1:$AK$1,0)),INDEX(Table4,MATCH($F108,'AEO Table 4'!$A$34:$A$72,0),MATCH(AO$107,'AEO Table 4'!$C$1:$AK$1,0)),INDEX(Table4,MATCH($E108,'AEO Table 4'!$A$34:$A$72,0),MATCH(AO$107,'AEO Table 4'!$C$1:$AK$1,0)),INDEX(Table4,MATCH($D108,'AEO Table 4'!$A$34:$A$72,0),MATCH(AO$107,'AEO Table 4'!$C$1:$AK$1,0)),INDEX(Table4,MATCH($C108,'AEO Table 4'!$A$34:$A$72,0),MATCH(AO$107,'AEO Table 4'!$C$1:$AK$1,0)),INDEX(Table4,MATCH($B108,'AEO Table 4'!$A$34:$A$72,0),MATCH(AO$107,'AEO Table 4'!$C$1:$AK$1,0)),INDEX(Table4,MATCH($H108,'AEO Table 4'!$A$34:$A$72,0),MATCH(AO$107,'AEO Table 4'!$C$1:$AK$1,0)))*Percent_rural*quadrillion</f>
        <v>286022834179357.06</v>
      </c>
    </row>
    <row r="109" spans="2:41" x14ac:dyDescent="0.45">
      <c r="I109" s="1" t="s">
        <v>107</v>
      </c>
      <c r="J109" s="9">
        <v>0</v>
      </c>
      <c r="K109" s="9">
        <v>0</v>
      </c>
      <c r="L109" s="9">
        <v>0</v>
      </c>
      <c r="M109" s="9">
        <v>0</v>
      </c>
      <c r="N109" s="9">
        <v>0</v>
      </c>
      <c r="O109" s="9">
        <v>0</v>
      </c>
      <c r="P109" s="9">
        <v>0</v>
      </c>
      <c r="Q109" s="9">
        <v>0</v>
      </c>
      <c r="R109" s="9">
        <v>0</v>
      </c>
      <c r="S109" s="9">
        <v>0</v>
      </c>
      <c r="T109" s="9">
        <v>0</v>
      </c>
      <c r="U109" s="9">
        <v>0</v>
      </c>
      <c r="V109" s="9">
        <v>0</v>
      </c>
      <c r="W109" s="9">
        <v>0</v>
      </c>
      <c r="X109" s="9">
        <v>0</v>
      </c>
      <c r="Y109" s="9">
        <v>0</v>
      </c>
      <c r="Z109" s="9">
        <v>0</v>
      </c>
      <c r="AA109" s="9">
        <v>0</v>
      </c>
      <c r="AB109" s="9">
        <v>0</v>
      </c>
      <c r="AC109" s="9">
        <v>0</v>
      </c>
      <c r="AD109" s="9">
        <v>0</v>
      </c>
      <c r="AE109" s="9">
        <v>0</v>
      </c>
      <c r="AF109" s="9">
        <v>0</v>
      </c>
      <c r="AG109" s="9">
        <v>0</v>
      </c>
      <c r="AH109" s="9">
        <v>0</v>
      </c>
      <c r="AI109" s="9">
        <v>0</v>
      </c>
      <c r="AJ109" s="9">
        <v>0</v>
      </c>
      <c r="AK109" s="9">
        <v>0</v>
      </c>
      <c r="AL109" s="9">
        <v>0</v>
      </c>
      <c r="AM109" s="9">
        <v>0</v>
      </c>
      <c r="AN109" s="9">
        <v>0</v>
      </c>
      <c r="AO109" s="9">
        <v>0</v>
      </c>
    </row>
    <row r="110" spans="2:41" x14ac:dyDescent="0.45">
      <c r="F110" s="69" t="s">
        <v>458</v>
      </c>
      <c r="G110" s="69" t="s">
        <v>459</v>
      </c>
      <c r="H110" s="69" t="s">
        <v>460</v>
      </c>
      <c r="I110" s="1" t="s">
        <v>108</v>
      </c>
      <c r="J110" s="76">
        <f>SUM(INDEX(Table4,MATCH($G110,'AEO Table 4'!$A$34:$A$72,0),MATCH(J$107,'AEO Table 4'!$C$1:$AK$1,0)),INDEX(Table4,MATCH($H110,'AEO Table 4'!$A$34:$A$72,0),MATCH(J$107,'AEO Table 4'!$C$1:$AK$1,0)),INDEX(Table4,MATCH($F110,'AEO Table 4'!$A$34:$A$72,0),MATCH(J$107,'AEO Table 4'!$C$1:$AK$1,0)))*Percent_rural*quadrillion</f>
        <v>226384923857868</v>
      </c>
      <c r="K110" s="76">
        <f>SUM(INDEX(Table4,MATCH($G110,'AEO Table 4'!$A$34:$A$72,0),MATCH(K$107,'AEO Table 4'!$C$1:$AK$1,0)),INDEX(Table4,MATCH($H110,'AEO Table 4'!$A$34:$A$72,0),MATCH(K$107,'AEO Table 4'!$C$1:$AK$1,0)),INDEX(Table4,MATCH($F110,'AEO Table 4'!$A$34:$A$72,0),MATCH(K$107,'AEO Table 4'!$C$1:$AK$1,0)))*Percent_rural*quadrillion</f>
        <v>226983955160744.5</v>
      </c>
      <c r="L110" s="76">
        <f>SUM(INDEX(Table4,MATCH($G110,'AEO Table 4'!$A$34:$A$72,0),MATCH(L$107,'AEO Table 4'!$C$1:$AK$1,0)),INDEX(Table4,MATCH($H110,'AEO Table 4'!$A$34:$A$72,0),MATCH(L$107,'AEO Table 4'!$C$1:$AK$1,0)),INDEX(Table4,MATCH($F110,'AEO Table 4'!$A$34:$A$72,0),MATCH(L$107,'AEO Table 4'!$C$1:$AK$1,0)))*Percent_rural*quadrillion</f>
        <v>227382978003384.09</v>
      </c>
      <c r="M110" s="76">
        <f>SUM(INDEX(Table4,MATCH($G110,'AEO Table 4'!$A$34:$A$72,0),MATCH(M$107,'AEO Table 4'!$C$1:$AK$1,0)),INDEX(Table4,MATCH($H110,'AEO Table 4'!$A$34:$A$72,0),MATCH(M$107,'AEO Table 4'!$C$1:$AK$1,0)),INDEX(Table4,MATCH($F110,'AEO Table 4'!$A$34:$A$72,0),MATCH(M$107,'AEO Table 4'!$C$1:$AK$1,0)))*Percent_rural*quadrillion</f>
        <v>228130723350253.78</v>
      </c>
      <c r="N110" s="76">
        <f>SUM(INDEX(Table4,MATCH($G110,'AEO Table 4'!$A$34:$A$72,0),MATCH(N$107,'AEO Table 4'!$C$1:$AK$1,0)),INDEX(Table4,MATCH($H110,'AEO Table 4'!$A$34:$A$72,0),MATCH(N$107,'AEO Table 4'!$C$1:$AK$1,0)),INDEX(Table4,MATCH($F110,'AEO Table 4'!$A$34:$A$72,0),MATCH(N$107,'AEO Table 4'!$C$1:$AK$1,0)))*Percent_rural*quadrillion</f>
        <v>229024995769881.56</v>
      </c>
      <c r="O110" s="76">
        <f>SUM(INDEX(Table4,MATCH($G110,'AEO Table 4'!$A$34:$A$72,0),MATCH(O$107,'AEO Table 4'!$C$1:$AK$1,0)),INDEX(Table4,MATCH($H110,'AEO Table 4'!$A$34:$A$72,0),MATCH(O$107,'AEO Table 4'!$C$1:$AK$1,0)),INDEX(Table4,MATCH($F110,'AEO Table 4'!$A$34:$A$72,0),MATCH(O$107,'AEO Table 4'!$C$1:$AK$1,0)))*Percent_rural*quadrillion</f>
        <v>230116493231810.5</v>
      </c>
      <c r="P110" s="76">
        <f>SUM(INDEX(Table4,MATCH($G110,'AEO Table 4'!$A$34:$A$72,0),MATCH(P$107,'AEO Table 4'!$C$1:$AK$1,0)),INDEX(Table4,MATCH($H110,'AEO Table 4'!$A$34:$A$72,0),MATCH(P$107,'AEO Table 4'!$C$1:$AK$1,0)),INDEX(Table4,MATCH($F110,'AEO Table 4'!$A$34:$A$72,0),MATCH(P$107,'AEO Table 4'!$C$1:$AK$1,0)))*Percent_rural*quadrillion</f>
        <v>231238608291032.16</v>
      </c>
      <c r="Q110" s="76">
        <f>SUM(INDEX(Table4,MATCH($G110,'AEO Table 4'!$A$34:$A$72,0),MATCH(Q$107,'AEO Table 4'!$C$1:$AK$1,0)),INDEX(Table4,MATCH($H110,'AEO Table 4'!$A$34:$A$72,0),MATCH(Q$107,'AEO Table 4'!$C$1:$AK$1,0)),INDEX(Table4,MATCH($F110,'AEO Table 4'!$A$34:$A$72,0),MATCH(Q$107,'AEO Table 4'!$C$1:$AK$1,0)))*Percent_rural*quadrillion</f>
        <v>232304259729272.44</v>
      </c>
      <c r="R110" s="76">
        <f>SUM(INDEX(Table4,MATCH($G110,'AEO Table 4'!$A$34:$A$72,0),MATCH(R$107,'AEO Table 4'!$C$1:$AK$1,0)),INDEX(Table4,MATCH($H110,'AEO Table 4'!$A$34:$A$72,0),MATCH(R$107,'AEO Table 4'!$C$1:$AK$1,0)),INDEX(Table4,MATCH($F110,'AEO Table 4'!$A$34:$A$72,0),MATCH(R$107,'AEO Table 4'!$C$1:$AK$1,0)))*Percent_rural*quadrillion</f>
        <v>233395558375634.5</v>
      </c>
      <c r="S110" s="76">
        <f>SUM(INDEX(Table4,MATCH($G110,'AEO Table 4'!$A$34:$A$72,0),MATCH(S$107,'AEO Table 4'!$C$1:$AK$1,0)),INDEX(Table4,MATCH($H110,'AEO Table 4'!$A$34:$A$72,0),MATCH(S$107,'AEO Table 4'!$C$1:$AK$1,0)),INDEX(Table4,MATCH($F110,'AEO Table 4'!$A$34:$A$72,0),MATCH(S$107,'AEO Table 4'!$C$1:$AK$1,0)))*Percent_rural*quadrillion</f>
        <v>234732195431472.13</v>
      </c>
      <c r="T110" s="76">
        <f>SUM(INDEX(Table4,MATCH($G110,'AEO Table 4'!$A$34:$A$72,0),MATCH(T$107,'AEO Table 4'!$C$1:$AK$1,0)),INDEX(Table4,MATCH($H110,'AEO Table 4'!$A$34:$A$72,0),MATCH(T$107,'AEO Table 4'!$C$1:$AK$1,0)),INDEX(Table4,MATCH($F110,'AEO Table 4'!$A$34:$A$72,0),MATCH(T$107,'AEO Table 4'!$C$1:$AK$1,0)))*Percent_rural*quadrillion</f>
        <v>236396281725888.31</v>
      </c>
      <c r="U110" s="76">
        <f>SUM(INDEX(Table4,MATCH($G110,'AEO Table 4'!$A$34:$A$72,0),MATCH(U$107,'AEO Table 4'!$C$1:$AK$1,0)),INDEX(Table4,MATCH($H110,'AEO Table 4'!$A$34:$A$72,0),MATCH(U$107,'AEO Table 4'!$C$1:$AK$1,0)),INDEX(Table4,MATCH($F110,'AEO Table 4'!$A$34:$A$72,0),MATCH(U$107,'AEO Table 4'!$C$1:$AK$1,0)))*Percent_rural*quadrillion</f>
        <v>237881632825719.13</v>
      </c>
      <c r="V110" s="76">
        <f>SUM(INDEX(Table4,MATCH($G110,'AEO Table 4'!$A$34:$A$72,0),MATCH(V$107,'AEO Table 4'!$C$1:$AK$1,0)),INDEX(Table4,MATCH($H110,'AEO Table 4'!$A$34:$A$72,0),MATCH(V$107,'AEO Table 4'!$C$1:$AK$1,0)),INDEX(Table4,MATCH($F110,'AEO Table 4'!$A$34:$A$72,0),MATCH(V$107,'AEO Table 4'!$C$1:$AK$1,0)))*Percent_rural*quadrillion</f>
        <v>239577927241962.75</v>
      </c>
      <c r="W110" s="76">
        <f>SUM(INDEX(Table4,MATCH($G110,'AEO Table 4'!$A$34:$A$72,0),MATCH(W$107,'AEO Table 4'!$C$1:$AK$1,0)),INDEX(Table4,MATCH($H110,'AEO Table 4'!$A$34:$A$72,0),MATCH(W$107,'AEO Table 4'!$C$1:$AK$1,0)),INDEX(Table4,MATCH($F110,'AEO Table 4'!$A$34:$A$72,0),MATCH(W$107,'AEO Table 4'!$C$1:$AK$1,0)))*Percent_rural*quadrillion</f>
        <v>241338439086294.47</v>
      </c>
      <c r="X110" s="76">
        <f>SUM(INDEX(Table4,MATCH($G110,'AEO Table 4'!$A$34:$A$72,0),MATCH(X$107,'AEO Table 4'!$C$1:$AK$1,0)),INDEX(Table4,MATCH($H110,'AEO Table 4'!$A$34:$A$72,0),MATCH(X$107,'AEO Table 4'!$C$1:$AK$1,0)),INDEX(Table4,MATCH($F110,'AEO Table 4'!$A$34:$A$72,0),MATCH(X$107,'AEO Table 4'!$C$1:$AK$1,0)))*Percent_rural*quadrillion</f>
        <v>243008688663282.59</v>
      </c>
      <c r="Y110" s="76">
        <f>SUM(INDEX(Table4,MATCH($G110,'AEO Table 4'!$A$34:$A$72,0),MATCH(Y$107,'AEO Table 4'!$C$1:$AK$1,0)),INDEX(Table4,MATCH($H110,'AEO Table 4'!$A$34:$A$72,0),MATCH(Y$107,'AEO Table 4'!$C$1:$AK$1,0)),INDEX(Table4,MATCH($F110,'AEO Table 4'!$A$34:$A$72,0),MATCH(Y$107,'AEO Table 4'!$C$1:$AK$1,0)))*Percent_rural*quadrillion</f>
        <v>244610545685279.16</v>
      </c>
      <c r="Z110" s="76">
        <f>SUM(INDEX(Table4,MATCH($G110,'AEO Table 4'!$A$34:$A$72,0),MATCH(Z$107,'AEO Table 4'!$C$1:$AK$1,0)),INDEX(Table4,MATCH($H110,'AEO Table 4'!$A$34:$A$72,0),MATCH(Z$107,'AEO Table 4'!$C$1:$AK$1,0)),INDEX(Table4,MATCH($F110,'AEO Table 4'!$A$34:$A$72,0),MATCH(Z$107,'AEO Table 4'!$C$1:$AK$1,0)))*Percent_rural*quadrillion</f>
        <v>246262305414551.59</v>
      </c>
      <c r="AA110" s="76">
        <f>SUM(INDEX(Table4,MATCH($G110,'AEO Table 4'!$A$34:$A$72,0),MATCH(AA$107,'AEO Table 4'!$C$1:$AK$1,0)),INDEX(Table4,MATCH($H110,'AEO Table 4'!$A$34:$A$72,0),MATCH(AA$107,'AEO Table 4'!$C$1:$AK$1,0)),INDEX(Table4,MATCH($F110,'AEO Table 4'!$A$34:$A$72,0),MATCH(AA$107,'AEO Table 4'!$C$1:$AK$1,0)))*Percent_rural*quadrillion</f>
        <v>247920824873096.41</v>
      </c>
      <c r="AB110" s="76">
        <f>SUM(INDEX(Table4,MATCH($G110,'AEO Table 4'!$A$34:$A$72,0),MATCH(AB$107,'AEO Table 4'!$C$1:$AK$1,0)),INDEX(Table4,MATCH($H110,'AEO Table 4'!$A$34:$A$72,0),MATCH(AB$107,'AEO Table 4'!$C$1:$AK$1,0)),INDEX(Table4,MATCH($F110,'AEO Table 4'!$A$34:$A$72,0),MATCH(AB$107,'AEO Table 4'!$C$1:$AK$1,0)))*Percent_rural*quadrillion</f>
        <v>249413134517766.47</v>
      </c>
      <c r="AC110" s="76">
        <f>SUM(INDEX(Table4,MATCH($G110,'AEO Table 4'!$A$34:$A$72,0),MATCH(AC$107,'AEO Table 4'!$C$1:$AK$1,0)),INDEX(Table4,MATCH($H110,'AEO Table 4'!$A$34:$A$72,0),MATCH(AC$107,'AEO Table 4'!$C$1:$AK$1,0)),INDEX(Table4,MATCH($F110,'AEO Table 4'!$A$34:$A$72,0),MATCH(AC$107,'AEO Table 4'!$C$1:$AK$1,0)))*Percent_rural*quadrillion</f>
        <v>250780190355329.94</v>
      </c>
      <c r="AD110" s="76">
        <f>SUM(INDEX(Table4,MATCH($G110,'AEO Table 4'!$A$34:$A$72,0),MATCH(AD$107,'AEO Table 4'!$C$1:$AK$1,0)),INDEX(Table4,MATCH($H110,'AEO Table 4'!$A$34:$A$72,0),MATCH(AD$107,'AEO Table 4'!$C$1:$AK$1,0)),INDEX(Table4,MATCH($F110,'AEO Table 4'!$A$34:$A$72,0),MATCH(AD$107,'AEO Table 4'!$C$1:$AK$1,0)))*Percent_rural*quadrillion</f>
        <v>252079450084602.38</v>
      </c>
      <c r="AE110" s="76">
        <f>SUM(INDEX(Table4,MATCH($G110,'AEO Table 4'!$A$34:$A$72,0),MATCH(AE$107,'AEO Table 4'!$C$1:$AK$1,0)),INDEX(Table4,MATCH($H110,'AEO Table 4'!$A$34:$A$72,0),MATCH(AE$107,'AEO Table 4'!$C$1:$AK$1,0)),INDEX(Table4,MATCH($F110,'AEO Table 4'!$A$34:$A$72,0),MATCH(AE$107,'AEO Table 4'!$C$1:$AK$1,0)))*Percent_rural*quadrillion</f>
        <v>253391036379018.59</v>
      </c>
      <c r="AF110" s="76">
        <f>SUM(INDEX(Table4,MATCH($G110,'AEO Table 4'!$A$34:$A$72,0),MATCH(AF$107,'AEO Table 4'!$C$1:$AK$1,0)),INDEX(Table4,MATCH($H110,'AEO Table 4'!$A$34:$A$72,0),MATCH(AF$107,'AEO Table 4'!$C$1:$AK$1,0)),INDEX(Table4,MATCH($F110,'AEO Table 4'!$A$34:$A$72,0),MATCH(AF$107,'AEO Table 4'!$C$1:$AK$1,0)))*Percent_rural*quadrillion</f>
        <v>254692284263959.41</v>
      </c>
      <c r="AG110" s="76">
        <f>SUM(INDEX(Table4,MATCH($G110,'AEO Table 4'!$A$34:$A$72,0),MATCH(AG$107,'AEO Table 4'!$C$1:$AK$1,0)),INDEX(Table4,MATCH($H110,'AEO Table 4'!$A$34:$A$72,0),MATCH(AG$107,'AEO Table 4'!$C$1:$AK$1,0)),INDEX(Table4,MATCH($F110,'AEO Table 4'!$A$34:$A$72,0),MATCH(AG$107,'AEO Table 4'!$C$1:$AK$1,0)))*Percent_rural*quadrillion</f>
        <v>256000291878172.59</v>
      </c>
      <c r="AH110" s="76">
        <f>SUM(INDEX(Table4,MATCH($G110,'AEO Table 4'!$A$34:$A$72,0),MATCH(AH$107,'AEO Table 4'!$C$1:$AK$1,0)),INDEX(Table4,MATCH($H110,'AEO Table 4'!$A$34:$A$72,0),MATCH(AH$107,'AEO Table 4'!$C$1:$AK$1,0)),INDEX(Table4,MATCH($F110,'AEO Table 4'!$A$34:$A$72,0),MATCH(AH$107,'AEO Table 4'!$C$1:$AK$1,0)))*Percent_rural*quadrillion</f>
        <v>257354424703891.69</v>
      </c>
      <c r="AI110" s="76">
        <f>SUM(INDEX(Table4,MATCH($G110,'AEO Table 4'!$A$34:$A$72,0),MATCH(AI$107,'AEO Table 4'!$C$1:$AK$1,0)),INDEX(Table4,MATCH($H110,'AEO Table 4'!$A$34:$A$72,0),MATCH(AI$107,'AEO Table 4'!$C$1:$AK$1,0)),INDEX(Table4,MATCH($F110,'AEO Table 4'!$A$34:$A$72,0),MATCH(AI$107,'AEO Table 4'!$C$1:$AK$1,0)))*Percent_rural*quadrillion</f>
        <v>258820689509306.25</v>
      </c>
      <c r="AJ110" s="76">
        <f>SUM(INDEX(Table4,MATCH($G110,'AEO Table 4'!$A$34:$A$72,0),MATCH(AJ$107,'AEO Table 4'!$C$1:$AK$1,0)),INDEX(Table4,MATCH($H110,'AEO Table 4'!$A$34:$A$72,0),MATCH(AJ$107,'AEO Table 4'!$C$1:$AK$1,0)),INDEX(Table4,MATCH($F110,'AEO Table 4'!$A$34:$A$72,0),MATCH(AJ$107,'AEO Table 4'!$C$1:$AK$1,0)))*Percent_rural*quadrillion</f>
        <v>260350177664974.66</v>
      </c>
      <c r="AK110" s="76">
        <f>SUM(INDEX(Table4,MATCH($G110,'AEO Table 4'!$A$34:$A$72,0),MATCH(AK$107,'AEO Table 4'!$C$1:$AK$1,0)),INDEX(Table4,MATCH($H110,'AEO Table 4'!$A$34:$A$72,0),MATCH(AK$107,'AEO Table 4'!$C$1:$AK$1,0)),INDEX(Table4,MATCH($F110,'AEO Table 4'!$A$34:$A$72,0),MATCH(AK$107,'AEO Table 4'!$C$1:$AK$1,0)))*Percent_rural*quadrillion</f>
        <v>261936725888324.91</v>
      </c>
      <c r="AL110" s="76">
        <f>SUM(INDEX(Table4,MATCH($G110,'AEO Table 4'!$A$34:$A$72,0),MATCH(AL$107,'AEO Table 4'!$C$1:$AK$1,0)),INDEX(Table4,MATCH($H110,'AEO Table 4'!$A$34:$A$72,0),MATCH(AL$107,'AEO Table 4'!$C$1:$AK$1,0)),INDEX(Table4,MATCH($F110,'AEO Table 4'!$A$34:$A$72,0),MATCH(AL$107,'AEO Table 4'!$C$1:$AK$1,0)))*Percent_rural*quadrillion</f>
        <v>263539576988155.66</v>
      </c>
      <c r="AM110" s="76">
        <f>SUM(INDEX(Table4,MATCH($G110,'AEO Table 4'!$A$34:$A$72,0),MATCH(AM$107,'AEO Table 4'!$C$1:$AK$1,0)),INDEX(Table4,MATCH($H110,'AEO Table 4'!$A$34:$A$72,0),MATCH(AM$107,'AEO Table 4'!$C$1:$AK$1,0)),INDEX(Table4,MATCH($F110,'AEO Table 4'!$A$34:$A$72,0),MATCH(AM$107,'AEO Table 4'!$C$1:$AK$1,0)))*Percent_rural*quadrillion</f>
        <v>265182986463620.97</v>
      </c>
      <c r="AN110" s="76">
        <f>SUM(INDEX(Table4,MATCH($G110,'AEO Table 4'!$A$34:$A$72,0),MATCH(AN$107,'AEO Table 4'!$C$1:$AK$1,0)),INDEX(Table4,MATCH($H110,'AEO Table 4'!$A$34:$A$72,0),MATCH(AN$107,'AEO Table 4'!$C$1:$AK$1,0)),INDEX(Table4,MATCH($F110,'AEO Table 4'!$A$34:$A$72,0),MATCH(AN$107,'AEO Table 4'!$C$1:$AK$1,0)))*Percent_rural*quadrillion</f>
        <v>266809297800338.41</v>
      </c>
      <c r="AO110" s="76">
        <f>SUM(INDEX(Table4,MATCH($G110,'AEO Table 4'!$A$34:$A$72,0),MATCH(AO$107,'AEO Table 4'!$C$1:$AK$1,0)),INDEX(Table4,MATCH($H110,'AEO Table 4'!$A$34:$A$72,0),MATCH(AO$107,'AEO Table 4'!$C$1:$AK$1,0)),INDEX(Table4,MATCH($F110,'AEO Table 4'!$A$34:$A$72,0),MATCH(AO$107,'AEO Table 4'!$C$1:$AK$1,0)))*Percent_rural*quadrillion</f>
        <v>268421294416243.69</v>
      </c>
    </row>
    <row r="111" spans="2:41" x14ac:dyDescent="0.45">
      <c r="H111" s="14" t="s">
        <v>464</v>
      </c>
      <c r="I111" s="1" t="s">
        <v>109</v>
      </c>
      <c r="J111" s="76">
        <f>INDEX(Table4,MATCH($H111,'AEO Table 4'!$A$34:$A$72,0),MATCH(J$107,'AEO Table 4'!$C$1:$AK$1,0))*Percent_rural*quadrillion</f>
        <v>9899623519458.543</v>
      </c>
      <c r="K111" s="76">
        <f>INDEX(Table4,MATCH($H111,'AEO Table 4'!$A$34:$A$72,0),MATCH(K$107,'AEO Table 4'!$C$1:$AK$1,0))*Percent_rural*quadrillion</f>
        <v>9416104060913.707</v>
      </c>
      <c r="L111" s="76">
        <f>INDEX(Table4,MATCH($H111,'AEO Table 4'!$A$34:$A$72,0),MATCH(L$107,'AEO Table 4'!$C$1:$AK$1,0))*Percent_rural*quadrillion</f>
        <v>8978113367174.2793</v>
      </c>
      <c r="M111" s="76">
        <f>INDEX(Table4,MATCH($H111,'AEO Table 4'!$A$34:$A$72,0),MATCH(M$107,'AEO Table 4'!$C$1:$AK$1,0))*Percent_rural*quadrillion</f>
        <v>8553840947546.5313</v>
      </c>
      <c r="N111" s="76">
        <f>INDEX(Table4,MATCH($H111,'AEO Table 4'!$A$34:$A$72,0),MATCH(N$107,'AEO Table 4'!$C$1:$AK$1,0))*Percent_rural*quadrillion</f>
        <v>8162373096446.7002</v>
      </c>
      <c r="O111" s="76">
        <f>INDEX(Table4,MATCH($H111,'AEO Table 4'!$A$34:$A$72,0),MATCH(O$107,'AEO Table 4'!$C$1:$AK$1,0))*Percent_rural*quadrillion</f>
        <v>7812457698815.5664</v>
      </c>
      <c r="P111" s="76">
        <f>INDEX(Table4,MATCH($H111,'AEO Table 4'!$A$34:$A$72,0),MATCH(P$107,'AEO Table 4'!$C$1:$AK$1,0))*Percent_rural*quadrillion</f>
        <v>7512047377326.5654</v>
      </c>
      <c r="Q111" s="76">
        <f>INDEX(Table4,MATCH($H111,'AEO Table 4'!$A$34:$A$72,0),MATCH(Q$107,'AEO Table 4'!$C$1:$AK$1,0))*Percent_rural*quadrillion</f>
        <v>7257165820642.9775</v>
      </c>
      <c r="R111" s="76">
        <f>INDEX(Table4,MATCH($H111,'AEO Table 4'!$A$34:$A$72,0),MATCH(R$107,'AEO Table 4'!$C$1:$AK$1,0))*Percent_rural*quadrillion</f>
        <v>7055169204737.7324</v>
      </c>
      <c r="S111" s="76">
        <f>INDEX(Table4,MATCH($H111,'AEO Table 4'!$A$34:$A$72,0),MATCH(S$107,'AEO Table 4'!$C$1:$AK$1,0))*Percent_rural*quadrillion</f>
        <v>6888760575296.1084</v>
      </c>
      <c r="T111" s="76">
        <f>INDEX(Table4,MATCH($H111,'AEO Table 4'!$A$34:$A$72,0),MATCH(T$107,'AEO Table 4'!$C$1:$AK$1,0))*Percent_rural*quadrillion</f>
        <v>6758337563451.7773</v>
      </c>
      <c r="U111" s="76">
        <f>INDEX(Table4,MATCH($H111,'AEO Table 4'!$A$34:$A$72,0),MATCH(U$107,'AEO Table 4'!$C$1:$AK$1,0))*Percent_rural*quadrillion</f>
        <v>6666882402707.2754</v>
      </c>
      <c r="V111" s="76">
        <f>INDEX(Table4,MATCH($H111,'AEO Table 4'!$A$34:$A$72,0),MATCH(V$107,'AEO Table 4'!$C$1:$AK$1,0))*Percent_rural*quadrillion</f>
        <v>6564890016920.4736</v>
      </c>
      <c r="W111" s="76">
        <f>INDEX(Table4,MATCH($H111,'AEO Table 4'!$A$34:$A$72,0),MATCH(W$107,'AEO Table 4'!$C$1:$AK$1,0))*Percent_rural*quadrillion</f>
        <v>6457330795262.2676</v>
      </c>
      <c r="X111" s="76">
        <f>INDEX(Table4,MATCH($H111,'AEO Table 4'!$A$34:$A$72,0),MATCH(X$107,'AEO Table 4'!$C$1:$AK$1,0))*Percent_rural*quadrillion</f>
        <v>6343409475465.3125</v>
      </c>
      <c r="Y111" s="76">
        <f>INDEX(Table4,MATCH($H111,'AEO Table 4'!$A$34:$A$72,0),MATCH(Y$107,'AEO Table 4'!$C$1:$AK$1,0))*Percent_rural*quadrillion</f>
        <v>6227500000000</v>
      </c>
      <c r="Z111" s="76">
        <f>INDEX(Table4,MATCH($H111,'AEO Table 4'!$A$34:$A$72,0),MATCH(Z$107,'AEO Table 4'!$C$1:$AK$1,0))*Percent_rural*quadrillion</f>
        <v>6109403553299.4922</v>
      </c>
      <c r="AA111" s="76">
        <f>INDEX(Table4,MATCH($H111,'AEO Table 4'!$A$34:$A$72,0),MATCH(AA$107,'AEO Table 4'!$C$1:$AK$1,0))*Percent_rural*quadrillion</f>
        <v>5989517766497.4619</v>
      </c>
      <c r="AB111" s="76">
        <f>INDEX(Table4,MATCH($H111,'AEO Table 4'!$A$34:$A$72,0),MATCH(AB$107,'AEO Table 4'!$C$1:$AK$1,0))*Percent_rural*quadrillion</f>
        <v>5870626057529.6104</v>
      </c>
      <c r="AC111" s="76">
        <f>INDEX(Table4,MATCH($H111,'AEO Table 4'!$A$34:$A$72,0),MATCH(AC$107,'AEO Table 4'!$C$1:$AK$1,0))*Percent_rural*quadrillion</f>
        <v>5753126057529.6113</v>
      </c>
      <c r="AD111" s="76">
        <f>INDEX(Table4,MATCH($H111,'AEO Table 4'!$A$34:$A$72,0),MATCH(AD$107,'AEO Table 4'!$C$1:$AK$1,0))*Percent_rural*quadrillion</f>
        <v>5636620135363.791</v>
      </c>
      <c r="AE111" s="76">
        <f>INDEX(Table4,MATCH($H111,'AEO Table 4'!$A$34:$A$72,0),MATCH(AE$107,'AEO Table 4'!$C$1:$AK$1,0))*Percent_rural*quadrillion</f>
        <v>5525681049069.374</v>
      </c>
      <c r="AF111" s="76">
        <f>INDEX(Table4,MATCH($H111,'AEO Table 4'!$A$34:$A$72,0),MATCH(AF$107,'AEO Table 4'!$C$1:$AK$1,0))*Percent_rural*quadrillion</f>
        <v>5417326565143.8242</v>
      </c>
      <c r="AG111" s="76">
        <f>INDEX(Table4,MATCH($H111,'AEO Table 4'!$A$34:$A$72,0),MATCH(AG$107,'AEO Table 4'!$C$1:$AK$1,0))*Percent_rural*quadrillion</f>
        <v>5309767343485.6172</v>
      </c>
      <c r="AH111" s="76">
        <f>INDEX(Table4,MATCH($H111,'AEO Table 4'!$A$34:$A$72,0),MATCH(AH$107,'AEO Table 4'!$C$1:$AK$1,0))*Percent_rural*quadrillion</f>
        <v>5206780879864.6367</v>
      </c>
      <c r="AI111" s="76">
        <f>INDEX(Table4,MATCH($H111,'AEO Table 4'!$A$34:$A$72,0),MATCH(AI$107,'AEO Table 4'!$C$1:$AK$1,0))*Percent_rural*quadrillion</f>
        <v>5109758883248.7305</v>
      </c>
      <c r="AJ111" s="76">
        <f>INDEX(Table4,MATCH($H111,'AEO Table 4'!$A$34:$A$72,0),MATCH(AJ$107,'AEO Table 4'!$C$1:$AK$1,0))*Percent_rural*quadrillion</f>
        <v>5015719120135.3633</v>
      </c>
      <c r="AK111" s="76">
        <f>INDEX(Table4,MATCH($H111,'AEO Table 4'!$A$34:$A$72,0),MATCH(AK$107,'AEO Table 4'!$C$1:$AK$1,0))*Percent_rural*quadrillion</f>
        <v>4928836717428.0879</v>
      </c>
      <c r="AL111" s="76">
        <f>INDEX(Table4,MATCH($H111,'AEO Table 4'!$A$34:$A$72,0),MATCH(AL$107,'AEO Table 4'!$C$1:$AK$1,0))*Percent_rural*quadrillion</f>
        <v>4845135363790.1855</v>
      </c>
      <c r="AM111" s="76">
        <f>INDEX(Table4,MATCH($H111,'AEO Table 4'!$A$34:$A$72,0),MATCH(AM$107,'AEO Table 4'!$C$1:$AK$1,0))*Percent_rural*quadrillion</f>
        <v>4763422165820.6436</v>
      </c>
      <c r="AN111" s="76">
        <f>INDEX(Table4,MATCH($H111,'AEO Table 4'!$A$34:$A$72,0),MATCH(AN$107,'AEO Table 4'!$C$1:$AK$1,0))*Percent_rural*quadrillion</f>
        <v>4684293570219.9658</v>
      </c>
      <c r="AO111" s="76">
        <f>INDEX(Table4,MATCH($H111,'AEO Table 4'!$A$34:$A$72,0),MATCH(AO$107,'AEO Table 4'!$C$1:$AK$1,0))*Percent_rural*quadrillion</f>
        <v>4608544839255.499</v>
      </c>
    </row>
    <row r="112" spans="2:41" x14ac:dyDescent="0.45">
      <c r="I112" s="1" t="s">
        <v>111</v>
      </c>
      <c r="J112" s="9">
        <v>0</v>
      </c>
      <c r="K112" s="9">
        <v>0</v>
      </c>
      <c r="L112" s="9">
        <v>0</v>
      </c>
      <c r="M112" s="9">
        <v>0</v>
      </c>
      <c r="N112" s="9">
        <v>0</v>
      </c>
      <c r="O112" s="9">
        <v>0</v>
      </c>
      <c r="P112" s="9">
        <v>0</v>
      </c>
      <c r="Q112" s="9">
        <v>0</v>
      </c>
      <c r="R112" s="9">
        <v>0</v>
      </c>
      <c r="S112" s="9">
        <v>0</v>
      </c>
      <c r="T112" s="9">
        <v>0</v>
      </c>
      <c r="U112" s="9">
        <v>0</v>
      </c>
      <c r="V112" s="9">
        <v>0</v>
      </c>
      <c r="W112" s="9">
        <v>0</v>
      </c>
      <c r="X112" s="9">
        <v>0</v>
      </c>
      <c r="Y112" s="9">
        <v>0</v>
      </c>
      <c r="Z112" s="9">
        <v>0</v>
      </c>
      <c r="AA112" s="9">
        <v>0</v>
      </c>
      <c r="AB112" s="9">
        <v>0</v>
      </c>
      <c r="AC112" s="9">
        <v>0</v>
      </c>
      <c r="AD112" s="9">
        <v>0</v>
      </c>
      <c r="AE112" s="9">
        <v>0</v>
      </c>
      <c r="AF112" s="9">
        <v>0</v>
      </c>
      <c r="AG112" s="9">
        <v>0</v>
      </c>
      <c r="AH112" s="9">
        <v>0</v>
      </c>
      <c r="AI112" s="9">
        <v>0</v>
      </c>
      <c r="AJ112" s="9">
        <v>0</v>
      </c>
      <c r="AK112" s="9">
        <v>0</v>
      </c>
      <c r="AL112" s="9">
        <v>0</v>
      </c>
      <c r="AM112" s="9">
        <v>0</v>
      </c>
      <c r="AN112" s="9">
        <v>0</v>
      </c>
      <c r="AO112" s="9">
        <v>0</v>
      </c>
    </row>
    <row r="113" spans="6:41" x14ac:dyDescent="0.45">
      <c r="I113" s="1" t="s">
        <v>239</v>
      </c>
      <c r="J113" s="9">
        <v>0</v>
      </c>
      <c r="K113" s="9">
        <v>0</v>
      </c>
      <c r="L113" s="9">
        <v>0</v>
      </c>
      <c r="M113" s="9">
        <v>0</v>
      </c>
      <c r="N113" s="9">
        <v>0</v>
      </c>
      <c r="O113" s="9">
        <v>0</v>
      </c>
      <c r="P113" s="9">
        <v>0</v>
      </c>
      <c r="Q113" s="9">
        <v>0</v>
      </c>
      <c r="R113" s="9">
        <v>0</v>
      </c>
      <c r="S113" s="9">
        <v>0</v>
      </c>
      <c r="T113" s="9">
        <v>0</v>
      </c>
      <c r="U113" s="9">
        <v>0</v>
      </c>
      <c r="V113" s="9">
        <v>0</v>
      </c>
      <c r="W113" s="9">
        <v>0</v>
      </c>
      <c r="X113" s="9">
        <v>0</v>
      </c>
      <c r="Y113" s="9">
        <v>0</v>
      </c>
      <c r="Z113" s="9">
        <v>0</v>
      </c>
      <c r="AA113" s="9">
        <v>0</v>
      </c>
      <c r="AB113" s="9">
        <v>0</v>
      </c>
      <c r="AC113" s="9">
        <v>0</v>
      </c>
      <c r="AD113" s="9">
        <v>0</v>
      </c>
      <c r="AE113" s="9">
        <v>0</v>
      </c>
      <c r="AF113" s="9">
        <v>0</v>
      </c>
      <c r="AG113" s="9">
        <v>0</v>
      </c>
      <c r="AH113" s="9">
        <v>0</v>
      </c>
      <c r="AI113" s="9">
        <v>0</v>
      </c>
      <c r="AJ113" s="9">
        <v>0</v>
      </c>
      <c r="AK113" s="9">
        <v>0</v>
      </c>
      <c r="AL113" s="9">
        <v>0</v>
      </c>
      <c r="AM113" s="9">
        <v>0</v>
      </c>
      <c r="AN113" s="9">
        <v>0</v>
      </c>
      <c r="AO113" s="9">
        <v>0</v>
      </c>
    </row>
    <row r="114" spans="6:41" x14ac:dyDescent="0.45">
      <c r="I114" s="1" t="s">
        <v>387</v>
      </c>
      <c r="J114" s="9">
        <v>0</v>
      </c>
      <c r="K114" s="9">
        <v>0</v>
      </c>
      <c r="L114" s="9">
        <v>0</v>
      </c>
      <c r="M114" s="9">
        <v>0</v>
      </c>
      <c r="N114" s="9">
        <v>0</v>
      </c>
      <c r="O114" s="9">
        <v>0</v>
      </c>
      <c r="P114" s="9">
        <v>0</v>
      </c>
      <c r="Q114" s="9">
        <v>0</v>
      </c>
      <c r="R114" s="9">
        <v>0</v>
      </c>
      <c r="S114" s="9">
        <v>0</v>
      </c>
      <c r="T114" s="9">
        <v>0</v>
      </c>
      <c r="U114" s="9">
        <v>0</v>
      </c>
      <c r="V114" s="9">
        <v>0</v>
      </c>
      <c r="W114" s="9">
        <v>0</v>
      </c>
      <c r="X114" s="9">
        <v>0</v>
      </c>
      <c r="Y114" s="9">
        <v>0</v>
      </c>
      <c r="Z114" s="9">
        <v>0</v>
      </c>
      <c r="AA114" s="9">
        <v>0</v>
      </c>
      <c r="AB114" s="9">
        <v>0</v>
      </c>
      <c r="AC114" s="9">
        <v>0</v>
      </c>
      <c r="AD114" s="9">
        <v>0</v>
      </c>
      <c r="AE114" s="9">
        <v>0</v>
      </c>
      <c r="AF114" s="9">
        <v>0</v>
      </c>
      <c r="AG114" s="9">
        <v>0</v>
      </c>
      <c r="AH114" s="9">
        <v>0</v>
      </c>
      <c r="AI114" s="9">
        <v>0</v>
      </c>
      <c r="AJ114" s="9">
        <v>0</v>
      </c>
      <c r="AK114" s="9">
        <v>0</v>
      </c>
      <c r="AL114" s="9">
        <v>0</v>
      </c>
      <c r="AM114" s="9">
        <v>0</v>
      </c>
      <c r="AN114" s="9">
        <v>0</v>
      </c>
      <c r="AO114" s="9">
        <v>0</v>
      </c>
    </row>
    <row r="115" spans="6:41" x14ac:dyDescent="0.45">
      <c r="I115" s="1" t="s">
        <v>388</v>
      </c>
      <c r="J115" s="9">
        <v>0</v>
      </c>
      <c r="K115" s="9">
        <v>0</v>
      </c>
      <c r="L115" s="9">
        <v>0</v>
      </c>
      <c r="M115" s="9">
        <v>0</v>
      </c>
      <c r="N115" s="9">
        <v>0</v>
      </c>
      <c r="O115" s="9">
        <v>0</v>
      </c>
      <c r="P115" s="9">
        <v>0</v>
      </c>
      <c r="Q115" s="9">
        <v>0</v>
      </c>
      <c r="R115" s="9">
        <v>0</v>
      </c>
      <c r="S115" s="9">
        <v>0</v>
      </c>
      <c r="T115" s="9">
        <v>0</v>
      </c>
      <c r="U115" s="9">
        <v>0</v>
      </c>
      <c r="V115" s="9">
        <v>0</v>
      </c>
      <c r="W115" s="9">
        <v>0</v>
      </c>
      <c r="X115" s="9">
        <v>0</v>
      </c>
      <c r="Y115" s="9">
        <v>0</v>
      </c>
      <c r="Z115" s="9">
        <v>0</v>
      </c>
      <c r="AA115" s="9">
        <v>0</v>
      </c>
      <c r="AB115" s="9">
        <v>0</v>
      </c>
      <c r="AC115" s="9">
        <v>0</v>
      </c>
      <c r="AD115" s="9">
        <v>0</v>
      </c>
      <c r="AE115" s="9">
        <v>0</v>
      </c>
      <c r="AF115" s="9">
        <v>0</v>
      </c>
      <c r="AG115" s="9">
        <v>0</v>
      </c>
      <c r="AH115" s="9">
        <v>0</v>
      </c>
      <c r="AI115" s="9">
        <v>0</v>
      </c>
      <c r="AJ115" s="9">
        <v>0</v>
      </c>
      <c r="AK115" s="9">
        <v>0</v>
      </c>
      <c r="AL115" s="9">
        <v>0</v>
      </c>
      <c r="AM115" s="9">
        <v>0</v>
      </c>
      <c r="AN115" s="9">
        <v>0</v>
      </c>
      <c r="AO115" s="9">
        <v>0</v>
      </c>
    </row>
    <row r="116" spans="6:41" x14ac:dyDescent="0.45">
      <c r="G116" s="14" t="s">
        <v>468</v>
      </c>
      <c r="H116" s="14" t="s">
        <v>469</v>
      </c>
      <c r="I116" s="1" t="s">
        <v>389</v>
      </c>
      <c r="J116" s="76">
        <f>SUM(INDEX(Table4,MATCH($G116,'AEO Table 4'!$A$34:$A$72,0),MATCH(J$107,'AEO Table 4'!$C$1:$AK$1,0)),INDEX(Table4,MATCH($H116,'AEO Table 4'!$A$34:$A$72,0),MATCH(J$107,'AEO Table 4'!$C$1:$AK$1,0)))*Percent_rural*quadrillion</f>
        <v>16250389170896.787</v>
      </c>
      <c r="K116" s="76">
        <f>SUM(INDEX(Table4,MATCH($G116,'AEO Table 4'!$A$34:$A$72,0),MATCH(K$107,'AEO Table 4'!$C$1:$AK$1,0)),INDEX(Table4,MATCH($H116,'AEO Table 4'!$A$34:$A$72,0),MATCH(K$107,'AEO Table 4'!$C$1:$AK$1,0)))*Percent_rural*quadrillion</f>
        <v>15628096446700.508</v>
      </c>
      <c r="L116" s="76">
        <f>SUM(INDEX(Table4,MATCH($G116,'AEO Table 4'!$A$34:$A$72,0),MATCH(L$107,'AEO Table 4'!$C$1:$AK$1,0)),INDEX(Table4,MATCH($H116,'AEO Table 4'!$A$34:$A$72,0),MATCH(L$107,'AEO Table 4'!$C$1:$AK$1,0)))*Percent_rural*quadrillion</f>
        <v>15090101522842.639</v>
      </c>
      <c r="M116" s="76">
        <f>SUM(INDEX(Table4,MATCH($G116,'AEO Table 4'!$A$34:$A$72,0),MATCH(M$107,'AEO Table 4'!$C$1:$AK$1,0)),INDEX(Table4,MATCH($H116,'AEO Table 4'!$A$34:$A$72,0),MATCH(M$107,'AEO Table 4'!$C$1:$AK$1,0)))*Percent_rural*quadrillion</f>
        <v>14569204737732.654</v>
      </c>
      <c r="N116" s="76">
        <f>SUM(INDEX(Table4,MATCH($G116,'AEO Table 4'!$A$34:$A$72,0),MATCH(N$107,'AEO Table 4'!$C$1:$AK$1,0)),INDEX(Table4,MATCH($H116,'AEO Table 4'!$A$34:$A$72,0),MATCH(N$107,'AEO Table 4'!$C$1:$AK$1,0)))*Percent_rural*quadrillion</f>
        <v>14074551607445.008</v>
      </c>
      <c r="O116" s="76">
        <f>SUM(INDEX(Table4,MATCH($G116,'AEO Table 4'!$A$34:$A$72,0),MATCH(O$107,'AEO Table 4'!$C$1:$AK$1,0)),INDEX(Table4,MATCH($H116,'AEO Table 4'!$A$34:$A$72,0),MATCH(O$107,'AEO Table 4'!$C$1:$AK$1,0)))*Percent_rural*quadrillion</f>
        <v>13621053299492.385</v>
      </c>
      <c r="P116" s="76">
        <f>SUM(INDEX(Table4,MATCH($G116,'AEO Table 4'!$A$34:$A$72,0),MATCH(P$107,'AEO Table 4'!$C$1:$AK$1,0)),INDEX(Table4,MATCH($H116,'AEO Table 4'!$A$34:$A$72,0),MATCH(P$107,'AEO Table 4'!$C$1:$AK$1,0)))*Percent_rural*quadrillion</f>
        <v>13199763113367.174</v>
      </c>
      <c r="Q116" s="76">
        <f>SUM(INDEX(Table4,MATCH($G116,'AEO Table 4'!$A$34:$A$72,0),MATCH(Q$107,'AEO Table 4'!$C$1:$AK$1,0)),INDEX(Table4,MATCH($H116,'AEO Table 4'!$A$34:$A$72,0),MATCH(Q$107,'AEO Table 4'!$C$1:$AK$1,0)))*Percent_rural*quadrillion</f>
        <v>12805313028764.803</v>
      </c>
      <c r="R116" s="76">
        <f>SUM(INDEX(Table4,MATCH($G116,'AEO Table 4'!$A$34:$A$72,0),MATCH(R$107,'AEO Table 4'!$C$1:$AK$1,0)),INDEX(Table4,MATCH($H116,'AEO Table 4'!$A$34:$A$72,0),MATCH(R$107,'AEO Table 4'!$C$1:$AK$1,0)))*Percent_rural*quadrillion</f>
        <v>12444860406091.369</v>
      </c>
      <c r="S116" s="76">
        <f>SUM(INDEX(Table4,MATCH($G116,'AEO Table 4'!$A$34:$A$72,0),MATCH(S$107,'AEO Table 4'!$C$1:$AK$1,0)),INDEX(Table4,MATCH($H116,'AEO Table 4'!$A$34:$A$72,0),MATCH(S$107,'AEO Table 4'!$C$1:$AK$1,0)))*Percent_rural*quadrillion</f>
        <v>12128743654822.334</v>
      </c>
      <c r="T116" s="76">
        <f>SUM(INDEX(Table4,MATCH($G116,'AEO Table 4'!$A$34:$A$72,0),MATCH(T$107,'AEO Table 4'!$C$1:$AK$1,0)),INDEX(Table4,MATCH($H116,'AEO Table 4'!$A$34:$A$72,0),MATCH(T$107,'AEO Table 4'!$C$1:$AK$1,0)))*Percent_rural*quadrillion</f>
        <v>11857758037225.041</v>
      </c>
      <c r="U116" s="76">
        <f>SUM(INDEX(Table4,MATCH($G116,'AEO Table 4'!$A$34:$A$72,0),MATCH(U$107,'AEO Table 4'!$C$1:$AK$1,0)),INDEX(Table4,MATCH($H116,'AEO Table 4'!$A$34:$A$72,0),MATCH(U$107,'AEO Table 4'!$C$1:$AK$1,0)))*Percent_rural*quadrillion</f>
        <v>11629120135363.791</v>
      </c>
      <c r="V116" s="76">
        <f>SUM(INDEX(Table4,MATCH($G116,'AEO Table 4'!$A$34:$A$72,0),MATCH(V$107,'AEO Table 4'!$C$1:$AK$1,0)),INDEX(Table4,MATCH($H116,'AEO Table 4'!$A$34:$A$72,0),MATCH(V$107,'AEO Table 4'!$C$1:$AK$1,0)))*Percent_rural*quadrillion</f>
        <v>11396704737732.656</v>
      </c>
      <c r="W116" s="76">
        <f>SUM(INDEX(Table4,MATCH($G116,'AEO Table 4'!$A$34:$A$72,0),MATCH(W$107,'AEO Table 4'!$C$1:$AK$1,0)),INDEX(Table4,MATCH($H116,'AEO Table 4'!$A$34:$A$72,0),MATCH(W$107,'AEO Table 4'!$C$1:$AK$1,0)))*Percent_rural*quadrillion</f>
        <v>11159915397631.135</v>
      </c>
      <c r="X116" s="76">
        <f>SUM(INDEX(Table4,MATCH($G116,'AEO Table 4'!$A$34:$A$72,0),MATCH(X$107,'AEO Table 4'!$C$1:$AK$1,0)),INDEX(Table4,MATCH($H116,'AEO Table 4'!$A$34:$A$72,0),MATCH(X$107,'AEO Table 4'!$C$1:$AK$1,0)))*Percent_rural*quadrillion</f>
        <v>10922927241962.775</v>
      </c>
      <c r="Y116" s="76">
        <f>SUM(INDEX(Table4,MATCH($G116,'AEO Table 4'!$A$34:$A$72,0),MATCH(Y$107,'AEO Table 4'!$C$1:$AK$1,0)),INDEX(Table4,MATCH($H116,'AEO Table 4'!$A$34:$A$72,0),MATCH(Y$107,'AEO Table 4'!$C$1:$AK$1,0)))*Percent_rural*quadrillion</f>
        <v>10687131979695.432</v>
      </c>
      <c r="Z116" s="76">
        <f>SUM(INDEX(Table4,MATCH($G116,'AEO Table 4'!$A$34:$A$72,0),MATCH(Z$107,'AEO Table 4'!$C$1:$AK$1,0)),INDEX(Table4,MATCH($H116,'AEO Table 4'!$A$34:$A$72,0),MATCH(Z$107,'AEO Table 4'!$C$1:$AK$1,0)))*Percent_rural*quadrillion</f>
        <v>10456505922165.82</v>
      </c>
      <c r="AA116" s="76">
        <f>SUM(INDEX(Table4,MATCH($G116,'AEO Table 4'!$A$34:$A$72,0),MATCH(AA$107,'AEO Table 4'!$C$1:$AK$1,0)),INDEX(Table4,MATCH($H116,'AEO Table 4'!$A$34:$A$72,0),MATCH(AA$107,'AEO Table 4'!$C$1:$AK$1,0)))*Percent_rural*quadrillion</f>
        <v>10230651438240.271</v>
      </c>
      <c r="AB116" s="76">
        <f>SUM(INDEX(Table4,MATCH($G116,'AEO Table 4'!$A$34:$A$72,0),MATCH(AB$107,'AEO Table 4'!$C$1:$AK$1,0)),INDEX(Table4,MATCH($H116,'AEO Table 4'!$A$34:$A$72,0),MATCH(AB$107,'AEO Table 4'!$C$1:$AK$1,0)))*Percent_rural*quadrillion</f>
        <v>10012550761421.318</v>
      </c>
      <c r="AC116" s="76">
        <f>SUM(INDEX(Table4,MATCH($G116,'AEO Table 4'!$A$34:$A$72,0),MATCH(AC$107,'AEO Table 4'!$C$1:$AK$1,0)),INDEX(Table4,MATCH($H116,'AEO Table 4'!$A$34:$A$72,0),MATCH(AC$107,'AEO Table 4'!$C$1:$AK$1,0)))*Percent_rural*quadrillion</f>
        <v>9795444162436.5469</v>
      </c>
      <c r="AD116" s="76">
        <f>SUM(INDEX(Table4,MATCH($G116,'AEO Table 4'!$A$34:$A$72,0),MATCH(AD$107,'AEO Table 4'!$C$1:$AK$1,0)),INDEX(Table4,MATCH($H116,'AEO Table 4'!$A$34:$A$72,0),MATCH(AD$107,'AEO Table 4'!$C$1:$AK$1,0)))*Percent_rural*quadrillion</f>
        <v>9582711505922.166</v>
      </c>
      <c r="AE116" s="76">
        <f>SUM(INDEX(Table4,MATCH($G116,'AEO Table 4'!$A$34:$A$72,0),MATCH(AE$107,'AEO Table 4'!$C$1:$AK$1,0)),INDEX(Table4,MATCH($H116,'AEO Table 4'!$A$34:$A$72,0),MATCH(AE$107,'AEO Table 4'!$C$1:$AK$1,0)))*Percent_rural*quadrillion</f>
        <v>9377931472081.2188</v>
      </c>
      <c r="AF116" s="76">
        <f>SUM(INDEX(Table4,MATCH($G116,'AEO Table 4'!$A$34:$A$72,0),MATCH(AF$107,'AEO Table 4'!$C$1:$AK$1,0)),INDEX(Table4,MATCH($H116,'AEO Table 4'!$A$34:$A$72,0),MATCH(AF$107,'AEO Table 4'!$C$1:$AK$1,0)))*Percent_rural*quadrillion</f>
        <v>9183092216582.0625</v>
      </c>
      <c r="AG116" s="76">
        <f>SUM(INDEX(Table4,MATCH($G116,'AEO Table 4'!$A$34:$A$72,0),MATCH(AG$107,'AEO Table 4'!$C$1:$AK$1,0)),INDEX(Table4,MATCH($H116,'AEO Table 4'!$A$34:$A$72,0),MATCH(AG$107,'AEO Table 4'!$C$1:$AK$1,0)))*Percent_rural*quadrillion</f>
        <v>8997796108291.0332</v>
      </c>
      <c r="AH116" s="76">
        <f>SUM(INDEX(Table4,MATCH($G116,'AEO Table 4'!$A$34:$A$72,0),MATCH(AH$107,'AEO Table 4'!$C$1:$AK$1,0)),INDEX(Table4,MATCH($H116,'AEO Table 4'!$A$34:$A$72,0),MATCH(AH$107,'AEO Table 4'!$C$1:$AK$1,0)))*Percent_rural*quadrillion</f>
        <v>8822639593908.6289</v>
      </c>
      <c r="AI116" s="76">
        <f>SUM(INDEX(Table4,MATCH($G116,'AEO Table 4'!$A$34:$A$72,0),MATCH(AI$107,'AEO Table 4'!$C$1:$AK$1,0)),INDEX(Table4,MATCH($H116,'AEO Table 4'!$A$34:$A$72,0),MATCH(AI$107,'AEO Table 4'!$C$1:$AK$1,0)))*Percent_rural*quadrillion</f>
        <v>8659610829103.2148</v>
      </c>
      <c r="AJ116" s="76">
        <f>SUM(INDEX(Table4,MATCH($G116,'AEO Table 4'!$A$34:$A$72,0),MATCH(AJ$107,'AEO Table 4'!$C$1:$AK$1,0)),INDEX(Table4,MATCH($H116,'AEO Table 4'!$A$34:$A$72,0),MATCH(AJ$107,'AEO Table 4'!$C$1:$AK$1,0)))*Percent_rural*quadrillion</f>
        <v>8507914551607.4443</v>
      </c>
      <c r="AK116" s="76">
        <f>SUM(INDEX(Table4,MATCH($G116,'AEO Table 4'!$A$34:$A$72,0),MATCH(AK$107,'AEO Table 4'!$C$1:$AK$1,0)),INDEX(Table4,MATCH($H116,'AEO Table 4'!$A$34:$A$72,0),MATCH(AK$107,'AEO Table 4'!$C$1:$AK$1,0)))*Percent_rural*quadrillion</f>
        <v>8367153130287.6475</v>
      </c>
      <c r="AL116" s="76">
        <f>SUM(INDEX(Table4,MATCH($G116,'AEO Table 4'!$A$34:$A$72,0),MATCH(AL$107,'AEO Table 4'!$C$1:$AK$1,0)),INDEX(Table4,MATCH($H116,'AEO Table 4'!$A$34:$A$72,0),MATCH(AL$107,'AEO Table 4'!$C$1:$AK$1,0)))*Percent_rural*quadrillion</f>
        <v>8234344331641.2852</v>
      </c>
      <c r="AM116" s="76">
        <f>SUM(INDEX(Table4,MATCH($G116,'AEO Table 4'!$A$34:$A$72,0),MATCH(AM$107,'AEO Table 4'!$C$1:$AK$1,0)),INDEX(Table4,MATCH($H116,'AEO Table 4'!$A$34:$A$72,0),MATCH(AM$107,'AEO Table 4'!$C$1:$AK$1,0)))*Percent_rural*quadrillion</f>
        <v>8107499999999.998</v>
      </c>
      <c r="AN116" s="76">
        <f>SUM(INDEX(Table4,MATCH($G116,'AEO Table 4'!$A$34:$A$72,0),MATCH(AN$107,'AEO Table 4'!$C$1:$AK$1,0)),INDEX(Table4,MATCH($H116,'AEO Table 4'!$A$34:$A$72,0),MATCH(AN$107,'AEO Table 4'!$C$1:$AK$1,0)))*Percent_rural*quadrillion</f>
        <v>7985824873096.4463</v>
      </c>
      <c r="AO116" s="76">
        <f>SUM(INDEX(Table4,MATCH($G116,'AEO Table 4'!$A$34:$A$72,0),MATCH(AO$107,'AEO Table 4'!$C$1:$AK$1,0)),INDEX(Table4,MATCH($H116,'AEO Table 4'!$A$34:$A$72,0),MATCH(AO$107,'AEO Table 4'!$C$1:$AK$1,0)))*Percent_rural*quadrillion</f>
        <v>7869120135363.79</v>
      </c>
    </row>
    <row r="117" spans="6:41" x14ac:dyDescent="0.45">
      <c r="I117" s="1" t="s">
        <v>390</v>
      </c>
      <c r="J117" s="9">
        <v>0</v>
      </c>
      <c r="K117" s="9">
        <v>0</v>
      </c>
      <c r="L117" s="9">
        <v>0</v>
      </c>
      <c r="M117" s="9">
        <v>0</v>
      </c>
      <c r="N117" s="9">
        <v>0</v>
      </c>
      <c r="O117" s="9">
        <v>0</v>
      </c>
      <c r="P117" s="9">
        <v>0</v>
      </c>
      <c r="Q117" s="9">
        <v>0</v>
      </c>
      <c r="R117" s="9">
        <v>0</v>
      </c>
      <c r="S117" s="9">
        <v>0</v>
      </c>
      <c r="T117" s="9">
        <v>0</v>
      </c>
      <c r="U117" s="9">
        <v>0</v>
      </c>
      <c r="V117" s="9">
        <v>0</v>
      </c>
      <c r="W117" s="9">
        <v>0</v>
      </c>
      <c r="X117" s="9">
        <v>0</v>
      </c>
      <c r="Y117" s="9">
        <v>0</v>
      </c>
      <c r="Z117" s="9">
        <v>0</v>
      </c>
      <c r="AA117" s="9">
        <v>0</v>
      </c>
      <c r="AB117" s="9">
        <v>0</v>
      </c>
      <c r="AC117" s="9">
        <v>0</v>
      </c>
      <c r="AD117" s="9">
        <v>0</v>
      </c>
      <c r="AE117" s="9">
        <v>0</v>
      </c>
      <c r="AF117" s="9">
        <v>0</v>
      </c>
      <c r="AG117" s="9">
        <v>0</v>
      </c>
      <c r="AH117" s="9">
        <v>0</v>
      </c>
      <c r="AI117" s="9">
        <v>0</v>
      </c>
      <c r="AJ117" s="9">
        <v>0</v>
      </c>
      <c r="AK117" s="9">
        <v>0</v>
      </c>
      <c r="AL117" s="9">
        <v>0</v>
      </c>
      <c r="AM117" s="9">
        <v>0</v>
      </c>
      <c r="AN117" s="9">
        <v>0</v>
      </c>
      <c r="AO117" s="9">
        <v>0</v>
      </c>
    </row>
    <row r="119" spans="6:41" x14ac:dyDescent="0.45">
      <c r="H119" s="1" t="s">
        <v>425</v>
      </c>
    </row>
    <row r="120" spans="6:41" x14ac:dyDescent="0.45">
      <c r="I120" s="1" t="s">
        <v>105</v>
      </c>
      <c r="J120" s="1">
        <v>2019</v>
      </c>
      <c r="K120" s="1">
        <v>2020</v>
      </c>
      <c r="L120" s="1">
        <v>2021</v>
      </c>
      <c r="M120" s="1">
        <v>2022</v>
      </c>
      <c r="N120" s="1">
        <v>2023</v>
      </c>
      <c r="O120" s="1">
        <v>2024</v>
      </c>
      <c r="P120" s="1">
        <v>2025</v>
      </c>
      <c r="Q120" s="1">
        <v>2026</v>
      </c>
      <c r="R120" s="1">
        <v>2027</v>
      </c>
      <c r="S120" s="1">
        <v>2028</v>
      </c>
      <c r="T120" s="1">
        <v>2029</v>
      </c>
      <c r="U120" s="1">
        <v>2030</v>
      </c>
      <c r="V120" s="1">
        <v>2031</v>
      </c>
      <c r="W120" s="1">
        <v>2032</v>
      </c>
      <c r="X120" s="1">
        <v>2033</v>
      </c>
      <c r="Y120" s="1">
        <v>2034</v>
      </c>
      <c r="Z120" s="1">
        <v>2035</v>
      </c>
      <c r="AA120" s="1">
        <v>2036</v>
      </c>
      <c r="AB120" s="1">
        <v>2037</v>
      </c>
      <c r="AC120" s="1">
        <v>2038</v>
      </c>
      <c r="AD120" s="1">
        <v>2039</v>
      </c>
      <c r="AE120" s="1">
        <v>2040</v>
      </c>
      <c r="AF120" s="1">
        <v>2041</v>
      </c>
      <c r="AG120" s="1">
        <v>2042</v>
      </c>
      <c r="AH120" s="1">
        <v>2043</v>
      </c>
      <c r="AI120" s="1">
        <v>2044</v>
      </c>
      <c r="AJ120" s="1">
        <v>2045</v>
      </c>
      <c r="AK120" s="1">
        <v>2046</v>
      </c>
      <c r="AL120" s="1">
        <v>2047</v>
      </c>
      <c r="AM120" s="1">
        <v>2048</v>
      </c>
      <c r="AN120" s="1">
        <v>2049</v>
      </c>
      <c r="AO120" s="1">
        <v>2050</v>
      </c>
    </row>
    <row r="121" spans="6:41" x14ac:dyDescent="0.45">
      <c r="F121" s="69" t="s">
        <v>454</v>
      </c>
      <c r="G121" s="69" t="s">
        <v>451</v>
      </c>
      <c r="H121" s="69" t="s">
        <v>452</v>
      </c>
      <c r="I121" s="1" t="s">
        <v>106</v>
      </c>
      <c r="J121" s="76">
        <f>SUM(INDEX(Table4,MATCH($G121,'AEO Table 4'!$A$34:$A$72,0),MATCH(J$120,'AEO Table 4'!$C$1:$AK$1,0)),INDEX(Table4,MATCH($H121,'AEO Table 4'!$A$34:$A$72,0),MATCH(J$120,'AEO Table 4'!$C$1:$AK$1,0)),INDEX(Table4,MATCH($F121,'AEO Table 4'!$A$34:$A$72,0),MATCH(J$120,'AEO Table 4'!$C$1:$AK$1,0)))*Percent_rural*quadrillion</f>
        <v>356645304568527.88</v>
      </c>
      <c r="K121" s="76">
        <f>SUM(INDEX(Table4,MATCH($G121,'AEO Table 4'!$A$34:$A$72,0),MATCH(K$120,'AEO Table 4'!$C$1:$AK$1,0)),INDEX(Table4,MATCH($H121,'AEO Table 4'!$A$34:$A$72,0),MATCH(K$120,'AEO Table 4'!$C$1:$AK$1,0)),INDEX(Table4,MATCH($F121,'AEO Table 4'!$A$34:$A$72,0),MATCH(K$120,'AEO Table 4'!$C$1:$AK$1,0)))*Percent_rural*quadrillion</f>
        <v>362158062605752.94</v>
      </c>
      <c r="L121" s="76">
        <f>SUM(INDEX(Table4,MATCH($G121,'AEO Table 4'!$A$34:$A$72,0),MATCH(L$120,'AEO Table 4'!$C$1:$AK$1,0)),INDEX(Table4,MATCH($H121,'AEO Table 4'!$A$34:$A$72,0),MATCH(L$120,'AEO Table 4'!$C$1:$AK$1,0)),INDEX(Table4,MATCH($F121,'AEO Table 4'!$A$34:$A$72,0),MATCH(L$120,'AEO Table 4'!$C$1:$AK$1,0)))*Percent_rural*quadrillion</f>
        <v>365446869712351.94</v>
      </c>
      <c r="M121" s="76">
        <f>SUM(INDEX(Table4,MATCH($G121,'AEO Table 4'!$A$34:$A$72,0),MATCH(M$120,'AEO Table 4'!$C$1:$AK$1,0)),INDEX(Table4,MATCH($H121,'AEO Table 4'!$A$34:$A$72,0),MATCH(M$120,'AEO Table 4'!$C$1:$AK$1,0)),INDEX(Table4,MATCH($F121,'AEO Table 4'!$A$34:$A$72,0),MATCH(M$120,'AEO Table 4'!$C$1:$AK$1,0)))*Percent_rural*quadrillion</f>
        <v>364879251269035.56</v>
      </c>
      <c r="N121" s="76">
        <f>SUM(INDEX(Table4,MATCH($G121,'AEO Table 4'!$A$34:$A$72,0),MATCH(N$120,'AEO Table 4'!$C$1:$AK$1,0)),INDEX(Table4,MATCH($H121,'AEO Table 4'!$A$34:$A$72,0),MATCH(N$120,'AEO Table 4'!$C$1:$AK$1,0)),INDEX(Table4,MATCH($F121,'AEO Table 4'!$A$34:$A$72,0),MATCH(N$120,'AEO Table 4'!$C$1:$AK$1,0)))*Percent_rural*quadrillion</f>
        <v>363879010152284.31</v>
      </c>
      <c r="O121" s="76">
        <f>SUM(INDEX(Table4,MATCH($G121,'AEO Table 4'!$A$34:$A$72,0),MATCH(O$120,'AEO Table 4'!$C$1:$AK$1,0)),INDEX(Table4,MATCH($H121,'AEO Table 4'!$A$34:$A$72,0),MATCH(O$120,'AEO Table 4'!$C$1:$AK$1,0)),INDEX(Table4,MATCH($F121,'AEO Table 4'!$A$34:$A$72,0),MATCH(O$120,'AEO Table 4'!$C$1:$AK$1,0)))*Percent_rural*quadrillion</f>
        <v>363341611675126.94</v>
      </c>
      <c r="P121" s="76">
        <f>SUM(INDEX(Table4,MATCH($G121,'AEO Table 4'!$A$34:$A$72,0),MATCH(P$120,'AEO Table 4'!$C$1:$AK$1,0)),INDEX(Table4,MATCH($H121,'AEO Table 4'!$A$34:$A$72,0),MATCH(P$120,'AEO Table 4'!$C$1:$AK$1,0)),INDEX(Table4,MATCH($F121,'AEO Table 4'!$A$34:$A$72,0),MATCH(P$120,'AEO Table 4'!$C$1:$AK$1,0)))*Percent_rural*quadrillion</f>
        <v>362985334179357</v>
      </c>
      <c r="Q121" s="76">
        <f>SUM(INDEX(Table4,MATCH($G121,'AEO Table 4'!$A$34:$A$72,0),MATCH(Q$120,'AEO Table 4'!$C$1:$AK$1,0)),INDEX(Table4,MATCH($H121,'AEO Table 4'!$A$34:$A$72,0),MATCH(Q$120,'AEO Table 4'!$C$1:$AK$1,0)),INDEX(Table4,MATCH($F121,'AEO Table 4'!$A$34:$A$72,0),MATCH(Q$120,'AEO Table 4'!$C$1:$AK$1,0)))*Percent_rural*quadrillion</f>
        <v>364688189509306.25</v>
      </c>
      <c r="R121" s="76">
        <f>SUM(INDEX(Table4,MATCH($G121,'AEO Table 4'!$A$34:$A$72,0),MATCH(R$120,'AEO Table 4'!$C$1:$AK$1,0)),INDEX(Table4,MATCH($H121,'AEO Table 4'!$A$34:$A$72,0),MATCH(R$120,'AEO Table 4'!$C$1:$AK$1,0)),INDEX(Table4,MATCH($F121,'AEO Table 4'!$A$34:$A$72,0),MATCH(R$120,'AEO Table 4'!$C$1:$AK$1,0)))*Percent_rural*quadrillion</f>
        <v>366759052453468.69</v>
      </c>
      <c r="S121" s="76">
        <f>SUM(INDEX(Table4,MATCH($G121,'AEO Table 4'!$A$34:$A$72,0),MATCH(S$120,'AEO Table 4'!$C$1:$AK$1,0)),INDEX(Table4,MATCH($H121,'AEO Table 4'!$A$34:$A$72,0),MATCH(S$120,'AEO Table 4'!$C$1:$AK$1,0)),INDEX(Table4,MATCH($F121,'AEO Table 4'!$A$34:$A$72,0),MATCH(S$120,'AEO Table 4'!$C$1:$AK$1,0)))*Percent_rural*quadrillion</f>
        <v>369684822335025.38</v>
      </c>
      <c r="T121" s="76">
        <f>SUM(INDEX(Table4,MATCH($G121,'AEO Table 4'!$A$34:$A$72,0),MATCH(T$120,'AEO Table 4'!$C$1:$AK$1,0)),INDEX(Table4,MATCH($H121,'AEO Table 4'!$A$34:$A$72,0),MATCH(T$120,'AEO Table 4'!$C$1:$AK$1,0)),INDEX(Table4,MATCH($F121,'AEO Table 4'!$A$34:$A$72,0),MATCH(T$120,'AEO Table 4'!$C$1:$AK$1,0)))*Percent_rural*quadrillion</f>
        <v>373378020304568.5</v>
      </c>
      <c r="U121" s="76">
        <f>SUM(INDEX(Table4,MATCH($G121,'AEO Table 4'!$A$34:$A$72,0),MATCH(U$120,'AEO Table 4'!$C$1:$AK$1,0)),INDEX(Table4,MATCH($H121,'AEO Table 4'!$A$34:$A$72,0),MATCH(U$120,'AEO Table 4'!$C$1:$AK$1,0)),INDEX(Table4,MATCH($F121,'AEO Table 4'!$A$34:$A$72,0),MATCH(U$120,'AEO Table 4'!$C$1:$AK$1,0)))*Percent_rural*quadrillion</f>
        <v>377334052453468.69</v>
      </c>
      <c r="V121" s="76">
        <f>SUM(INDEX(Table4,MATCH($G121,'AEO Table 4'!$A$34:$A$72,0),MATCH(V$120,'AEO Table 4'!$C$1:$AK$1,0)),INDEX(Table4,MATCH($H121,'AEO Table 4'!$A$34:$A$72,0),MATCH(V$120,'AEO Table 4'!$C$1:$AK$1,0)),INDEX(Table4,MATCH($F121,'AEO Table 4'!$A$34:$A$72,0),MATCH(V$120,'AEO Table 4'!$C$1:$AK$1,0)))*Percent_rural*quadrillion</f>
        <v>381649344331641.25</v>
      </c>
      <c r="W121" s="76">
        <f>SUM(INDEX(Table4,MATCH($G121,'AEO Table 4'!$A$34:$A$72,0),MATCH(W$120,'AEO Table 4'!$C$1:$AK$1,0)),INDEX(Table4,MATCH($H121,'AEO Table 4'!$A$34:$A$72,0),MATCH(W$120,'AEO Table 4'!$C$1:$AK$1,0)),INDEX(Table4,MATCH($F121,'AEO Table 4'!$A$34:$A$72,0),MATCH(W$120,'AEO Table 4'!$C$1:$AK$1,0)))*Percent_rural*quadrillion</f>
        <v>386218523688663.25</v>
      </c>
      <c r="X121" s="76">
        <f>SUM(INDEX(Table4,MATCH($G121,'AEO Table 4'!$A$34:$A$72,0),MATCH(X$120,'AEO Table 4'!$C$1:$AK$1,0)),INDEX(Table4,MATCH($H121,'AEO Table 4'!$A$34:$A$72,0),MATCH(X$120,'AEO Table 4'!$C$1:$AK$1,0)),INDEX(Table4,MATCH($F121,'AEO Table 4'!$A$34:$A$72,0),MATCH(X$120,'AEO Table 4'!$C$1:$AK$1,0)))*Percent_rural*quadrillion</f>
        <v>390645152284264</v>
      </c>
      <c r="Y121" s="76">
        <f>SUM(INDEX(Table4,MATCH($G121,'AEO Table 4'!$A$34:$A$72,0),MATCH(Y$120,'AEO Table 4'!$C$1:$AK$1,0)),INDEX(Table4,MATCH($H121,'AEO Table 4'!$A$34:$A$72,0),MATCH(Y$120,'AEO Table 4'!$C$1:$AK$1,0)),INDEX(Table4,MATCH($F121,'AEO Table 4'!$A$34:$A$72,0),MATCH(Y$120,'AEO Table 4'!$C$1:$AK$1,0)))*Percent_rural*quadrillion</f>
        <v>395746958544839.25</v>
      </c>
      <c r="Z121" s="76">
        <f>SUM(INDEX(Table4,MATCH($G121,'AEO Table 4'!$A$34:$A$72,0),MATCH(Z$120,'AEO Table 4'!$C$1:$AK$1,0)),INDEX(Table4,MATCH($H121,'AEO Table 4'!$A$34:$A$72,0),MATCH(Z$120,'AEO Table 4'!$C$1:$AK$1,0)),INDEX(Table4,MATCH($F121,'AEO Table 4'!$A$34:$A$72,0),MATCH(Z$120,'AEO Table 4'!$C$1:$AK$1,0)))*Percent_rural*quadrillion</f>
        <v>400918946700507.63</v>
      </c>
      <c r="AA121" s="76">
        <f>SUM(INDEX(Table4,MATCH($G121,'AEO Table 4'!$A$34:$A$72,0),MATCH(AA$120,'AEO Table 4'!$C$1:$AK$1,0)),INDEX(Table4,MATCH($H121,'AEO Table 4'!$A$34:$A$72,0),MATCH(AA$120,'AEO Table 4'!$C$1:$AK$1,0)),INDEX(Table4,MATCH($F121,'AEO Table 4'!$A$34:$A$72,0),MATCH(AA$120,'AEO Table 4'!$C$1:$AK$1,0)))*Percent_rural*quadrillion</f>
        <v>406259729272419.63</v>
      </c>
      <c r="AB121" s="76">
        <f>SUM(INDEX(Table4,MATCH($G121,'AEO Table 4'!$A$34:$A$72,0),MATCH(AB$120,'AEO Table 4'!$C$1:$AK$1,0)),INDEX(Table4,MATCH($H121,'AEO Table 4'!$A$34:$A$72,0),MATCH(AB$120,'AEO Table 4'!$C$1:$AK$1,0)),INDEX(Table4,MATCH($F121,'AEO Table 4'!$A$34:$A$72,0),MATCH(AB$120,'AEO Table 4'!$C$1:$AK$1,0)))*Percent_rural*quadrillion</f>
        <v>411665922165820.63</v>
      </c>
      <c r="AC121" s="76">
        <f>SUM(INDEX(Table4,MATCH($G121,'AEO Table 4'!$A$34:$A$72,0),MATCH(AC$120,'AEO Table 4'!$C$1:$AK$1,0)),INDEX(Table4,MATCH($H121,'AEO Table 4'!$A$34:$A$72,0),MATCH(AC$120,'AEO Table 4'!$C$1:$AK$1,0)),INDEX(Table4,MATCH($F121,'AEO Table 4'!$A$34:$A$72,0),MATCH(AC$120,'AEO Table 4'!$C$1:$AK$1,0)))*Percent_rural*quadrillion</f>
        <v>416883240270727.56</v>
      </c>
      <c r="AD121" s="76">
        <f>SUM(INDEX(Table4,MATCH($G121,'AEO Table 4'!$A$34:$A$72,0),MATCH(AD$120,'AEO Table 4'!$C$1:$AK$1,0)),INDEX(Table4,MATCH($H121,'AEO Table 4'!$A$34:$A$72,0),MATCH(AD$120,'AEO Table 4'!$C$1:$AK$1,0)),INDEX(Table4,MATCH($F121,'AEO Table 4'!$A$34:$A$72,0),MATCH(AD$120,'AEO Table 4'!$C$1:$AK$1,0)))*Percent_rural*quadrillion</f>
        <v>422180283417935.69</v>
      </c>
      <c r="AE121" s="76">
        <f>SUM(INDEX(Table4,MATCH($G121,'AEO Table 4'!$A$34:$A$72,0),MATCH(AE$120,'AEO Table 4'!$C$1:$AK$1,0)),INDEX(Table4,MATCH($H121,'AEO Table 4'!$A$34:$A$72,0),MATCH(AE$120,'AEO Table 4'!$C$1:$AK$1,0)),INDEX(Table4,MATCH($F121,'AEO Table 4'!$A$34:$A$72,0),MATCH(AE$120,'AEO Table 4'!$C$1:$AK$1,0)))*Percent_rural*quadrillion</f>
        <v>427765807952622.69</v>
      </c>
      <c r="AF121" s="76">
        <f>SUM(INDEX(Table4,MATCH($G121,'AEO Table 4'!$A$34:$A$72,0),MATCH(AF$120,'AEO Table 4'!$C$1:$AK$1,0)),INDEX(Table4,MATCH($H121,'AEO Table 4'!$A$34:$A$72,0),MATCH(AF$120,'AEO Table 4'!$C$1:$AK$1,0)),INDEX(Table4,MATCH($F121,'AEO Table 4'!$A$34:$A$72,0),MATCH(AF$120,'AEO Table 4'!$C$1:$AK$1,0)))*Percent_rural*quadrillion</f>
        <v>433250334179357</v>
      </c>
      <c r="AG121" s="76">
        <f>SUM(INDEX(Table4,MATCH($G121,'AEO Table 4'!$A$34:$A$72,0),MATCH(AG$120,'AEO Table 4'!$C$1:$AK$1,0)),INDEX(Table4,MATCH($H121,'AEO Table 4'!$A$34:$A$72,0),MATCH(AG$120,'AEO Table 4'!$C$1:$AK$1,0)),INDEX(Table4,MATCH($F121,'AEO Table 4'!$A$34:$A$72,0),MATCH(AG$120,'AEO Table 4'!$C$1:$AK$1,0)))*Percent_rural*quadrillion</f>
        <v>438765875634517.75</v>
      </c>
      <c r="AH121" s="76">
        <f>SUM(INDEX(Table4,MATCH($G121,'AEO Table 4'!$A$34:$A$72,0),MATCH(AH$120,'AEO Table 4'!$C$1:$AK$1,0)),INDEX(Table4,MATCH($H121,'AEO Table 4'!$A$34:$A$72,0),MATCH(AH$120,'AEO Table 4'!$C$1:$AK$1,0)),INDEX(Table4,MATCH($F121,'AEO Table 4'!$A$34:$A$72,0),MATCH(AH$120,'AEO Table 4'!$C$1:$AK$1,0)))*Percent_rural*quadrillion</f>
        <v>444384801184433.19</v>
      </c>
      <c r="AI121" s="76">
        <f>SUM(INDEX(Table4,MATCH($G121,'AEO Table 4'!$A$34:$A$72,0),MATCH(AI$120,'AEO Table 4'!$C$1:$AK$1,0)),INDEX(Table4,MATCH($H121,'AEO Table 4'!$A$34:$A$72,0),MATCH(AI$120,'AEO Table 4'!$C$1:$AK$1,0)),INDEX(Table4,MATCH($F121,'AEO Table 4'!$A$34:$A$72,0),MATCH(AI$120,'AEO Table 4'!$C$1:$AK$1,0)))*Percent_rural*quadrillion</f>
        <v>450015854483925.56</v>
      </c>
      <c r="AJ121" s="76">
        <f>SUM(INDEX(Table4,MATCH($G121,'AEO Table 4'!$A$34:$A$72,0),MATCH(AJ$120,'AEO Table 4'!$C$1:$AK$1,0)),INDEX(Table4,MATCH($H121,'AEO Table 4'!$A$34:$A$72,0),MATCH(AJ$120,'AEO Table 4'!$C$1:$AK$1,0)),INDEX(Table4,MATCH($F121,'AEO Table 4'!$A$34:$A$72,0),MATCH(AJ$120,'AEO Table 4'!$C$1:$AK$1,0)))*Percent_rural*quadrillion</f>
        <v>455868785956006.75</v>
      </c>
      <c r="AK121" s="76">
        <f>SUM(INDEX(Table4,MATCH($G121,'AEO Table 4'!$A$34:$A$72,0),MATCH(AK$120,'AEO Table 4'!$C$1:$AK$1,0)),INDEX(Table4,MATCH($H121,'AEO Table 4'!$A$34:$A$72,0),MATCH(AK$120,'AEO Table 4'!$C$1:$AK$1,0)),INDEX(Table4,MATCH($F121,'AEO Table 4'!$A$34:$A$72,0),MATCH(AK$120,'AEO Table 4'!$C$1:$AK$1,0)))*Percent_rural*quadrillion</f>
        <v>461994293570219.94</v>
      </c>
      <c r="AL121" s="76">
        <f>SUM(INDEX(Table4,MATCH($G121,'AEO Table 4'!$A$34:$A$72,0),MATCH(AL$120,'AEO Table 4'!$C$1:$AK$1,0)),INDEX(Table4,MATCH($H121,'AEO Table 4'!$A$34:$A$72,0),MATCH(AL$120,'AEO Table 4'!$C$1:$AK$1,0)),INDEX(Table4,MATCH($F121,'AEO Table 4'!$A$34:$A$72,0),MATCH(AL$120,'AEO Table 4'!$C$1:$AK$1,0)))*Percent_rural*quadrillion</f>
        <v>468108071065989.81</v>
      </c>
      <c r="AM121" s="76">
        <f>SUM(INDEX(Table4,MATCH($G121,'AEO Table 4'!$A$34:$A$72,0),MATCH(AM$120,'AEO Table 4'!$C$1:$AK$1,0)),INDEX(Table4,MATCH($H121,'AEO Table 4'!$A$34:$A$72,0),MATCH(AM$120,'AEO Table 4'!$C$1:$AK$1,0)),INDEX(Table4,MATCH($F121,'AEO Table 4'!$A$34:$A$72,0),MATCH(AM$120,'AEO Table 4'!$C$1:$AK$1,0)))*Percent_rural*quadrillion</f>
        <v>474327220812182.75</v>
      </c>
      <c r="AN121" s="76">
        <f>SUM(INDEX(Table4,MATCH($G121,'AEO Table 4'!$A$34:$A$72,0),MATCH(AN$120,'AEO Table 4'!$C$1:$AK$1,0)),INDEX(Table4,MATCH($H121,'AEO Table 4'!$A$34:$A$72,0),MATCH(AN$120,'AEO Table 4'!$C$1:$AK$1,0)),INDEX(Table4,MATCH($F121,'AEO Table 4'!$A$34:$A$72,0),MATCH(AN$120,'AEO Table 4'!$C$1:$AK$1,0)))*Percent_rural*quadrillion</f>
        <v>480730076142132</v>
      </c>
      <c r="AO121" s="76">
        <f>SUM(INDEX(Table4,MATCH($G121,'AEO Table 4'!$A$34:$A$72,0),MATCH(AO$120,'AEO Table 4'!$C$1:$AK$1,0)),INDEX(Table4,MATCH($H121,'AEO Table 4'!$A$34:$A$72,0),MATCH(AO$120,'AEO Table 4'!$C$1:$AK$1,0)),INDEX(Table4,MATCH($F121,'AEO Table 4'!$A$34:$A$72,0),MATCH(AO$120,'AEO Table 4'!$C$1:$AK$1,0)))*Percent_rural*quadrillion</f>
        <v>487199932318104.88</v>
      </c>
    </row>
    <row r="122" spans="6:41" x14ac:dyDescent="0.45">
      <c r="I122" s="1" t="s">
        <v>107</v>
      </c>
      <c r="J122" s="9">
        <v>0</v>
      </c>
      <c r="K122" s="9">
        <v>0</v>
      </c>
      <c r="L122" s="9">
        <v>0</v>
      </c>
      <c r="M122" s="9">
        <v>0</v>
      </c>
      <c r="N122" s="9">
        <v>0</v>
      </c>
      <c r="O122" s="9">
        <v>0</v>
      </c>
      <c r="P122" s="9">
        <v>0</v>
      </c>
      <c r="Q122" s="9">
        <v>0</v>
      </c>
      <c r="R122" s="9">
        <v>0</v>
      </c>
      <c r="S122" s="9">
        <v>0</v>
      </c>
      <c r="T122" s="9">
        <v>0</v>
      </c>
      <c r="U122" s="9">
        <v>0</v>
      </c>
      <c r="V122" s="9">
        <v>0</v>
      </c>
      <c r="W122" s="9">
        <v>0</v>
      </c>
      <c r="X122" s="9">
        <v>0</v>
      </c>
      <c r="Y122" s="9">
        <v>0</v>
      </c>
      <c r="Z122" s="9">
        <v>0</v>
      </c>
      <c r="AA122" s="9">
        <v>0</v>
      </c>
      <c r="AB122" s="9">
        <v>0</v>
      </c>
      <c r="AC122" s="9">
        <v>0</v>
      </c>
      <c r="AD122" s="9">
        <v>0</v>
      </c>
      <c r="AE122" s="9">
        <v>0</v>
      </c>
      <c r="AF122" s="9">
        <v>0</v>
      </c>
      <c r="AG122" s="9">
        <v>0</v>
      </c>
      <c r="AH122" s="9">
        <v>0</v>
      </c>
      <c r="AI122" s="9">
        <v>0</v>
      </c>
      <c r="AJ122" s="9">
        <v>0</v>
      </c>
      <c r="AK122" s="9">
        <v>0</v>
      </c>
      <c r="AL122" s="9">
        <v>0</v>
      </c>
      <c r="AM122" s="9">
        <v>0</v>
      </c>
      <c r="AN122" s="9">
        <v>0</v>
      </c>
      <c r="AO122" s="9">
        <v>0</v>
      </c>
    </row>
    <row r="123" spans="6:41" x14ac:dyDescent="0.45">
      <c r="H123" s="14" t="s">
        <v>461</v>
      </c>
      <c r="I123" s="1" t="s">
        <v>108</v>
      </c>
      <c r="J123" s="76">
        <f>INDEX(Table4,MATCH($H123,'AEO Table 4'!$A$34:$A$72,0),MATCH(J$120,'AEO Table 4'!$C$1:$AK$1,0))*Percent_rural*quadrillion</f>
        <v>45753625211505.922</v>
      </c>
      <c r="K123" s="76">
        <f>INDEX(Table4,MATCH($H123,'AEO Table 4'!$A$34:$A$72,0),MATCH(K$120,'AEO Table 4'!$C$1:$AK$1,0))*Percent_rural*quadrillion</f>
        <v>45765951776649.742</v>
      </c>
      <c r="L123" s="76">
        <f>INDEX(Table4,MATCH($H123,'AEO Table 4'!$A$34:$A$72,0),MATCH(L$120,'AEO Table 4'!$C$1:$AK$1,0))*Percent_rural*quadrillion</f>
        <v>45643083756345.172</v>
      </c>
      <c r="M123" s="76">
        <f>INDEX(Table4,MATCH($H123,'AEO Table 4'!$A$34:$A$72,0),MATCH(M$120,'AEO Table 4'!$C$1:$AK$1,0))*Percent_rural*quadrillion</f>
        <v>45532343485617.594</v>
      </c>
      <c r="N123" s="76">
        <f>INDEX(Table4,MATCH($H123,'AEO Table 4'!$A$34:$A$72,0),MATCH(N$120,'AEO Table 4'!$C$1:$AK$1,0))*Percent_rural*quadrillion</f>
        <v>45406095600676.82</v>
      </c>
      <c r="O123" s="76">
        <f>INDEX(Table4,MATCH($H123,'AEO Table 4'!$A$34:$A$72,0),MATCH(O$120,'AEO Table 4'!$C$1:$AK$1,0))*Percent_rural*quadrillion</f>
        <v>45272889170896.789</v>
      </c>
      <c r="P123" s="76">
        <f>INDEX(Table4,MATCH($H123,'AEO Table 4'!$A$34:$A$72,0),MATCH(P$120,'AEO Table 4'!$C$1:$AK$1,0))*Percent_rural*quadrillion</f>
        <v>45096142131979.695</v>
      </c>
      <c r="Q123" s="76">
        <f>INDEX(Table4,MATCH($H123,'AEO Table 4'!$A$34:$A$72,0),MATCH(Q$120,'AEO Table 4'!$C$1:$AK$1,0))*Percent_rural*quadrillion</f>
        <v>44862931472081.219</v>
      </c>
      <c r="R123" s="76">
        <f>INDEX(Table4,MATCH($H123,'AEO Table 4'!$A$34:$A$72,0),MATCH(R$120,'AEO Table 4'!$C$1:$AK$1,0))*Percent_rural*quadrillion</f>
        <v>44610634517766.492</v>
      </c>
      <c r="S123" s="76">
        <f>INDEX(Table4,MATCH($H123,'AEO Table 4'!$A$34:$A$72,0),MATCH(S$120,'AEO Table 4'!$C$1:$AK$1,0))*Percent_rural*quadrillion</f>
        <v>44374441624365.484</v>
      </c>
      <c r="T123" s="76">
        <f>INDEX(Table4,MATCH($H123,'AEO Table 4'!$A$34:$A$72,0),MATCH(T$120,'AEO Table 4'!$C$1:$AK$1,0))*Percent_rural*quadrillion</f>
        <v>44169860406091.367</v>
      </c>
      <c r="U123" s="76">
        <f>INDEX(Table4,MATCH($H123,'AEO Table 4'!$A$34:$A$72,0),MATCH(U$120,'AEO Table 4'!$C$1:$AK$1,0))*Percent_rural*quadrillion</f>
        <v>43860105752961.078</v>
      </c>
      <c r="V123" s="76">
        <f>INDEX(Table4,MATCH($H123,'AEO Table 4'!$A$34:$A$72,0),MATCH(V$120,'AEO Table 4'!$C$1:$AK$1,0))*Percent_rural*quadrillion</f>
        <v>43609995769881.555</v>
      </c>
      <c r="W123" s="76">
        <f>INDEX(Table4,MATCH($H123,'AEO Table 4'!$A$34:$A$72,0),MATCH(W$120,'AEO Table 4'!$C$1:$AK$1,0))*Percent_rural*quadrillion</f>
        <v>43408794416243.648</v>
      </c>
      <c r="X123" s="76">
        <f>INDEX(Table4,MATCH($H123,'AEO Table 4'!$A$34:$A$72,0),MATCH(X$120,'AEO Table 4'!$C$1:$AK$1,0))*Percent_rural*quadrillion</f>
        <v>43209780033840.945</v>
      </c>
      <c r="Y123" s="76">
        <f>INDEX(Table4,MATCH($H123,'AEO Table 4'!$A$34:$A$72,0),MATCH(Y$120,'AEO Table 4'!$C$1:$AK$1,0))*Percent_rural*quadrillion</f>
        <v>43009373942470.391</v>
      </c>
      <c r="Z123" s="76">
        <f>INDEX(Table4,MATCH($H123,'AEO Table 4'!$A$34:$A$72,0),MATCH(Z$120,'AEO Table 4'!$C$1:$AK$1,0))*Percent_rural*quadrillion</f>
        <v>42827855329949.242</v>
      </c>
      <c r="AA123" s="76">
        <f>INDEX(Table4,MATCH($H123,'AEO Table 4'!$A$34:$A$72,0),MATCH(AA$120,'AEO Table 4'!$C$1:$AK$1,0))*Percent_rural*quadrillion</f>
        <v>42668405245346.867</v>
      </c>
      <c r="AB123" s="76">
        <f>INDEX(Table4,MATCH($H123,'AEO Table 4'!$A$34:$A$72,0),MATCH(AB$120,'AEO Table 4'!$C$1:$AK$1,0))*Percent_rural*quadrillion</f>
        <v>42501598984771.57</v>
      </c>
      <c r="AC123" s="76">
        <f>INDEX(Table4,MATCH($H123,'AEO Table 4'!$A$34:$A$72,0),MATCH(AC$120,'AEO Table 4'!$C$1:$AK$1,0))*Percent_rural*quadrillion</f>
        <v>42332009306260.578</v>
      </c>
      <c r="AD123" s="76">
        <f>INDEX(Table4,MATCH($H123,'AEO Table 4'!$A$34:$A$72,0),MATCH(AD$120,'AEO Table 4'!$C$1:$AK$1,0))*Percent_rural*quadrillion</f>
        <v>42165203045685.273</v>
      </c>
      <c r="AE123" s="76">
        <f>INDEX(Table4,MATCH($H123,'AEO Table 4'!$A$34:$A$72,0),MATCH(AE$120,'AEO Table 4'!$C$1:$AK$1,0))*Percent_rural*quadrillion</f>
        <v>42005951776649.742</v>
      </c>
      <c r="AF123" s="76">
        <f>INDEX(Table4,MATCH($H123,'AEO Table 4'!$A$34:$A$72,0),MATCH(AF$120,'AEO Table 4'!$C$1:$AK$1,0))*Percent_rural*quadrillion</f>
        <v>41846899323181.055</v>
      </c>
      <c r="AG123" s="76">
        <f>INDEX(Table4,MATCH($H123,'AEO Table 4'!$A$34:$A$72,0),MATCH(AG$120,'AEO Table 4'!$C$1:$AK$1,0))*Percent_rural*quadrillion</f>
        <v>41687846869712.352</v>
      </c>
      <c r="AH123" s="76">
        <f>INDEX(Table4,MATCH($H123,'AEO Table 4'!$A$34:$A$72,0),MATCH(AH$120,'AEO Table 4'!$C$1:$AK$1,0))*Percent_rural*quadrillion</f>
        <v>41529192047377.328</v>
      </c>
      <c r="AI123" s="76">
        <f>INDEX(Table4,MATCH($H123,'AEO Table 4'!$A$34:$A$72,0),MATCH(AI$120,'AEO Table 4'!$C$1:$AK$1,0))*Percent_rural*quadrillion</f>
        <v>41372923011844.328</v>
      </c>
      <c r="AJ123" s="76">
        <f>INDEX(Table4,MATCH($H123,'AEO Table 4'!$A$34:$A$72,0),MATCH(AJ$120,'AEO Table 4'!$C$1:$AK$1,0))*Percent_rural*quadrillion</f>
        <v>41211882402707.273</v>
      </c>
      <c r="AK123" s="76">
        <f>INDEX(Table4,MATCH($H123,'AEO Table 4'!$A$34:$A$72,0),MATCH(AK$120,'AEO Table 4'!$C$1:$AK$1,0))*Percent_rural*quadrillion</f>
        <v>41048654822335.023</v>
      </c>
      <c r="AL123" s="76">
        <f>INDEX(Table4,MATCH($H123,'AEO Table 4'!$A$34:$A$72,0),MATCH(AL$120,'AEO Table 4'!$C$1:$AK$1,0))*Percent_rural*quadrillion</f>
        <v>40880059221658.203</v>
      </c>
      <c r="AM123" s="76">
        <f>INDEX(Table4,MATCH($H123,'AEO Table 4'!$A$34:$A$72,0),MATCH(AM$120,'AEO Table 4'!$C$1:$AK$1,0))*Percent_rural*quadrillion</f>
        <v>40716235194585.445</v>
      </c>
      <c r="AN123" s="76">
        <f>INDEX(Table4,MATCH($H123,'AEO Table 4'!$A$34:$A$72,0),MATCH(AN$120,'AEO Table 4'!$C$1:$AK$1,0))*Percent_rural*quadrillion</f>
        <v>40551615905245.352</v>
      </c>
      <c r="AO123" s="76">
        <f>INDEX(Table4,MATCH($H123,'AEO Table 4'!$A$34:$A$72,0),MATCH(AO$120,'AEO Table 4'!$C$1:$AK$1,0))*Percent_rural*quadrillion</f>
        <v>40387990693739.422</v>
      </c>
    </row>
    <row r="124" spans="6:41" x14ac:dyDescent="0.45">
      <c r="H124" s="14" t="s">
        <v>465</v>
      </c>
      <c r="I124" s="1" t="s">
        <v>109</v>
      </c>
      <c r="J124" s="76">
        <f>INDEX(Table4,MATCH($H124,'AEO Table 4'!$A$34:$A$72,0),MATCH(J$120,'AEO Table 4'!$C$1:$AK$1,0))*Percent_rural*quadrillion</f>
        <v>1518752115059.2217</v>
      </c>
      <c r="K124" s="76">
        <f>INDEX(Table4,MATCH($H124,'AEO Table 4'!$A$34:$A$72,0),MATCH(K$120,'AEO Table 4'!$C$1:$AK$1,0))*Percent_rural*quadrillion</f>
        <v>1509208967851.0999</v>
      </c>
      <c r="L124" s="76">
        <f>INDEX(Table4,MATCH($H124,'AEO Table 4'!$A$34:$A$72,0),MATCH(L$120,'AEO Table 4'!$C$1:$AK$1,0))*Percent_rural*quadrillion</f>
        <v>1502250423011.8445</v>
      </c>
      <c r="M124" s="76">
        <f>INDEX(Table4,MATCH($H124,'AEO Table 4'!$A$34:$A$72,0),MATCH(M$120,'AEO Table 4'!$C$1:$AK$1,0))*Percent_rural*quadrillion</f>
        <v>1491116751269.0354</v>
      </c>
      <c r="N124" s="76">
        <f>INDEX(Table4,MATCH($H124,'AEO Table 4'!$A$34:$A$72,0),MATCH(N$120,'AEO Table 4'!$C$1:$AK$1,0))*Percent_rural*quadrillion</f>
        <v>1478989001692.0474</v>
      </c>
      <c r="O124" s="76">
        <f>INDEX(Table4,MATCH($H124,'AEO Table 4'!$A$34:$A$72,0),MATCH(O$120,'AEO Table 4'!$C$1:$AK$1,0))*Percent_rural*quadrillion</f>
        <v>1466065989847.7158</v>
      </c>
      <c r="P124" s="76">
        <f>INDEX(Table4,MATCH($H124,'AEO Table 4'!$A$34:$A$72,0),MATCH(P$120,'AEO Table 4'!$C$1:$AK$1,0))*Percent_rural*quadrillion</f>
        <v>1453739424703.8918</v>
      </c>
      <c r="Q124" s="76">
        <f>INDEX(Table4,MATCH($H124,'AEO Table 4'!$A$34:$A$72,0),MATCH(Q$120,'AEO Table 4'!$C$1:$AK$1,0))*Percent_rural*quadrillion</f>
        <v>1442406937394.2471</v>
      </c>
      <c r="R124" s="76">
        <f>INDEX(Table4,MATCH($H124,'AEO Table 4'!$A$34:$A$72,0),MATCH(R$120,'AEO Table 4'!$C$1:$AK$1,0))*Percent_rural*quadrillion</f>
        <v>1433261421319.7969</v>
      </c>
      <c r="S124" s="76">
        <f>INDEX(Table4,MATCH($H124,'AEO Table 4'!$A$34:$A$72,0),MATCH(S$120,'AEO Table 4'!$C$1:$AK$1,0))*Percent_rural*quadrillion</f>
        <v>1423917089678.511</v>
      </c>
      <c r="T124" s="76">
        <f>INDEX(Table4,MATCH($H124,'AEO Table 4'!$A$34:$A$72,0),MATCH(T$120,'AEO Table 4'!$C$1:$AK$1,0))*Percent_rural*quadrillion</f>
        <v>1414771573604.061</v>
      </c>
      <c r="U124" s="76">
        <f>INDEX(Table4,MATCH($H124,'AEO Table 4'!$A$34:$A$72,0),MATCH(U$120,'AEO Table 4'!$C$1:$AK$1,0))*Percent_rural*quadrillion</f>
        <v>1406222504230.1187</v>
      </c>
      <c r="V124" s="76">
        <f>INDEX(Table4,MATCH($H124,'AEO Table 4'!$A$34:$A$72,0),MATCH(V$120,'AEO Table 4'!$C$1:$AK$1,0))*Percent_rural*quadrillion</f>
        <v>1397673434856.176</v>
      </c>
      <c r="W124" s="76">
        <f>INDEX(Table4,MATCH($H124,'AEO Table 4'!$A$34:$A$72,0),MATCH(W$120,'AEO Table 4'!$C$1:$AK$1,0))*Percent_rural*quadrillion</f>
        <v>1389124365482.2334</v>
      </c>
      <c r="X124" s="76">
        <f>INDEX(Table4,MATCH($H124,'AEO Table 4'!$A$34:$A$72,0),MATCH(X$120,'AEO Table 4'!$C$1:$AK$1,0))*Percent_rural*quadrillion</f>
        <v>1380376480541.4551</v>
      </c>
      <c r="Y124" s="76">
        <f>INDEX(Table4,MATCH($H124,'AEO Table 4'!$A$34:$A$72,0),MATCH(Y$120,'AEO Table 4'!$C$1:$AK$1,0))*Percent_rural*quadrillion</f>
        <v>1371827411167.5125</v>
      </c>
      <c r="Z124" s="76">
        <f>INDEX(Table4,MATCH($H124,'AEO Table 4'!$A$34:$A$72,0),MATCH(Z$120,'AEO Table 4'!$C$1:$AK$1,0))*Percent_rural*quadrillion</f>
        <v>1363477157360.406</v>
      </c>
      <c r="AA124" s="76">
        <f>INDEX(Table4,MATCH($H124,'AEO Table 4'!$A$34:$A$72,0),MATCH(AA$120,'AEO Table 4'!$C$1:$AK$1,0))*Percent_rural*quadrillion</f>
        <v>1355325719120.1353</v>
      </c>
      <c r="AB124" s="76">
        <f>INDEX(Table4,MATCH($H124,'AEO Table 4'!$A$34:$A$72,0),MATCH(AB$120,'AEO Table 4'!$C$1:$AK$1,0))*Percent_rural*quadrillion</f>
        <v>1347571912013.5364</v>
      </c>
      <c r="AC124" s="76">
        <f>INDEX(Table4,MATCH($H124,'AEO Table 4'!$A$34:$A$72,0),MATCH(AC$120,'AEO Table 4'!$C$1:$AK$1,0))*Percent_rural*quadrillion</f>
        <v>1340016920473.7732</v>
      </c>
      <c r="AD124" s="76">
        <f>INDEX(Table4,MATCH($H124,'AEO Table 4'!$A$34:$A$72,0),MATCH(AD$120,'AEO Table 4'!$C$1:$AK$1,0))*Percent_rural*quadrillion</f>
        <v>1332461928934.01</v>
      </c>
      <c r="AE124" s="76">
        <f>INDEX(Table4,MATCH($H124,'AEO Table 4'!$A$34:$A$72,0),MATCH(AE$120,'AEO Table 4'!$C$1:$AK$1,0))*Percent_rural*quadrillion</f>
        <v>1325503384094.7546</v>
      </c>
      <c r="AF124" s="76">
        <f>INDEX(Table4,MATCH($H124,'AEO Table 4'!$A$34:$A$72,0),MATCH(AF$120,'AEO Table 4'!$C$1:$AK$1,0))*Percent_rural*quadrillion</f>
        <v>1318743654822.335</v>
      </c>
      <c r="AG124" s="76">
        <f>INDEX(Table4,MATCH($H124,'AEO Table 4'!$A$34:$A$72,0),MATCH(AG$120,'AEO Table 4'!$C$1:$AK$1,0))*Percent_rural*quadrillion</f>
        <v>1310989847715.7361</v>
      </c>
      <c r="AH124" s="76">
        <f>INDEX(Table4,MATCH($H124,'AEO Table 4'!$A$34:$A$72,0),MATCH(AH$120,'AEO Table 4'!$C$1:$AK$1,0))*Percent_rural*quadrillion</f>
        <v>1303633671742.8088</v>
      </c>
      <c r="AI124" s="76">
        <f>INDEX(Table4,MATCH($H124,'AEO Table 4'!$A$34:$A$72,0),MATCH(AI$120,'AEO Table 4'!$C$1:$AK$1,0))*Percent_rural*quadrillion</f>
        <v>1296476311336.7175</v>
      </c>
      <c r="AJ124" s="76">
        <f>INDEX(Table4,MATCH($H124,'AEO Table 4'!$A$34:$A$72,0),MATCH(AJ$120,'AEO Table 4'!$C$1:$AK$1,0))*Percent_rural*quadrillion</f>
        <v>1289120135363.7903</v>
      </c>
      <c r="AK124" s="76">
        <f>INDEX(Table4,MATCH($H124,'AEO Table 4'!$A$34:$A$72,0),MATCH(AK$120,'AEO Table 4'!$C$1:$AK$1,0))*Percent_rural*quadrillion</f>
        <v>1282360406091.3706</v>
      </c>
      <c r="AL124" s="76">
        <f>INDEX(Table4,MATCH($H124,'AEO Table 4'!$A$34:$A$72,0),MATCH(AL$120,'AEO Table 4'!$C$1:$AK$1,0))*Percent_rural*quadrillion</f>
        <v>1275600676818.9509</v>
      </c>
      <c r="AM124" s="76">
        <f>INDEX(Table4,MATCH($H124,'AEO Table 4'!$A$34:$A$72,0),MATCH(AM$120,'AEO Table 4'!$C$1:$AK$1,0))*Percent_rural*quadrillion</f>
        <v>1268642131979.6956</v>
      </c>
      <c r="AN124" s="76">
        <f>INDEX(Table4,MATCH($H124,'AEO Table 4'!$A$34:$A$72,0),MATCH(AN$120,'AEO Table 4'!$C$1:$AK$1,0))*Percent_rural*quadrillion</f>
        <v>1261882402707.2756</v>
      </c>
      <c r="AO124" s="76">
        <f>INDEX(Table4,MATCH($H124,'AEO Table 4'!$A$34:$A$72,0),MATCH(AO$120,'AEO Table 4'!$C$1:$AK$1,0))*Percent_rural*quadrillion</f>
        <v>1255520304568.5278</v>
      </c>
    </row>
    <row r="125" spans="6:41" x14ac:dyDescent="0.45">
      <c r="I125" s="1" t="s">
        <v>111</v>
      </c>
      <c r="J125" s="9">
        <v>0</v>
      </c>
      <c r="K125" s="9">
        <v>0</v>
      </c>
      <c r="L125" s="9">
        <v>0</v>
      </c>
      <c r="M125" s="9">
        <v>0</v>
      </c>
      <c r="N125" s="9">
        <v>0</v>
      </c>
      <c r="O125" s="9">
        <v>0</v>
      </c>
      <c r="P125" s="9">
        <v>0</v>
      </c>
      <c r="Q125" s="9">
        <v>0</v>
      </c>
      <c r="R125" s="9">
        <v>0</v>
      </c>
      <c r="S125" s="9">
        <v>0</v>
      </c>
      <c r="T125" s="9">
        <v>0</v>
      </c>
      <c r="U125" s="9">
        <v>0</v>
      </c>
      <c r="V125" s="9">
        <v>0</v>
      </c>
      <c r="W125" s="9">
        <v>0</v>
      </c>
      <c r="X125" s="9">
        <v>0</v>
      </c>
      <c r="Y125" s="9">
        <v>0</v>
      </c>
      <c r="Z125" s="9">
        <v>0</v>
      </c>
      <c r="AA125" s="9">
        <v>0</v>
      </c>
      <c r="AB125" s="9">
        <v>0</v>
      </c>
      <c r="AC125" s="9">
        <v>0</v>
      </c>
      <c r="AD125" s="9">
        <v>0</v>
      </c>
      <c r="AE125" s="9">
        <v>0</v>
      </c>
      <c r="AF125" s="9">
        <v>0</v>
      </c>
      <c r="AG125" s="9">
        <v>0</v>
      </c>
      <c r="AH125" s="9">
        <v>0</v>
      </c>
      <c r="AI125" s="9">
        <v>0</v>
      </c>
      <c r="AJ125" s="9">
        <v>0</v>
      </c>
      <c r="AK125" s="9">
        <v>0</v>
      </c>
      <c r="AL125" s="9">
        <v>0</v>
      </c>
      <c r="AM125" s="9">
        <v>0</v>
      </c>
      <c r="AN125" s="9">
        <v>0</v>
      </c>
      <c r="AO125" s="9">
        <v>0</v>
      </c>
    </row>
    <row r="126" spans="6:41" x14ac:dyDescent="0.45">
      <c r="I126" s="1" t="s">
        <v>239</v>
      </c>
      <c r="J126" s="9">
        <v>0</v>
      </c>
      <c r="K126" s="9">
        <v>0</v>
      </c>
      <c r="L126" s="9">
        <v>0</v>
      </c>
      <c r="M126" s="9">
        <v>0</v>
      </c>
      <c r="N126" s="9">
        <v>0</v>
      </c>
      <c r="O126" s="9">
        <v>0</v>
      </c>
      <c r="P126" s="9">
        <v>0</v>
      </c>
      <c r="Q126" s="9">
        <v>0</v>
      </c>
      <c r="R126" s="9">
        <v>0</v>
      </c>
      <c r="S126" s="9">
        <v>0</v>
      </c>
      <c r="T126" s="9">
        <v>0</v>
      </c>
      <c r="U126" s="9">
        <v>0</v>
      </c>
      <c r="V126" s="9">
        <v>0</v>
      </c>
      <c r="W126" s="9">
        <v>0</v>
      </c>
      <c r="X126" s="9">
        <v>0</v>
      </c>
      <c r="Y126" s="9">
        <v>0</v>
      </c>
      <c r="Z126" s="9">
        <v>0</v>
      </c>
      <c r="AA126" s="9">
        <v>0</v>
      </c>
      <c r="AB126" s="9">
        <v>0</v>
      </c>
      <c r="AC126" s="9">
        <v>0</v>
      </c>
      <c r="AD126" s="9">
        <v>0</v>
      </c>
      <c r="AE126" s="9">
        <v>0</v>
      </c>
      <c r="AF126" s="9">
        <v>0</v>
      </c>
      <c r="AG126" s="9">
        <v>0</v>
      </c>
      <c r="AH126" s="9">
        <v>0</v>
      </c>
      <c r="AI126" s="9">
        <v>0</v>
      </c>
      <c r="AJ126" s="9">
        <v>0</v>
      </c>
      <c r="AK126" s="9">
        <v>0</v>
      </c>
      <c r="AL126" s="9">
        <v>0</v>
      </c>
      <c r="AM126" s="9">
        <v>0</v>
      </c>
      <c r="AN126" s="9">
        <v>0</v>
      </c>
      <c r="AO126" s="9">
        <v>0</v>
      </c>
    </row>
    <row r="127" spans="6:41" x14ac:dyDescent="0.45">
      <c r="I127" s="1" t="s">
        <v>387</v>
      </c>
      <c r="J127" s="9">
        <v>0</v>
      </c>
      <c r="K127" s="9">
        <v>0</v>
      </c>
      <c r="L127" s="9">
        <v>0</v>
      </c>
      <c r="M127" s="9">
        <v>0</v>
      </c>
      <c r="N127" s="9">
        <v>0</v>
      </c>
      <c r="O127" s="9">
        <v>0</v>
      </c>
      <c r="P127" s="9">
        <v>0</v>
      </c>
      <c r="Q127" s="9">
        <v>0</v>
      </c>
      <c r="R127" s="9">
        <v>0</v>
      </c>
      <c r="S127" s="9">
        <v>0</v>
      </c>
      <c r="T127" s="9">
        <v>0</v>
      </c>
      <c r="U127" s="9">
        <v>0</v>
      </c>
      <c r="V127" s="9">
        <v>0</v>
      </c>
      <c r="W127" s="9">
        <v>0</v>
      </c>
      <c r="X127" s="9">
        <v>0</v>
      </c>
      <c r="Y127" s="9">
        <v>0</v>
      </c>
      <c r="Z127" s="9">
        <v>0</v>
      </c>
      <c r="AA127" s="9">
        <v>0</v>
      </c>
      <c r="AB127" s="9">
        <v>0</v>
      </c>
      <c r="AC127" s="9">
        <v>0</v>
      </c>
      <c r="AD127" s="9">
        <v>0</v>
      </c>
      <c r="AE127" s="9">
        <v>0</v>
      </c>
      <c r="AF127" s="9">
        <v>0</v>
      </c>
      <c r="AG127" s="9">
        <v>0</v>
      </c>
      <c r="AH127" s="9">
        <v>0</v>
      </c>
      <c r="AI127" s="9">
        <v>0</v>
      </c>
      <c r="AJ127" s="9">
        <v>0</v>
      </c>
      <c r="AK127" s="9">
        <v>0</v>
      </c>
      <c r="AL127" s="9">
        <v>0</v>
      </c>
      <c r="AM127" s="9">
        <v>0</v>
      </c>
      <c r="AN127" s="9">
        <v>0</v>
      </c>
      <c r="AO127" s="9">
        <v>0</v>
      </c>
    </row>
    <row r="128" spans="6:41" x14ac:dyDescent="0.45">
      <c r="I128" s="1" t="s">
        <v>388</v>
      </c>
      <c r="J128" s="9">
        <v>0</v>
      </c>
      <c r="K128" s="9">
        <v>0</v>
      </c>
      <c r="L128" s="9">
        <v>0</v>
      </c>
      <c r="M128" s="9">
        <v>0</v>
      </c>
      <c r="N128" s="9">
        <v>0</v>
      </c>
      <c r="O128" s="9">
        <v>0</v>
      </c>
      <c r="P128" s="9">
        <v>0</v>
      </c>
      <c r="Q128" s="9">
        <v>0</v>
      </c>
      <c r="R128" s="9">
        <v>0</v>
      </c>
      <c r="S128" s="9">
        <v>0</v>
      </c>
      <c r="T128" s="9">
        <v>0</v>
      </c>
      <c r="U128" s="9">
        <v>0</v>
      </c>
      <c r="V128" s="9">
        <v>0</v>
      </c>
      <c r="W128" s="9">
        <v>0</v>
      </c>
      <c r="X128" s="9">
        <v>0</v>
      </c>
      <c r="Y128" s="9">
        <v>0</v>
      </c>
      <c r="Z128" s="9">
        <v>0</v>
      </c>
      <c r="AA128" s="9">
        <v>0</v>
      </c>
      <c r="AB128" s="9">
        <v>0</v>
      </c>
      <c r="AC128" s="9">
        <v>0</v>
      </c>
      <c r="AD128" s="9">
        <v>0</v>
      </c>
      <c r="AE128" s="9">
        <v>0</v>
      </c>
      <c r="AF128" s="9">
        <v>0</v>
      </c>
      <c r="AG128" s="9">
        <v>0</v>
      </c>
      <c r="AH128" s="9">
        <v>0</v>
      </c>
      <c r="AI128" s="9">
        <v>0</v>
      </c>
      <c r="AJ128" s="9">
        <v>0</v>
      </c>
      <c r="AK128" s="9">
        <v>0</v>
      </c>
      <c r="AL128" s="9">
        <v>0</v>
      </c>
      <c r="AM128" s="9">
        <v>0</v>
      </c>
      <c r="AN128" s="9">
        <v>0</v>
      </c>
      <c r="AO128" s="9">
        <v>0</v>
      </c>
    </row>
    <row r="129" spans="1:41" x14ac:dyDescent="0.45">
      <c r="H129" s="14" t="s">
        <v>470</v>
      </c>
      <c r="I129" s="1" t="s">
        <v>389</v>
      </c>
      <c r="J129" s="76">
        <f>INDEX(Table4,MATCH($H129,'AEO Table 4'!$A$34:$A$72,0),MATCH(J$120,'AEO Table 4'!$C$1:$AK$1,0))*Percent_rural*quadrillion</f>
        <v>13486852791878.172</v>
      </c>
      <c r="K129" s="76">
        <f>INDEX(Table4,MATCH($H129,'AEO Table 4'!$A$34:$A$72,0),MATCH(K$120,'AEO Table 4'!$C$1:$AK$1,0))*Percent_rural*quadrillion</f>
        <v>13747102368866.326</v>
      </c>
      <c r="L129" s="76">
        <f>INDEX(Table4,MATCH($H129,'AEO Table 4'!$A$34:$A$72,0),MATCH(L$120,'AEO Table 4'!$C$1:$AK$1,0))*Percent_rural*quadrillion</f>
        <v>14045325719120.135</v>
      </c>
      <c r="M129" s="76">
        <f>INDEX(Table4,MATCH($H129,'AEO Table 4'!$A$34:$A$72,0),MATCH(M$120,'AEO Table 4'!$C$1:$AK$1,0))*Percent_rural*quadrillion</f>
        <v>14321480541455.162</v>
      </c>
      <c r="N129" s="76">
        <f>INDEX(Table4,MATCH($H129,'AEO Table 4'!$A$34:$A$72,0),MATCH(N$120,'AEO Table 4'!$C$1:$AK$1,0))*Percent_rural*quadrillion</f>
        <v>14576958544839.254</v>
      </c>
      <c r="O129" s="76">
        <f>INDEX(Table4,MATCH($H129,'AEO Table 4'!$A$34:$A$72,0),MATCH(O$120,'AEO Table 4'!$C$1:$AK$1,0))*Percent_rural*quadrillion</f>
        <v>14826273265651.438</v>
      </c>
      <c r="P129" s="76">
        <f>INDEX(Table4,MATCH($H129,'AEO Table 4'!$A$34:$A$72,0),MATCH(P$120,'AEO Table 4'!$C$1:$AK$1,0))*Percent_rural*quadrillion</f>
        <v>15067237732656.514</v>
      </c>
      <c r="Q129" s="76">
        <f>INDEX(Table4,MATCH($H129,'AEO Table 4'!$A$34:$A$72,0),MATCH(Q$120,'AEO Table 4'!$C$1:$AK$1,0))*Percent_rural*quadrillion</f>
        <v>15297466159052.453</v>
      </c>
      <c r="R129" s="76">
        <f>INDEX(Table4,MATCH($H129,'AEO Table 4'!$A$34:$A$72,0),MATCH(R$120,'AEO Table 4'!$C$1:$AK$1,0))*Percent_rural*quadrillion</f>
        <v>15531074450084.604</v>
      </c>
      <c r="S129" s="76">
        <f>INDEX(Table4,MATCH($H129,'AEO Table 4'!$A$34:$A$72,0),MATCH(S$120,'AEO Table 4'!$C$1:$AK$1,0))*Percent_rural*quadrillion</f>
        <v>15781184433164.129</v>
      </c>
      <c r="T129" s="76">
        <f>INDEX(Table4,MATCH($H129,'AEO Table 4'!$A$34:$A$72,0),MATCH(T$120,'AEO Table 4'!$C$1:$AK$1,0))*Percent_rural*quadrillion</f>
        <v>16050977157360.406</v>
      </c>
      <c r="U129" s="76">
        <f>INDEX(Table4,MATCH($H129,'AEO Table 4'!$A$34:$A$72,0),MATCH(U$120,'AEO Table 4'!$C$1:$AK$1,0))*Percent_rural*quadrillion</f>
        <v>16332897631133.672</v>
      </c>
      <c r="V129" s="76">
        <f>INDEX(Table4,MATCH($H129,'AEO Table 4'!$A$34:$A$72,0),MATCH(V$120,'AEO Table 4'!$C$1:$AK$1,0))*Percent_rural*quadrillion</f>
        <v>16638278341793.568</v>
      </c>
      <c r="W129" s="76">
        <f>INDEX(Table4,MATCH($H129,'AEO Table 4'!$A$34:$A$72,0),MATCH(W$120,'AEO Table 4'!$C$1:$AK$1,0))*Percent_rural*quadrillion</f>
        <v>16953401015228.426</v>
      </c>
      <c r="X129" s="76">
        <f>INDEX(Table4,MATCH($H129,'AEO Table 4'!$A$34:$A$72,0),MATCH(X$120,'AEO Table 4'!$C$1:$AK$1,0))*Percent_rural*quadrillion</f>
        <v>17268523688663.283</v>
      </c>
      <c r="Y129" s="76">
        <f>INDEX(Table4,MATCH($H129,'AEO Table 4'!$A$34:$A$72,0),MATCH(Y$120,'AEO Table 4'!$C$1:$AK$1,0))*Percent_rural*quadrillion</f>
        <v>17581658206429.779</v>
      </c>
      <c r="Z129" s="76">
        <f>INDEX(Table4,MATCH($H129,'AEO Table 4'!$A$34:$A$72,0),MATCH(Z$120,'AEO Table 4'!$C$1:$AK$1,0))*Percent_rural*quadrillion</f>
        <v>17895389170896.789</v>
      </c>
      <c r="AA129" s="76">
        <f>INDEX(Table4,MATCH($H129,'AEO Table 4'!$A$34:$A$72,0),MATCH(AA$120,'AEO Table 4'!$C$1:$AK$1,0))*Percent_rural*quadrillion</f>
        <v>18204945008460.234</v>
      </c>
      <c r="AB129" s="76">
        <f>INDEX(Table4,MATCH($H129,'AEO Table 4'!$A$34:$A$72,0),MATCH(AB$120,'AEO Table 4'!$C$1:$AK$1,0))*Percent_rural*quadrillion</f>
        <v>18509729272419.629</v>
      </c>
      <c r="AC129" s="76">
        <f>INDEX(Table4,MATCH($H129,'AEO Table 4'!$A$34:$A$72,0),MATCH(AC$120,'AEO Table 4'!$C$1:$AK$1,0))*Percent_rural*quadrillion</f>
        <v>18810736040609.137</v>
      </c>
      <c r="AD129" s="76">
        <f>INDEX(Table4,MATCH($H129,'AEO Table 4'!$A$34:$A$72,0),MATCH(AD$120,'AEO Table 4'!$C$1:$AK$1,0))*Percent_rural*quadrillion</f>
        <v>19109555837563.449</v>
      </c>
      <c r="AE129" s="76">
        <f>INDEX(Table4,MATCH($H129,'AEO Table 4'!$A$34:$A$72,0),MATCH(AE$120,'AEO Table 4'!$C$1:$AK$1,0))*Percent_rural*quadrillion</f>
        <v>19411954314720.809</v>
      </c>
      <c r="AF129" s="76">
        <f>INDEX(Table4,MATCH($H129,'AEO Table 4'!$A$34:$A$72,0),MATCH(AF$120,'AEO Table 4'!$C$1:$AK$1,0))*Percent_rural*quadrillion</f>
        <v>19719124365482.23</v>
      </c>
      <c r="AG129" s="76">
        <f>INDEX(Table4,MATCH($H129,'AEO Table 4'!$A$34:$A$72,0),MATCH(AG$120,'AEO Table 4'!$C$1:$AK$1,0))*Percent_rural*quadrillion</f>
        <v>20025499153976.309</v>
      </c>
      <c r="AH129" s="76">
        <f>INDEX(Table4,MATCH($H129,'AEO Table 4'!$A$34:$A$72,0),MATCH(AH$120,'AEO Table 4'!$C$1:$AK$1,0))*Percent_rural*quadrillion</f>
        <v>20334856175972.926</v>
      </c>
      <c r="AI129" s="76">
        <f>INDEX(Table4,MATCH($H129,'AEO Table 4'!$A$34:$A$72,0),MATCH(AI$120,'AEO Table 4'!$C$1:$AK$1,0))*Percent_rural*quadrillion</f>
        <v>20650376480541.457</v>
      </c>
      <c r="AJ129" s="76">
        <f>INDEX(Table4,MATCH($H129,'AEO Table 4'!$A$34:$A$72,0),MATCH(AJ$120,'AEO Table 4'!$C$1:$AK$1,0))*Percent_rural*quadrillion</f>
        <v>20972855329949.238</v>
      </c>
      <c r="AK129" s="76">
        <f>INDEX(Table4,MATCH($H129,'AEO Table 4'!$A$34:$A$72,0),MATCH(AK$120,'AEO Table 4'!$C$1:$AK$1,0))*Percent_rural*quadrillion</f>
        <v>21301696277495.77</v>
      </c>
      <c r="AL129" s="76">
        <f>INDEX(Table4,MATCH($H129,'AEO Table 4'!$A$34:$A$72,0),MATCH(AL$120,'AEO Table 4'!$C$1:$AK$1,0))*Percent_rural*quadrillion</f>
        <v>21631531302876.48</v>
      </c>
      <c r="AM129" s="76">
        <f>INDEX(Table4,MATCH($H129,'AEO Table 4'!$A$34:$A$72,0),MATCH(AM$120,'AEO Table 4'!$C$1:$AK$1,0))*Percent_rural*quadrillion</f>
        <v>21959378172588.832</v>
      </c>
      <c r="AN129" s="76">
        <f>INDEX(Table4,MATCH($H129,'AEO Table 4'!$A$34:$A$72,0),MATCH(AN$120,'AEO Table 4'!$C$1:$AK$1,0))*Percent_rural*quadrillion</f>
        <v>22288417935702.199</v>
      </c>
      <c r="AO129" s="76">
        <f>INDEX(Table4,MATCH($H129,'AEO Table 4'!$A$34:$A$72,0),MATCH(AO$120,'AEO Table 4'!$C$1:$AK$1,0))*Percent_rural*quadrillion</f>
        <v>22620241116751.27</v>
      </c>
    </row>
    <row r="130" spans="1:41" x14ac:dyDescent="0.45">
      <c r="I130" s="1" t="s">
        <v>390</v>
      </c>
      <c r="J130" s="9">
        <v>0</v>
      </c>
      <c r="K130" s="9">
        <v>0</v>
      </c>
      <c r="L130" s="9">
        <v>0</v>
      </c>
      <c r="M130" s="9">
        <v>0</v>
      </c>
      <c r="N130" s="9">
        <v>0</v>
      </c>
      <c r="O130" s="9">
        <v>0</v>
      </c>
      <c r="P130" s="9">
        <v>0</v>
      </c>
      <c r="Q130" s="9">
        <v>0</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9">
        <v>0</v>
      </c>
      <c r="AL130" s="9">
        <v>0</v>
      </c>
      <c r="AM130" s="9">
        <v>0</v>
      </c>
      <c r="AN130" s="9">
        <v>0</v>
      </c>
      <c r="AO130" s="9">
        <v>0</v>
      </c>
    </row>
    <row r="131" spans="1:41" ht="18" x14ac:dyDescent="0.55000000000000004">
      <c r="A131" s="66" t="s">
        <v>104</v>
      </c>
      <c r="B131" s="66"/>
      <c r="C131" s="66"/>
      <c r="D131" s="66"/>
      <c r="E131" s="66"/>
      <c r="F131" s="66"/>
      <c r="G131" s="66"/>
    </row>
    <row r="132" spans="1:41" x14ac:dyDescent="0.45">
      <c r="H132" s="1" t="s">
        <v>426</v>
      </c>
    </row>
    <row r="133" spans="1:41" x14ac:dyDescent="0.45">
      <c r="I133" s="1" t="s">
        <v>105</v>
      </c>
      <c r="J133" s="1">
        <v>2019</v>
      </c>
      <c r="K133" s="1">
        <v>2020</v>
      </c>
      <c r="L133" s="1">
        <v>2021</v>
      </c>
      <c r="M133" s="1">
        <v>2022</v>
      </c>
      <c r="N133" s="1">
        <v>2023</v>
      </c>
      <c r="O133" s="1">
        <v>2024</v>
      </c>
      <c r="P133" s="1">
        <v>2025</v>
      </c>
      <c r="Q133" s="1">
        <v>2026</v>
      </c>
      <c r="R133" s="1">
        <v>2027</v>
      </c>
      <c r="S133" s="1">
        <v>2028</v>
      </c>
      <c r="T133" s="1">
        <v>2029</v>
      </c>
      <c r="U133" s="1">
        <v>2030</v>
      </c>
      <c r="V133" s="1">
        <v>2031</v>
      </c>
      <c r="W133" s="1">
        <v>2032</v>
      </c>
      <c r="X133" s="1">
        <v>2033</v>
      </c>
      <c r="Y133" s="1">
        <v>2034</v>
      </c>
      <c r="Z133" s="1">
        <v>2035</v>
      </c>
      <c r="AA133" s="1">
        <v>2036</v>
      </c>
      <c r="AB133" s="1">
        <v>2037</v>
      </c>
      <c r="AC133" s="1">
        <v>2038</v>
      </c>
      <c r="AD133" s="1">
        <v>2039</v>
      </c>
      <c r="AE133" s="1">
        <v>2040</v>
      </c>
      <c r="AF133" s="1">
        <v>2041</v>
      </c>
      <c r="AG133" s="1">
        <v>2042</v>
      </c>
      <c r="AH133" s="1">
        <v>2043</v>
      </c>
      <c r="AI133" s="1">
        <v>2044</v>
      </c>
      <c r="AJ133" s="1">
        <v>2045</v>
      </c>
      <c r="AK133" s="1">
        <v>2046</v>
      </c>
      <c r="AL133" s="1">
        <v>2047</v>
      </c>
      <c r="AM133" s="1">
        <v>2048</v>
      </c>
      <c r="AN133" s="1">
        <v>2049</v>
      </c>
      <c r="AO133" s="1">
        <v>2050</v>
      </c>
    </row>
    <row r="134" spans="1:41" x14ac:dyDescent="0.45">
      <c r="H134" s="14" t="s">
        <v>537</v>
      </c>
      <c r="I134" s="1" t="s">
        <v>106</v>
      </c>
      <c r="J134" s="76">
        <f>INDEX(Table5,MATCH($H134,'AEO Table 5'!$A$31:$A$58,0),MATCH(J$133,'AEO Table 5'!$C$13:$AI$13,0))*quadrillion</f>
        <v>123686000000000</v>
      </c>
      <c r="K134" s="76">
        <f>INDEX(Table5,MATCH($H134,'AEO Table 5'!$A$31:$A$58,0),MATCH(K$133,'AEO Table 5'!$C$13:$AI$13,0))*quadrillion</f>
        <v>120836000000000</v>
      </c>
      <c r="L134" s="76">
        <f>INDEX(Table5,MATCH($H134,'AEO Table 5'!$A$31:$A$58,0),MATCH(L$133,'AEO Table 5'!$C$13:$AI$13,0))*quadrillion</f>
        <v>118350000000000</v>
      </c>
      <c r="M134" s="76">
        <f>INDEX(Table5,MATCH($H134,'AEO Table 5'!$A$31:$A$58,0),MATCH(M$133,'AEO Table 5'!$C$13:$AI$13,0))*quadrillion</f>
        <v>117227000000000</v>
      </c>
      <c r="N134" s="76">
        <f>INDEX(Table5,MATCH($H134,'AEO Table 5'!$A$31:$A$58,0),MATCH(N$133,'AEO Table 5'!$C$13:$AI$13,0))*quadrillion</f>
        <v>116390000000000</v>
      </c>
      <c r="O134" s="76">
        <f>INDEX(Table5,MATCH($H134,'AEO Table 5'!$A$31:$A$58,0),MATCH(O$133,'AEO Table 5'!$C$13:$AI$13,0))*quadrillion</f>
        <v>115308000000000</v>
      </c>
      <c r="P134" s="76">
        <f>INDEX(Table5,MATCH($H134,'AEO Table 5'!$A$31:$A$58,0),MATCH(P$133,'AEO Table 5'!$C$13:$AI$13,0))*quadrillion</f>
        <v>114017000000000</v>
      </c>
      <c r="Q134" s="76">
        <f>INDEX(Table5,MATCH($H134,'AEO Table 5'!$A$31:$A$58,0),MATCH(Q$133,'AEO Table 5'!$C$13:$AI$13,0))*quadrillion</f>
        <v>112645000000000</v>
      </c>
      <c r="R134" s="76">
        <f>INDEX(Table5,MATCH($H134,'AEO Table 5'!$A$31:$A$58,0),MATCH(R$133,'AEO Table 5'!$C$13:$AI$13,0))*quadrillion</f>
        <v>111388000000000</v>
      </c>
      <c r="S134" s="76">
        <f>INDEX(Table5,MATCH($H134,'AEO Table 5'!$A$31:$A$58,0),MATCH(S$133,'AEO Table 5'!$C$13:$AI$13,0))*quadrillion</f>
        <v>110353000000000</v>
      </c>
      <c r="T134" s="76">
        <f>INDEX(Table5,MATCH($H134,'AEO Table 5'!$A$31:$A$58,0),MATCH(T$133,'AEO Table 5'!$C$13:$AI$13,0))*quadrillion</f>
        <v>109439000000000</v>
      </c>
      <c r="U134" s="76">
        <f>INDEX(Table5,MATCH($H134,'AEO Table 5'!$A$31:$A$58,0),MATCH(U$133,'AEO Table 5'!$C$13:$AI$13,0))*quadrillion</f>
        <v>108519000000000</v>
      </c>
      <c r="V134" s="76">
        <f>INDEX(Table5,MATCH($H134,'AEO Table 5'!$A$31:$A$58,0),MATCH(V$133,'AEO Table 5'!$C$13:$AI$13,0))*quadrillion</f>
        <v>107534000000000</v>
      </c>
      <c r="W134" s="76">
        <f>INDEX(Table5,MATCH($H134,'AEO Table 5'!$A$31:$A$58,0),MATCH(W$133,'AEO Table 5'!$C$13:$AI$13,0))*quadrillion</f>
        <v>106558000000000</v>
      </c>
      <c r="X134" s="76">
        <f>INDEX(Table5,MATCH($H134,'AEO Table 5'!$A$31:$A$58,0),MATCH(X$133,'AEO Table 5'!$C$13:$AI$13,0))*quadrillion</f>
        <v>105479000000000</v>
      </c>
      <c r="Y134" s="76">
        <f>INDEX(Table5,MATCH($H134,'AEO Table 5'!$A$31:$A$58,0),MATCH(Y$133,'AEO Table 5'!$C$13:$AI$13,0))*quadrillion</f>
        <v>104334000000000</v>
      </c>
      <c r="Z134" s="76">
        <f>INDEX(Table5,MATCH($H134,'AEO Table 5'!$A$31:$A$58,0),MATCH(Z$133,'AEO Table 5'!$C$13:$AI$13,0))*quadrillion</f>
        <v>103273000000000</v>
      </c>
      <c r="AA134" s="76">
        <f>INDEX(Table5,MATCH($H134,'AEO Table 5'!$A$31:$A$58,0),MATCH(AA$133,'AEO Table 5'!$C$13:$AI$13,0))*quadrillion</f>
        <v>102198000000000</v>
      </c>
      <c r="AB134" s="76">
        <f>INDEX(Table5,MATCH($H134,'AEO Table 5'!$A$31:$A$58,0),MATCH(AB$133,'AEO Table 5'!$C$13:$AI$13,0))*quadrillion</f>
        <v>101119000000000</v>
      </c>
      <c r="AC134" s="76">
        <f>INDEX(Table5,MATCH($H134,'AEO Table 5'!$A$31:$A$58,0),MATCH(AC$133,'AEO Table 5'!$C$13:$AI$13,0))*quadrillion</f>
        <v>99974000000000</v>
      </c>
      <c r="AD134" s="76">
        <f>INDEX(Table5,MATCH($H134,'AEO Table 5'!$A$31:$A$58,0),MATCH(AD$133,'AEO Table 5'!$C$13:$AI$13,0))*quadrillion</f>
        <v>98853000000000</v>
      </c>
      <c r="AE134" s="76">
        <f>INDEX(Table5,MATCH($H134,'AEO Table 5'!$A$31:$A$58,0),MATCH(AE$133,'AEO Table 5'!$C$13:$AI$13,0))*quadrillion</f>
        <v>97799000000000</v>
      </c>
      <c r="AF134" s="76">
        <f>INDEX(Table5,MATCH($H134,'AEO Table 5'!$A$31:$A$58,0),MATCH(AF$133,'AEO Table 5'!$C$13:$AI$13,0))*quadrillion</f>
        <v>96794000000000</v>
      </c>
      <c r="AG134" s="76">
        <f>INDEX(Table5,MATCH($H134,'AEO Table 5'!$A$31:$A$58,0),MATCH(AG$133,'AEO Table 5'!$C$13:$AI$13,0))*quadrillion</f>
        <v>95763000000000</v>
      </c>
      <c r="AH134" s="76">
        <f>INDEX(Table5,MATCH($H134,'AEO Table 5'!$A$31:$A$58,0),MATCH(AH$133,'AEO Table 5'!$C$13:$AI$13,0))*quadrillion</f>
        <v>94837000000000</v>
      </c>
      <c r="AI134" s="76">
        <f>INDEX(Table5,MATCH($H134,'AEO Table 5'!$A$31:$A$58,0),MATCH(AI$133,'AEO Table 5'!$C$13:$AI$13,0))*quadrillion</f>
        <v>93931000000000</v>
      </c>
      <c r="AJ134" s="76">
        <f>INDEX(Table5,MATCH($H134,'AEO Table 5'!$A$31:$A$58,0),MATCH(AJ$133,'AEO Table 5'!$C$13:$AI$13,0))*quadrillion</f>
        <v>92996000000000</v>
      </c>
      <c r="AK134" s="76">
        <f>INDEX(Table5,MATCH($H134,'AEO Table 5'!$A$31:$A$58,0),MATCH(AK$133,'AEO Table 5'!$C$13:$AI$13,0))*quadrillion</f>
        <v>92083000000000</v>
      </c>
      <c r="AL134" s="76">
        <f>INDEX(Table5,MATCH($H134,'AEO Table 5'!$A$31:$A$58,0),MATCH(AL$133,'AEO Table 5'!$C$13:$AI$13,0))*quadrillion</f>
        <v>91183000000000</v>
      </c>
      <c r="AM134" s="76">
        <f>INDEX(Table5,MATCH($H134,'AEO Table 5'!$A$31:$A$58,0),MATCH(AM$133,'AEO Table 5'!$C$13:$AI$13,0))*quadrillion</f>
        <v>90327000000000</v>
      </c>
      <c r="AN134" s="76">
        <f>INDEX(Table5,MATCH($H134,'AEO Table 5'!$A$31:$A$58,0),MATCH(AN$133,'AEO Table 5'!$C$13:$AI$13,0))*quadrillion</f>
        <v>89492000000000</v>
      </c>
      <c r="AO134" s="76">
        <f>INDEX(Table5,MATCH($H134,'AEO Table 5'!$A$31:$A$58,0),MATCH(AO$133,'AEO Table 5'!$C$13:$AI$13,0))*quadrillion</f>
        <v>88661000000000</v>
      </c>
    </row>
    <row r="135" spans="1:41" x14ac:dyDescent="0.45">
      <c r="I135" s="1" t="s">
        <v>107</v>
      </c>
      <c r="J135" s="9">
        <v>0</v>
      </c>
      <c r="K135" s="9">
        <v>0</v>
      </c>
      <c r="L135" s="9">
        <v>0</v>
      </c>
      <c r="M135" s="9">
        <v>0</v>
      </c>
      <c r="N135" s="9">
        <v>0</v>
      </c>
      <c r="O135" s="9">
        <v>0</v>
      </c>
      <c r="P135" s="9">
        <v>0</v>
      </c>
      <c r="Q135" s="9">
        <v>0</v>
      </c>
      <c r="R135" s="9">
        <v>0</v>
      </c>
      <c r="S135" s="9">
        <v>0</v>
      </c>
      <c r="T135" s="9">
        <v>0</v>
      </c>
      <c r="U135" s="9">
        <v>0</v>
      </c>
      <c r="V135" s="9">
        <v>0</v>
      </c>
      <c r="W135" s="9">
        <v>0</v>
      </c>
      <c r="X135" s="9">
        <v>0</v>
      </c>
      <c r="Y135" s="9">
        <v>0</v>
      </c>
      <c r="Z135" s="9">
        <v>0</v>
      </c>
      <c r="AA135" s="9">
        <v>0</v>
      </c>
      <c r="AB135" s="9">
        <v>0</v>
      </c>
      <c r="AC135" s="9">
        <v>0</v>
      </c>
      <c r="AD135" s="9">
        <v>0</v>
      </c>
      <c r="AE135" s="9">
        <v>0</v>
      </c>
      <c r="AF135" s="9">
        <v>0</v>
      </c>
      <c r="AG135" s="9">
        <v>0</v>
      </c>
      <c r="AH135" s="9">
        <v>0</v>
      </c>
      <c r="AI135" s="9">
        <v>0</v>
      </c>
      <c r="AJ135" s="9">
        <v>0</v>
      </c>
      <c r="AK135" s="9">
        <v>0</v>
      </c>
      <c r="AL135" s="9">
        <v>0</v>
      </c>
      <c r="AM135" s="9">
        <v>0</v>
      </c>
      <c r="AN135" s="9">
        <v>0</v>
      </c>
      <c r="AO135" s="9">
        <v>0</v>
      </c>
    </row>
    <row r="136" spans="1:41" x14ac:dyDescent="0.45">
      <c r="H136" s="14" t="s">
        <v>548</v>
      </c>
      <c r="I136" s="1" t="s">
        <v>108</v>
      </c>
      <c r="J136" s="76">
        <f>INDEX(Table5,MATCH($H136,'AEO Table 5'!$A$31:$A$58,0),MATCH(J$133,'AEO Table 5'!$C$13:$AI$13,0))*quadrillion</f>
        <v>1881696000000000</v>
      </c>
      <c r="K136" s="76">
        <f>INDEX(Table5,MATCH($H136,'AEO Table 5'!$A$31:$A$58,0),MATCH(K$133,'AEO Table 5'!$C$13:$AI$13,0))*quadrillion</f>
        <v>1860932000000000</v>
      </c>
      <c r="L136" s="76">
        <f>INDEX(Table5,MATCH($H136,'AEO Table 5'!$A$31:$A$58,0),MATCH(L$133,'AEO Table 5'!$C$13:$AI$13,0))*quadrillion</f>
        <v>1843070000000000</v>
      </c>
      <c r="M136" s="76">
        <f>INDEX(Table5,MATCH($H136,'AEO Table 5'!$A$31:$A$58,0),MATCH(M$133,'AEO Table 5'!$C$13:$AI$13,0))*quadrillion</f>
        <v>1844779000000000</v>
      </c>
      <c r="N136" s="76">
        <f>INDEX(Table5,MATCH($H136,'AEO Table 5'!$A$31:$A$58,0),MATCH(N$133,'AEO Table 5'!$C$13:$AI$13,0))*quadrillion</f>
        <v>1842847000000000</v>
      </c>
      <c r="O136" s="76">
        <f>INDEX(Table5,MATCH($H136,'AEO Table 5'!$A$31:$A$58,0),MATCH(O$133,'AEO Table 5'!$C$13:$AI$13,0))*quadrillion</f>
        <v>1838723000000000</v>
      </c>
      <c r="P136" s="76">
        <f>INDEX(Table5,MATCH($H136,'AEO Table 5'!$A$31:$A$58,0),MATCH(P$133,'AEO Table 5'!$C$13:$AI$13,0))*quadrillion</f>
        <v>1829419000000000</v>
      </c>
      <c r="Q136" s="76">
        <f>INDEX(Table5,MATCH($H136,'AEO Table 5'!$A$31:$A$58,0),MATCH(Q$133,'AEO Table 5'!$C$13:$AI$13,0))*quadrillion</f>
        <v>1819504000000000</v>
      </c>
      <c r="R136" s="76">
        <f>INDEX(Table5,MATCH($H136,'AEO Table 5'!$A$31:$A$58,0),MATCH(R$133,'AEO Table 5'!$C$13:$AI$13,0))*quadrillion</f>
        <v>1811391000000000</v>
      </c>
      <c r="S136" s="76">
        <f>INDEX(Table5,MATCH($H136,'AEO Table 5'!$A$31:$A$58,0),MATCH(S$133,'AEO Table 5'!$C$13:$AI$13,0))*quadrillion</f>
        <v>1806307000000000</v>
      </c>
      <c r="T136" s="76">
        <f>INDEX(Table5,MATCH($H136,'AEO Table 5'!$A$31:$A$58,0),MATCH(T$133,'AEO Table 5'!$C$13:$AI$13,0))*quadrillion</f>
        <v>1804421000000000</v>
      </c>
      <c r="U136" s="76">
        <f>INDEX(Table5,MATCH($H136,'AEO Table 5'!$A$31:$A$58,0),MATCH(U$133,'AEO Table 5'!$C$13:$AI$13,0))*quadrillion</f>
        <v>1802967000000000</v>
      </c>
      <c r="V136" s="76">
        <f>INDEX(Table5,MATCH($H136,'AEO Table 5'!$A$31:$A$58,0),MATCH(V$133,'AEO Table 5'!$C$13:$AI$13,0))*quadrillion</f>
        <v>1804456000000000</v>
      </c>
      <c r="W136" s="76">
        <f>INDEX(Table5,MATCH($H136,'AEO Table 5'!$A$31:$A$58,0),MATCH(W$133,'AEO Table 5'!$C$13:$AI$13,0))*quadrillion</f>
        <v>1806493000000000</v>
      </c>
      <c r="X136" s="76">
        <f>INDEX(Table5,MATCH($H136,'AEO Table 5'!$A$31:$A$58,0),MATCH(X$133,'AEO Table 5'!$C$13:$AI$13,0))*quadrillion</f>
        <v>1806386000000000</v>
      </c>
      <c r="Y136" s="76">
        <f>INDEX(Table5,MATCH($H136,'AEO Table 5'!$A$31:$A$58,0),MATCH(Y$133,'AEO Table 5'!$C$13:$AI$13,0))*quadrillion</f>
        <v>1805298000000000</v>
      </c>
      <c r="Z136" s="76">
        <f>INDEX(Table5,MATCH($H136,'AEO Table 5'!$A$31:$A$58,0),MATCH(Z$133,'AEO Table 5'!$C$13:$AI$13,0))*quadrillion</f>
        <v>1805677000000000</v>
      </c>
      <c r="AA136" s="76">
        <f>INDEX(Table5,MATCH($H136,'AEO Table 5'!$A$31:$A$58,0),MATCH(AA$133,'AEO Table 5'!$C$13:$AI$13,0))*quadrillion</f>
        <v>1808002000000000</v>
      </c>
      <c r="AB136" s="76">
        <f>INDEX(Table5,MATCH($H136,'AEO Table 5'!$A$31:$A$58,0),MATCH(AB$133,'AEO Table 5'!$C$13:$AI$13,0))*quadrillion</f>
        <v>1808986000000000</v>
      </c>
      <c r="AC136" s="76">
        <f>INDEX(Table5,MATCH($H136,'AEO Table 5'!$A$31:$A$58,0),MATCH(AC$133,'AEO Table 5'!$C$13:$AI$13,0))*quadrillion</f>
        <v>1809513000000000</v>
      </c>
      <c r="AD136" s="76">
        <f>INDEX(Table5,MATCH($H136,'AEO Table 5'!$A$31:$A$58,0),MATCH(AD$133,'AEO Table 5'!$C$13:$AI$13,0))*quadrillion</f>
        <v>1810150000000000</v>
      </c>
      <c r="AE136" s="76">
        <f>INDEX(Table5,MATCH($H136,'AEO Table 5'!$A$31:$A$58,0),MATCH(AE$133,'AEO Table 5'!$C$13:$AI$13,0))*quadrillion</f>
        <v>1811943000000000</v>
      </c>
      <c r="AF136" s="76">
        <f>INDEX(Table5,MATCH($H136,'AEO Table 5'!$A$31:$A$58,0),MATCH(AF$133,'AEO Table 5'!$C$13:$AI$13,0))*quadrillion</f>
        <v>1813494000000000</v>
      </c>
      <c r="AG136" s="76">
        <f>INDEX(Table5,MATCH($H136,'AEO Table 5'!$A$31:$A$58,0),MATCH(AG$133,'AEO Table 5'!$C$13:$AI$13,0))*quadrillion</f>
        <v>1814900000000000</v>
      </c>
      <c r="AH136" s="76">
        <f>INDEX(Table5,MATCH($H136,'AEO Table 5'!$A$31:$A$58,0),MATCH(AH$133,'AEO Table 5'!$C$13:$AI$13,0))*quadrillion</f>
        <v>1816673000000000</v>
      </c>
      <c r="AI136" s="76">
        <f>INDEX(Table5,MATCH($H136,'AEO Table 5'!$A$31:$A$58,0),MATCH(AI$133,'AEO Table 5'!$C$13:$AI$13,0))*quadrillion</f>
        <v>1818791000000000</v>
      </c>
      <c r="AJ136" s="76">
        <f>INDEX(Table5,MATCH($H136,'AEO Table 5'!$A$31:$A$58,0),MATCH(AJ$133,'AEO Table 5'!$C$13:$AI$13,0))*quadrillion</f>
        <v>1820512000000000</v>
      </c>
      <c r="AK136" s="76">
        <f>INDEX(Table5,MATCH($H136,'AEO Table 5'!$A$31:$A$58,0),MATCH(AK$133,'AEO Table 5'!$C$13:$AI$13,0))*quadrillion</f>
        <v>1821915000000000</v>
      </c>
      <c r="AL136" s="76">
        <f>INDEX(Table5,MATCH($H136,'AEO Table 5'!$A$31:$A$58,0),MATCH(AL$133,'AEO Table 5'!$C$13:$AI$13,0))*quadrillion</f>
        <v>1823014000000000</v>
      </c>
      <c r="AM136" s="76">
        <f>INDEX(Table5,MATCH($H136,'AEO Table 5'!$A$31:$A$58,0),MATCH(AM$133,'AEO Table 5'!$C$13:$AI$13,0))*quadrillion</f>
        <v>1824778000000000</v>
      </c>
      <c r="AN136" s="76">
        <f>INDEX(Table5,MATCH($H136,'AEO Table 5'!$A$31:$A$58,0),MATCH(AN$133,'AEO Table 5'!$C$13:$AI$13,0))*quadrillion</f>
        <v>1826543000000000</v>
      </c>
      <c r="AO136" s="76">
        <f>INDEX(Table5,MATCH($H136,'AEO Table 5'!$A$31:$A$58,0),MATCH(AO$133,'AEO Table 5'!$C$13:$AI$13,0))*quadrillion</f>
        <v>1828244000000000</v>
      </c>
    </row>
    <row r="137" spans="1:41" x14ac:dyDescent="0.45">
      <c r="H137" s="14" t="s">
        <v>554</v>
      </c>
      <c r="I137" s="1" t="s">
        <v>109</v>
      </c>
      <c r="J137" s="76">
        <f>INDEX(Table5,MATCH($H137,'AEO Table 5'!$A$31:$A$58,0),MATCH(J$133,'AEO Table 5'!$C$13:$AI$13,0))*quadrillion</f>
        <v>226669000000000</v>
      </c>
      <c r="K137" s="76">
        <f>INDEX(Table5,MATCH($H137,'AEO Table 5'!$A$31:$A$58,0),MATCH(K$133,'AEO Table 5'!$C$13:$AI$13,0))*quadrillion</f>
        <v>221052000000000</v>
      </c>
      <c r="L137" s="76">
        <f>INDEX(Table5,MATCH($H137,'AEO Table 5'!$A$31:$A$58,0),MATCH(L$133,'AEO Table 5'!$C$13:$AI$13,0))*quadrillion</f>
        <v>217477000000000</v>
      </c>
      <c r="M137" s="76">
        <f>INDEX(Table5,MATCH($H137,'AEO Table 5'!$A$31:$A$58,0),MATCH(M$133,'AEO Table 5'!$C$13:$AI$13,0))*quadrillion</f>
        <v>216538000000000</v>
      </c>
      <c r="N137" s="76">
        <f>INDEX(Table5,MATCH($H137,'AEO Table 5'!$A$31:$A$58,0),MATCH(N$133,'AEO Table 5'!$C$13:$AI$13,0))*quadrillion</f>
        <v>215674000000000</v>
      </c>
      <c r="O137" s="76">
        <f>INDEX(Table5,MATCH($H137,'AEO Table 5'!$A$31:$A$58,0),MATCH(O$133,'AEO Table 5'!$C$13:$AI$13,0))*quadrillion</f>
        <v>214549000000000</v>
      </c>
      <c r="P137" s="76">
        <f>INDEX(Table5,MATCH($H137,'AEO Table 5'!$A$31:$A$58,0),MATCH(P$133,'AEO Table 5'!$C$13:$AI$13,0))*quadrillion</f>
        <v>213555000000000</v>
      </c>
      <c r="Q137" s="76">
        <f>INDEX(Table5,MATCH($H137,'AEO Table 5'!$A$31:$A$58,0),MATCH(Q$133,'AEO Table 5'!$C$13:$AI$13,0))*quadrillion</f>
        <v>211561000000000</v>
      </c>
      <c r="R137" s="76">
        <f>INDEX(Table5,MATCH($H137,'AEO Table 5'!$A$31:$A$58,0),MATCH(R$133,'AEO Table 5'!$C$13:$AI$13,0))*quadrillion</f>
        <v>209377000000000</v>
      </c>
      <c r="S137" s="76">
        <f>INDEX(Table5,MATCH($H137,'AEO Table 5'!$A$31:$A$58,0),MATCH(S$133,'AEO Table 5'!$C$13:$AI$13,0))*quadrillion</f>
        <v>206781000000000</v>
      </c>
      <c r="T137" s="76">
        <f>INDEX(Table5,MATCH($H137,'AEO Table 5'!$A$31:$A$58,0),MATCH(T$133,'AEO Table 5'!$C$13:$AI$13,0))*quadrillion</f>
        <v>204318000000000</v>
      </c>
      <c r="U137" s="76">
        <f>INDEX(Table5,MATCH($H137,'AEO Table 5'!$A$31:$A$58,0),MATCH(U$133,'AEO Table 5'!$C$13:$AI$13,0))*quadrillion</f>
        <v>202036000000000</v>
      </c>
      <c r="V137" s="76">
        <f>INDEX(Table5,MATCH($H137,'AEO Table 5'!$A$31:$A$58,0),MATCH(V$133,'AEO Table 5'!$C$13:$AI$13,0))*quadrillion</f>
        <v>199738000000000</v>
      </c>
      <c r="W137" s="76">
        <f>INDEX(Table5,MATCH($H137,'AEO Table 5'!$A$31:$A$58,0),MATCH(W$133,'AEO Table 5'!$C$13:$AI$13,0))*quadrillion</f>
        <v>197502000000000</v>
      </c>
      <c r="X137" s="76">
        <f>INDEX(Table5,MATCH($H137,'AEO Table 5'!$A$31:$A$58,0),MATCH(X$133,'AEO Table 5'!$C$13:$AI$13,0))*quadrillion</f>
        <v>195164000000000</v>
      </c>
      <c r="Y137" s="76">
        <f>INDEX(Table5,MATCH($H137,'AEO Table 5'!$A$31:$A$58,0),MATCH(Y$133,'AEO Table 5'!$C$13:$AI$13,0))*quadrillion</f>
        <v>192909000000000</v>
      </c>
      <c r="Z137" s="76">
        <f>INDEX(Table5,MATCH($H137,'AEO Table 5'!$A$31:$A$58,0),MATCH(Z$133,'AEO Table 5'!$C$13:$AI$13,0))*quadrillion</f>
        <v>190700000000000</v>
      </c>
      <c r="AA137" s="76">
        <f>INDEX(Table5,MATCH($H137,'AEO Table 5'!$A$31:$A$58,0),MATCH(AA$133,'AEO Table 5'!$C$13:$AI$13,0))*quadrillion</f>
        <v>188554000000000</v>
      </c>
      <c r="AB137" s="76">
        <f>INDEX(Table5,MATCH($H137,'AEO Table 5'!$A$31:$A$58,0),MATCH(AB$133,'AEO Table 5'!$C$13:$AI$13,0))*quadrillion</f>
        <v>186511000000000</v>
      </c>
      <c r="AC137" s="76">
        <f>INDEX(Table5,MATCH($H137,'AEO Table 5'!$A$31:$A$58,0),MATCH(AC$133,'AEO Table 5'!$C$13:$AI$13,0))*quadrillion</f>
        <v>184514000000000</v>
      </c>
      <c r="AD137" s="76">
        <f>INDEX(Table5,MATCH($H137,'AEO Table 5'!$A$31:$A$58,0),MATCH(AD$133,'AEO Table 5'!$C$13:$AI$13,0))*quadrillion</f>
        <v>182498000000000</v>
      </c>
      <c r="AE137" s="76">
        <f>INDEX(Table5,MATCH($H137,'AEO Table 5'!$A$31:$A$58,0),MATCH(AE$133,'AEO Table 5'!$C$13:$AI$13,0))*quadrillion</f>
        <v>180704000000000</v>
      </c>
      <c r="AF137" s="76">
        <f>INDEX(Table5,MATCH($H137,'AEO Table 5'!$A$31:$A$58,0),MATCH(AF$133,'AEO Table 5'!$C$13:$AI$13,0))*quadrillion</f>
        <v>178901000000000</v>
      </c>
      <c r="AG137" s="76">
        <f>INDEX(Table5,MATCH($H137,'AEO Table 5'!$A$31:$A$58,0),MATCH(AG$133,'AEO Table 5'!$C$13:$AI$13,0))*quadrillion</f>
        <v>176915000000000</v>
      </c>
      <c r="AH137" s="76">
        <f>INDEX(Table5,MATCH($H137,'AEO Table 5'!$A$31:$A$58,0),MATCH(AH$133,'AEO Table 5'!$C$13:$AI$13,0))*quadrillion</f>
        <v>174974000000000</v>
      </c>
      <c r="AI137" s="76">
        <f>INDEX(Table5,MATCH($H137,'AEO Table 5'!$A$31:$A$58,0),MATCH(AI$133,'AEO Table 5'!$C$13:$AI$13,0))*quadrillion</f>
        <v>173171000000000</v>
      </c>
      <c r="AJ137" s="76">
        <f>INDEX(Table5,MATCH($H137,'AEO Table 5'!$A$31:$A$58,0),MATCH(AJ$133,'AEO Table 5'!$C$13:$AI$13,0))*quadrillion</f>
        <v>171305000000000</v>
      </c>
      <c r="AK137" s="76">
        <f>INDEX(Table5,MATCH($H137,'AEO Table 5'!$A$31:$A$58,0),MATCH(AK$133,'AEO Table 5'!$C$13:$AI$13,0))*quadrillion</f>
        <v>169648000000000</v>
      </c>
      <c r="AL137" s="76">
        <f>INDEX(Table5,MATCH($H137,'AEO Table 5'!$A$31:$A$58,0),MATCH(AL$133,'AEO Table 5'!$C$13:$AI$13,0))*quadrillion</f>
        <v>168007000000000</v>
      </c>
      <c r="AM137" s="76">
        <f>INDEX(Table5,MATCH($H137,'AEO Table 5'!$A$31:$A$58,0),MATCH(AM$133,'AEO Table 5'!$C$13:$AI$13,0))*quadrillion</f>
        <v>166317000000000</v>
      </c>
      <c r="AN137" s="76">
        <f>INDEX(Table5,MATCH($H137,'AEO Table 5'!$A$31:$A$58,0),MATCH(AN$133,'AEO Table 5'!$C$13:$AI$13,0))*quadrillion</f>
        <v>164705000000000</v>
      </c>
      <c r="AO137" s="76">
        <f>INDEX(Table5,MATCH($H137,'AEO Table 5'!$A$31:$A$58,0),MATCH(AO$133,'AEO Table 5'!$C$13:$AI$13,0))*quadrillion</f>
        <v>163213000000000</v>
      </c>
    </row>
    <row r="138" spans="1:41" x14ac:dyDescent="0.45">
      <c r="I138" s="1" t="s">
        <v>111</v>
      </c>
      <c r="J138" s="78">
        <f>'District Heat'!D9</f>
        <v>328342916402388.69</v>
      </c>
      <c r="K138" s="78">
        <f>'District Heat'!E9</f>
        <v>328289571366317.06</v>
      </c>
      <c r="L138" s="78">
        <f>'District Heat'!F9</f>
        <v>327742106631717.31</v>
      </c>
      <c r="M138" s="78">
        <f>'District Heat'!G9</f>
        <v>326788074362311.63</v>
      </c>
      <c r="N138" s="78">
        <f>'District Heat'!H9</f>
        <v>325041551853638.19</v>
      </c>
      <c r="O138" s="78">
        <f>'District Heat'!I9</f>
        <v>323040510232182.13</v>
      </c>
      <c r="P138" s="78">
        <f>'District Heat'!J9</f>
        <v>321299261950238.88</v>
      </c>
      <c r="Q138" s="78">
        <f>'District Heat'!K9</f>
        <v>319985979494407.19</v>
      </c>
      <c r="R138" s="78">
        <f>'District Heat'!L9</f>
        <v>319192886486370.13</v>
      </c>
      <c r="S138" s="78">
        <f>'District Heat'!M9</f>
        <v>318491414331247.19</v>
      </c>
      <c r="T138" s="78">
        <f>'District Heat'!N9</f>
        <v>318220921846081.63</v>
      </c>
      <c r="U138" s="78">
        <f>'District Heat'!O9</f>
        <v>318044009212329.88</v>
      </c>
      <c r="V138" s="78">
        <f>'District Heat'!P9</f>
        <v>317512668542305.5</v>
      </c>
      <c r="W138" s="78">
        <f>'District Heat'!Q9</f>
        <v>316836663367680</v>
      </c>
      <c r="X138" s="78">
        <f>'District Heat'!R9</f>
        <v>316400861547569.25</v>
      </c>
      <c r="Y138" s="78">
        <f>'District Heat'!S9</f>
        <v>316265690651082.56</v>
      </c>
      <c r="Z138" s="78">
        <f>'District Heat'!T9</f>
        <v>315943812128345.19</v>
      </c>
      <c r="AA138" s="78">
        <f>'District Heat'!U9</f>
        <v>315549601353307.25</v>
      </c>
      <c r="AB138" s="78">
        <f>'District Heat'!V9</f>
        <v>315172870872575.25</v>
      </c>
      <c r="AC138" s="78">
        <f>'District Heat'!W9</f>
        <v>315013890609706.31</v>
      </c>
      <c r="AD138" s="78">
        <f>'District Heat'!X9</f>
        <v>314824621216186.56</v>
      </c>
      <c r="AE138" s="78">
        <f>'District Heat'!Y9</f>
        <v>314581705402210.63</v>
      </c>
      <c r="AF138" s="78">
        <f>'District Heat'!Z9</f>
        <v>314416848143842.25</v>
      </c>
      <c r="AG138" s="78">
        <f>'District Heat'!AA9</f>
        <v>314327638366004.94</v>
      </c>
      <c r="AH138" s="78">
        <f>'District Heat'!AB9</f>
        <v>314165041490521</v>
      </c>
      <c r="AI138" s="78">
        <f>'District Heat'!AC9</f>
        <v>313989183702115.31</v>
      </c>
      <c r="AJ138" s="78">
        <f>'District Heat'!AD9</f>
        <v>313771885560829.06</v>
      </c>
      <c r="AK138" s="78">
        <f>'District Heat'!AE9</f>
        <v>313654044266456.13</v>
      </c>
      <c r="AL138" s="78">
        <f>'District Heat'!AF9</f>
        <v>313551272191312.44</v>
      </c>
      <c r="AM138" s="78">
        <f>'District Heat'!AG9</f>
        <v>313457541647706.38</v>
      </c>
      <c r="AN138" s="78">
        <f>'District Heat'!AH9</f>
        <v>-342221968696.93982</v>
      </c>
      <c r="AO138" s="78">
        <f>'District Heat'!AI9</f>
        <v>0</v>
      </c>
    </row>
    <row r="139" spans="1:41" x14ac:dyDescent="0.45">
      <c r="H139" s="14" t="s">
        <v>558</v>
      </c>
      <c r="I139" s="1" t="s">
        <v>239</v>
      </c>
      <c r="J139" s="76">
        <f>INDEX(Table5,MATCH($H139,'AEO Table 5'!$A$31:$A$58,0),MATCH(J$133,'AEO Table 5'!$C$13:$AI$13,0))*quadrillion</f>
        <v>130720000000000</v>
      </c>
      <c r="K139" s="76">
        <f>INDEX(Table5,MATCH($H139,'AEO Table 5'!$A$31:$A$58,0),MATCH(K$133,'AEO Table 5'!$C$13:$AI$13,0))*quadrillion</f>
        <v>130720000000000</v>
      </c>
      <c r="L139" s="76">
        <f>INDEX(Table5,MATCH($H139,'AEO Table 5'!$A$31:$A$58,0),MATCH(L$133,'AEO Table 5'!$C$13:$AI$13,0))*quadrillion</f>
        <v>130720000000000</v>
      </c>
      <c r="M139" s="76">
        <f>INDEX(Table5,MATCH($H139,'AEO Table 5'!$A$31:$A$58,0),MATCH(M$133,'AEO Table 5'!$C$13:$AI$13,0))*quadrillion</f>
        <v>130720000000000</v>
      </c>
      <c r="N139" s="76">
        <f>INDEX(Table5,MATCH($H139,'AEO Table 5'!$A$31:$A$58,0),MATCH(N$133,'AEO Table 5'!$C$13:$AI$13,0))*quadrillion</f>
        <v>130720000000000</v>
      </c>
      <c r="O139" s="76">
        <f>INDEX(Table5,MATCH($H139,'AEO Table 5'!$A$31:$A$58,0),MATCH(O$133,'AEO Table 5'!$C$13:$AI$13,0))*quadrillion</f>
        <v>130720000000000</v>
      </c>
      <c r="P139" s="76">
        <f>INDEX(Table5,MATCH($H139,'AEO Table 5'!$A$31:$A$58,0),MATCH(P$133,'AEO Table 5'!$C$13:$AI$13,0))*quadrillion</f>
        <v>130720000000000</v>
      </c>
      <c r="Q139" s="76">
        <f>INDEX(Table5,MATCH($H139,'AEO Table 5'!$A$31:$A$58,0),MATCH(Q$133,'AEO Table 5'!$C$13:$AI$13,0))*quadrillion</f>
        <v>130720000000000</v>
      </c>
      <c r="R139" s="76">
        <f>INDEX(Table5,MATCH($H139,'AEO Table 5'!$A$31:$A$58,0),MATCH(R$133,'AEO Table 5'!$C$13:$AI$13,0))*quadrillion</f>
        <v>130720000000000</v>
      </c>
      <c r="S139" s="76">
        <f>INDEX(Table5,MATCH($H139,'AEO Table 5'!$A$31:$A$58,0),MATCH(S$133,'AEO Table 5'!$C$13:$AI$13,0))*quadrillion</f>
        <v>130720000000000</v>
      </c>
      <c r="T139" s="76">
        <f>INDEX(Table5,MATCH($H139,'AEO Table 5'!$A$31:$A$58,0),MATCH(T$133,'AEO Table 5'!$C$13:$AI$13,0))*quadrillion</f>
        <v>130720000000000</v>
      </c>
      <c r="U139" s="76">
        <f>INDEX(Table5,MATCH($H139,'AEO Table 5'!$A$31:$A$58,0),MATCH(U$133,'AEO Table 5'!$C$13:$AI$13,0))*quadrillion</f>
        <v>130720000000000</v>
      </c>
      <c r="V139" s="76">
        <f>INDEX(Table5,MATCH($H139,'AEO Table 5'!$A$31:$A$58,0),MATCH(V$133,'AEO Table 5'!$C$13:$AI$13,0))*quadrillion</f>
        <v>130720000000000</v>
      </c>
      <c r="W139" s="76">
        <f>INDEX(Table5,MATCH($H139,'AEO Table 5'!$A$31:$A$58,0),MATCH(W$133,'AEO Table 5'!$C$13:$AI$13,0))*quadrillion</f>
        <v>130720000000000</v>
      </c>
      <c r="X139" s="76">
        <f>INDEX(Table5,MATCH($H139,'AEO Table 5'!$A$31:$A$58,0),MATCH(X$133,'AEO Table 5'!$C$13:$AI$13,0))*quadrillion</f>
        <v>130720000000000</v>
      </c>
      <c r="Y139" s="76">
        <f>INDEX(Table5,MATCH($H139,'AEO Table 5'!$A$31:$A$58,0),MATCH(Y$133,'AEO Table 5'!$C$13:$AI$13,0))*quadrillion</f>
        <v>130720000000000</v>
      </c>
      <c r="Z139" s="76">
        <f>INDEX(Table5,MATCH($H139,'AEO Table 5'!$A$31:$A$58,0),MATCH(Z$133,'AEO Table 5'!$C$13:$AI$13,0))*quadrillion</f>
        <v>130720000000000</v>
      </c>
      <c r="AA139" s="76">
        <f>INDEX(Table5,MATCH($H139,'AEO Table 5'!$A$31:$A$58,0),MATCH(AA$133,'AEO Table 5'!$C$13:$AI$13,0))*quadrillion</f>
        <v>130720000000000</v>
      </c>
      <c r="AB139" s="76">
        <f>INDEX(Table5,MATCH($H139,'AEO Table 5'!$A$31:$A$58,0),MATCH(AB$133,'AEO Table 5'!$C$13:$AI$13,0))*quadrillion</f>
        <v>130720000000000</v>
      </c>
      <c r="AC139" s="76">
        <f>INDEX(Table5,MATCH($H139,'AEO Table 5'!$A$31:$A$58,0),MATCH(AC$133,'AEO Table 5'!$C$13:$AI$13,0))*quadrillion</f>
        <v>130720000000000</v>
      </c>
      <c r="AD139" s="76">
        <f>INDEX(Table5,MATCH($H139,'AEO Table 5'!$A$31:$A$58,0),MATCH(AD$133,'AEO Table 5'!$C$13:$AI$13,0))*quadrillion</f>
        <v>130720000000000</v>
      </c>
      <c r="AE139" s="76">
        <f>INDEX(Table5,MATCH($H139,'AEO Table 5'!$A$31:$A$58,0),MATCH(AE$133,'AEO Table 5'!$C$13:$AI$13,0))*quadrillion</f>
        <v>130720000000000</v>
      </c>
      <c r="AF139" s="76">
        <f>INDEX(Table5,MATCH($H139,'AEO Table 5'!$A$31:$A$58,0),MATCH(AF$133,'AEO Table 5'!$C$13:$AI$13,0))*quadrillion</f>
        <v>130720000000000</v>
      </c>
      <c r="AG139" s="76">
        <f>INDEX(Table5,MATCH($H139,'AEO Table 5'!$A$31:$A$58,0),MATCH(AG$133,'AEO Table 5'!$C$13:$AI$13,0))*quadrillion</f>
        <v>130720000000000</v>
      </c>
      <c r="AH139" s="76">
        <f>INDEX(Table5,MATCH($H139,'AEO Table 5'!$A$31:$A$58,0),MATCH(AH$133,'AEO Table 5'!$C$13:$AI$13,0))*quadrillion</f>
        <v>130720000000000</v>
      </c>
      <c r="AI139" s="76">
        <f>INDEX(Table5,MATCH($H139,'AEO Table 5'!$A$31:$A$58,0),MATCH(AI$133,'AEO Table 5'!$C$13:$AI$13,0))*quadrillion</f>
        <v>130720000000000</v>
      </c>
      <c r="AJ139" s="76">
        <f>INDEX(Table5,MATCH($H139,'AEO Table 5'!$A$31:$A$58,0),MATCH(AJ$133,'AEO Table 5'!$C$13:$AI$13,0))*quadrillion</f>
        <v>130720000000000</v>
      </c>
      <c r="AK139" s="76">
        <f>INDEX(Table5,MATCH($H139,'AEO Table 5'!$A$31:$A$58,0),MATCH(AK$133,'AEO Table 5'!$C$13:$AI$13,0))*quadrillion</f>
        <v>130720000000000</v>
      </c>
      <c r="AL139" s="76">
        <f>INDEX(Table5,MATCH($H139,'AEO Table 5'!$A$31:$A$58,0),MATCH(AL$133,'AEO Table 5'!$C$13:$AI$13,0))*quadrillion</f>
        <v>130720000000000</v>
      </c>
      <c r="AM139" s="76">
        <f>INDEX(Table5,MATCH($H139,'AEO Table 5'!$A$31:$A$58,0),MATCH(AM$133,'AEO Table 5'!$C$13:$AI$13,0))*quadrillion</f>
        <v>130720000000000</v>
      </c>
      <c r="AN139" s="76">
        <f>INDEX(Table5,MATCH($H139,'AEO Table 5'!$A$31:$A$58,0),MATCH(AN$133,'AEO Table 5'!$C$13:$AI$13,0))*quadrillion</f>
        <v>130720000000000</v>
      </c>
      <c r="AO139" s="76">
        <f>INDEX(Table5,MATCH($H139,'AEO Table 5'!$A$31:$A$58,0),MATCH(AO$133,'AEO Table 5'!$C$13:$AI$13,0))*quadrillion</f>
        <v>130720000000000</v>
      </c>
    </row>
    <row r="140" spans="1:41" x14ac:dyDescent="0.45">
      <c r="I140" s="1" t="s">
        <v>387</v>
      </c>
      <c r="J140" s="9">
        <v>0</v>
      </c>
      <c r="K140" s="9">
        <v>0</v>
      </c>
      <c r="L140" s="9">
        <v>0</v>
      </c>
      <c r="M140" s="9">
        <v>0</v>
      </c>
      <c r="N140" s="9">
        <v>0</v>
      </c>
      <c r="O140" s="9">
        <v>0</v>
      </c>
      <c r="P140" s="9">
        <v>0</v>
      </c>
      <c r="Q140" s="9">
        <v>0</v>
      </c>
      <c r="R140" s="9">
        <v>0</v>
      </c>
      <c r="S140" s="9">
        <v>0</v>
      </c>
      <c r="T140" s="9">
        <v>0</v>
      </c>
      <c r="U140" s="9">
        <v>0</v>
      </c>
      <c r="V140" s="9">
        <v>0</v>
      </c>
      <c r="W140" s="9">
        <v>0</v>
      </c>
      <c r="X140" s="9">
        <v>0</v>
      </c>
      <c r="Y140" s="9">
        <v>0</v>
      </c>
      <c r="Z140" s="9">
        <v>0</v>
      </c>
      <c r="AA140" s="9">
        <v>0</v>
      </c>
      <c r="AB140" s="9">
        <v>0</v>
      </c>
      <c r="AC140" s="9">
        <v>0</v>
      </c>
      <c r="AD140" s="9">
        <v>0</v>
      </c>
      <c r="AE140" s="9">
        <v>0</v>
      </c>
      <c r="AF140" s="9">
        <v>0</v>
      </c>
      <c r="AG140" s="9">
        <v>0</v>
      </c>
      <c r="AH140" s="9">
        <v>0</v>
      </c>
      <c r="AI140" s="9">
        <v>0</v>
      </c>
      <c r="AJ140" s="9">
        <v>0</v>
      </c>
      <c r="AK140" s="9">
        <v>0</v>
      </c>
      <c r="AL140" s="9">
        <v>0</v>
      </c>
      <c r="AM140" s="9">
        <v>0</v>
      </c>
      <c r="AN140" s="9">
        <v>0</v>
      </c>
      <c r="AO140" s="9">
        <v>0</v>
      </c>
    </row>
    <row r="141" spans="1:41" x14ac:dyDescent="0.45">
      <c r="I141" s="1" t="s">
        <v>388</v>
      </c>
      <c r="J141" s="9">
        <v>0</v>
      </c>
      <c r="K141" s="9">
        <v>0</v>
      </c>
      <c r="L141" s="9">
        <v>0</v>
      </c>
      <c r="M141" s="9">
        <v>0</v>
      </c>
      <c r="N141" s="9">
        <v>0</v>
      </c>
      <c r="O141" s="9">
        <v>0</v>
      </c>
      <c r="P141" s="9">
        <v>0</v>
      </c>
      <c r="Q141" s="9">
        <v>0</v>
      </c>
      <c r="R141" s="9">
        <v>0</v>
      </c>
      <c r="S141" s="9">
        <v>0</v>
      </c>
      <c r="T141" s="9">
        <v>0</v>
      </c>
      <c r="U141" s="9">
        <v>0</v>
      </c>
      <c r="V141" s="9">
        <v>0</v>
      </c>
      <c r="W141" s="9">
        <v>0</v>
      </c>
      <c r="X141" s="9">
        <v>0</v>
      </c>
      <c r="Y141" s="9">
        <v>0</v>
      </c>
      <c r="Z141" s="9">
        <v>0</v>
      </c>
      <c r="AA141" s="9">
        <v>0</v>
      </c>
      <c r="AB141" s="9">
        <v>0</v>
      </c>
      <c r="AC141" s="9">
        <v>0</v>
      </c>
      <c r="AD141" s="9">
        <v>0</v>
      </c>
      <c r="AE141" s="9">
        <v>0</v>
      </c>
      <c r="AF141" s="9">
        <v>0</v>
      </c>
      <c r="AG141" s="9">
        <v>0</v>
      </c>
      <c r="AH141" s="9">
        <v>0</v>
      </c>
      <c r="AI141" s="9">
        <v>0</v>
      </c>
      <c r="AJ141" s="9">
        <v>0</v>
      </c>
      <c r="AK141" s="9">
        <v>0</v>
      </c>
      <c r="AL141" s="9">
        <v>0</v>
      </c>
      <c r="AM141" s="9">
        <v>0</v>
      </c>
      <c r="AN141" s="9">
        <v>0</v>
      </c>
      <c r="AO141" s="9">
        <v>0</v>
      </c>
    </row>
    <row r="142" spans="1:41" x14ac:dyDescent="0.45">
      <c r="F142" s="14" t="s">
        <v>557</v>
      </c>
      <c r="G142" s="14" t="s">
        <v>554</v>
      </c>
      <c r="H142" s="14" t="s">
        <v>559</v>
      </c>
      <c r="I142" s="1" t="s">
        <v>389</v>
      </c>
      <c r="J142" s="76">
        <f>INDEX(Table5,MATCH($H$142,'AEO Table 5'!$A$31:$A$58,0),MATCH(J$133,'AEO Table 5'!$C$1:$AH$1,0))*(1-Fraction_coal)*INDEX(Table5,MATCH($G$142,'AEO Table 5'!$A$31:$A$58,0),MATCH(J$133,'AEO Table 5'!$C$1:$AI$1,0))/INDEX(Table5,MATCH($F$142,'AEO Table 5'!$A$31:$A$58,0),MATCH(J$133,'AEO Table 5'!$C$1:$AH$1,0))*quadrillion</f>
        <v>350540442206062.06</v>
      </c>
      <c r="K142" s="76">
        <f>INDEX(Table5,MATCH($H$142,'AEO Table 5'!$A$31:$A$58,0),MATCH(K$133,'AEO Table 5'!$C$1:$AH$1,0))*(1-Fraction_coal)*INDEX(Table5,MATCH($G$142,'AEO Table 5'!$A$31:$A$58,0),MATCH(K$133,'AEO Table 5'!$C$1:$AI$1,0))/INDEX(Table5,MATCH($F$142,'AEO Table 5'!$A$31:$A$58,0),MATCH(K$133,'AEO Table 5'!$C$1:$AH$1,0))*quadrillion</f>
        <v>346963608705105</v>
      </c>
      <c r="L142" s="76">
        <f>INDEX(Table5,MATCH($H$142,'AEO Table 5'!$A$31:$A$58,0),MATCH(L$133,'AEO Table 5'!$C$1:$AH$1,0))*(1-Fraction_coal)*INDEX(Table5,MATCH($G$142,'AEO Table 5'!$A$31:$A$58,0),MATCH(L$133,'AEO Table 5'!$C$1:$AI$1,0))/INDEX(Table5,MATCH($F$142,'AEO Table 5'!$A$31:$A$58,0),MATCH(L$133,'AEO Table 5'!$C$1:$AH$1,0))*quadrillion</f>
        <v>346463716397224.81</v>
      </c>
      <c r="M142" s="76">
        <f>INDEX(Table5,MATCH($H$142,'AEO Table 5'!$A$31:$A$58,0),MATCH(M$133,'AEO Table 5'!$C$1:$AH$1,0))*(1-Fraction_coal)*INDEX(Table5,MATCH($G$142,'AEO Table 5'!$A$31:$A$58,0),MATCH(M$133,'AEO Table 5'!$C$1:$AI$1,0))/INDEX(Table5,MATCH($F$142,'AEO Table 5'!$A$31:$A$58,0),MATCH(M$133,'AEO Table 5'!$C$1:$AH$1,0))*quadrillion</f>
        <v>348078313865290.19</v>
      </c>
      <c r="N142" s="76">
        <f>INDEX(Table5,MATCH($H$142,'AEO Table 5'!$A$31:$A$58,0),MATCH(N$133,'AEO Table 5'!$C$1:$AH$1,0))*(1-Fraction_coal)*INDEX(Table5,MATCH($G$142,'AEO Table 5'!$A$31:$A$58,0),MATCH(N$133,'AEO Table 5'!$C$1:$AI$1,0))/INDEX(Table5,MATCH($F$142,'AEO Table 5'!$A$31:$A$58,0),MATCH(N$133,'AEO Table 5'!$C$1:$AH$1,0))*quadrillion</f>
        <v>346688587599338.19</v>
      </c>
      <c r="O142" s="76">
        <f>INDEX(Table5,MATCH($H$142,'AEO Table 5'!$A$31:$A$58,0),MATCH(O$133,'AEO Table 5'!$C$1:$AH$1,0))*(1-Fraction_coal)*INDEX(Table5,MATCH($G$142,'AEO Table 5'!$A$31:$A$58,0),MATCH(O$133,'AEO Table 5'!$C$1:$AI$1,0))/INDEX(Table5,MATCH($F$142,'AEO Table 5'!$A$31:$A$58,0),MATCH(O$133,'AEO Table 5'!$C$1:$AH$1,0))*quadrillion</f>
        <v>345321260494353.81</v>
      </c>
      <c r="P142" s="76">
        <f>INDEX(Table5,MATCH($H$142,'AEO Table 5'!$A$31:$A$58,0),MATCH(P$133,'AEO Table 5'!$C$1:$AH$1,0))*(1-Fraction_coal)*INDEX(Table5,MATCH($G$142,'AEO Table 5'!$A$31:$A$58,0),MATCH(P$133,'AEO Table 5'!$C$1:$AI$1,0))/INDEX(Table5,MATCH($F$142,'AEO Table 5'!$A$31:$A$58,0),MATCH(P$133,'AEO Table 5'!$C$1:$AH$1,0))*quadrillion</f>
        <v>343947691630261.31</v>
      </c>
      <c r="Q142" s="76">
        <f>INDEX(Table5,MATCH($H$142,'AEO Table 5'!$A$31:$A$58,0),MATCH(Q$133,'AEO Table 5'!$C$1:$AH$1,0))*(1-Fraction_coal)*INDEX(Table5,MATCH($G$142,'AEO Table 5'!$A$31:$A$58,0),MATCH(Q$133,'AEO Table 5'!$C$1:$AI$1,0))/INDEX(Table5,MATCH($F$142,'AEO Table 5'!$A$31:$A$58,0),MATCH(Q$133,'AEO Table 5'!$C$1:$AH$1,0))*quadrillion</f>
        <v>343261720811603.25</v>
      </c>
      <c r="R142" s="76">
        <f>INDEX(Table5,MATCH($H$142,'AEO Table 5'!$A$31:$A$58,0),MATCH(R$133,'AEO Table 5'!$C$1:$AH$1,0))*(1-Fraction_coal)*INDEX(Table5,MATCH($G$142,'AEO Table 5'!$A$31:$A$58,0),MATCH(R$133,'AEO Table 5'!$C$1:$AI$1,0))/INDEX(Table5,MATCH($F$142,'AEO Table 5'!$A$31:$A$58,0),MATCH(R$133,'AEO Table 5'!$C$1:$AH$1,0))*quadrillion</f>
        <v>342668684270670.13</v>
      </c>
      <c r="S142" s="76">
        <f>INDEX(Table5,MATCH($H$142,'AEO Table 5'!$A$31:$A$58,0),MATCH(S$133,'AEO Table 5'!$C$1:$AH$1,0))*(1-Fraction_coal)*INDEX(Table5,MATCH($G$142,'AEO Table 5'!$A$31:$A$58,0),MATCH(S$133,'AEO Table 5'!$C$1:$AI$1,0))/INDEX(Table5,MATCH($F$142,'AEO Table 5'!$A$31:$A$58,0),MATCH(S$133,'AEO Table 5'!$C$1:$AH$1,0))*quadrillion</f>
        <v>342415505471273.31</v>
      </c>
      <c r="T142" s="76">
        <f>INDEX(Table5,MATCH($H$142,'AEO Table 5'!$A$31:$A$58,0),MATCH(T$133,'AEO Table 5'!$C$1:$AH$1,0))*(1-Fraction_coal)*INDEX(Table5,MATCH($G$142,'AEO Table 5'!$A$31:$A$58,0),MATCH(T$133,'AEO Table 5'!$C$1:$AI$1,0))/INDEX(Table5,MATCH($F$142,'AEO Table 5'!$A$31:$A$58,0),MATCH(T$133,'AEO Table 5'!$C$1:$AH$1,0))*quadrillion</f>
        <v>342145531071520.44</v>
      </c>
      <c r="U142" s="76">
        <f>INDEX(Table5,MATCH($H$142,'AEO Table 5'!$A$31:$A$58,0),MATCH(U$133,'AEO Table 5'!$C$1:$AH$1,0))*(1-Fraction_coal)*INDEX(Table5,MATCH($G$142,'AEO Table 5'!$A$31:$A$58,0),MATCH(U$133,'AEO Table 5'!$C$1:$AI$1,0))/INDEX(Table5,MATCH($F$142,'AEO Table 5'!$A$31:$A$58,0),MATCH(U$133,'AEO Table 5'!$C$1:$AH$1,0))*quadrillion</f>
        <v>342284638587397.31</v>
      </c>
      <c r="V142" s="76">
        <f>INDEX(Table5,MATCH($H$142,'AEO Table 5'!$A$31:$A$58,0),MATCH(V$133,'AEO Table 5'!$C$1:$AH$1,0))*(1-Fraction_coal)*INDEX(Table5,MATCH($G$142,'AEO Table 5'!$A$31:$A$58,0),MATCH(V$133,'AEO Table 5'!$C$1:$AI$1,0))/INDEX(Table5,MATCH($F$142,'AEO Table 5'!$A$31:$A$58,0),MATCH(V$133,'AEO Table 5'!$C$1:$AH$1,0))*quadrillion</f>
        <v>342502675809865.69</v>
      </c>
      <c r="W142" s="76">
        <f>INDEX(Table5,MATCH($H$142,'AEO Table 5'!$A$31:$A$58,0),MATCH(W$133,'AEO Table 5'!$C$1:$AH$1,0))*(1-Fraction_coal)*INDEX(Table5,MATCH($G$142,'AEO Table 5'!$A$31:$A$58,0),MATCH(W$133,'AEO Table 5'!$C$1:$AI$1,0))/INDEX(Table5,MATCH($F$142,'AEO Table 5'!$A$31:$A$58,0),MATCH(W$133,'AEO Table 5'!$C$1:$AH$1,0))*quadrillion</f>
        <v>342410983812127.81</v>
      </c>
      <c r="X142" s="76">
        <f>INDEX(Table5,MATCH($H$142,'AEO Table 5'!$A$31:$A$58,0),MATCH(X$133,'AEO Table 5'!$C$1:$AH$1,0))*(1-Fraction_coal)*INDEX(Table5,MATCH($G$142,'AEO Table 5'!$A$31:$A$58,0),MATCH(X$133,'AEO Table 5'!$C$1:$AI$1,0))/INDEX(Table5,MATCH($F$142,'AEO Table 5'!$A$31:$A$58,0),MATCH(X$133,'AEO Table 5'!$C$1:$AH$1,0))*quadrillion</f>
        <v>342157778789228.63</v>
      </c>
      <c r="Y142" s="76">
        <f>INDEX(Table5,MATCH($H$142,'AEO Table 5'!$A$31:$A$58,0),MATCH(Y$133,'AEO Table 5'!$C$1:$AH$1,0))*(1-Fraction_coal)*INDEX(Table5,MATCH($G$142,'AEO Table 5'!$A$31:$A$58,0),MATCH(Y$133,'AEO Table 5'!$C$1:$AI$1,0))/INDEX(Table5,MATCH($F$142,'AEO Table 5'!$A$31:$A$58,0),MATCH(Y$133,'AEO Table 5'!$C$1:$AH$1,0))*quadrillion</f>
        <v>341809028685279.81</v>
      </c>
      <c r="Z142" s="76">
        <f>INDEX(Table5,MATCH($H$142,'AEO Table 5'!$A$31:$A$58,0),MATCH(Z$133,'AEO Table 5'!$C$1:$AH$1,0))*(1-Fraction_coal)*INDEX(Table5,MATCH($G$142,'AEO Table 5'!$A$31:$A$58,0),MATCH(Z$133,'AEO Table 5'!$C$1:$AI$1,0))/INDEX(Table5,MATCH($F$142,'AEO Table 5'!$A$31:$A$58,0),MATCH(Z$133,'AEO Table 5'!$C$1:$AH$1,0))*quadrillion</f>
        <v>341542618511636</v>
      </c>
      <c r="AA142" s="76">
        <f>INDEX(Table5,MATCH($H$142,'AEO Table 5'!$A$31:$A$58,0),MATCH(AA$133,'AEO Table 5'!$C$1:$AH$1,0))*(1-Fraction_coal)*INDEX(Table5,MATCH($G$142,'AEO Table 5'!$A$31:$A$58,0),MATCH(AA$133,'AEO Table 5'!$C$1:$AI$1,0))/INDEX(Table5,MATCH($F$142,'AEO Table 5'!$A$31:$A$58,0),MATCH(AA$133,'AEO Table 5'!$C$1:$AH$1,0))*quadrillion</f>
        <v>341188138236765.38</v>
      </c>
      <c r="AB142" s="76">
        <f>INDEX(Table5,MATCH($H$142,'AEO Table 5'!$A$31:$A$58,0),MATCH(AB$133,'AEO Table 5'!$C$1:$AH$1,0))*(1-Fraction_coal)*INDEX(Table5,MATCH($G$142,'AEO Table 5'!$A$31:$A$58,0),MATCH(AB$133,'AEO Table 5'!$C$1:$AI$1,0))/INDEX(Table5,MATCH($F$142,'AEO Table 5'!$A$31:$A$58,0),MATCH(AB$133,'AEO Table 5'!$C$1:$AH$1,0))*quadrillion</f>
        <v>340763860134052.63</v>
      </c>
      <c r="AC142" s="76">
        <f>INDEX(Table5,MATCH($H$142,'AEO Table 5'!$A$31:$A$58,0),MATCH(AC$133,'AEO Table 5'!$C$1:$AH$1,0))*(1-Fraction_coal)*INDEX(Table5,MATCH($G$142,'AEO Table 5'!$A$31:$A$58,0),MATCH(AC$133,'AEO Table 5'!$C$1:$AI$1,0))/INDEX(Table5,MATCH($F$142,'AEO Table 5'!$A$31:$A$58,0),MATCH(AC$133,'AEO Table 5'!$C$1:$AH$1,0))*quadrillion</f>
        <v>340414671688984.81</v>
      </c>
      <c r="AD142" s="76">
        <f>INDEX(Table5,MATCH($H$142,'AEO Table 5'!$A$31:$A$58,0),MATCH(AD$133,'AEO Table 5'!$C$1:$AH$1,0))*(1-Fraction_coal)*INDEX(Table5,MATCH($G$142,'AEO Table 5'!$A$31:$A$58,0),MATCH(AD$133,'AEO Table 5'!$C$1:$AI$1,0))/INDEX(Table5,MATCH($F$142,'AEO Table 5'!$A$31:$A$58,0),MATCH(AD$133,'AEO Table 5'!$C$1:$AH$1,0))*quadrillion</f>
        <v>339905913497241.63</v>
      </c>
      <c r="AE142" s="76">
        <f>INDEX(Table5,MATCH($H$142,'AEO Table 5'!$A$31:$A$58,0),MATCH(AE$133,'AEO Table 5'!$C$1:$AH$1,0))*(1-Fraction_coal)*INDEX(Table5,MATCH($G$142,'AEO Table 5'!$A$31:$A$58,0),MATCH(AE$133,'AEO Table 5'!$C$1:$AI$1,0))/INDEX(Table5,MATCH($F$142,'AEO Table 5'!$A$31:$A$58,0),MATCH(AE$133,'AEO Table 5'!$C$1:$AH$1,0))*quadrillion</f>
        <v>339642821006794.13</v>
      </c>
      <c r="AF142" s="76">
        <f>INDEX(Table5,MATCH($H$142,'AEO Table 5'!$A$31:$A$58,0),MATCH(AF$133,'AEO Table 5'!$C$1:$AH$1,0))*(1-Fraction_coal)*INDEX(Table5,MATCH($G$142,'AEO Table 5'!$A$31:$A$58,0),MATCH(AF$133,'AEO Table 5'!$C$1:$AI$1,0))/INDEX(Table5,MATCH($F$142,'AEO Table 5'!$A$31:$A$58,0),MATCH(AF$133,'AEO Table 5'!$C$1:$AH$1,0))*quadrillion</f>
        <v>339154646963908.81</v>
      </c>
      <c r="AG142" s="76">
        <f>INDEX(Table5,MATCH($H$142,'AEO Table 5'!$A$31:$A$58,0),MATCH(AG$133,'AEO Table 5'!$C$1:$AH$1,0))*(1-Fraction_coal)*INDEX(Table5,MATCH($G$142,'AEO Table 5'!$A$31:$A$58,0),MATCH(AG$133,'AEO Table 5'!$C$1:$AI$1,0))/INDEX(Table5,MATCH($F$142,'AEO Table 5'!$A$31:$A$58,0),MATCH(AG$133,'AEO Table 5'!$C$1:$AH$1,0))*quadrillion</f>
        <v>338574448439845.56</v>
      </c>
      <c r="AH142" s="76">
        <f>INDEX(Table5,MATCH($H$142,'AEO Table 5'!$A$31:$A$58,0),MATCH(AH$133,'AEO Table 5'!$C$1:$AH$1,0))*(1-Fraction_coal)*INDEX(Table5,MATCH($G$142,'AEO Table 5'!$A$31:$A$58,0),MATCH(AH$133,'AEO Table 5'!$C$1:$AI$1,0))/INDEX(Table5,MATCH($F$142,'AEO Table 5'!$A$31:$A$58,0),MATCH(AH$133,'AEO Table 5'!$C$1:$AH$1,0))*quadrillion</f>
        <v>337987116110721.38</v>
      </c>
      <c r="AI142" s="76">
        <f>INDEX(Table5,MATCH($H$142,'AEO Table 5'!$A$31:$A$58,0),MATCH(AI$133,'AEO Table 5'!$C$1:$AH$1,0))*(1-Fraction_coal)*INDEX(Table5,MATCH($G$142,'AEO Table 5'!$A$31:$A$58,0),MATCH(AI$133,'AEO Table 5'!$C$1:$AI$1,0))/INDEX(Table5,MATCH($F$142,'AEO Table 5'!$A$31:$A$58,0),MATCH(AI$133,'AEO Table 5'!$C$1:$AH$1,0))*quadrillion</f>
        <v>337596766697127.31</v>
      </c>
      <c r="AJ142" s="76">
        <f>INDEX(Table5,MATCH($H$142,'AEO Table 5'!$A$31:$A$58,0),MATCH(AJ$133,'AEO Table 5'!$C$1:$AH$1,0))*(1-Fraction_coal)*INDEX(Table5,MATCH($G$142,'AEO Table 5'!$A$31:$A$58,0),MATCH(AJ$133,'AEO Table 5'!$C$1:$AI$1,0))/INDEX(Table5,MATCH($F$142,'AEO Table 5'!$A$31:$A$58,0),MATCH(AJ$133,'AEO Table 5'!$C$1:$AH$1,0))*quadrillion</f>
        <v>337165322290462.63</v>
      </c>
      <c r="AK142" s="76">
        <f>INDEX(Table5,MATCH($H$142,'AEO Table 5'!$A$31:$A$58,0),MATCH(AK$133,'AEO Table 5'!$C$1:$AH$1,0))*(1-Fraction_coal)*INDEX(Table5,MATCH($G$142,'AEO Table 5'!$A$31:$A$58,0),MATCH(AK$133,'AEO Table 5'!$C$1:$AI$1,0))/INDEX(Table5,MATCH($F$142,'AEO Table 5'!$A$31:$A$58,0),MATCH(AK$133,'AEO Table 5'!$C$1:$AH$1,0))*quadrillion</f>
        <v>336835594879597.94</v>
      </c>
      <c r="AL142" s="76">
        <f>INDEX(Table5,MATCH($H$142,'AEO Table 5'!$A$31:$A$58,0),MATCH(AL$133,'AEO Table 5'!$C$1:$AH$1,0))*(1-Fraction_coal)*INDEX(Table5,MATCH($G$142,'AEO Table 5'!$A$31:$A$58,0),MATCH(AL$133,'AEO Table 5'!$C$1:$AI$1,0))/INDEX(Table5,MATCH($F$142,'AEO Table 5'!$A$31:$A$58,0),MATCH(AL$133,'AEO Table 5'!$C$1:$AH$1,0))*quadrillion</f>
        <v>336397682121431.63</v>
      </c>
      <c r="AM142" s="76">
        <f>INDEX(Table5,MATCH($H$142,'AEO Table 5'!$A$31:$A$58,0),MATCH(AM$133,'AEO Table 5'!$C$1:$AH$1,0))*(1-Fraction_coal)*INDEX(Table5,MATCH($G$142,'AEO Table 5'!$A$31:$A$58,0),MATCH(AM$133,'AEO Table 5'!$C$1:$AI$1,0))/INDEX(Table5,MATCH($F$142,'AEO Table 5'!$A$31:$A$58,0),MATCH(AM$133,'AEO Table 5'!$C$1:$AH$1,0))*quadrillion</f>
        <v>335965083258704.13</v>
      </c>
      <c r="AN142" s="76">
        <f>INDEX(Table5,MATCH($H$142,'AEO Table 5'!$A$31:$A$58,0),MATCH(AN$133,'AEO Table 5'!$C$1:$AH$1,0))*(1-Fraction_coal)*INDEX(Table5,MATCH($G$142,'AEO Table 5'!$A$31:$A$58,0),MATCH(AN$133,'AEO Table 5'!$C$1:$AI$1,0))/INDEX(Table5,MATCH($F$142,'AEO Table 5'!$A$31:$A$58,0),MATCH(AN$133,'AEO Table 5'!$C$1:$AH$1,0))*quadrillion</f>
        <v>335596844232687.56</v>
      </c>
      <c r="AO142" s="76">
        <f>INDEX(Table5,MATCH($H$142,'AEO Table 5'!$A$31:$A$58,0),MATCH(AO$133,'AEO Table 5'!$C$1:$AH$1,0))*(1-Fraction_coal)*INDEX(Table5,MATCH($G$142,'AEO Table 5'!$A$31:$A$58,0),MATCH(AO$133,'AEO Table 5'!$C$1:$AI$1,0))/INDEX(Table5,MATCH($F$142,'AEO Table 5'!$A$31:$A$58,0),MATCH(AO$133,'AEO Table 5'!$C$1:$AH$1,0))*quadrillion</f>
        <v>335263120644279.44</v>
      </c>
    </row>
    <row r="143" spans="1:41" x14ac:dyDescent="0.45">
      <c r="I143" s="1" t="s">
        <v>390</v>
      </c>
      <c r="J143" s="9">
        <v>0</v>
      </c>
      <c r="K143" s="9">
        <v>0</v>
      </c>
      <c r="L143" s="9">
        <v>0</v>
      </c>
      <c r="M143" s="9">
        <v>0</v>
      </c>
      <c r="N143" s="9">
        <v>0</v>
      </c>
      <c r="O143" s="9">
        <v>0</v>
      </c>
      <c r="P143" s="9">
        <v>0</v>
      </c>
      <c r="Q143" s="9">
        <v>0</v>
      </c>
      <c r="R143" s="9">
        <v>0</v>
      </c>
      <c r="S143" s="9">
        <v>0</v>
      </c>
      <c r="T143" s="9">
        <v>0</v>
      </c>
      <c r="U143" s="9">
        <v>0</v>
      </c>
      <c r="V143" s="9">
        <v>0</v>
      </c>
      <c r="W143" s="9">
        <v>0</v>
      </c>
      <c r="X143" s="9">
        <v>0</v>
      </c>
      <c r="Y143" s="9">
        <v>0</v>
      </c>
      <c r="Z143" s="9">
        <v>0</v>
      </c>
      <c r="AA143" s="9">
        <v>0</v>
      </c>
      <c r="AB143" s="9">
        <v>0</v>
      </c>
      <c r="AC143" s="9">
        <v>0</v>
      </c>
      <c r="AD143" s="9">
        <v>0</v>
      </c>
      <c r="AE143" s="9">
        <v>0</v>
      </c>
      <c r="AF143" s="9">
        <v>0</v>
      </c>
      <c r="AG143" s="9">
        <v>0</v>
      </c>
      <c r="AH143" s="9">
        <v>0</v>
      </c>
      <c r="AI143" s="9">
        <v>0</v>
      </c>
      <c r="AJ143" s="9">
        <v>0</v>
      </c>
      <c r="AK143" s="9">
        <v>0</v>
      </c>
      <c r="AL143" s="9">
        <v>0</v>
      </c>
      <c r="AM143" s="9">
        <v>0</v>
      </c>
      <c r="AN143" s="9">
        <v>0</v>
      </c>
      <c r="AO143" s="9">
        <v>0</v>
      </c>
    </row>
    <row r="145" spans="7:41" x14ac:dyDescent="0.45">
      <c r="H145" s="1" t="s">
        <v>427</v>
      </c>
    </row>
    <row r="146" spans="7:41" x14ac:dyDescent="0.45">
      <c r="I146" s="1" t="s">
        <v>105</v>
      </c>
      <c r="J146" s="1">
        <v>2019</v>
      </c>
      <c r="K146" s="1">
        <v>2020</v>
      </c>
      <c r="L146" s="1">
        <v>2021</v>
      </c>
      <c r="M146" s="1">
        <v>2022</v>
      </c>
      <c r="N146" s="1">
        <v>2023</v>
      </c>
      <c r="O146" s="1">
        <v>2024</v>
      </c>
      <c r="P146" s="1">
        <v>2025</v>
      </c>
      <c r="Q146" s="1">
        <v>2026</v>
      </c>
      <c r="R146" s="1">
        <v>2027</v>
      </c>
      <c r="S146" s="1">
        <v>2028</v>
      </c>
      <c r="T146" s="1">
        <v>2029</v>
      </c>
      <c r="U146" s="1">
        <v>2030</v>
      </c>
      <c r="V146" s="1">
        <v>2031</v>
      </c>
      <c r="W146" s="1">
        <v>2032</v>
      </c>
      <c r="X146" s="1">
        <v>2033</v>
      </c>
      <c r="Y146" s="1">
        <v>2034</v>
      </c>
      <c r="Z146" s="1">
        <v>2035</v>
      </c>
      <c r="AA146" s="1">
        <v>2036</v>
      </c>
      <c r="AB146" s="1">
        <v>2037</v>
      </c>
      <c r="AC146" s="1">
        <v>2038</v>
      </c>
      <c r="AD146" s="1">
        <v>2039</v>
      </c>
      <c r="AE146" s="1">
        <v>2040</v>
      </c>
      <c r="AF146" s="1">
        <v>2041</v>
      </c>
      <c r="AG146" s="1">
        <v>2042</v>
      </c>
      <c r="AH146" s="1">
        <v>2043</v>
      </c>
      <c r="AI146" s="1">
        <v>2044</v>
      </c>
      <c r="AJ146" s="1">
        <v>2045</v>
      </c>
      <c r="AK146" s="1">
        <v>2046</v>
      </c>
      <c r="AL146" s="1">
        <v>2047</v>
      </c>
      <c r="AM146" s="1">
        <v>2048</v>
      </c>
      <c r="AN146" s="1">
        <v>2049</v>
      </c>
      <c r="AO146" s="1">
        <v>2050</v>
      </c>
    </row>
    <row r="147" spans="7:41" x14ac:dyDescent="0.45">
      <c r="G147" s="14" t="s">
        <v>540</v>
      </c>
      <c r="H147" s="14" t="s">
        <v>538</v>
      </c>
      <c r="I147" s="1" t="s">
        <v>106</v>
      </c>
      <c r="J147" s="76">
        <f>SUM(INDEX(Table5,MATCH($G147,'AEO Table 5'!$A$31:$A$58,0),MATCH(J$146,'AEO Table 5'!$C$13:$AI$13,0)),INDEX(Table5,MATCH($H147,'AEO Table 5'!$A$31:$A$58,0),MATCH(J$146,'AEO Table 5'!$C$13:$AI$13,0)))*quadrillion</f>
        <v>1041968999999999.9</v>
      </c>
      <c r="K147" s="76">
        <f>SUM(INDEX(Table5,MATCH($G147,'AEO Table 5'!$A$31:$A$58,0),MATCH(K$146,'AEO Table 5'!$C$13:$AI$13,0)),INDEX(Table5,MATCH($H147,'AEO Table 5'!$A$31:$A$58,0),MATCH(K$146,'AEO Table 5'!$C$13:$AI$13,0)))*quadrillion</f>
        <v>996219000000000</v>
      </c>
      <c r="L147" s="76">
        <f>SUM(INDEX(Table5,MATCH($G147,'AEO Table 5'!$A$31:$A$58,0),MATCH(L$146,'AEO Table 5'!$C$13:$AI$13,0)),INDEX(Table5,MATCH($H147,'AEO Table 5'!$A$31:$A$58,0),MATCH(L$146,'AEO Table 5'!$C$13:$AI$13,0)))*quadrillion</f>
        <v>1047757000000000</v>
      </c>
      <c r="M147" s="76">
        <f>SUM(INDEX(Table5,MATCH($G147,'AEO Table 5'!$A$31:$A$58,0),MATCH(M$146,'AEO Table 5'!$C$13:$AI$13,0)),INDEX(Table5,MATCH($H147,'AEO Table 5'!$A$31:$A$58,0),MATCH(M$146,'AEO Table 5'!$C$13:$AI$13,0)))*quadrillion</f>
        <v>1047452000000000</v>
      </c>
      <c r="N147" s="76">
        <f>SUM(INDEX(Table5,MATCH($G147,'AEO Table 5'!$A$31:$A$58,0),MATCH(N$146,'AEO Table 5'!$C$13:$AI$13,0)),INDEX(Table5,MATCH($H147,'AEO Table 5'!$A$31:$A$58,0),MATCH(N$146,'AEO Table 5'!$C$13:$AI$13,0)))*quadrillion</f>
        <v>1046214000000000</v>
      </c>
      <c r="O147" s="76">
        <f>SUM(INDEX(Table5,MATCH($G147,'AEO Table 5'!$A$31:$A$58,0),MATCH(O$146,'AEO Table 5'!$C$13:$AI$13,0)),INDEX(Table5,MATCH($H147,'AEO Table 5'!$A$31:$A$58,0),MATCH(O$146,'AEO Table 5'!$C$13:$AI$13,0)))*quadrillion</f>
        <v>1044210000000000.1</v>
      </c>
      <c r="P147" s="76">
        <f>SUM(INDEX(Table5,MATCH($G147,'AEO Table 5'!$A$31:$A$58,0),MATCH(P$146,'AEO Table 5'!$C$13:$AI$13,0)),INDEX(Table5,MATCH($H147,'AEO Table 5'!$A$31:$A$58,0),MATCH(P$146,'AEO Table 5'!$C$13:$AI$13,0)))*quadrillion</f>
        <v>1039782999999999.9</v>
      </c>
      <c r="Q147" s="76">
        <f>SUM(INDEX(Table5,MATCH($G147,'AEO Table 5'!$A$31:$A$58,0),MATCH(Q$146,'AEO Table 5'!$C$13:$AI$13,0)),INDEX(Table5,MATCH($H147,'AEO Table 5'!$A$31:$A$58,0),MATCH(Q$146,'AEO Table 5'!$C$13:$AI$13,0)))*quadrillion</f>
        <v>1026624000000000</v>
      </c>
      <c r="R147" s="76">
        <f>SUM(INDEX(Table5,MATCH($G147,'AEO Table 5'!$A$31:$A$58,0),MATCH(R$146,'AEO Table 5'!$C$13:$AI$13,0)),INDEX(Table5,MATCH($H147,'AEO Table 5'!$A$31:$A$58,0),MATCH(R$146,'AEO Table 5'!$C$13:$AI$13,0)))*quadrillion</f>
        <v>1015833999999999.9</v>
      </c>
      <c r="S147" s="76">
        <f>SUM(INDEX(Table5,MATCH($G147,'AEO Table 5'!$A$31:$A$58,0),MATCH(S$146,'AEO Table 5'!$C$13:$AI$13,0)),INDEX(Table5,MATCH($H147,'AEO Table 5'!$A$31:$A$58,0),MATCH(S$146,'AEO Table 5'!$C$13:$AI$13,0)))*quadrillion</f>
        <v>1008443999999999.9</v>
      </c>
      <c r="T147" s="76">
        <f>SUM(INDEX(Table5,MATCH($G147,'AEO Table 5'!$A$31:$A$58,0),MATCH(T$146,'AEO Table 5'!$C$13:$AI$13,0)),INDEX(Table5,MATCH($H147,'AEO Table 5'!$A$31:$A$58,0),MATCH(T$146,'AEO Table 5'!$C$13:$AI$13,0)))*quadrillion</f>
        <v>1003644000000000</v>
      </c>
      <c r="U147" s="76">
        <f>SUM(INDEX(Table5,MATCH($G147,'AEO Table 5'!$A$31:$A$58,0),MATCH(U$146,'AEO Table 5'!$C$13:$AI$13,0)),INDEX(Table5,MATCH($H147,'AEO Table 5'!$A$31:$A$58,0),MATCH(U$146,'AEO Table 5'!$C$13:$AI$13,0)))*quadrillion</f>
        <v>998683999999999.88</v>
      </c>
      <c r="V147" s="76">
        <f>SUM(INDEX(Table5,MATCH($G147,'AEO Table 5'!$A$31:$A$58,0),MATCH(V$146,'AEO Table 5'!$C$13:$AI$13,0)),INDEX(Table5,MATCH($H147,'AEO Table 5'!$A$31:$A$58,0),MATCH(V$146,'AEO Table 5'!$C$13:$AI$13,0)))*quadrillion</f>
        <v>995475000000000</v>
      </c>
      <c r="W147" s="76">
        <f>SUM(INDEX(Table5,MATCH($G147,'AEO Table 5'!$A$31:$A$58,0),MATCH(W$146,'AEO Table 5'!$C$13:$AI$13,0)),INDEX(Table5,MATCH($H147,'AEO Table 5'!$A$31:$A$58,0),MATCH(W$146,'AEO Table 5'!$C$13:$AI$13,0)))*quadrillion</f>
        <v>993847000000000</v>
      </c>
      <c r="X147" s="76">
        <f>SUM(INDEX(Table5,MATCH($G147,'AEO Table 5'!$A$31:$A$58,0),MATCH(X$146,'AEO Table 5'!$C$13:$AI$13,0)),INDEX(Table5,MATCH($H147,'AEO Table 5'!$A$31:$A$58,0),MATCH(X$146,'AEO Table 5'!$C$13:$AI$13,0)))*quadrillion</f>
        <v>991472000000000</v>
      </c>
      <c r="Y147" s="76">
        <f>SUM(INDEX(Table5,MATCH($G147,'AEO Table 5'!$A$31:$A$58,0),MATCH(Y$146,'AEO Table 5'!$C$13:$AI$13,0)),INDEX(Table5,MATCH($H147,'AEO Table 5'!$A$31:$A$58,0),MATCH(Y$146,'AEO Table 5'!$C$13:$AI$13,0)))*quadrillion</f>
        <v>989301999999999.88</v>
      </c>
      <c r="Z147" s="76">
        <f>SUM(INDEX(Table5,MATCH($G147,'AEO Table 5'!$A$31:$A$58,0),MATCH(Z$146,'AEO Table 5'!$C$13:$AI$13,0)),INDEX(Table5,MATCH($H147,'AEO Table 5'!$A$31:$A$58,0),MATCH(Z$146,'AEO Table 5'!$C$13:$AI$13,0)))*quadrillion</f>
        <v>988772000000000</v>
      </c>
      <c r="AA147" s="76">
        <f>SUM(INDEX(Table5,MATCH($G147,'AEO Table 5'!$A$31:$A$58,0),MATCH(AA$146,'AEO Table 5'!$C$13:$AI$13,0)),INDEX(Table5,MATCH($H147,'AEO Table 5'!$A$31:$A$58,0),MATCH(AA$146,'AEO Table 5'!$C$13:$AI$13,0)))*quadrillion</f>
        <v>988696000000000</v>
      </c>
      <c r="AB147" s="76">
        <f>SUM(INDEX(Table5,MATCH($G147,'AEO Table 5'!$A$31:$A$58,0),MATCH(AB$146,'AEO Table 5'!$C$13:$AI$13,0)),INDEX(Table5,MATCH($H147,'AEO Table 5'!$A$31:$A$58,0),MATCH(AB$146,'AEO Table 5'!$C$13:$AI$13,0)))*quadrillion</f>
        <v>989811999999999.88</v>
      </c>
      <c r="AC147" s="76">
        <f>SUM(INDEX(Table5,MATCH($G147,'AEO Table 5'!$A$31:$A$58,0),MATCH(AC$146,'AEO Table 5'!$C$13:$AI$13,0)),INDEX(Table5,MATCH($H147,'AEO Table 5'!$A$31:$A$58,0),MATCH(AC$146,'AEO Table 5'!$C$13:$AI$13,0)))*quadrillion</f>
        <v>990342000000000</v>
      </c>
      <c r="AD147" s="76">
        <f>SUM(INDEX(Table5,MATCH($G147,'AEO Table 5'!$A$31:$A$58,0),MATCH(AD$146,'AEO Table 5'!$C$13:$AI$13,0)),INDEX(Table5,MATCH($H147,'AEO Table 5'!$A$31:$A$58,0),MATCH(AD$146,'AEO Table 5'!$C$13:$AI$13,0)))*quadrillion</f>
        <v>991838999999999.88</v>
      </c>
      <c r="AE147" s="76">
        <f>SUM(INDEX(Table5,MATCH($G147,'AEO Table 5'!$A$31:$A$58,0),MATCH(AE$146,'AEO Table 5'!$C$13:$AI$13,0)),INDEX(Table5,MATCH($H147,'AEO Table 5'!$A$31:$A$58,0),MATCH(AE$146,'AEO Table 5'!$C$13:$AI$13,0)))*quadrillion</f>
        <v>993702000000000.13</v>
      </c>
      <c r="AF147" s="76">
        <f>SUM(INDEX(Table5,MATCH($G147,'AEO Table 5'!$A$31:$A$58,0),MATCH(AF$146,'AEO Table 5'!$C$13:$AI$13,0)),INDEX(Table5,MATCH($H147,'AEO Table 5'!$A$31:$A$58,0),MATCH(AF$146,'AEO Table 5'!$C$13:$AI$13,0)))*quadrillion</f>
        <v>996132999999999.88</v>
      </c>
      <c r="AG147" s="76">
        <f>SUM(INDEX(Table5,MATCH($G147,'AEO Table 5'!$A$31:$A$58,0),MATCH(AG$146,'AEO Table 5'!$C$13:$AI$13,0)),INDEX(Table5,MATCH($H147,'AEO Table 5'!$A$31:$A$58,0),MATCH(AG$146,'AEO Table 5'!$C$13:$AI$13,0)))*quadrillion</f>
        <v>999053000000000</v>
      </c>
      <c r="AH147" s="76">
        <f>SUM(INDEX(Table5,MATCH($G147,'AEO Table 5'!$A$31:$A$58,0),MATCH(AH$146,'AEO Table 5'!$C$13:$AI$13,0)),INDEX(Table5,MATCH($H147,'AEO Table 5'!$A$31:$A$58,0),MATCH(AH$146,'AEO Table 5'!$C$13:$AI$13,0)))*quadrillion</f>
        <v>1002727999999999.9</v>
      </c>
      <c r="AI147" s="76">
        <f>SUM(INDEX(Table5,MATCH($G147,'AEO Table 5'!$A$31:$A$58,0),MATCH(AI$146,'AEO Table 5'!$C$13:$AI$13,0)),INDEX(Table5,MATCH($H147,'AEO Table 5'!$A$31:$A$58,0),MATCH(AI$146,'AEO Table 5'!$C$13:$AI$13,0)))*quadrillion</f>
        <v>1006356000000000</v>
      </c>
      <c r="AJ147" s="76">
        <f>SUM(INDEX(Table5,MATCH($G147,'AEO Table 5'!$A$31:$A$58,0),MATCH(AJ$146,'AEO Table 5'!$C$13:$AI$13,0)),INDEX(Table5,MATCH($H147,'AEO Table 5'!$A$31:$A$58,0),MATCH(AJ$146,'AEO Table 5'!$C$13:$AI$13,0)))*quadrillion</f>
        <v>1011123000000000</v>
      </c>
      <c r="AK147" s="76">
        <f>SUM(INDEX(Table5,MATCH($G147,'AEO Table 5'!$A$31:$A$58,0),MATCH(AK$146,'AEO Table 5'!$C$13:$AI$13,0)),INDEX(Table5,MATCH($H147,'AEO Table 5'!$A$31:$A$58,0),MATCH(AK$146,'AEO Table 5'!$C$13:$AI$13,0)))*quadrillion</f>
        <v>1016598000000000.1</v>
      </c>
      <c r="AL147" s="76">
        <f>SUM(INDEX(Table5,MATCH($G147,'AEO Table 5'!$A$31:$A$58,0),MATCH(AL$146,'AEO Table 5'!$C$13:$AI$13,0)),INDEX(Table5,MATCH($H147,'AEO Table 5'!$A$31:$A$58,0),MATCH(AL$146,'AEO Table 5'!$C$13:$AI$13,0)))*quadrillion</f>
        <v>1022341000000000</v>
      </c>
      <c r="AM147" s="76">
        <f>SUM(INDEX(Table5,MATCH($G147,'AEO Table 5'!$A$31:$A$58,0),MATCH(AM$146,'AEO Table 5'!$C$13:$AI$13,0)),INDEX(Table5,MATCH($H147,'AEO Table 5'!$A$31:$A$58,0),MATCH(AM$146,'AEO Table 5'!$C$13:$AI$13,0)))*quadrillion</f>
        <v>1028921000000000</v>
      </c>
      <c r="AN147" s="76">
        <f>SUM(INDEX(Table5,MATCH($G147,'AEO Table 5'!$A$31:$A$58,0),MATCH(AN$146,'AEO Table 5'!$C$13:$AI$13,0)),INDEX(Table5,MATCH($H147,'AEO Table 5'!$A$31:$A$58,0),MATCH(AN$146,'AEO Table 5'!$C$13:$AI$13,0)))*quadrillion</f>
        <v>1036858000000000</v>
      </c>
      <c r="AO147" s="76">
        <f>SUM(INDEX(Table5,MATCH($G147,'AEO Table 5'!$A$31:$A$58,0),MATCH(AO$146,'AEO Table 5'!$C$13:$AI$13,0)),INDEX(Table5,MATCH($H147,'AEO Table 5'!$A$31:$A$58,0),MATCH(AO$146,'AEO Table 5'!$C$13:$AI$13,0)))*quadrillion</f>
        <v>1045021000000000</v>
      </c>
    </row>
    <row r="148" spans="7:41" x14ac:dyDescent="0.45">
      <c r="I148" s="1" t="s">
        <v>107</v>
      </c>
      <c r="J148" s="9">
        <v>0</v>
      </c>
      <c r="K148" s="9">
        <v>0</v>
      </c>
      <c r="L148" s="9">
        <v>0</v>
      </c>
      <c r="M148" s="9">
        <v>0</v>
      </c>
      <c r="N148" s="9">
        <v>0</v>
      </c>
      <c r="O148" s="9">
        <v>0</v>
      </c>
      <c r="P148" s="9">
        <v>0</v>
      </c>
      <c r="Q148" s="9">
        <v>0</v>
      </c>
      <c r="R148" s="9">
        <v>0</v>
      </c>
      <c r="S148" s="9">
        <v>0</v>
      </c>
      <c r="T148" s="9">
        <v>0</v>
      </c>
      <c r="U148" s="9">
        <v>0</v>
      </c>
      <c r="V148" s="9">
        <v>0</v>
      </c>
      <c r="W148" s="9">
        <v>0</v>
      </c>
      <c r="X148" s="9">
        <v>0</v>
      </c>
      <c r="Y148" s="9">
        <v>0</v>
      </c>
      <c r="Z148" s="9">
        <v>0</v>
      </c>
      <c r="AA148" s="9">
        <v>0</v>
      </c>
      <c r="AB148" s="9">
        <v>0</v>
      </c>
      <c r="AC148" s="9">
        <v>0</v>
      </c>
      <c r="AD148" s="9">
        <v>0</v>
      </c>
      <c r="AE148" s="9">
        <v>0</v>
      </c>
      <c r="AF148" s="9">
        <v>0</v>
      </c>
      <c r="AG148" s="9">
        <v>0</v>
      </c>
      <c r="AH148" s="9">
        <v>0</v>
      </c>
      <c r="AI148" s="9">
        <v>0</v>
      </c>
      <c r="AJ148" s="9">
        <v>0</v>
      </c>
      <c r="AK148" s="9">
        <v>0</v>
      </c>
      <c r="AL148" s="9">
        <v>0</v>
      </c>
      <c r="AM148" s="9">
        <v>0</v>
      </c>
      <c r="AN148" s="9">
        <v>0</v>
      </c>
      <c r="AO148" s="9">
        <v>0</v>
      </c>
    </row>
    <row r="149" spans="7:41" x14ac:dyDescent="0.45">
      <c r="H149" s="14" t="s">
        <v>549</v>
      </c>
      <c r="I149" s="1" t="s">
        <v>108</v>
      </c>
      <c r="J149" s="76">
        <f>INDEX(Table5,MATCH($H149,'AEO Table 5'!$A$31:$A$58,0),MATCH(J$146,'AEO Table 5'!$C$13:$AI$13,0))*quadrillion</f>
        <v>27448000000000</v>
      </c>
      <c r="K149" s="76">
        <f>INDEX(Table5,MATCH($H149,'AEO Table 5'!$A$31:$A$58,0),MATCH(K$146,'AEO Table 5'!$C$13:$AI$13,0))*quadrillion</f>
        <v>23043000000000</v>
      </c>
      <c r="L149" s="76">
        <f>INDEX(Table5,MATCH($H149,'AEO Table 5'!$A$31:$A$58,0),MATCH(L$146,'AEO Table 5'!$C$13:$AI$13,0))*quadrillion</f>
        <v>26885000000000</v>
      </c>
      <c r="M149" s="76">
        <f>INDEX(Table5,MATCH($H149,'AEO Table 5'!$A$31:$A$58,0),MATCH(M$146,'AEO Table 5'!$C$13:$AI$13,0))*quadrillion</f>
        <v>26612000000000</v>
      </c>
      <c r="N149" s="76">
        <f>INDEX(Table5,MATCH($H149,'AEO Table 5'!$A$31:$A$58,0),MATCH(N$146,'AEO Table 5'!$C$13:$AI$13,0))*quadrillion</f>
        <v>26318000000000</v>
      </c>
      <c r="O149" s="76">
        <f>INDEX(Table5,MATCH($H149,'AEO Table 5'!$A$31:$A$58,0),MATCH(O$146,'AEO Table 5'!$C$13:$AI$13,0))*quadrillion</f>
        <v>26004000000000</v>
      </c>
      <c r="P149" s="76">
        <f>INDEX(Table5,MATCH($H149,'AEO Table 5'!$A$31:$A$58,0),MATCH(P$146,'AEO Table 5'!$C$13:$AI$13,0))*quadrillion</f>
        <v>25625000000000</v>
      </c>
      <c r="Q149" s="76">
        <f>INDEX(Table5,MATCH($H149,'AEO Table 5'!$A$31:$A$58,0),MATCH(Q$146,'AEO Table 5'!$C$13:$AI$13,0))*quadrillion</f>
        <v>25291000000000</v>
      </c>
      <c r="R149" s="76">
        <f>INDEX(Table5,MATCH($H149,'AEO Table 5'!$A$31:$A$58,0),MATCH(R$146,'AEO Table 5'!$C$13:$AI$13,0))*quadrillion</f>
        <v>24996000000000</v>
      </c>
      <c r="S149" s="76">
        <f>INDEX(Table5,MATCH($H149,'AEO Table 5'!$A$31:$A$58,0),MATCH(S$146,'AEO Table 5'!$C$13:$AI$13,0))*quadrillion</f>
        <v>24749000000000</v>
      </c>
      <c r="T149" s="76">
        <f>INDEX(Table5,MATCH($H149,'AEO Table 5'!$A$31:$A$58,0),MATCH(T$146,'AEO Table 5'!$C$13:$AI$13,0))*quadrillion</f>
        <v>24560000000000</v>
      </c>
      <c r="U149" s="76">
        <f>INDEX(Table5,MATCH($H149,'AEO Table 5'!$A$31:$A$58,0),MATCH(U$146,'AEO Table 5'!$C$13:$AI$13,0))*quadrillion</f>
        <v>24389000000000</v>
      </c>
      <c r="V149" s="76">
        <f>INDEX(Table5,MATCH($H149,'AEO Table 5'!$A$31:$A$58,0),MATCH(V$146,'AEO Table 5'!$C$13:$AI$13,0))*quadrillion</f>
        <v>24245000000000</v>
      </c>
      <c r="W149" s="76">
        <f>INDEX(Table5,MATCH($H149,'AEO Table 5'!$A$31:$A$58,0),MATCH(W$146,'AEO Table 5'!$C$13:$AI$13,0))*quadrillion</f>
        <v>24124000000000</v>
      </c>
      <c r="X149" s="76">
        <f>INDEX(Table5,MATCH($H149,'AEO Table 5'!$A$31:$A$58,0),MATCH(X$146,'AEO Table 5'!$C$13:$AI$13,0))*quadrillion</f>
        <v>23981000000000</v>
      </c>
      <c r="Y149" s="76">
        <f>INDEX(Table5,MATCH($H149,'AEO Table 5'!$A$31:$A$58,0),MATCH(Y$146,'AEO Table 5'!$C$13:$AI$13,0))*quadrillion</f>
        <v>23841000000000</v>
      </c>
      <c r="Z149" s="76">
        <f>INDEX(Table5,MATCH($H149,'AEO Table 5'!$A$31:$A$58,0),MATCH(Z$146,'AEO Table 5'!$C$13:$AI$13,0))*quadrillion</f>
        <v>23718000000000</v>
      </c>
      <c r="AA149" s="76">
        <f>INDEX(Table5,MATCH($H149,'AEO Table 5'!$A$31:$A$58,0),MATCH(AA$146,'AEO Table 5'!$C$13:$AI$13,0))*quadrillion</f>
        <v>23637000000000</v>
      </c>
      <c r="AB149" s="76">
        <f>INDEX(Table5,MATCH($H149,'AEO Table 5'!$A$31:$A$58,0),MATCH(AB$146,'AEO Table 5'!$C$13:$AI$13,0))*quadrillion</f>
        <v>23545000000000</v>
      </c>
      <c r="AC149" s="76">
        <f>INDEX(Table5,MATCH($H149,'AEO Table 5'!$A$31:$A$58,0),MATCH(AC$146,'AEO Table 5'!$C$13:$AI$13,0))*quadrillion</f>
        <v>23457000000000</v>
      </c>
      <c r="AD149" s="76">
        <f>INDEX(Table5,MATCH($H149,'AEO Table 5'!$A$31:$A$58,0),MATCH(AD$146,'AEO Table 5'!$C$13:$AI$13,0))*quadrillion</f>
        <v>23369000000000</v>
      </c>
      <c r="AE149" s="76">
        <f>INDEX(Table5,MATCH($H149,'AEO Table 5'!$A$31:$A$58,0),MATCH(AE$146,'AEO Table 5'!$C$13:$AI$13,0))*quadrillion</f>
        <v>23309000000000</v>
      </c>
      <c r="AF149" s="76">
        <f>INDEX(Table5,MATCH($H149,'AEO Table 5'!$A$31:$A$58,0),MATCH(AF$146,'AEO Table 5'!$C$13:$AI$13,0))*quadrillion</f>
        <v>23253000000000</v>
      </c>
      <c r="AG149" s="76">
        <f>INDEX(Table5,MATCH($H149,'AEO Table 5'!$A$31:$A$58,0),MATCH(AG$146,'AEO Table 5'!$C$13:$AI$13,0))*quadrillion</f>
        <v>23209000000000</v>
      </c>
      <c r="AH149" s="76">
        <f>INDEX(Table5,MATCH($H149,'AEO Table 5'!$A$31:$A$58,0),MATCH(AH$146,'AEO Table 5'!$C$13:$AI$13,0))*quadrillion</f>
        <v>23168000000000</v>
      </c>
      <c r="AI149" s="76">
        <f>INDEX(Table5,MATCH($H149,'AEO Table 5'!$A$31:$A$58,0),MATCH(AI$146,'AEO Table 5'!$C$13:$AI$13,0))*quadrillion</f>
        <v>23141000000000</v>
      </c>
      <c r="AJ149" s="76">
        <f>INDEX(Table5,MATCH($H149,'AEO Table 5'!$A$31:$A$58,0),MATCH(AJ$146,'AEO Table 5'!$C$13:$AI$13,0))*quadrillion</f>
        <v>23122000000000</v>
      </c>
      <c r="AK149" s="76">
        <f>INDEX(Table5,MATCH($H149,'AEO Table 5'!$A$31:$A$58,0),MATCH(AK$146,'AEO Table 5'!$C$13:$AI$13,0))*quadrillion</f>
        <v>23104000000000</v>
      </c>
      <c r="AL149" s="76">
        <f>INDEX(Table5,MATCH($H149,'AEO Table 5'!$A$31:$A$58,0),MATCH(AL$146,'AEO Table 5'!$C$13:$AI$13,0))*quadrillion</f>
        <v>23078000000000</v>
      </c>
      <c r="AM149" s="76">
        <f>INDEX(Table5,MATCH($H149,'AEO Table 5'!$A$31:$A$58,0),MATCH(AM$146,'AEO Table 5'!$C$13:$AI$13,0))*quadrillion</f>
        <v>23080000000000</v>
      </c>
      <c r="AN149" s="76">
        <f>INDEX(Table5,MATCH($H149,'AEO Table 5'!$A$31:$A$58,0),MATCH(AN$146,'AEO Table 5'!$C$13:$AI$13,0))*quadrillion</f>
        <v>23086000000000</v>
      </c>
      <c r="AO149" s="76">
        <f>INDEX(Table5,MATCH($H149,'AEO Table 5'!$A$31:$A$58,0),MATCH(AO$146,'AEO Table 5'!$C$13:$AI$13,0))*quadrillion</f>
        <v>23091000000000</v>
      </c>
    </row>
    <row r="150" spans="7:41" x14ac:dyDescent="0.45">
      <c r="I150" s="1" t="s">
        <v>109</v>
      </c>
      <c r="J150" s="9">
        <v>0</v>
      </c>
      <c r="K150" s="9">
        <v>0</v>
      </c>
      <c r="L150" s="9">
        <v>0</v>
      </c>
      <c r="M150" s="9">
        <v>0</v>
      </c>
      <c r="N150" s="9">
        <v>0</v>
      </c>
      <c r="O150" s="9">
        <v>0</v>
      </c>
      <c r="P150" s="9">
        <v>0</v>
      </c>
      <c r="Q150" s="9">
        <v>0</v>
      </c>
      <c r="R150" s="9">
        <v>0</v>
      </c>
      <c r="S150" s="9">
        <v>0</v>
      </c>
      <c r="T150" s="9">
        <v>0</v>
      </c>
      <c r="U150" s="9">
        <v>0</v>
      </c>
      <c r="V150" s="9">
        <v>0</v>
      </c>
      <c r="W150" s="9">
        <v>0</v>
      </c>
      <c r="X150" s="9">
        <v>0</v>
      </c>
      <c r="Y150" s="9">
        <v>0</v>
      </c>
      <c r="Z150" s="9">
        <v>0</v>
      </c>
      <c r="AA150" s="9">
        <v>0</v>
      </c>
      <c r="AB150" s="9">
        <v>0</v>
      </c>
      <c r="AC150" s="9">
        <v>0</v>
      </c>
      <c r="AD150" s="9">
        <v>0</v>
      </c>
      <c r="AE150" s="9">
        <v>0</v>
      </c>
      <c r="AF150" s="9">
        <v>0</v>
      </c>
      <c r="AG150" s="9">
        <v>0</v>
      </c>
      <c r="AH150" s="9">
        <v>0</v>
      </c>
      <c r="AI150" s="9">
        <v>0</v>
      </c>
      <c r="AJ150" s="9">
        <v>0</v>
      </c>
      <c r="AK150" s="9">
        <v>0</v>
      </c>
      <c r="AL150" s="9">
        <v>0</v>
      </c>
      <c r="AM150" s="9">
        <v>0</v>
      </c>
      <c r="AN150" s="9">
        <v>0</v>
      </c>
      <c r="AO150" s="9">
        <v>0</v>
      </c>
    </row>
    <row r="151" spans="7:41" x14ac:dyDescent="0.45">
      <c r="I151" s="1" t="s">
        <v>111</v>
      </c>
      <c r="J151" s="9">
        <v>0</v>
      </c>
      <c r="K151" s="9">
        <v>0</v>
      </c>
      <c r="L151" s="9">
        <v>0</v>
      </c>
      <c r="M151" s="9">
        <v>0</v>
      </c>
      <c r="N151" s="9">
        <v>0</v>
      </c>
      <c r="O151" s="9">
        <v>0</v>
      </c>
      <c r="P151" s="9">
        <v>0</v>
      </c>
      <c r="Q151" s="9">
        <v>0</v>
      </c>
      <c r="R151" s="9">
        <v>0</v>
      </c>
      <c r="S151" s="9">
        <v>0</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0</v>
      </c>
      <c r="AJ151" s="9">
        <v>0</v>
      </c>
      <c r="AK151" s="9">
        <v>0</v>
      </c>
      <c r="AL151" s="9">
        <v>0</v>
      </c>
      <c r="AM151" s="9">
        <v>0</v>
      </c>
      <c r="AN151" s="9">
        <v>0</v>
      </c>
      <c r="AO151" s="9">
        <v>0</v>
      </c>
    </row>
    <row r="152" spans="7:41" x14ac:dyDescent="0.45">
      <c r="I152" s="1" t="s">
        <v>239</v>
      </c>
      <c r="J152" s="9">
        <v>0</v>
      </c>
      <c r="K152" s="9">
        <v>0</v>
      </c>
      <c r="L152" s="9">
        <v>0</v>
      </c>
      <c r="M152" s="9">
        <v>0</v>
      </c>
      <c r="N152" s="9">
        <v>0</v>
      </c>
      <c r="O152" s="9">
        <v>0</v>
      </c>
      <c r="P152" s="9">
        <v>0</v>
      </c>
      <c r="Q152" s="9">
        <v>0</v>
      </c>
      <c r="R152" s="9">
        <v>0</v>
      </c>
      <c r="S152" s="9">
        <v>0</v>
      </c>
      <c r="T152" s="9">
        <v>0</v>
      </c>
      <c r="U152" s="9">
        <v>0</v>
      </c>
      <c r="V152" s="9">
        <v>0</v>
      </c>
      <c r="W152" s="9">
        <v>0</v>
      </c>
      <c r="X152" s="9">
        <v>0</v>
      </c>
      <c r="Y152" s="9">
        <v>0</v>
      </c>
      <c r="Z152" s="9">
        <v>0</v>
      </c>
      <c r="AA152" s="9">
        <v>0</v>
      </c>
      <c r="AB152" s="9">
        <v>0</v>
      </c>
      <c r="AC152" s="9">
        <v>0</v>
      </c>
      <c r="AD152" s="9">
        <v>0</v>
      </c>
      <c r="AE152" s="9">
        <v>0</v>
      </c>
      <c r="AF152" s="9">
        <v>0</v>
      </c>
      <c r="AG152" s="9">
        <v>0</v>
      </c>
      <c r="AH152" s="9">
        <v>0</v>
      </c>
      <c r="AI152" s="9">
        <v>0</v>
      </c>
      <c r="AJ152" s="9">
        <v>0</v>
      </c>
      <c r="AK152" s="9">
        <v>0</v>
      </c>
      <c r="AL152" s="9">
        <v>0</v>
      </c>
      <c r="AM152" s="9">
        <v>0</v>
      </c>
      <c r="AN152" s="9">
        <v>0</v>
      </c>
      <c r="AO152" s="9">
        <v>0</v>
      </c>
    </row>
    <row r="153" spans="7:41" x14ac:dyDescent="0.45">
      <c r="I153" s="1" t="s">
        <v>387</v>
      </c>
      <c r="J153" s="9">
        <v>0</v>
      </c>
      <c r="K153" s="9">
        <v>0</v>
      </c>
      <c r="L153" s="9">
        <v>0</v>
      </c>
      <c r="M153" s="9">
        <v>0</v>
      </c>
      <c r="N153" s="9">
        <v>0</v>
      </c>
      <c r="O153" s="9">
        <v>0</v>
      </c>
      <c r="P153" s="9">
        <v>0</v>
      </c>
      <c r="Q153" s="9">
        <v>0</v>
      </c>
      <c r="R153" s="9">
        <v>0</v>
      </c>
      <c r="S153" s="9">
        <v>0</v>
      </c>
      <c r="T153" s="9">
        <v>0</v>
      </c>
      <c r="U153" s="9">
        <v>0</v>
      </c>
      <c r="V153" s="9">
        <v>0</v>
      </c>
      <c r="W153" s="9">
        <v>0</v>
      </c>
      <c r="X153" s="9">
        <v>0</v>
      </c>
      <c r="Y153" s="9">
        <v>0</v>
      </c>
      <c r="Z153" s="9">
        <v>0</v>
      </c>
      <c r="AA153" s="9">
        <v>0</v>
      </c>
      <c r="AB153" s="9">
        <v>0</v>
      </c>
      <c r="AC153" s="9">
        <v>0</v>
      </c>
      <c r="AD153" s="9">
        <v>0</v>
      </c>
      <c r="AE153" s="9">
        <v>0</v>
      </c>
      <c r="AF153" s="9">
        <v>0</v>
      </c>
      <c r="AG153" s="9">
        <v>0</v>
      </c>
      <c r="AH153" s="9">
        <v>0</v>
      </c>
      <c r="AI153" s="9">
        <v>0</v>
      </c>
      <c r="AJ153" s="9">
        <v>0</v>
      </c>
      <c r="AK153" s="9">
        <v>0</v>
      </c>
      <c r="AL153" s="9">
        <v>0</v>
      </c>
      <c r="AM153" s="9">
        <v>0</v>
      </c>
      <c r="AN153" s="9">
        <v>0</v>
      </c>
      <c r="AO153" s="9">
        <v>0</v>
      </c>
    </row>
    <row r="154" spans="7:41" x14ac:dyDescent="0.45">
      <c r="I154" s="1" t="s">
        <v>388</v>
      </c>
      <c r="J154" s="9">
        <v>0</v>
      </c>
      <c r="K154" s="9">
        <v>0</v>
      </c>
      <c r="L154" s="9">
        <v>0</v>
      </c>
      <c r="M154" s="9">
        <v>0</v>
      </c>
      <c r="N154" s="9">
        <v>0</v>
      </c>
      <c r="O154" s="9">
        <v>0</v>
      </c>
      <c r="P154" s="9">
        <v>0</v>
      </c>
      <c r="Q154" s="9">
        <v>0</v>
      </c>
      <c r="R154" s="9">
        <v>0</v>
      </c>
      <c r="S154" s="9">
        <v>0</v>
      </c>
      <c r="T154" s="9">
        <v>0</v>
      </c>
      <c r="U154" s="9">
        <v>0</v>
      </c>
      <c r="V154" s="9">
        <v>0</v>
      </c>
      <c r="W154" s="9">
        <v>0</v>
      </c>
      <c r="X154" s="9">
        <v>0</v>
      </c>
      <c r="Y154" s="9">
        <v>0</v>
      </c>
      <c r="Z154" s="9">
        <v>0</v>
      </c>
      <c r="AA154" s="9">
        <v>0</v>
      </c>
      <c r="AB154" s="9">
        <v>0</v>
      </c>
      <c r="AC154" s="9">
        <v>0</v>
      </c>
      <c r="AD154" s="9">
        <v>0</v>
      </c>
      <c r="AE154" s="9">
        <v>0</v>
      </c>
      <c r="AF154" s="9">
        <v>0</v>
      </c>
      <c r="AG154" s="9">
        <v>0</v>
      </c>
      <c r="AH154" s="9">
        <v>0</v>
      </c>
      <c r="AI154" s="9">
        <v>0</v>
      </c>
      <c r="AJ154" s="9">
        <v>0</v>
      </c>
      <c r="AK154" s="9">
        <v>0</v>
      </c>
      <c r="AL154" s="9">
        <v>0</v>
      </c>
      <c r="AM154" s="9">
        <v>0</v>
      </c>
      <c r="AN154" s="9">
        <v>0</v>
      </c>
      <c r="AO154" s="9">
        <v>0</v>
      </c>
    </row>
    <row r="155" spans="7:41" x14ac:dyDescent="0.45">
      <c r="I155" s="1" t="s">
        <v>389</v>
      </c>
      <c r="J155" s="9">
        <v>0</v>
      </c>
      <c r="K155" s="9">
        <v>0</v>
      </c>
      <c r="L155" s="9">
        <v>0</v>
      </c>
      <c r="M155" s="9">
        <v>0</v>
      </c>
      <c r="N155" s="9">
        <v>0</v>
      </c>
      <c r="O155" s="9">
        <v>0</v>
      </c>
      <c r="P155" s="9">
        <v>0</v>
      </c>
      <c r="Q155" s="9">
        <v>0</v>
      </c>
      <c r="R155" s="9">
        <v>0</v>
      </c>
      <c r="S155" s="9">
        <v>0</v>
      </c>
      <c r="T155" s="9">
        <v>0</v>
      </c>
      <c r="U155" s="9">
        <v>0</v>
      </c>
      <c r="V155" s="9">
        <v>0</v>
      </c>
      <c r="W155" s="9">
        <v>0</v>
      </c>
      <c r="X155" s="9">
        <v>0</v>
      </c>
      <c r="Y155" s="9">
        <v>0</v>
      </c>
      <c r="Z155" s="9">
        <v>0</v>
      </c>
      <c r="AA155" s="9">
        <v>0</v>
      </c>
      <c r="AB155" s="9">
        <v>0</v>
      </c>
      <c r="AC155" s="9">
        <v>0</v>
      </c>
      <c r="AD155" s="9">
        <v>0</v>
      </c>
      <c r="AE155" s="9">
        <v>0</v>
      </c>
      <c r="AF155" s="9">
        <v>0</v>
      </c>
      <c r="AG155" s="9">
        <v>0</v>
      </c>
      <c r="AH155" s="9">
        <v>0</v>
      </c>
      <c r="AI155" s="9">
        <v>0</v>
      </c>
      <c r="AJ155" s="9">
        <v>0</v>
      </c>
      <c r="AK155" s="9">
        <v>0</v>
      </c>
      <c r="AL155" s="9">
        <v>0</v>
      </c>
      <c r="AM155" s="9">
        <v>0</v>
      </c>
      <c r="AN155" s="9">
        <v>0</v>
      </c>
      <c r="AO155" s="9">
        <v>0</v>
      </c>
    </row>
    <row r="156" spans="7:41" x14ac:dyDescent="0.45">
      <c r="I156" s="1" t="s">
        <v>390</v>
      </c>
      <c r="J156" s="9">
        <v>0</v>
      </c>
      <c r="K156" s="9">
        <v>0</v>
      </c>
      <c r="L156" s="9">
        <v>0</v>
      </c>
      <c r="M156" s="9">
        <v>0</v>
      </c>
      <c r="N156" s="9">
        <v>0</v>
      </c>
      <c r="O156" s="9">
        <v>0</v>
      </c>
      <c r="P156" s="9">
        <v>0</v>
      </c>
      <c r="Q156" s="9">
        <v>0</v>
      </c>
      <c r="R156" s="9">
        <v>0</v>
      </c>
      <c r="S156" s="9">
        <v>0</v>
      </c>
      <c r="T156" s="9">
        <v>0</v>
      </c>
      <c r="U156" s="9">
        <v>0</v>
      </c>
      <c r="V156" s="9">
        <v>0</v>
      </c>
      <c r="W156" s="9">
        <v>0</v>
      </c>
      <c r="X156" s="9">
        <v>0</v>
      </c>
      <c r="Y156" s="9">
        <v>0</v>
      </c>
      <c r="Z156" s="9">
        <v>0</v>
      </c>
      <c r="AA156" s="9">
        <v>0</v>
      </c>
      <c r="AB156" s="9">
        <v>0</v>
      </c>
      <c r="AC156" s="9">
        <v>0</v>
      </c>
      <c r="AD156" s="9">
        <v>0</v>
      </c>
      <c r="AE156" s="9">
        <v>0</v>
      </c>
      <c r="AF156" s="9">
        <v>0</v>
      </c>
      <c r="AG156" s="9">
        <v>0</v>
      </c>
      <c r="AH156" s="9">
        <v>0</v>
      </c>
      <c r="AI156" s="9">
        <v>0</v>
      </c>
      <c r="AJ156" s="9">
        <v>0</v>
      </c>
      <c r="AK156" s="9">
        <v>0</v>
      </c>
      <c r="AL156" s="9">
        <v>0</v>
      </c>
      <c r="AM156" s="9">
        <v>0</v>
      </c>
      <c r="AN156" s="9">
        <v>0</v>
      </c>
      <c r="AO156" s="9">
        <v>0</v>
      </c>
    </row>
    <row r="158" spans="7:41" x14ac:dyDescent="0.45">
      <c r="H158" s="1" t="s">
        <v>428</v>
      </c>
    </row>
    <row r="159" spans="7:41" x14ac:dyDescent="0.45">
      <c r="I159" s="1" t="s">
        <v>105</v>
      </c>
      <c r="J159" s="1">
        <v>2019</v>
      </c>
      <c r="K159" s="1">
        <v>2020</v>
      </c>
      <c r="L159" s="1">
        <v>2021</v>
      </c>
      <c r="M159" s="1">
        <v>2022</v>
      </c>
      <c r="N159" s="1">
        <v>2023</v>
      </c>
      <c r="O159" s="1">
        <v>2024</v>
      </c>
      <c r="P159" s="1">
        <v>2025</v>
      </c>
      <c r="Q159" s="1">
        <v>2026</v>
      </c>
      <c r="R159" s="1">
        <v>2027</v>
      </c>
      <c r="S159" s="1">
        <v>2028</v>
      </c>
      <c r="T159" s="1">
        <v>2029</v>
      </c>
      <c r="U159" s="1">
        <v>2030</v>
      </c>
      <c r="V159" s="1">
        <v>2031</v>
      </c>
      <c r="W159" s="1">
        <v>2032</v>
      </c>
      <c r="X159" s="1">
        <v>2033</v>
      </c>
      <c r="Y159" s="1">
        <v>2034</v>
      </c>
      <c r="Z159" s="1">
        <v>2035</v>
      </c>
      <c r="AA159" s="1">
        <v>2036</v>
      </c>
      <c r="AB159" s="1">
        <v>2037</v>
      </c>
      <c r="AC159" s="1">
        <v>2038</v>
      </c>
      <c r="AD159" s="1">
        <v>2039</v>
      </c>
      <c r="AE159" s="1">
        <v>2040</v>
      </c>
      <c r="AF159" s="1">
        <v>2041</v>
      </c>
      <c r="AG159" s="1">
        <v>2042</v>
      </c>
      <c r="AH159" s="1">
        <v>2043</v>
      </c>
      <c r="AI159" s="1">
        <v>2044</v>
      </c>
      <c r="AJ159" s="1">
        <v>2045</v>
      </c>
      <c r="AK159" s="1">
        <v>2046</v>
      </c>
      <c r="AL159" s="1">
        <v>2047</v>
      </c>
      <c r="AM159" s="1">
        <v>2048</v>
      </c>
      <c r="AN159" s="1">
        <v>2049</v>
      </c>
      <c r="AO159" s="1">
        <v>2050</v>
      </c>
    </row>
    <row r="160" spans="7:41" x14ac:dyDescent="0.45">
      <c r="H160" s="14" t="s">
        <v>542</v>
      </c>
      <c r="I160" s="1" t="s">
        <v>106</v>
      </c>
      <c r="J160" s="76">
        <f>INDEX(Table5,MATCH($H160,'AEO Table 5'!$A$31:$A$58,0),MATCH(J$159,'AEO Table 5'!$C$13:$AI$13,0))*quadrillion</f>
        <v>482028000000000</v>
      </c>
      <c r="K160" s="76">
        <f>INDEX(Table5,MATCH($H160,'AEO Table 5'!$A$31:$A$58,0),MATCH(K$159,'AEO Table 5'!$C$13:$AI$13,0))*quadrillion</f>
        <v>469870000000000</v>
      </c>
      <c r="L160" s="76">
        <f>INDEX(Table5,MATCH($H160,'AEO Table 5'!$A$31:$A$58,0),MATCH(L$159,'AEO Table 5'!$C$13:$AI$13,0))*quadrillion</f>
        <v>459111000000000</v>
      </c>
      <c r="M160" s="76">
        <f>INDEX(Table5,MATCH($H160,'AEO Table 5'!$A$31:$A$58,0),MATCH(M$159,'AEO Table 5'!$C$13:$AI$13,0))*quadrillion</f>
        <v>449830000000000</v>
      </c>
      <c r="N160" s="76">
        <f>INDEX(Table5,MATCH($H160,'AEO Table 5'!$A$31:$A$58,0),MATCH(N$159,'AEO Table 5'!$C$13:$AI$13,0))*quadrillion</f>
        <v>442359000000000</v>
      </c>
      <c r="O160" s="76">
        <f>INDEX(Table5,MATCH($H160,'AEO Table 5'!$A$31:$A$58,0),MATCH(O$159,'AEO Table 5'!$C$13:$AI$13,0))*quadrillion</f>
        <v>435904000000000</v>
      </c>
      <c r="P160" s="76">
        <f>INDEX(Table5,MATCH($H160,'AEO Table 5'!$A$31:$A$58,0),MATCH(P$159,'AEO Table 5'!$C$13:$AI$13,0))*quadrillion</f>
        <v>429408000000000</v>
      </c>
      <c r="Q160" s="76">
        <f>INDEX(Table5,MATCH($H160,'AEO Table 5'!$A$31:$A$58,0),MATCH(Q$159,'AEO Table 5'!$C$13:$AI$13,0))*quadrillion</f>
        <v>423631000000000</v>
      </c>
      <c r="R160" s="76">
        <f>INDEX(Table5,MATCH($H160,'AEO Table 5'!$A$31:$A$58,0),MATCH(R$159,'AEO Table 5'!$C$13:$AI$13,0))*quadrillion</f>
        <v>419360000000000</v>
      </c>
      <c r="S160" s="76">
        <f>INDEX(Table5,MATCH($H160,'AEO Table 5'!$A$31:$A$58,0),MATCH(S$159,'AEO Table 5'!$C$13:$AI$13,0))*quadrillion</f>
        <v>417077000000000</v>
      </c>
      <c r="T160" s="76">
        <f>INDEX(Table5,MATCH($H160,'AEO Table 5'!$A$31:$A$58,0),MATCH(T$159,'AEO Table 5'!$C$13:$AI$13,0))*quadrillion</f>
        <v>416142000000000</v>
      </c>
      <c r="U160" s="76">
        <f>INDEX(Table5,MATCH($H160,'AEO Table 5'!$A$31:$A$58,0),MATCH(U$159,'AEO Table 5'!$C$13:$AI$13,0))*quadrillion</f>
        <v>408217000000000</v>
      </c>
      <c r="V160" s="76">
        <f>INDEX(Table5,MATCH($H160,'AEO Table 5'!$A$31:$A$58,0),MATCH(V$159,'AEO Table 5'!$C$13:$AI$13,0))*quadrillion</f>
        <v>402115000000000</v>
      </c>
      <c r="W160" s="76">
        <f>INDEX(Table5,MATCH($H160,'AEO Table 5'!$A$31:$A$58,0),MATCH(W$159,'AEO Table 5'!$C$13:$AI$13,0))*quadrillion</f>
        <v>397380000000000</v>
      </c>
      <c r="X160" s="76">
        <f>INDEX(Table5,MATCH($H160,'AEO Table 5'!$A$31:$A$58,0),MATCH(X$159,'AEO Table 5'!$C$13:$AI$13,0))*quadrillion</f>
        <v>392877000000000</v>
      </c>
      <c r="Y160" s="76">
        <f>INDEX(Table5,MATCH($H160,'AEO Table 5'!$A$31:$A$58,0),MATCH(Y$159,'AEO Table 5'!$C$13:$AI$13,0))*quadrillion</f>
        <v>388984000000000</v>
      </c>
      <c r="Z160" s="76">
        <f>INDEX(Table5,MATCH($H160,'AEO Table 5'!$A$31:$A$58,0),MATCH(Z$159,'AEO Table 5'!$C$13:$AI$13,0))*quadrillion</f>
        <v>386237000000000</v>
      </c>
      <c r="AA160" s="76">
        <f>INDEX(Table5,MATCH($H160,'AEO Table 5'!$A$31:$A$58,0),MATCH(AA$159,'AEO Table 5'!$C$13:$AI$13,0))*quadrillion</f>
        <v>383889000000000</v>
      </c>
      <c r="AB160" s="76">
        <f>INDEX(Table5,MATCH($H160,'AEO Table 5'!$A$31:$A$58,0),MATCH(AB$159,'AEO Table 5'!$C$13:$AI$13,0))*quadrillion</f>
        <v>382373000000000</v>
      </c>
      <c r="AC160" s="76">
        <f>INDEX(Table5,MATCH($H160,'AEO Table 5'!$A$31:$A$58,0),MATCH(AC$159,'AEO Table 5'!$C$13:$AI$13,0))*quadrillion</f>
        <v>380749000000000</v>
      </c>
      <c r="AD160" s="76">
        <f>INDEX(Table5,MATCH($H160,'AEO Table 5'!$A$31:$A$58,0),MATCH(AD$159,'AEO Table 5'!$C$13:$AI$13,0))*quadrillion</f>
        <v>379916000000000</v>
      </c>
      <c r="AE160" s="76">
        <f>INDEX(Table5,MATCH($H160,'AEO Table 5'!$A$31:$A$58,0),MATCH(AE$159,'AEO Table 5'!$C$13:$AI$13,0))*quadrillion</f>
        <v>371396000000000</v>
      </c>
      <c r="AF160" s="76">
        <f>INDEX(Table5,MATCH($H160,'AEO Table 5'!$A$31:$A$58,0),MATCH(AF$159,'AEO Table 5'!$C$13:$AI$13,0))*quadrillion</f>
        <v>364285000000000</v>
      </c>
      <c r="AG160" s="76">
        <f>INDEX(Table5,MATCH($H160,'AEO Table 5'!$A$31:$A$58,0),MATCH(AG$159,'AEO Table 5'!$C$13:$AI$13,0))*quadrillion</f>
        <v>358359000000000</v>
      </c>
      <c r="AH160" s="76">
        <f>INDEX(Table5,MATCH($H160,'AEO Table 5'!$A$31:$A$58,0),MATCH(AH$159,'AEO Table 5'!$C$13:$AI$13,0))*quadrillion</f>
        <v>353628000000000</v>
      </c>
      <c r="AI160" s="76">
        <f>INDEX(Table5,MATCH($H160,'AEO Table 5'!$A$31:$A$58,0),MATCH(AI$159,'AEO Table 5'!$C$13:$AI$13,0))*quadrillion</f>
        <v>349220000000000</v>
      </c>
      <c r="AJ160" s="76">
        <f>INDEX(Table5,MATCH($H160,'AEO Table 5'!$A$31:$A$58,0),MATCH(AJ$159,'AEO Table 5'!$C$13:$AI$13,0))*quadrillion</f>
        <v>345328000000000</v>
      </c>
      <c r="AK160" s="76">
        <f>INDEX(Table5,MATCH($H160,'AEO Table 5'!$A$31:$A$58,0),MATCH(AK$159,'AEO Table 5'!$C$13:$AI$13,0))*quadrillion</f>
        <v>341969000000000</v>
      </c>
      <c r="AL160" s="76">
        <f>INDEX(Table5,MATCH($H160,'AEO Table 5'!$A$31:$A$58,0),MATCH(AL$159,'AEO Table 5'!$C$13:$AI$13,0))*quadrillion</f>
        <v>339273000000000</v>
      </c>
      <c r="AM160" s="76">
        <f>INDEX(Table5,MATCH($H160,'AEO Table 5'!$A$31:$A$58,0),MATCH(AM$159,'AEO Table 5'!$C$13:$AI$13,0))*quadrillion</f>
        <v>337214000000000</v>
      </c>
      <c r="AN160" s="76">
        <f>INDEX(Table5,MATCH($H160,'AEO Table 5'!$A$31:$A$58,0),MATCH(AN$159,'AEO Table 5'!$C$13:$AI$13,0))*quadrillion</f>
        <v>335965000000000</v>
      </c>
      <c r="AO160" s="76">
        <f>INDEX(Table5,MATCH($H160,'AEO Table 5'!$A$31:$A$58,0),MATCH(AO$159,'AEO Table 5'!$C$13:$AI$13,0))*quadrillion</f>
        <v>335000000000000</v>
      </c>
    </row>
    <row r="161" spans="6:41" x14ac:dyDescent="0.45">
      <c r="I161" s="1" t="s">
        <v>107</v>
      </c>
      <c r="J161" s="9">
        <v>0</v>
      </c>
      <c r="K161" s="9">
        <v>0</v>
      </c>
      <c r="L161" s="9">
        <v>0</v>
      </c>
      <c r="M161" s="9">
        <v>0</v>
      </c>
      <c r="N161" s="9">
        <v>0</v>
      </c>
      <c r="O161" s="9">
        <v>0</v>
      </c>
      <c r="P161" s="9">
        <v>0</v>
      </c>
      <c r="Q161" s="9">
        <v>0</v>
      </c>
      <c r="R161" s="9">
        <v>0</v>
      </c>
      <c r="S161" s="9">
        <v>0</v>
      </c>
      <c r="T161" s="9">
        <v>0</v>
      </c>
      <c r="U161" s="9">
        <v>0</v>
      </c>
      <c r="V161" s="9">
        <v>0</v>
      </c>
      <c r="W161" s="9">
        <v>0</v>
      </c>
      <c r="X161" s="9">
        <v>0</v>
      </c>
      <c r="Y161" s="9">
        <v>0</v>
      </c>
      <c r="Z161" s="9">
        <v>0</v>
      </c>
      <c r="AA161" s="9">
        <v>0</v>
      </c>
      <c r="AB161" s="9">
        <v>0</v>
      </c>
      <c r="AC161" s="9">
        <v>0</v>
      </c>
      <c r="AD161" s="9">
        <v>0</v>
      </c>
      <c r="AE161" s="9">
        <v>0</v>
      </c>
      <c r="AF161" s="9">
        <v>0</v>
      </c>
      <c r="AG161" s="9">
        <v>0</v>
      </c>
      <c r="AH161" s="9">
        <v>0</v>
      </c>
      <c r="AI161" s="9">
        <v>0</v>
      </c>
      <c r="AJ161" s="9">
        <v>0</v>
      </c>
      <c r="AK161" s="9">
        <v>0</v>
      </c>
      <c r="AL161" s="9">
        <v>0</v>
      </c>
      <c r="AM161" s="9">
        <v>0</v>
      </c>
      <c r="AN161" s="9">
        <v>0</v>
      </c>
      <c r="AO161" s="9">
        <v>0</v>
      </c>
    </row>
    <row r="162" spans="6:41" x14ac:dyDescent="0.45">
      <c r="I162" s="1" t="s">
        <v>108</v>
      </c>
      <c r="J162" s="9">
        <v>0</v>
      </c>
      <c r="K162" s="9">
        <v>0</v>
      </c>
      <c r="L162" s="9">
        <v>0</v>
      </c>
      <c r="M162" s="9">
        <v>0</v>
      </c>
      <c r="N162" s="9">
        <v>0</v>
      </c>
      <c r="O162" s="9">
        <v>0</v>
      </c>
      <c r="P162" s="9">
        <v>0</v>
      </c>
      <c r="Q162" s="9">
        <v>0</v>
      </c>
      <c r="R162" s="9">
        <v>0</v>
      </c>
      <c r="S162" s="9">
        <v>0</v>
      </c>
      <c r="T162" s="9">
        <v>0</v>
      </c>
      <c r="U162" s="9">
        <v>0</v>
      </c>
      <c r="V162" s="9">
        <v>0</v>
      </c>
      <c r="W162" s="9">
        <v>0</v>
      </c>
      <c r="X162" s="9">
        <v>0</v>
      </c>
      <c r="Y162" s="9">
        <v>0</v>
      </c>
      <c r="Z162" s="9">
        <v>0</v>
      </c>
      <c r="AA162" s="9">
        <v>0</v>
      </c>
      <c r="AB162" s="9">
        <v>0</v>
      </c>
      <c r="AC162" s="9">
        <v>0</v>
      </c>
      <c r="AD162" s="9">
        <v>0</v>
      </c>
      <c r="AE162" s="9">
        <v>0</v>
      </c>
      <c r="AF162" s="9">
        <v>0</v>
      </c>
      <c r="AG162" s="9">
        <v>0</v>
      </c>
      <c r="AH162" s="9">
        <v>0</v>
      </c>
      <c r="AI162" s="9">
        <v>0</v>
      </c>
      <c r="AJ162" s="9">
        <v>0</v>
      </c>
      <c r="AK162" s="9">
        <v>0</v>
      </c>
      <c r="AL162" s="9">
        <v>0</v>
      </c>
      <c r="AM162" s="9">
        <v>0</v>
      </c>
      <c r="AN162" s="9">
        <v>0</v>
      </c>
      <c r="AO162" s="9">
        <v>0</v>
      </c>
    </row>
    <row r="163" spans="6:41" x14ac:dyDescent="0.45">
      <c r="I163" s="1" t="s">
        <v>109</v>
      </c>
      <c r="J163" s="9">
        <v>0</v>
      </c>
      <c r="K163" s="9">
        <v>0</v>
      </c>
      <c r="L163" s="9">
        <v>0</v>
      </c>
      <c r="M163" s="9">
        <v>0</v>
      </c>
      <c r="N163" s="9">
        <v>0</v>
      </c>
      <c r="O163" s="9">
        <v>0</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9">
        <v>0</v>
      </c>
      <c r="AN163" s="9">
        <v>0</v>
      </c>
      <c r="AO163" s="9">
        <v>0</v>
      </c>
    </row>
    <row r="164" spans="6:41" x14ac:dyDescent="0.45">
      <c r="I164" s="1" t="s">
        <v>111</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9">
        <v>0</v>
      </c>
      <c r="AN164" s="9">
        <v>0</v>
      </c>
      <c r="AO164" s="9">
        <v>0</v>
      </c>
    </row>
    <row r="165" spans="6:41" x14ac:dyDescent="0.45">
      <c r="I165" s="1" t="s">
        <v>239</v>
      </c>
      <c r="J165" s="9">
        <v>0</v>
      </c>
      <c r="K165" s="9">
        <v>0</v>
      </c>
      <c r="L165" s="9">
        <v>0</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9">
        <v>0</v>
      </c>
      <c r="AN165" s="9">
        <v>0</v>
      </c>
      <c r="AO165" s="9">
        <v>0</v>
      </c>
    </row>
    <row r="166" spans="6:41" x14ac:dyDescent="0.45">
      <c r="I166" s="1" t="s">
        <v>387</v>
      </c>
      <c r="J166" s="9">
        <v>0</v>
      </c>
      <c r="K166" s="9">
        <v>0</v>
      </c>
      <c r="L166" s="9">
        <v>0</v>
      </c>
      <c r="M166" s="9">
        <v>0</v>
      </c>
      <c r="N166" s="9">
        <v>0</v>
      </c>
      <c r="O166" s="9">
        <v>0</v>
      </c>
      <c r="P166" s="9">
        <v>0</v>
      </c>
      <c r="Q166" s="9">
        <v>0</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9">
        <v>0</v>
      </c>
      <c r="AN166" s="9">
        <v>0</v>
      </c>
      <c r="AO166" s="9">
        <v>0</v>
      </c>
    </row>
    <row r="167" spans="6:41" x14ac:dyDescent="0.45">
      <c r="I167" s="1" t="s">
        <v>388</v>
      </c>
      <c r="J167" s="9">
        <v>0</v>
      </c>
      <c r="K167" s="9">
        <v>0</v>
      </c>
      <c r="L167" s="9">
        <v>0</v>
      </c>
      <c r="M167" s="9">
        <v>0</v>
      </c>
      <c r="N167" s="9">
        <v>0</v>
      </c>
      <c r="O167" s="9">
        <v>0</v>
      </c>
      <c r="P167" s="9">
        <v>0</v>
      </c>
      <c r="Q167" s="9">
        <v>0</v>
      </c>
      <c r="R167" s="9">
        <v>0</v>
      </c>
      <c r="S167" s="9">
        <v>0</v>
      </c>
      <c r="T167" s="9">
        <v>0</v>
      </c>
      <c r="U167" s="9">
        <v>0</v>
      </c>
      <c r="V167" s="9">
        <v>0</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9">
        <v>0</v>
      </c>
      <c r="AN167" s="9">
        <v>0</v>
      </c>
      <c r="AO167" s="9">
        <v>0</v>
      </c>
    </row>
    <row r="168" spans="6:41" x14ac:dyDescent="0.45">
      <c r="I168" s="1" t="s">
        <v>389</v>
      </c>
      <c r="J168" s="9">
        <v>0</v>
      </c>
      <c r="K168" s="9">
        <v>0</v>
      </c>
      <c r="L168" s="9">
        <v>0</v>
      </c>
      <c r="M168" s="9">
        <v>0</v>
      </c>
      <c r="N168" s="9">
        <v>0</v>
      </c>
      <c r="O168" s="9">
        <v>0</v>
      </c>
      <c r="P168" s="9">
        <v>0</v>
      </c>
      <c r="Q168" s="9">
        <v>0</v>
      </c>
      <c r="R168" s="9">
        <v>0</v>
      </c>
      <c r="S168" s="9">
        <v>0</v>
      </c>
      <c r="T168" s="9">
        <v>0</v>
      </c>
      <c r="U168" s="9">
        <v>0</v>
      </c>
      <c r="V168" s="9">
        <v>0</v>
      </c>
      <c r="W168" s="9">
        <v>0</v>
      </c>
      <c r="X168" s="9">
        <v>0</v>
      </c>
      <c r="Y168" s="9">
        <v>0</v>
      </c>
      <c r="Z168" s="9">
        <v>0</v>
      </c>
      <c r="AA168" s="9">
        <v>0</v>
      </c>
      <c r="AB168" s="9">
        <v>0</v>
      </c>
      <c r="AC168" s="9">
        <v>0</v>
      </c>
      <c r="AD168" s="9">
        <v>0</v>
      </c>
      <c r="AE168" s="9">
        <v>0</v>
      </c>
      <c r="AF168" s="9">
        <v>0</v>
      </c>
      <c r="AG168" s="9">
        <v>0</v>
      </c>
      <c r="AH168" s="9">
        <v>0</v>
      </c>
      <c r="AI168" s="9">
        <v>0</v>
      </c>
      <c r="AJ168" s="9">
        <v>0</v>
      </c>
      <c r="AK168" s="9">
        <v>0</v>
      </c>
      <c r="AL168" s="9">
        <v>0</v>
      </c>
      <c r="AM168" s="9">
        <v>0</v>
      </c>
      <c r="AN168" s="9">
        <v>0</v>
      </c>
      <c r="AO168" s="9">
        <v>0</v>
      </c>
    </row>
    <row r="169" spans="6:41" x14ac:dyDescent="0.45">
      <c r="I169" s="1" t="s">
        <v>390</v>
      </c>
      <c r="J169" s="9">
        <v>0</v>
      </c>
      <c r="K169" s="9">
        <v>0</v>
      </c>
      <c r="L169" s="9">
        <v>0</v>
      </c>
      <c r="M169" s="9">
        <v>0</v>
      </c>
      <c r="N169" s="9">
        <v>0</v>
      </c>
      <c r="O169" s="9">
        <v>0</v>
      </c>
      <c r="P169" s="9">
        <v>0</v>
      </c>
      <c r="Q169" s="9">
        <v>0</v>
      </c>
      <c r="R169" s="9">
        <v>0</v>
      </c>
      <c r="S169" s="9">
        <v>0</v>
      </c>
      <c r="T169" s="9">
        <v>0</v>
      </c>
      <c r="U169" s="9">
        <v>0</v>
      </c>
      <c r="V169" s="9">
        <v>0</v>
      </c>
      <c r="W169" s="9">
        <v>0</v>
      </c>
      <c r="X169" s="9">
        <v>0</v>
      </c>
      <c r="Y169" s="9">
        <v>0</v>
      </c>
      <c r="Z169" s="9">
        <v>0</v>
      </c>
      <c r="AA169" s="9">
        <v>0</v>
      </c>
      <c r="AB169" s="9">
        <v>0</v>
      </c>
      <c r="AC169" s="9">
        <v>0</v>
      </c>
      <c r="AD169" s="9">
        <v>0</v>
      </c>
      <c r="AE169" s="9">
        <v>0</v>
      </c>
      <c r="AF169" s="9">
        <v>0</v>
      </c>
      <c r="AG169" s="9">
        <v>0</v>
      </c>
      <c r="AH169" s="9">
        <v>0</v>
      </c>
      <c r="AI169" s="9">
        <v>0</v>
      </c>
      <c r="AJ169" s="9">
        <v>0</v>
      </c>
      <c r="AK169" s="9">
        <v>0</v>
      </c>
      <c r="AL169" s="9">
        <v>0</v>
      </c>
      <c r="AM169" s="9">
        <v>0</v>
      </c>
      <c r="AN169" s="9">
        <v>0</v>
      </c>
      <c r="AO169" s="9">
        <v>0</v>
      </c>
    </row>
    <row r="171" spans="6:41" x14ac:dyDescent="0.45">
      <c r="H171" s="1" t="s">
        <v>429</v>
      </c>
    </row>
    <row r="172" spans="6:41" x14ac:dyDescent="0.45">
      <c r="I172" s="1" t="s">
        <v>105</v>
      </c>
      <c r="J172" s="1">
        <v>2019</v>
      </c>
      <c r="K172" s="1">
        <v>2020</v>
      </c>
      <c r="L172" s="1">
        <v>2021</v>
      </c>
      <c r="M172" s="1">
        <v>2022</v>
      </c>
      <c r="N172" s="1">
        <v>2023</v>
      </c>
      <c r="O172" s="1">
        <v>2024</v>
      </c>
      <c r="P172" s="1">
        <v>2025</v>
      </c>
      <c r="Q172" s="1">
        <v>2026</v>
      </c>
      <c r="R172" s="1">
        <v>2027</v>
      </c>
      <c r="S172" s="1">
        <v>2028</v>
      </c>
      <c r="T172" s="1">
        <v>2029</v>
      </c>
      <c r="U172" s="1">
        <v>2030</v>
      </c>
      <c r="V172" s="1">
        <v>2031</v>
      </c>
      <c r="W172" s="1">
        <v>2032</v>
      </c>
      <c r="X172" s="1">
        <v>2033</v>
      </c>
      <c r="Y172" s="1">
        <v>2034</v>
      </c>
      <c r="Z172" s="1">
        <v>2035</v>
      </c>
      <c r="AA172" s="1">
        <v>2036</v>
      </c>
      <c r="AB172" s="1">
        <v>2037</v>
      </c>
      <c r="AC172" s="1">
        <v>2038</v>
      </c>
      <c r="AD172" s="1">
        <v>2039</v>
      </c>
      <c r="AE172" s="1">
        <v>2040</v>
      </c>
      <c r="AF172" s="1">
        <v>2041</v>
      </c>
      <c r="AG172" s="1">
        <v>2042</v>
      </c>
      <c r="AH172" s="1">
        <v>2043</v>
      </c>
      <c r="AI172" s="1">
        <v>2044</v>
      </c>
      <c r="AJ172" s="1">
        <v>2045</v>
      </c>
      <c r="AK172" s="1">
        <v>2046</v>
      </c>
      <c r="AL172" s="1">
        <v>2047</v>
      </c>
      <c r="AM172" s="1">
        <v>2048</v>
      </c>
      <c r="AN172" s="1">
        <v>2049</v>
      </c>
      <c r="AO172" s="1">
        <v>2050</v>
      </c>
    </row>
    <row r="173" spans="6:41" x14ac:dyDescent="0.45">
      <c r="F173" s="69" t="s">
        <v>543</v>
      </c>
      <c r="G173" s="69" t="s">
        <v>541</v>
      </c>
      <c r="H173" s="69" t="s">
        <v>539</v>
      </c>
      <c r="I173" s="1" t="s">
        <v>106</v>
      </c>
      <c r="J173" s="76">
        <f>SUM(INDEX(Table5,MATCH($G173,'AEO Table 5'!$A$31:$A$58,0),MATCH(J$172,'AEO Table 5'!$C$13:$AI$13,0)),INDEX(Table5,MATCH($F173,'AEO Table 5'!$A$31:$A$58,0),MATCH(J$172,'AEO Table 5'!$C$13:$AI$13,0)),INDEX(Table5,MATCH($H173,'AEO Table 5'!$A$31:$A$58,0),MATCH(J$172,'AEO Table 5'!$C$13:$AI$13,0)))*quadrillion</f>
        <v>771006000000000.13</v>
      </c>
      <c r="K173" s="76">
        <f>SUM(INDEX(Table5,MATCH($G173,'AEO Table 5'!$A$31:$A$58,0),MATCH(K$172,'AEO Table 5'!$C$13:$AI$13,0)),INDEX(Table5,MATCH($F173,'AEO Table 5'!$A$31:$A$58,0),MATCH(K$172,'AEO Table 5'!$C$13:$AI$13,0)),INDEX(Table5,MATCH($H173,'AEO Table 5'!$A$31:$A$58,0),MATCH(K$172,'AEO Table 5'!$C$13:$AI$13,0)))*quadrillion</f>
        <v>775386000000000</v>
      </c>
      <c r="L173" s="76">
        <f>SUM(INDEX(Table5,MATCH($G173,'AEO Table 5'!$A$31:$A$58,0),MATCH(L$172,'AEO Table 5'!$C$13:$AI$13,0)),INDEX(Table5,MATCH($F173,'AEO Table 5'!$A$31:$A$58,0),MATCH(L$172,'AEO Table 5'!$C$13:$AI$13,0)),INDEX(Table5,MATCH($H173,'AEO Table 5'!$A$31:$A$58,0),MATCH(L$172,'AEO Table 5'!$C$13:$AI$13,0)))*quadrillion</f>
        <v>776376000000000</v>
      </c>
      <c r="M173" s="76">
        <f>SUM(INDEX(Table5,MATCH($G173,'AEO Table 5'!$A$31:$A$58,0),MATCH(M$172,'AEO Table 5'!$C$13:$AI$13,0)),INDEX(Table5,MATCH($F173,'AEO Table 5'!$A$31:$A$58,0),MATCH(M$172,'AEO Table 5'!$C$13:$AI$13,0)),INDEX(Table5,MATCH($H173,'AEO Table 5'!$A$31:$A$58,0),MATCH(M$172,'AEO Table 5'!$C$13:$AI$13,0)))*quadrillion</f>
        <v>775344000000000</v>
      </c>
      <c r="N173" s="76">
        <f>SUM(INDEX(Table5,MATCH($G173,'AEO Table 5'!$A$31:$A$58,0),MATCH(N$172,'AEO Table 5'!$C$13:$AI$13,0)),INDEX(Table5,MATCH($F173,'AEO Table 5'!$A$31:$A$58,0),MATCH(N$172,'AEO Table 5'!$C$13:$AI$13,0)),INDEX(Table5,MATCH($H173,'AEO Table 5'!$A$31:$A$58,0),MATCH(N$172,'AEO Table 5'!$C$13:$AI$13,0)))*quadrillion</f>
        <v>774336000000000</v>
      </c>
      <c r="O173" s="76">
        <f>SUM(INDEX(Table5,MATCH($G173,'AEO Table 5'!$A$31:$A$58,0),MATCH(O$172,'AEO Table 5'!$C$13:$AI$13,0)),INDEX(Table5,MATCH($F173,'AEO Table 5'!$A$31:$A$58,0),MATCH(O$172,'AEO Table 5'!$C$13:$AI$13,0)),INDEX(Table5,MATCH($H173,'AEO Table 5'!$A$31:$A$58,0),MATCH(O$172,'AEO Table 5'!$C$13:$AI$13,0)))*quadrillion</f>
        <v>773380000000000</v>
      </c>
      <c r="P173" s="76">
        <f>SUM(INDEX(Table5,MATCH($G173,'AEO Table 5'!$A$31:$A$58,0),MATCH(P$172,'AEO Table 5'!$C$13:$AI$13,0)),INDEX(Table5,MATCH($F173,'AEO Table 5'!$A$31:$A$58,0),MATCH(P$172,'AEO Table 5'!$C$13:$AI$13,0)),INDEX(Table5,MATCH($H173,'AEO Table 5'!$A$31:$A$58,0),MATCH(P$172,'AEO Table 5'!$C$13:$AI$13,0)))*quadrillion</f>
        <v>772432999999999.88</v>
      </c>
      <c r="Q173" s="76">
        <f>SUM(INDEX(Table5,MATCH($G173,'AEO Table 5'!$A$31:$A$58,0),MATCH(Q$172,'AEO Table 5'!$C$13:$AI$13,0)),INDEX(Table5,MATCH($F173,'AEO Table 5'!$A$31:$A$58,0),MATCH(Q$172,'AEO Table 5'!$C$13:$AI$13,0)),INDEX(Table5,MATCH($H173,'AEO Table 5'!$A$31:$A$58,0),MATCH(Q$172,'AEO Table 5'!$C$13:$AI$13,0)))*quadrillion</f>
        <v>772015000000000</v>
      </c>
      <c r="R173" s="76">
        <f>SUM(INDEX(Table5,MATCH($G173,'AEO Table 5'!$A$31:$A$58,0),MATCH(R$172,'AEO Table 5'!$C$13:$AI$13,0)),INDEX(Table5,MATCH($F173,'AEO Table 5'!$A$31:$A$58,0),MATCH(R$172,'AEO Table 5'!$C$13:$AI$13,0)),INDEX(Table5,MATCH($H173,'AEO Table 5'!$A$31:$A$58,0),MATCH(R$172,'AEO Table 5'!$C$13:$AI$13,0)))*quadrillion</f>
        <v>772735000000000</v>
      </c>
      <c r="S173" s="76">
        <f>SUM(INDEX(Table5,MATCH($G173,'AEO Table 5'!$A$31:$A$58,0),MATCH(S$172,'AEO Table 5'!$C$13:$AI$13,0)),INDEX(Table5,MATCH($F173,'AEO Table 5'!$A$31:$A$58,0),MATCH(S$172,'AEO Table 5'!$C$13:$AI$13,0)),INDEX(Table5,MATCH($H173,'AEO Table 5'!$A$31:$A$58,0),MATCH(S$172,'AEO Table 5'!$C$13:$AI$13,0)))*quadrillion</f>
        <v>774949000000000</v>
      </c>
      <c r="T173" s="76">
        <f>SUM(INDEX(Table5,MATCH($G173,'AEO Table 5'!$A$31:$A$58,0),MATCH(T$172,'AEO Table 5'!$C$13:$AI$13,0)),INDEX(Table5,MATCH($F173,'AEO Table 5'!$A$31:$A$58,0),MATCH(T$172,'AEO Table 5'!$C$13:$AI$13,0)),INDEX(Table5,MATCH($H173,'AEO Table 5'!$A$31:$A$58,0),MATCH(T$172,'AEO Table 5'!$C$13:$AI$13,0)))*quadrillion</f>
        <v>778340000000000</v>
      </c>
      <c r="U173" s="76">
        <f>SUM(INDEX(Table5,MATCH($G173,'AEO Table 5'!$A$31:$A$58,0),MATCH(U$172,'AEO Table 5'!$C$13:$AI$13,0)),INDEX(Table5,MATCH($F173,'AEO Table 5'!$A$31:$A$58,0),MATCH(U$172,'AEO Table 5'!$C$13:$AI$13,0)),INDEX(Table5,MATCH($H173,'AEO Table 5'!$A$31:$A$58,0),MATCH(U$172,'AEO Table 5'!$C$13:$AI$13,0)))*quadrillion</f>
        <v>780200999999999.88</v>
      </c>
      <c r="V173" s="76">
        <f>SUM(INDEX(Table5,MATCH($G173,'AEO Table 5'!$A$31:$A$58,0),MATCH(V$172,'AEO Table 5'!$C$13:$AI$13,0)),INDEX(Table5,MATCH($F173,'AEO Table 5'!$A$31:$A$58,0),MATCH(V$172,'AEO Table 5'!$C$13:$AI$13,0)),INDEX(Table5,MATCH($H173,'AEO Table 5'!$A$31:$A$58,0),MATCH(V$172,'AEO Table 5'!$C$13:$AI$13,0)))*quadrillion</f>
        <v>782829000000000</v>
      </c>
      <c r="W173" s="76">
        <f>SUM(INDEX(Table5,MATCH($G173,'AEO Table 5'!$A$31:$A$58,0),MATCH(W$172,'AEO Table 5'!$C$13:$AI$13,0)),INDEX(Table5,MATCH($F173,'AEO Table 5'!$A$31:$A$58,0),MATCH(W$172,'AEO Table 5'!$C$13:$AI$13,0)),INDEX(Table5,MATCH($H173,'AEO Table 5'!$A$31:$A$58,0),MATCH(W$172,'AEO Table 5'!$C$13:$AI$13,0)))*quadrillion</f>
        <v>786183000000000</v>
      </c>
      <c r="X173" s="76">
        <f>SUM(INDEX(Table5,MATCH($G173,'AEO Table 5'!$A$31:$A$58,0),MATCH(X$172,'AEO Table 5'!$C$13:$AI$13,0)),INDEX(Table5,MATCH($F173,'AEO Table 5'!$A$31:$A$58,0),MATCH(X$172,'AEO Table 5'!$C$13:$AI$13,0)),INDEX(Table5,MATCH($H173,'AEO Table 5'!$A$31:$A$58,0),MATCH(X$172,'AEO Table 5'!$C$13:$AI$13,0)))*quadrillion</f>
        <v>789471000000000</v>
      </c>
      <c r="Y173" s="76">
        <f>SUM(INDEX(Table5,MATCH($G173,'AEO Table 5'!$A$31:$A$58,0),MATCH(Y$172,'AEO Table 5'!$C$13:$AI$13,0)),INDEX(Table5,MATCH($F173,'AEO Table 5'!$A$31:$A$58,0),MATCH(Y$172,'AEO Table 5'!$C$13:$AI$13,0)),INDEX(Table5,MATCH($H173,'AEO Table 5'!$A$31:$A$58,0),MATCH(Y$172,'AEO Table 5'!$C$13:$AI$13,0)))*quadrillion</f>
        <v>792787000000000</v>
      </c>
      <c r="Z173" s="76">
        <f>SUM(INDEX(Table5,MATCH($G173,'AEO Table 5'!$A$31:$A$58,0),MATCH(Z$172,'AEO Table 5'!$C$13:$AI$13,0)),INDEX(Table5,MATCH($F173,'AEO Table 5'!$A$31:$A$58,0),MATCH(Z$172,'AEO Table 5'!$C$13:$AI$13,0)),INDEX(Table5,MATCH($H173,'AEO Table 5'!$A$31:$A$58,0),MATCH(Z$172,'AEO Table 5'!$C$13:$AI$13,0)))*quadrillion</f>
        <v>796490000000000.13</v>
      </c>
      <c r="AA173" s="76">
        <f>SUM(INDEX(Table5,MATCH($G173,'AEO Table 5'!$A$31:$A$58,0),MATCH(AA$172,'AEO Table 5'!$C$13:$AI$13,0)),INDEX(Table5,MATCH($F173,'AEO Table 5'!$A$31:$A$58,0),MATCH(AA$172,'AEO Table 5'!$C$13:$AI$13,0)),INDEX(Table5,MATCH($H173,'AEO Table 5'!$A$31:$A$58,0),MATCH(AA$172,'AEO Table 5'!$C$13:$AI$13,0)))*quadrillion</f>
        <v>800364000000000</v>
      </c>
      <c r="AB173" s="76">
        <f>SUM(INDEX(Table5,MATCH($G173,'AEO Table 5'!$A$31:$A$58,0),MATCH(AB$172,'AEO Table 5'!$C$13:$AI$13,0)),INDEX(Table5,MATCH($F173,'AEO Table 5'!$A$31:$A$58,0),MATCH(AB$172,'AEO Table 5'!$C$13:$AI$13,0)),INDEX(Table5,MATCH($H173,'AEO Table 5'!$A$31:$A$58,0),MATCH(AB$172,'AEO Table 5'!$C$13:$AI$13,0)))*quadrillion</f>
        <v>804342999999999.88</v>
      </c>
      <c r="AC173" s="76">
        <f>SUM(INDEX(Table5,MATCH($G173,'AEO Table 5'!$A$31:$A$58,0),MATCH(AC$172,'AEO Table 5'!$C$13:$AI$13,0)),INDEX(Table5,MATCH($F173,'AEO Table 5'!$A$31:$A$58,0),MATCH(AC$172,'AEO Table 5'!$C$13:$AI$13,0)),INDEX(Table5,MATCH($H173,'AEO Table 5'!$A$31:$A$58,0),MATCH(AC$172,'AEO Table 5'!$C$13:$AI$13,0)))*quadrillion</f>
        <v>808033000000000</v>
      </c>
      <c r="AD173" s="76">
        <f>SUM(INDEX(Table5,MATCH($G173,'AEO Table 5'!$A$31:$A$58,0),MATCH(AD$172,'AEO Table 5'!$C$13:$AI$13,0)),INDEX(Table5,MATCH($F173,'AEO Table 5'!$A$31:$A$58,0),MATCH(AD$172,'AEO Table 5'!$C$13:$AI$13,0)),INDEX(Table5,MATCH($H173,'AEO Table 5'!$A$31:$A$58,0),MATCH(AD$172,'AEO Table 5'!$C$13:$AI$13,0)))*quadrillion</f>
        <v>812010999999999.88</v>
      </c>
      <c r="AE173" s="76">
        <f>SUM(INDEX(Table5,MATCH($G173,'AEO Table 5'!$A$31:$A$58,0),MATCH(AE$172,'AEO Table 5'!$C$13:$AI$13,0)),INDEX(Table5,MATCH($F173,'AEO Table 5'!$A$31:$A$58,0),MATCH(AE$172,'AEO Table 5'!$C$13:$AI$13,0)),INDEX(Table5,MATCH($H173,'AEO Table 5'!$A$31:$A$58,0),MATCH(AE$172,'AEO Table 5'!$C$13:$AI$13,0)))*quadrillion</f>
        <v>816118999999999.88</v>
      </c>
      <c r="AF173" s="76">
        <f>SUM(INDEX(Table5,MATCH($G173,'AEO Table 5'!$A$31:$A$58,0),MATCH(AF$172,'AEO Table 5'!$C$13:$AI$13,0)),INDEX(Table5,MATCH($F173,'AEO Table 5'!$A$31:$A$58,0),MATCH(AF$172,'AEO Table 5'!$C$13:$AI$13,0)),INDEX(Table5,MATCH($H173,'AEO Table 5'!$A$31:$A$58,0),MATCH(AF$172,'AEO Table 5'!$C$13:$AI$13,0)))*quadrillion</f>
        <v>820471000000000</v>
      </c>
      <c r="AG173" s="76">
        <f>SUM(INDEX(Table5,MATCH($G173,'AEO Table 5'!$A$31:$A$58,0),MATCH(AG$172,'AEO Table 5'!$C$13:$AI$13,0)),INDEX(Table5,MATCH($F173,'AEO Table 5'!$A$31:$A$58,0),MATCH(AG$172,'AEO Table 5'!$C$13:$AI$13,0)),INDEX(Table5,MATCH($H173,'AEO Table 5'!$A$31:$A$58,0),MATCH(AG$172,'AEO Table 5'!$C$13:$AI$13,0)))*quadrillion</f>
        <v>824945000000000</v>
      </c>
      <c r="AH173" s="76">
        <f>SUM(INDEX(Table5,MATCH($G173,'AEO Table 5'!$A$31:$A$58,0),MATCH(AH$172,'AEO Table 5'!$C$13:$AI$13,0)),INDEX(Table5,MATCH($F173,'AEO Table 5'!$A$31:$A$58,0),MATCH(AH$172,'AEO Table 5'!$C$13:$AI$13,0)),INDEX(Table5,MATCH($H173,'AEO Table 5'!$A$31:$A$58,0),MATCH(AH$172,'AEO Table 5'!$C$13:$AI$13,0)))*quadrillion</f>
        <v>829744000000000</v>
      </c>
      <c r="AI173" s="76">
        <f>SUM(INDEX(Table5,MATCH($G173,'AEO Table 5'!$A$31:$A$58,0),MATCH(AI$172,'AEO Table 5'!$C$13:$AI$13,0)),INDEX(Table5,MATCH($F173,'AEO Table 5'!$A$31:$A$58,0),MATCH(AI$172,'AEO Table 5'!$C$13:$AI$13,0)),INDEX(Table5,MATCH($H173,'AEO Table 5'!$A$31:$A$58,0),MATCH(AI$172,'AEO Table 5'!$C$13:$AI$13,0)))*quadrillion</f>
        <v>834585000000000</v>
      </c>
      <c r="AJ173" s="76">
        <f>SUM(INDEX(Table5,MATCH($G173,'AEO Table 5'!$A$31:$A$58,0),MATCH(AJ$172,'AEO Table 5'!$C$13:$AI$13,0)),INDEX(Table5,MATCH($F173,'AEO Table 5'!$A$31:$A$58,0),MATCH(AJ$172,'AEO Table 5'!$C$13:$AI$13,0)),INDEX(Table5,MATCH($H173,'AEO Table 5'!$A$31:$A$58,0),MATCH(AJ$172,'AEO Table 5'!$C$13:$AI$13,0)))*quadrillion</f>
        <v>839658999999999.88</v>
      </c>
      <c r="AK173" s="76">
        <f>SUM(INDEX(Table5,MATCH($G173,'AEO Table 5'!$A$31:$A$58,0),MATCH(AK$172,'AEO Table 5'!$C$13:$AI$13,0)),INDEX(Table5,MATCH($F173,'AEO Table 5'!$A$31:$A$58,0),MATCH(AK$172,'AEO Table 5'!$C$13:$AI$13,0)),INDEX(Table5,MATCH($H173,'AEO Table 5'!$A$31:$A$58,0),MATCH(AK$172,'AEO Table 5'!$C$13:$AI$13,0)))*quadrillion</f>
        <v>845036000000000</v>
      </c>
      <c r="AL173" s="76">
        <f>SUM(INDEX(Table5,MATCH($G173,'AEO Table 5'!$A$31:$A$58,0),MATCH(AL$172,'AEO Table 5'!$C$13:$AI$13,0)),INDEX(Table5,MATCH($F173,'AEO Table 5'!$A$31:$A$58,0),MATCH(AL$172,'AEO Table 5'!$C$13:$AI$13,0)),INDEX(Table5,MATCH($H173,'AEO Table 5'!$A$31:$A$58,0),MATCH(AL$172,'AEO Table 5'!$C$13:$AI$13,0)))*quadrillion</f>
        <v>850460000000000</v>
      </c>
      <c r="AM173" s="76">
        <f>SUM(INDEX(Table5,MATCH($G173,'AEO Table 5'!$A$31:$A$58,0),MATCH(AM$172,'AEO Table 5'!$C$13:$AI$13,0)),INDEX(Table5,MATCH($F173,'AEO Table 5'!$A$31:$A$58,0),MATCH(AM$172,'AEO Table 5'!$C$13:$AI$13,0)),INDEX(Table5,MATCH($H173,'AEO Table 5'!$A$31:$A$58,0),MATCH(AM$172,'AEO Table 5'!$C$13:$AI$13,0)))*quadrillion</f>
        <v>856099000000000</v>
      </c>
      <c r="AN173" s="76">
        <f>SUM(INDEX(Table5,MATCH($G173,'AEO Table 5'!$A$31:$A$58,0),MATCH(AN$172,'AEO Table 5'!$C$13:$AI$13,0)),INDEX(Table5,MATCH($F173,'AEO Table 5'!$A$31:$A$58,0),MATCH(AN$172,'AEO Table 5'!$C$13:$AI$13,0)),INDEX(Table5,MATCH($H173,'AEO Table 5'!$A$31:$A$58,0),MATCH(AN$172,'AEO Table 5'!$C$13:$AI$13,0)))*quadrillion</f>
        <v>862019000000000</v>
      </c>
      <c r="AO173" s="76">
        <f>SUM(INDEX(Table5,MATCH($G173,'AEO Table 5'!$A$31:$A$58,0),MATCH(AO$172,'AEO Table 5'!$C$13:$AI$13,0)),INDEX(Table5,MATCH($F173,'AEO Table 5'!$A$31:$A$58,0),MATCH(AO$172,'AEO Table 5'!$C$13:$AI$13,0)),INDEX(Table5,MATCH($H173,'AEO Table 5'!$A$31:$A$58,0),MATCH(AO$172,'AEO Table 5'!$C$13:$AI$13,0)))*quadrillion</f>
        <v>867979000000000</v>
      </c>
    </row>
    <row r="174" spans="6:41" x14ac:dyDescent="0.45">
      <c r="I174" s="1" t="s">
        <v>107</v>
      </c>
      <c r="J174" s="9">
        <v>0</v>
      </c>
      <c r="K174" s="9">
        <v>0</v>
      </c>
      <c r="L174" s="9">
        <v>0</v>
      </c>
      <c r="M174" s="9">
        <v>0</v>
      </c>
      <c r="N174" s="9">
        <v>0</v>
      </c>
      <c r="O174" s="9">
        <v>0</v>
      </c>
      <c r="P174" s="9">
        <v>0</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9">
        <v>0</v>
      </c>
      <c r="AL174" s="9">
        <v>0</v>
      </c>
      <c r="AM174" s="9">
        <v>0</v>
      </c>
      <c r="AN174" s="9">
        <v>0</v>
      </c>
      <c r="AO174" s="9">
        <v>0</v>
      </c>
    </row>
    <row r="175" spans="6:41" x14ac:dyDescent="0.45">
      <c r="G175" s="14" t="s">
        <v>550</v>
      </c>
      <c r="H175" s="14" t="s">
        <v>551</v>
      </c>
      <c r="I175" s="1" t="s">
        <v>108</v>
      </c>
      <c r="J175" s="76">
        <f>SUM(INDEX(Table5,MATCH($G175,'AEO Table 5'!$A$31:$A$58,0),MATCH(J$172,'AEO Table 5'!$C$13:$AI$13,0)),INDEX(Table5,MATCH($H175,'AEO Table 5'!$A$31:$A$58,0),MATCH(J$172,'AEO Table 5'!$C$13:$AI$13,0)))*quadrillion</f>
        <v>951123000000000</v>
      </c>
      <c r="K175" s="76">
        <f>SUM(INDEX(Table5,MATCH($G175,'AEO Table 5'!$A$31:$A$58,0),MATCH(K$172,'AEO Table 5'!$C$13:$AI$13,0)),INDEX(Table5,MATCH($H175,'AEO Table 5'!$A$31:$A$58,0),MATCH(K$172,'AEO Table 5'!$C$13:$AI$13,0)))*quadrillion</f>
        <v>970341000000000.13</v>
      </c>
      <c r="L175" s="76">
        <f>SUM(INDEX(Table5,MATCH($G175,'AEO Table 5'!$A$31:$A$58,0),MATCH(L$172,'AEO Table 5'!$C$13:$AI$13,0)),INDEX(Table5,MATCH($H175,'AEO Table 5'!$A$31:$A$58,0),MATCH(L$172,'AEO Table 5'!$C$13:$AI$13,0)))*quadrillion</f>
        <v>982650000000000</v>
      </c>
      <c r="M175" s="76">
        <f>SUM(INDEX(Table5,MATCH($G175,'AEO Table 5'!$A$31:$A$58,0),MATCH(M$172,'AEO Table 5'!$C$13:$AI$13,0)),INDEX(Table5,MATCH($H175,'AEO Table 5'!$A$31:$A$58,0),MATCH(M$172,'AEO Table 5'!$C$13:$AI$13,0)))*quadrillion</f>
        <v>992227000000000</v>
      </c>
      <c r="N175" s="76">
        <f>SUM(INDEX(Table5,MATCH($G175,'AEO Table 5'!$A$31:$A$58,0),MATCH(N$172,'AEO Table 5'!$C$13:$AI$13,0)),INDEX(Table5,MATCH($H175,'AEO Table 5'!$A$31:$A$58,0),MATCH(N$172,'AEO Table 5'!$C$13:$AI$13,0)))*quadrillion</f>
        <v>999970000000000</v>
      </c>
      <c r="O175" s="76">
        <f>SUM(INDEX(Table5,MATCH($G175,'AEO Table 5'!$A$31:$A$58,0),MATCH(O$172,'AEO Table 5'!$C$13:$AI$13,0)),INDEX(Table5,MATCH($H175,'AEO Table 5'!$A$31:$A$58,0),MATCH(O$172,'AEO Table 5'!$C$13:$AI$13,0)))*quadrillion</f>
        <v>1006740999999999.9</v>
      </c>
      <c r="P175" s="76">
        <f>SUM(INDEX(Table5,MATCH($G175,'AEO Table 5'!$A$31:$A$58,0),MATCH(P$172,'AEO Table 5'!$C$13:$AI$13,0)),INDEX(Table5,MATCH($H175,'AEO Table 5'!$A$31:$A$58,0),MATCH(P$172,'AEO Table 5'!$C$13:$AI$13,0)))*quadrillion</f>
        <v>1011150000000000</v>
      </c>
      <c r="Q175" s="76">
        <f>SUM(INDEX(Table5,MATCH($G175,'AEO Table 5'!$A$31:$A$58,0),MATCH(Q$172,'AEO Table 5'!$C$13:$AI$13,0)),INDEX(Table5,MATCH($H175,'AEO Table 5'!$A$31:$A$58,0),MATCH(Q$172,'AEO Table 5'!$C$13:$AI$13,0)))*quadrillion</f>
        <v>1015728000000000.1</v>
      </c>
      <c r="R175" s="76">
        <f>SUM(INDEX(Table5,MATCH($G175,'AEO Table 5'!$A$31:$A$58,0),MATCH(R$172,'AEO Table 5'!$C$13:$AI$13,0)),INDEX(Table5,MATCH($H175,'AEO Table 5'!$A$31:$A$58,0),MATCH(R$172,'AEO Table 5'!$C$13:$AI$13,0)))*quadrillion</f>
        <v>1021501000000000</v>
      </c>
      <c r="S175" s="76">
        <f>SUM(INDEX(Table5,MATCH($G175,'AEO Table 5'!$A$31:$A$58,0),MATCH(S$172,'AEO Table 5'!$C$13:$AI$13,0)),INDEX(Table5,MATCH($H175,'AEO Table 5'!$A$31:$A$58,0),MATCH(S$172,'AEO Table 5'!$C$13:$AI$13,0)))*quadrillion</f>
        <v>1029239999999999.9</v>
      </c>
      <c r="T175" s="76">
        <f>SUM(INDEX(Table5,MATCH($G175,'AEO Table 5'!$A$31:$A$58,0),MATCH(T$172,'AEO Table 5'!$C$13:$AI$13,0)),INDEX(Table5,MATCH($H175,'AEO Table 5'!$A$31:$A$58,0),MATCH(T$172,'AEO Table 5'!$C$13:$AI$13,0)))*quadrillion</f>
        <v>1038749999999999.9</v>
      </c>
      <c r="U175" s="76">
        <f>SUM(INDEX(Table5,MATCH($G175,'AEO Table 5'!$A$31:$A$58,0),MATCH(U$172,'AEO Table 5'!$C$13:$AI$13,0)),INDEX(Table5,MATCH($H175,'AEO Table 5'!$A$31:$A$58,0),MATCH(U$172,'AEO Table 5'!$C$13:$AI$13,0)))*quadrillion</f>
        <v>1045901999999999.9</v>
      </c>
      <c r="V175" s="76">
        <f>SUM(INDEX(Table5,MATCH($G175,'AEO Table 5'!$A$31:$A$58,0),MATCH(V$172,'AEO Table 5'!$C$13:$AI$13,0)),INDEX(Table5,MATCH($H175,'AEO Table 5'!$A$31:$A$58,0),MATCH(V$172,'AEO Table 5'!$C$13:$AI$13,0)))*quadrillion</f>
        <v>1055542999999999.9</v>
      </c>
      <c r="W175" s="76">
        <f>SUM(INDEX(Table5,MATCH($G175,'AEO Table 5'!$A$31:$A$58,0),MATCH(W$172,'AEO Table 5'!$C$13:$AI$13,0)),INDEX(Table5,MATCH($H175,'AEO Table 5'!$A$31:$A$58,0),MATCH(W$172,'AEO Table 5'!$C$13:$AI$13,0)))*quadrillion</f>
        <v>1066570999999999.9</v>
      </c>
      <c r="X175" s="76">
        <f>SUM(INDEX(Table5,MATCH($G175,'AEO Table 5'!$A$31:$A$58,0),MATCH(X$172,'AEO Table 5'!$C$13:$AI$13,0)),INDEX(Table5,MATCH($H175,'AEO Table 5'!$A$31:$A$58,0),MATCH(X$172,'AEO Table 5'!$C$13:$AI$13,0)))*quadrillion</f>
        <v>1076708999999999.9</v>
      </c>
      <c r="Y175" s="76">
        <f>SUM(INDEX(Table5,MATCH($G175,'AEO Table 5'!$A$31:$A$58,0),MATCH(Y$172,'AEO Table 5'!$C$13:$AI$13,0)),INDEX(Table5,MATCH($H175,'AEO Table 5'!$A$31:$A$58,0),MATCH(Y$172,'AEO Table 5'!$C$13:$AI$13,0)))*quadrillion</f>
        <v>1086340000000000.1</v>
      </c>
      <c r="Z175" s="76">
        <f>SUM(INDEX(Table5,MATCH($G175,'AEO Table 5'!$A$31:$A$58,0),MATCH(Z$172,'AEO Table 5'!$C$13:$AI$13,0)),INDEX(Table5,MATCH($H175,'AEO Table 5'!$A$31:$A$58,0),MATCH(Z$172,'AEO Table 5'!$C$13:$AI$13,0)))*quadrillion</f>
        <v>1096623000000000.1</v>
      </c>
      <c r="AA175" s="76">
        <f>SUM(INDEX(Table5,MATCH($G175,'AEO Table 5'!$A$31:$A$58,0),MATCH(AA$172,'AEO Table 5'!$C$13:$AI$13,0)),INDEX(Table5,MATCH($H175,'AEO Table 5'!$A$31:$A$58,0),MATCH(AA$172,'AEO Table 5'!$C$13:$AI$13,0)))*quadrillion</f>
        <v>1107893000000000</v>
      </c>
      <c r="AB175" s="76">
        <f>SUM(INDEX(Table5,MATCH($G175,'AEO Table 5'!$A$31:$A$58,0),MATCH(AB$172,'AEO Table 5'!$C$13:$AI$13,0)),INDEX(Table5,MATCH($H175,'AEO Table 5'!$A$31:$A$58,0),MATCH(AB$172,'AEO Table 5'!$C$13:$AI$13,0)))*quadrillion</f>
        <v>1118358999999999.9</v>
      </c>
      <c r="AC175" s="76">
        <f>SUM(INDEX(Table5,MATCH($G175,'AEO Table 5'!$A$31:$A$58,0),MATCH(AC$172,'AEO Table 5'!$C$13:$AI$13,0)),INDEX(Table5,MATCH($H175,'AEO Table 5'!$A$31:$A$58,0),MATCH(AC$172,'AEO Table 5'!$C$13:$AI$13,0)))*quadrillion</f>
        <v>1128400000000000</v>
      </c>
      <c r="AD175" s="76">
        <f>SUM(INDEX(Table5,MATCH($G175,'AEO Table 5'!$A$31:$A$58,0),MATCH(AD$172,'AEO Table 5'!$C$13:$AI$13,0)),INDEX(Table5,MATCH($H175,'AEO Table 5'!$A$31:$A$58,0),MATCH(AD$172,'AEO Table 5'!$C$13:$AI$13,0)))*quadrillion</f>
        <v>1138626000000000</v>
      </c>
      <c r="AE175" s="76">
        <f>SUM(INDEX(Table5,MATCH($G175,'AEO Table 5'!$A$31:$A$58,0),MATCH(AE$172,'AEO Table 5'!$C$13:$AI$13,0)),INDEX(Table5,MATCH($H175,'AEO Table 5'!$A$31:$A$58,0),MATCH(AE$172,'AEO Table 5'!$C$13:$AI$13,0)))*quadrillion</f>
        <v>1149507000000000</v>
      </c>
      <c r="AF175" s="76">
        <f>SUM(INDEX(Table5,MATCH($G175,'AEO Table 5'!$A$31:$A$58,0),MATCH(AF$172,'AEO Table 5'!$C$13:$AI$13,0)),INDEX(Table5,MATCH($H175,'AEO Table 5'!$A$31:$A$58,0),MATCH(AF$172,'AEO Table 5'!$C$13:$AI$13,0)))*quadrillion</f>
        <v>1160350000000000</v>
      </c>
      <c r="AG175" s="76">
        <f>SUM(INDEX(Table5,MATCH($G175,'AEO Table 5'!$A$31:$A$58,0),MATCH(AG$172,'AEO Table 5'!$C$13:$AI$13,0)),INDEX(Table5,MATCH($H175,'AEO Table 5'!$A$31:$A$58,0),MATCH(AG$172,'AEO Table 5'!$C$13:$AI$13,0)))*quadrillion</f>
        <v>1171203000000000</v>
      </c>
      <c r="AH175" s="76">
        <f>SUM(INDEX(Table5,MATCH($G175,'AEO Table 5'!$A$31:$A$58,0),MATCH(AH$172,'AEO Table 5'!$C$13:$AI$13,0)),INDEX(Table5,MATCH($H175,'AEO Table 5'!$A$31:$A$58,0),MATCH(AH$172,'AEO Table 5'!$C$13:$AI$13,0)))*quadrillion</f>
        <v>1182174000000000</v>
      </c>
      <c r="AI175" s="76">
        <f>SUM(INDEX(Table5,MATCH($G175,'AEO Table 5'!$A$31:$A$58,0),MATCH(AI$172,'AEO Table 5'!$C$13:$AI$13,0)),INDEX(Table5,MATCH($H175,'AEO Table 5'!$A$31:$A$58,0),MATCH(AI$172,'AEO Table 5'!$C$13:$AI$13,0)))*quadrillion</f>
        <v>1193409000000000</v>
      </c>
      <c r="AJ175" s="76">
        <f>SUM(INDEX(Table5,MATCH($G175,'AEO Table 5'!$A$31:$A$58,0),MATCH(AJ$172,'AEO Table 5'!$C$13:$AI$13,0)),INDEX(Table5,MATCH($H175,'AEO Table 5'!$A$31:$A$58,0),MATCH(AJ$172,'AEO Table 5'!$C$13:$AI$13,0)))*quadrillion</f>
        <v>1204334000000000</v>
      </c>
      <c r="AK175" s="76">
        <f>SUM(INDEX(Table5,MATCH($G175,'AEO Table 5'!$A$31:$A$58,0),MATCH(AK$172,'AEO Table 5'!$C$13:$AI$13,0)),INDEX(Table5,MATCH($H175,'AEO Table 5'!$A$31:$A$58,0),MATCH(AK$172,'AEO Table 5'!$C$13:$AI$13,0)))*quadrillion</f>
        <v>1215051000000000</v>
      </c>
      <c r="AL175" s="76">
        <f>SUM(INDEX(Table5,MATCH($G175,'AEO Table 5'!$A$31:$A$58,0),MATCH(AL$172,'AEO Table 5'!$C$13:$AI$13,0)),INDEX(Table5,MATCH($H175,'AEO Table 5'!$A$31:$A$58,0),MATCH(AL$172,'AEO Table 5'!$C$13:$AI$13,0)))*quadrillion</f>
        <v>1225452000000000</v>
      </c>
      <c r="AM175" s="76">
        <f>SUM(INDEX(Table5,MATCH($G175,'AEO Table 5'!$A$31:$A$58,0),MATCH(AM$172,'AEO Table 5'!$C$13:$AI$13,0)),INDEX(Table5,MATCH($H175,'AEO Table 5'!$A$31:$A$58,0),MATCH(AM$172,'AEO Table 5'!$C$13:$AI$13,0)))*quadrillion</f>
        <v>1236317000000000</v>
      </c>
      <c r="AN175" s="76">
        <f>SUM(INDEX(Table5,MATCH($G175,'AEO Table 5'!$A$31:$A$58,0),MATCH(AN$172,'AEO Table 5'!$C$13:$AI$13,0)),INDEX(Table5,MATCH($H175,'AEO Table 5'!$A$31:$A$58,0),MATCH(AN$172,'AEO Table 5'!$C$13:$AI$13,0)))*quadrillion</f>
        <v>1247011000000000</v>
      </c>
      <c r="AO175" s="76">
        <f>SUM(INDEX(Table5,MATCH($G175,'AEO Table 5'!$A$31:$A$58,0),MATCH(AO$172,'AEO Table 5'!$C$13:$AI$13,0)),INDEX(Table5,MATCH($H175,'AEO Table 5'!$A$31:$A$58,0),MATCH(AO$172,'AEO Table 5'!$C$13:$AI$13,0)))*quadrillion</f>
        <v>1257618000000000</v>
      </c>
    </row>
    <row r="176" spans="6:41" x14ac:dyDescent="0.45">
      <c r="H176" s="14" t="s">
        <v>555</v>
      </c>
      <c r="I176" s="1" t="s">
        <v>109</v>
      </c>
      <c r="J176" s="76">
        <f>INDEX(Table5,MATCH($H176,'AEO Table 5'!$A$31:$A$58,0),MATCH(J$172,'AEO Table 5'!$C$13:$AI$13,0))*quadrillion</f>
        <v>6466000000000</v>
      </c>
      <c r="K176" s="76">
        <f>INDEX(Table5,MATCH($H176,'AEO Table 5'!$A$31:$A$58,0),MATCH(K$172,'AEO Table 5'!$C$13:$AI$13,0))*quadrillion</f>
        <v>6428000000000</v>
      </c>
      <c r="L176" s="76">
        <f>INDEX(Table5,MATCH($H176,'AEO Table 5'!$A$31:$A$58,0),MATCH(L$172,'AEO Table 5'!$C$13:$AI$13,0))*quadrillion</f>
        <v>6443000000000</v>
      </c>
      <c r="M176" s="76">
        <f>INDEX(Table5,MATCH($H176,'AEO Table 5'!$A$31:$A$58,0),MATCH(M$172,'AEO Table 5'!$C$13:$AI$13,0))*quadrillion</f>
        <v>6451000000000</v>
      </c>
      <c r="N176" s="76">
        <f>INDEX(Table5,MATCH($H176,'AEO Table 5'!$A$31:$A$58,0),MATCH(N$172,'AEO Table 5'!$C$13:$AI$13,0))*quadrillion</f>
        <v>6459000000000</v>
      </c>
      <c r="O176" s="76">
        <f>INDEX(Table5,MATCH($H176,'AEO Table 5'!$A$31:$A$58,0),MATCH(O$172,'AEO Table 5'!$C$13:$AI$13,0))*quadrillion</f>
        <v>6457000000000</v>
      </c>
      <c r="P176" s="76">
        <f>INDEX(Table5,MATCH($H176,'AEO Table 5'!$A$31:$A$58,0),MATCH(P$172,'AEO Table 5'!$C$13:$AI$13,0))*quadrillion</f>
        <v>6461000000000</v>
      </c>
      <c r="Q176" s="76">
        <f>INDEX(Table5,MATCH($H176,'AEO Table 5'!$A$31:$A$58,0),MATCH(Q$172,'AEO Table 5'!$C$13:$AI$13,0))*quadrillion</f>
        <v>6439000000000</v>
      </c>
      <c r="R176" s="76">
        <f>INDEX(Table5,MATCH($H176,'AEO Table 5'!$A$31:$A$58,0),MATCH(R$172,'AEO Table 5'!$C$13:$AI$13,0))*quadrillion</f>
        <v>6415000000000</v>
      </c>
      <c r="S176" s="76">
        <f>INDEX(Table5,MATCH($H176,'AEO Table 5'!$A$31:$A$58,0),MATCH(S$172,'AEO Table 5'!$C$13:$AI$13,0))*quadrillion</f>
        <v>6381000000000</v>
      </c>
      <c r="T176" s="76">
        <f>INDEX(Table5,MATCH($H176,'AEO Table 5'!$A$31:$A$58,0),MATCH(T$172,'AEO Table 5'!$C$13:$AI$13,0))*quadrillion</f>
        <v>6350000000000</v>
      </c>
      <c r="U176" s="76">
        <f>INDEX(Table5,MATCH($H176,'AEO Table 5'!$A$31:$A$58,0),MATCH(U$172,'AEO Table 5'!$C$13:$AI$13,0))*quadrillion</f>
        <v>6323000000000</v>
      </c>
      <c r="V176" s="76">
        <f>INDEX(Table5,MATCH($H176,'AEO Table 5'!$A$31:$A$58,0),MATCH(V$172,'AEO Table 5'!$C$13:$AI$13,0))*quadrillion</f>
        <v>6293000000000</v>
      </c>
      <c r="W176" s="76">
        <f>INDEX(Table5,MATCH($H176,'AEO Table 5'!$A$31:$A$58,0),MATCH(W$172,'AEO Table 5'!$C$13:$AI$13,0))*quadrillion</f>
        <v>6264000000000</v>
      </c>
      <c r="X176" s="76">
        <f>INDEX(Table5,MATCH($H176,'AEO Table 5'!$A$31:$A$58,0),MATCH(X$172,'AEO Table 5'!$C$13:$AI$13,0))*quadrillion</f>
        <v>6228000000000</v>
      </c>
      <c r="Y176" s="76">
        <f>INDEX(Table5,MATCH($H176,'AEO Table 5'!$A$31:$A$58,0),MATCH(Y$172,'AEO Table 5'!$C$13:$AI$13,0))*quadrillion</f>
        <v>6192000000000</v>
      </c>
      <c r="Z176" s="76">
        <f>INDEX(Table5,MATCH($H176,'AEO Table 5'!$A$31:$A$58,0),MATCH(Z$172,'AEO Table 5'!$C$13:$AI$13,0))*quadrillion</f>
        <v>6155000000000</v>
      </c>
      <c r="AA176" s="76">
        <f>INDEX(Table5,MATCH($H176,'AEO Table 5'!$A$31:$A$58,0),MATCH(AA$172,'AEO Table 5'!$C$13:$AI$13,0))*quadrillion</f>
        <v>6116000000000</v>
      </c>
      <c r="AB176" s="76">
        <f>INDEX(Table5,MATCH($H176,'AEO Table 5'!$A$31:$A$58,0),MATCH(AB$172,'AEO Table 5'!$C$13:$AI$13,0))*quadrillion</f>
        <v>6080000000000</v>
      </c>
      <c r="AC176" s="76">
        <f>INDEX(Table5,MATCH($H176,'AEO Table 5'!$A$31:$A$58,0),MATCH(AC$172,'AEO Table 5'!$C$13:$AI$13,0))*quadrillion</f>
        <v>6044000000000</v>
      </c>
      <c r="AD176" s="76">
        <f>INDEX(Table5,MATCH($H176,'AEO Table 5'!$A$31:$A$58,0),MATCH(AD$172,'AEO Table 5'!$C$13:$AI$13,0))*quadrillion</f>
        <v>6008000000000</v>
      </c>
      <c r="AE176" s="76">
        <f>INDEX(Table5,MATCH($H176,'AEO Table 5'!$A$31:$A$58,0),MATCH(AE$172,'AEO Table 5'!$C$13:$AI$13,0))*quadrillion</f>
        <v>5981000000000</v>
      </c>
      <c r="AF176" s="76">
        <f>INDEX(Table5,MATCH($H176,'AEO Table 5'!$A$31:$A$58,0),MATCH(AF$172,'AEO Table 5'!$C$13:$AI$13,0))*quadrillion</f>
        <v>5954000000000</v>
      </c>
      <c r="AG176" s="76">
        <f>INDEX(Table5,MATCH($H176,'AEO Table 5'!$A$31:$A$58,0),MATCH(AG$172,'AEO Table 5'!$C$13:$AI$13,0))*quadrillion</f>
        <v>5915000000000</v>
      </c>
      <c r="AH176" s="76">
        <f>INDEX(Table5,MATCH($H176,'AEO Table 5'!$A$31:$A$58,0),MATCH(AH$172,'AEO Table 5'!$C$13:$AI$13,0))*quadrillion</f>
        <v>5877000000000</v>
      </c>
      <c r="AI176" s="76">
        <f>INDEX(Table5,MATCH($H176,'AEO Table 5'!$A$31:$A$58,0),MATCH(AI$172,'AEO Table 5'!$C$13:$AI$13,0))*quadrillion</f>
        <v>5842000000000</v>
      </c>
      <c r="AJ176" s="76">
        <f>INDEX(Table5,MATCH($H176,'AEO Table 5'!$A$31:$A$58,0),MATCH(AJ$172,'AEO Table 5'!$C$13:$AI$13,0))*quadrillion</f>
        <v>5804000000000</v>
      </c>
      <c r="AK176" s="76">
        <f>INDEX(Table5,MATCH($H176,'AEO Table 5'!$A$31:$A$58,0),MATCH(AK$172,'AEO Table 5'!$C$13:$AI$13,0))*quadrillion</f>
        <v>5773000000000</v>
      </c>
      <c r="AL176" s="76">
        <f>INDEX(Table5,MATCH($H176,'AEO Table 5'!$A$31:$A$58,0),MATCH(AL$172,'AEO Table 5'!$C$13:$AI$13,0))*quadrillion</f>
        <v>5740000000000</v>
      </c>
      <c r="AM176" s="76">
        <f>INDEX(Table5,MATCH($H176,'AEO Table 5'!$A$31:$A$58,0),MATCH(AM$172,'AEO Table 5'!$C$13:$AI$13,0))*quadrillion</f>
        <v>5706000000000</v>
      </c>
      <c r="AN176" s="76">
        <f>INDEX(Table5,MATCH($H176,'AEO Table 5'!$A$31:$A$58,0),MATCH(AN$172,'AEO Table 5'!$C$13:$AI$13,0))*quadrillion</f>
        <v>5673000000000</v>
      </c>
      <c r="AO176" s="76">
        <f>INDEX(Table5,MATCH($H176,'AEO Table 5'!$A$31:$A$58,0),MATCH(AO$172,'AEO Table 5'!$C$13:$AI$13,0))*quadrillion</f>
        <v>5642000000000</v>
      </c>
    </row>
    <row r="177" spans="6:41" x14ac:dyDescent="0.45">
      <c r="I177" s="1" t="s">
        <v>111</v>
      </c>
      <c r="J177" s="9">
        <v>0</v>
      </c>
      <c r="K177" s="9">
        <v>0</v>
      </c>
      <c r="L177" s="9">
        <v>0</v>
      </c>
      <c r="M177" s="9">
        <v>0</v>
      </c>
      <c r="N177" s="9">
        <v>0</v>
      </c>
      <c r="O177" s="9">
        <v>0</v>
      </c>
      <c r="P177" s="9">
        <v>0</v>
      </c>
      <c r="Q177" s="9">
        <v>0</v>
      </c>
      <c r="R177" s="9">
        <v>0</v>
      </c>
      <c r="S177" s="9">
        <v>0</v>
      </c>
      <c r="T177" s="9">
        <v>0</v>
      </c>
      <c r="U177" s="9">
        <v>0</v>
      </c>
      <c r="V177" s="9">
        <v>0</v>
      </c>
      <c r="W177" s="9">
        <v>0</v>
      </c>
      <c r="X177" s="9">
        <v>0</v>
      </c>
      <c r="Y177" s="9">
        <v>0</v>
      </c>
      <c r="Z177" s="9">
        <v>0</v>
      </c>
      <c r="AA177" s="9">
        <v>0</v>
      </c>
      <c r="AB177" s="9">
        <v>0</v>
      </c>
      <c r="AC177" s="9">
        <v>0</v>
      </c>
      <c r="AD177" s="9">
        <v>0</v>
      </c>
      <c r="AE177" s="9">
        <v>0</v>
      </c>
      <c r="AF177" s="9">
        <v>0</v>
      </c>
      <c r="AG177" s="9">
        <v>0</v>
      </c>
      <c r="AH177" s="9">
        <v>0</v>
      </c>
      <c r="AI177" s="9">
        <v>0</v>
      </c>
      <c r="AJ177" s="9">
        <v>0</v>
      </c>
      <c r="AK177" s="9">
        <v>0</v>
      </c>
      <c r="AL177" s="9">
        <v>0</v>
      </c>
      <c r="AM177" s="9">
        <v>0</v>
      </c>
      <c r="AN177" s="9">
        <v>0</v>
      </c>
      <c r="AO177" s="9">
        <v>0</v>
      </c>
    </row>
    <row r="178" spans="6:41" x14ac:dyDescent="0.45">
      <c r="I178" s="1" t="s">
        <v>239</v>
      </c>
      <c r="J178" s="9">
        <v>0</v>
      </c>
      <c r="K178" s="9">
        <v>0</v>
      </c>
      <c r="L178" s="9">
        <v>0</v>
      </c>
      <c r="M178" s="9">
        <v>0</v>
      </c>
      <c r="N178" s="9">
        <v>0</v>
      </c>
      <c r="O178" s="9">
        <v>0</v>
      </c>
      <c r="P178" s="9">
        <v>0</v>
      </c>
      <c r="Q178" s="9">
        <v>0</v>
      </c>
      <c r="R178" s="9">
        <v>0</v>
      </c>
      <c r="S178" s="9">
        <v>0</v>
      </c>
      <c r="T178" s="9">
        <v>0</v>
      </c>
      <c r="U178" s="9">
        <v>0</v>
      </c>
      <c r="V178" s="9">
        <v>0</v>
      </c>
      <c r="W178" s="9">
        <v>0</v>
      </c>
      <c r="X178" s="9">
        <v>0</v>
      </c>
      <c r="Y178" s="9">
        <v>0</v>
      </c>
      <c r="Z178" s="9">
        <v>0</v>
      </c>
      <c r="AA178" s="9">
        <v>0</v>
      </c>
      <c r="AB178" s="9">
        <v>0</v>
      </c>
      <c r="AC178" s="9">
        <v>0</v>
      </c>
      <c r="AD178" s="9">
        <v>0</v>
      </c>
      <c r="AE178" s="9">
        <v>0</v>
      </c>
      <c r="AF178" s="9">
        <v>0</v>
      </c>
      <c r="AG178" s="9">
        <v>0</v>
      </c>
      <c r="AH178" s="9">
        <v>0</v>
      </c>
      <c r="AI178" s="9">
        <v>0</v>
      </c>
      <c r="AJ178" s="9">
        <v>0</v>
      </c>
      <c r="AK178" s="9">
        <v>0</v>
      </c>
      <c r="AL178" s="9">
        <v>0</v>
      </c>
      <c r="AM178" s="9">
        <v>0</v>
      </c>
      <c r="AN178" s="9">
        <v>0</v>
      </c>
      <c r="AO178" s="9">
        <v>0</v>
      </c>
    </row>
    <row r="179" spans="6:41" x14ac:dyDescent="0.45">
      <c r="I179" s="1" t="s">
        <v>387</v>
      </c>
      <c r="J179" s="9">
        <v>0</v>
      </c>
      <c r="K179" s="9">
        <v>0</v>
      </c>
      <c r="L179" s="9">
        <v>0</v>
      </c>
      <c r="M179" s="9">
        <v>0</v>
      </c>
      <c r="N179" s="9">
        <v>0</v>
      </c>
      <c r="O179" s="9">
        <v>0</v>
      </c>
      <c r="P179" s="9">
        <v>0</v>
      </c>
      <c r="Q179" s="9">
        <v>0</v>
      </c>
      <c r="R179" s="9">
        <v>0</v>
      </c>
      <c r="S179" s="9">
        <v>0</v>
      </c>
      <c r="T179" s="9">
        <v>0</v>
      </c>
      <c r="U179" s="9">
        <v>0</v>
      </c>
      <c r="V179" s="9">
        <v>0</v>
      </c>
      <c r="W179" s="9">
        <v>0</v>
      </c>
      <c r="X179" s="9">
        <v>0</v>
      </c>
      <c r="Y179" s="9">
        <v>0</v>
      </c>
      <c r="Z179" s="9">
        <v>0</v>
      </c>
      <c r="AA179" s="9">
        <v>0</v>
      </c>
      <c r="AB179" s="9">
        <v>0</v>
      </c>
      <c r="AC179" s="9">
        <v>0</v>
      </c>
      <c r="AD179" s="9">
        <v>0</v>
      </c>
      <c r="AE179" s="9">
        <v>0</v>
      </c>
      <c r="AF179" s="9">
        <v>0</v>
      </c>
      <c r="AG179" s="9">
        <v>0</v>
      </c>
      <c r="AH179" s="9">
        <v>0</v>
      </c>
      <c r="AI179" s="9">
        <v>0</v>
      </c>
      <c r="AJ179" s="9">
        <v>0</v>
      </c>
      <c r="AK179" s="9">
        <v>0</v>
      </c>
      <c r="AL179" s="9">
        <v>0</v>
      </c>
      <c r="AM179" s="9">
        <v>0</v>
      </c>
      <c r="AN179" s="9">
        <v>0</v>
      </c>
      <c r="AO179" s="9">
        <v>0</v>
      </c>
    </row>
    <row r="180" spans="6:41" x14ac:dyDescent="0.45">
      <c r="I180" s="1" t="s">
        <v>388</v>
      </c>
      <c r="J180" s="9">
        <v>0</v>
      </c>
      <c r="K180" s="9">
        <v>0</v>
      </c>
      <c r="L180" s="9">
        <v>0</v>
      </c>
      <c r="M180" s="9">
        <v>0</v>
      </c>
      <c r="N180" s="9">
        <v>0</v>
      </c>
      <c r="O180" s="9">
        <v>0</v>
      </c>
      <c r="P180" s="9">
        <v>0</v>
      </c>
      <c r="Q180" s="9">
        <v>0</v>
      </c>
      <c r="R180" s="9">
        <v>0</v>
      </c>
      <c r="S180" s="9">
        <v>0</v>
      </c>
      <c r="T180" s="9">
        <v>0</v>
      </c>
      <c r="U180" s="9">
        <v>0</v>
      </c>
      <c r="V180" s="9">
        <v>0</v>
      </c>
      <c r="W180" s="9">
        <v>0</v>
      </c>
      <c r="X180" s="9">
        <v>0</v>
      </c>
      <c r="Y180" s="9">
        <v>0</v>
      </c>
      <c r="Z180" s="9">
        <v>0</v>
      </c>
      <c r="AA180" s="9">
        <v>0</v>
      </c>
      <c r="AB180" s="9">
        <v>0</v>
      </c>
      <c r="AC180" s="9">
        <v>0</v>
      </c>
      <c r="AD180" s="9">
        <v>0</v>
      </c>
      <c r="AE180" s="9">
        <v>0</v>
      </c>
      <c r="AF180" s="9">
        <v>0</v>
      </c>
      <c r="AG180" s="9">
        <v>0</v>
      </c>
      <c r="AH180" s="9">
        <v>0</v>
      </c>
      <c r="AI180" s="9">
        <v>0</v>
      </c>
      <c r="AJ180" s="9">
        <v>0</v>
      </c>
      <c r="AK180" s="9">
        <v>0</v>
      </c>
      <c r="AL180" s="9">
        <v>0</v>
      </c>
      <c r="AM180" s="9">
        <v>0</v>
      </c>
      <c r="AN180" s="9">
        <v>0</v>
      </c>
      <c r="AO180" s="9">
        <v>0</v>
      </c>
    </row>
    <row r="181" spans="6:41" x14ac:dyDescent="0.45">
      <c r="F181" s="14" t="s">
        <v>557</v>
      </c>
      <c r="G181" s="14" t="s">
        <v>555</v>
      </c>
      <c r="H181" s="14" t="s">
        <v>559</v>
      </c>
      <c r="I181" s="1" t="s">
        <v>389</v>
      </c>
      <c r="J181" s="76">
        <f>INDEX(Table5,MATCH($H$181,'AEO Table 5'!$A$31:$A$58,0),MATCH(J$133,'AEO Table 5'!$C$1:$AH$1,0))*(1-Fraction_coal)*INDEX(Table5,MATCH($G$181,'AEO Table 5'!$A$31:$A$58,0),MATCH(J$133,'AEO Table 5'!$C$1:$AI$1,0))/INDEX(Table5,MATCH($F$181,'AEO Table 5'!$A$31:$A$58,0),MATCH(J$133,'AEO Table 5'!$C$1:$AH$1,0))*quadrillion</f>
        <v>9999578677738.8926</v>
      </c>
      <c r="K181" s="76">
        <f>INDEX(Table5,MATCH($H$181,'AEO Table 5'!$A$31:$A$58,0),MATCH(K$133,'AEO Table 5'!$C$1:$AH$1,0))*(1-Fraction_coal)*INDEX(Table5,MATCH($G$181,'AEO Table 5'!$A$31:$A$58,0),MATCH(K$133,'AEO Table 5'!$C$1:$AI$1,0))/INDEX(Table5,MATCH($F$181,'AEO Table 5'!$A$31:$A$58,0),MATCH(K$133,'AEO Table 5'!$C$1:$AH$1,0))*quadrillion</f>
        <v>10089400126469.855</v>
      </c>
      <c r="L181" s="76">
        <f>INDEX(Table5,MATCH($H$181,'AEO Table 5'!$A$31:$A$58,0),MATCH(L$133,'AEO Table 5'!$C$1:$AH$1,0))*(1-Fraction_coal)*INDEX(Table5,MATCH($G$181,'AEO Table 5'!$A$31:$A$58,0),MATCH(L$133,'AEO Table 5'!$C$1:$AI$1,0))/INDEX(Table5,MATCH($F$181,'AEO Table 5'!$A$31:$A$58,0),MATCH(L$133,'AEO Table 5'!$C$1:$AH$1,0))*quadrillion</f>
        <v>10264376116772.436</v>
      </c>
      <c r="M181" s="76">
        <f>INDEX(Table5,MATCH($H$181,'AEO Table 5'!$A$31:$A$58,0),MATCH(M$133,'AEO Table 5'!$C$1:$AH$1,0))*(1-Fraction_coal)*INDEX(Table5,MATCH($G$181,'AEO Table 5'!$A$31:$A$58,0),MATCH(M$133,'AEO Table 5'!$C$1:$AI$1,0))/INDEX(Table5,MATCH($F$181,'AEO Table 5'!$A$31:$A$58,0),MATCH(M$133,'AEO Table 5'!$C$1:$AH$1,0))*quadrillion</f>
        <v>10369788225369.16</v>
      </c>
      <c r="N181" s="76">
        <f>INDEX(Table5,MATCH($H$181,'AEO Table 5'!$A$31:$A$58,0),MATCH(N$133,'AEO Table 5'!$C$1:$AH$1,0))*(1-Fraction_coal)*INDEX(Table5,MATCH($G$181,'AEO Table 5'!$A$31:$A$58,0),MATCH(N$133,'AEO Table 5'!$C$1:$AI$1,0))/INDEX(Table5,MATCH($F$181,'AEO Table 5'!$A$31:$A$58,0),MATCH(N$133,'AEO Table 5'!$C$1:$AH$1,0))*quadrillion</f>
        <v>10382621861254.139</v>
      </c>
      <c r="O181" s="76">
        <f>INDEX(Table5,MATCH($H$181,'AEO Table 5'!$A$31:$A$58,0),MATCH(O$133,'AEO Table 5'!$C$1:$AH$1,0))*(1-Fraction_coal)*INDEX(Table5,MATCH($G$181,'AEO Table 5'!$A$31:$A$58,0),MATCH(O$133,'AEO Table 5'!$C$1:$AI$1,0))/INDEX(Table5,MATCH($F$181,'AEO Table 5'!$A$31:$A$58,0),MATCH(O$133,'AEO Table 5'!$C$1:$AH$1,0))*quadrillion</f>
        <v>10392681294305.928</v>
      </c>
      <c r="P181" s="76">
        <f>INDEX(Table5,MATCH($H$181,'AEO Table 5'!$A$31:$A$58,0),MATCH(P$133,'AEO Table 5'!$C$1:$AH$1,0))*(1-Fraction_coal)*INDEX(Table5,MATCH($G$181,'AEO Table 5'!$A$31:$A$58,0),MATCH(P$133,'AEO Table 5'!$C$1:$AI$1,0))/INDEX(Table5,MATCH($F$181,'AEO Table 5'!$A$31:$A$58,0),MATCH(P$133,'AEO Table 5'!$C$1:$AH$1,0))*quadrillion</f>
        <v>10405965843099.52</v>
      </c>
      <c r="Q181" s="76">
        <f>INDEX(Table5,MATCH($H$181,'AEO Table 5'!$A$31:$A$58,0),MATCH(Q$133,'AEO Table 5'!$C$1:$AH$1,0))*(1-Fraction_coal)*INDEX(Table5,MATCH($G$181,'AEO Table 5'!$A$31:$A$58,0),MATCH(Q$133,'AEO Table 5'!$C$1:$AI$1,0))/INDEX(Table5,MATCH($F$181,'AEO Table 5'!$A$31:$A$58,0),MATCH(Q$133,'AEO Table 5'!$C$1:$AH$1,0))*quadrillion</f>
        <v>10447399191277.756</v>
      </c>
      <c r="R181" s="76">
        <f>INDEX(Table5,MATCH($H$181,'AEO Table 5'!$A$31:$A$58,0),MATCH(R$133,'AEO Table 5'!$C$1:$AH$1,0))*(1-Fraction_coal)*INDEX(Table5,MATCH($G$181,'AEO Table 5'!$A$31:$A$58,0),MATCH(R$133,'AEO Table 5'!$C$1:$AI$1,0))/INDEX(Table5,MATCH($F$181,'AEO Table 5'!$A$31:$A$58,0),MATCH(R$133,'AEO Table 5'!$C$1:$AH$1,0))*quadrillion</f>
        <v>10498859041806.641</v>
      </c>
      <c r="S181" s="76">
        <f>INDEX(Table5,MATCH($H$181,'AEO Table 5'!$A$31:$A$58,0),MATCH(S$133,'AEO Table 5'!$C$1:$AH$1,0))*(1-Fraction_coal)*INDEX(Table5,MATCH($G$181,'AEO Table 5'!$A$31:$A$58,0),MATCH(S$133,'AEO Table 5'!$C$1:$AI$1,0))/INDEX(Table5,MATCH($F$181,'AEO Table 5'!$A$31:$A$58,0),MATCH(S$133,'AEO Table 5'!$C$1:$AH$1,0))*quadrillion</f>
        <v>10566509207384.602</v>
      </c>
      <c r="T181" s="76">
        <f>INDEX(Table5,MATCH($H$181,'AEO Table 5'!$A$31:$A$58,0),MATCH(T$133,'AEO Table 5'!$C$1:$AH$1,0))*(1-Fraction_coal)*INDEX(Table5,MATCH($G$181,'AEO Table 5'!$A$31:$A$58,0),MATCH(T$133,'AEO Table 5'!$C$1:$AI$1,0))/INDEX(Table5,MATCH($F$181,'AEO Table 5'!$A$31:$A$58,0),MATCH(T$133,'AEO Table 5'!$C$1:$AH$1,0))*quadrillion</f>
        <v>10633542430447.414</v>
      </c>
      <c r="U181" s="76">
        <f>INDEX(Table5,MATCH($H$181,'AEO Table 5'!$A$31:$A$58,0),MATCH(U$133,'AEO Table 5'!$C$1:$AH$1,0))*(1-Fraction_coal)*INDEX(Table5,MATCH($G$181,'AEO Table 5'!$A$31:$A$58,0),MATCH(U$133,'AEO Table 5'!$C$1:$AI$1,0))/INDEX(Table5,MATCH($F$181,'AEO Table 5'!$A$31:$A$58,0),MATCH(U$133,'AEO Table 5'!$C$1:$AH$1,0))*quadrillion</f>
        <v>10712277860322.484</v>
      </c>
      <c r="V181" s="76">
        <f>INDEX(Table5,MATCH($H$181,'AEO Table 5'!$A$31:$A$58,0),MATCH(V$133,'AEO Table 5'!$C$1:$AH$1,0))*(1-Fraction_coal)*INDEX(Table5,MATCH($G$181,'AEO Table 5'!$A$31:$A$58,0),MATCH(V$133,'AEO Table 5'!$C$1:$AI$1,0))/INDEX(Table5,MATCH($F$181,'AEO Table 5'!$A$31:$A$58,0),MATCH(V$133,'AEO Table 5'!$C$1:$AH$1,0))*quadrillion</f>
        <v>10790982881932.758</v>
      </c>
      <c r="W181" s="76">
        <f>INDEX(Table5,MATCH($H$181,'AEO Table 5'!$A$31:$A$58,0),MATCH(W$133,'AEO Table 5'!$C$1:$AH$1,0))*(1-Fraction_coal)*INDEX(Table5,MATCH($G$181,'AEO Table 5'!$A$31:$A$58,0),MATCH(W$133,'AEO Table 5'!$C$1:$AI$1,0))/INDEX(Table5,MATCH($F$181,'AEO Table 5'!$A$31:$A$58,0),MATCH(W$133,'AEO Table 5'!$C$1:$AH$1,0))*quadrillion</f>
        <v>10859952823764.664</v>
      </c>
      <c r="X181" s="76">
        <f>INDEX(Table5,MATCH($H$181,'AEO Table 5'!$A$31:$A$58,0),MATCH(X$133,'AEO Table 5'!$C$1:$AH$1,0))*(1-Fraction_coal)*INDEX(Table5,MATCH($G$181,'AEO Table 5'!$A$31:$A$58,0),MATCH(X$133,'AEO Table 5'!$C$1:$AI$1,0))/INDEX(Table5,MATCH($F$181,'AEO Table 5'!$A$31:$A$58,0),MATCH(X$133,'AEO Table 5'!$C$1:$AH$1,0))*quadrillion</f>
        <v>10918810058716.34</v>
      </c>
      <c r="Y181" s="76">
        <f>INDEX(Table5,MATCH($H$181,'AEO Table 5'!$A$31:$A$58,0),MATCH(Y$133,'AEO Table 5'!$C$1:$AH$1,0))*(1-Fraction_coal)*INDEX(Table5,MATCH($G$181,'AEO Table 5'!$A$31:$A$58,0),MATCH(Y$133,'AEO Table 5'!$C$1:$AI$1,0))/INDEX(Table5,MATCH($F$181,'AEO Table 5'!$A$31:$A$58,0),MATCH(Y$133,'AEO Table 5'!$C$1:$AH$1,0))*quadrillion</f>
        <v>10971398460513.777</v>
      </c>
      <c r="Z181" s="76">
        <f>INDEX(Table5,MATCH($H$181,'AEO Table 5'!$A$31:$A$58,0),MATCH(Z$133,'AEO Table 5'!$C$1:$AH$1,0))*(1-Fraction_coal)*INDEX(Table5,MATCH($G$181,'AEO Table 5'!$A$31:$A$58,0),MATCH(Z$133,'AEO Table 5'!$C$1:$AI$1,0))/INDEX(Table5,MATCH($F$181,'AEO Table 5'!$A$31:$A$58,0),MATCH(Z$133,'AEO Table 5'!$C$1:$AH$1,0))*quadrillion</f>
        <v>11023570094069.844</v>
      </c>
      <c r="AA181" s="76">
        <f>INDEX(Table5,MATCH($H$181,'AEO Table 5'!$A$31:$A$58,0),MATCH(AA$133,'AEO Table 5'!$C$1:$AH$1,0))*(1-Fraction_coal)*INDEX(Table5,MATCH($G$181,'AEO Table 5'!$A$31:$A$58,0),MATCH(AA$133,'AEO Table 5'!$C$1:$AI$1,0))/INDEX(Table5,MATCH($F$181,'AEO Table 5'!$A$31:$A$58,0),MATCH(AA$133,'AEO Table 5'!$C$1:$AH$1,0))*quadrillion</f>
        <v>11066891465872.148</v>
      </c>
      <c r="AB181" s="76">
        <f>INDEX(Table5,MATCH($H$181,'AEO Table 5'!$A$31:$A$58,0),MATCH(AB$133,'AEO Table 5'!$C$1:$AH$1,0))*(1-Fraction_coal)*INDEX(Table5,MATCH($G$181,'AEO Table 5'!$A$31:$A$58,0),MATCH(AB$133,'AEO Table 5'!$C$1:$AI$1,0))/INDEX(Table5,MATCH($F$181,'AEO Table 5'!$A$31:$A$58,0),MATCH(AB$133,'AEO Table 5'!$C$1:$AH$1,0))*quadrillion</f>
        <v>11108429366713.17</v>
      </c>
      <c r="AC181" s="76">
        <f>INDEX(Table5,MATCH($H$181,'AEO Table 5'!$A$31:$A$58,0),MATCH(AC$133,'AEO Table 5'!$C$1:$AH$1,0))*(1-Fraction_coal)*INDEX(Table5,MATCH($G$181,'AEO Table 5'!$A$31:$A$58,0),MATCH(AC$133,'AEO Table 5'!$C$1:$AI$1,0))/INDEX(Table5,MATCH($F$181,'AEO Table 5'!$A$31:$A$58,0),MATCH(AC$133,'AEO Table 5'!$C$1:$AH$1,0))*quadrillion</f>
        <v>11150732603966.227</v>
      </c>
      <c r="AD181" s="76">
        <f>INDEX(Table5,MATCH($H$181,'AEO Table 5'!$A$31:$A$58,0),MATCH(AD$133,'AEO Table 5'!$C$1:$AH$1,0))*(1-Fraction_coal)*INDEX(Table5,MATCH($G$181,'AEO Table 5'!$A$31:$A$58,0),MATCH(AD$133,'AEO Table 5'!$C$1:$AI$1,0))/INDEX(Table5,MATCH($F$181,'AEO Table 5'!$A$31:$A$58,0),MATCH(AD$133,'AEO Table 5'!$C$1:$AH$1,0))*quadrillion</f>
        <v>11190011552408.4</v>
      </c>
      <c r="AE181" s="76">
        <f>INDEX(Table5,MATCH($H$181,'AEO Table 5'!$A$31:$A$58,0),MATCH(AE$133,'AEO Table 5'!$C$1:$AH$1,0))*(1-Fraction_coal)*INDEX(Table5,MATCH($G$181,'AEO Table 5'!$A$31:$A$58,0),MATCH(AE$133,'AEO Table 5'!$C$1:$AI$1,0))/INDEX(Table5,MATCH($F$181,'AEO Table 5'!$A$31:$A$58,0),MATCH(AE$133,'AEO Table 5'!$C$1:$AH$1,0))*quadrillion</f>
        <v>11241608998371.014</v>
      </c>
      <c r="AF181" s="76">
        <f>INDEX(Table5,MATCH($H$181,'AEO Table 5'!$A$31:$A$58,0),MATCH(AF$133,'AEO Table 5'!$C$1:$AH$1,0))*(1-Fraction_coal)*INDEX(Table5,MATCH($G$181,'AEO Table 5'!$A$31:$A$58,0),MATCH(AF$133,'AEO Table 5'!$C$1:$AI$1,0))/INDEX(Table5,MATCH($F$181,'AEO Table 5'!$A$31:$A$58,0),MATCH(AF$133,'AEO Table 5'!$C$1:$AH$1,0))*quadrillion</f>
        <v>11287397879403.207</v>
      </c>
      <c r="AG181" s="76">
        <f>INDEX(Table5,MATCH($H$181,'AEO Table 5'!$A$31:$A$58,0),MATCH(AG$133,'AEO Table 5'!$C$1:$AH$1,0))*(1-Fraction_coal)*INDEX(Table5,MATCH($G$181,'AEO Table 5'!$A$31:$A$58,0),MATCH(AG$133,'AEO Table 5'!$C$1:$AI$1,0))/INDEX(Table5,MATCH($F$181,'AEO Table 5'!$A$31:$A$58,0),MATCH(AG$133,'AEO Table 5'!$C$1:$AH$1,0))*quadrillion</f>
        <v>11319943829079.99</v>
      </c>
      <c r="AH181" s="76">
        <f>INDEX(Table5,MATCH($H$181,'AEO Table 5'!$A$31:$A$58,0),MATCH(AH$133,'AEO Table 5'!$C$1:$AH$1,0))*(1-Fraction_coal)*INDEX(Table5,MATCH($G$181,'AEO Table 5'!$A$31:$A$58,0),MATCH(AH$133,'AEO Table 5'!$C$1:$AI$1,0))/INDEX(Table5,MATCH($F$181,'AEO Table 5'!$A$31:$A$58,0),MATCH(AH$133,'AEO Table 5'!$C$1:$AH$1,0))*quadrillion</f>
        <v>11352259657907.516</v>
      </c>
      <c r="AI181" s="76">
        <f>INDEX(Table5,MATCH($H$181,'AEO Table 5'!$A$31:$A$58,0),MATCH(AI$133,'AEO Table 5'!$C$1:$AH$1,0))*(1-Fraction_coal)*INDEX(Table5,MATCH($G$181,'AEO Table 5'!$A$31:$A$58,0),MATCH(AI$133,'AEO Table 5'!$C$1:$AI$1,0))/INDEX(Table5,MATCH($F$181,'AEO Table 5'!$A$31:$A$58,0),MATCH(AI$133,'AEO Table 5'!$C$1:$AH$1,0))*quadrillion</f>
        <v>11388975700576.99</v>
      </c>
      <c r="AJ181" s="76">
        <f>INDEX(Table5,MATCH($H$181,'AEO Table 5'!$A$31:$A$58,0),MATCH(AJ$133,'AEO Table 5'!$C$1:$AH$1,0))*(1-Fraction_coal)*INDEX(Table5,MATCH($G$181,'AEO Table 5'!$A$31:$A$58,0),MATCH(AJ$133,'AEO Table 5'!$C$1:$AI$1,0))/INDEX(Table5,MATCH($F$181,'AEO Table 5'!$A$31:$A$58,0),MATCH(AJ$133,'AEO Table 5'!$C$1:$AH$1,0))*quadrillion</f>
        <v>11423528388394.063</v>
      </c>
      <c r="AK181" s="76">
        <f>INDEX(Table5,MATCH($H$181,'AEO Table 5'!$A$31:$A$58,0),MATCH(AK$133,'AEO Table 5'!$C$1:$AH$1,0))*(1-Fraction_coal)*INDEX(Table5,MATCH($G$181,'AEO Table 5'!$A$31:$A$58,0),MATCH(AK$133,'AEO Table 5'!$C$1:$AI$1,0))/INDEX(Table5,MATCH($F$181,'AEO Table 5'!$A$31:$A$58,0),MATCH(AK$133,'AEO Table 5'!$C$1:$AH$1,0))*quadrillion</f>
        <v>11462274174997.168</v>
      </c>
      <c r="AL181" s="76">
        <f>INDEX(Table5,MATCH($H$181,'AEO Table 5'!$A$31:$A$58,0),MATCH(AL$133,'AEO Table 5'!$C$1:$AH$1,0))*(1-Fraction_coal)*INDEX(Table5,MATCH($G$181,'AEO Table 5'!$A$31:$A$58,0),MATCH(AL$133,'AEO Table 5'!$C$1:$AI$1,0))/INDEX(Table5,MATCH($F$181,'AEO Table 5'!$A$31:$A$58,0),MATCH(AL$133,'AEO Table 5'!$C$1:$AH$1,0))*quadrillion</f>
        <v>11493108592957.543</v>
      </c>
      <c r="AM181" s="76">
        <f>INDEX(Table5,MATCH($H$181,'AEO Table 5'!$A$31:$A$58,0),MATCH(AM$133,'AEO Table 5'!$C$1:$AH$1,0))*(1-Fraction_coal)*INDEX(Table5,MATCH($G$181,'AEO Table 5'!$A$31:$A$58,0),MATCH(AM$133,'AEO Table 5'!$C$1:$AI$1,0))/INDEX(Table5,MATCH($F$181,'AEO Table 5'!$A$31:$A$58,0),MATCH(AM$133,'AEO Table 5'!$C$1:$AH$1,0))*quadrillion</f>
        <v>11526282731615.924</v>
      </c>
      <c r="AN181" s="76">
        <f>INDEX(Table5,MATCH($H$181,'AEO Table 5'!$A$31:$A$58,0),MATCH(AN$133,'AEO Table 5'!$C$1:$AH$1,0))*(1-Fraction_coal)*INDEX(Table5,MATCH($G$181,'AEO Table 5'!$A$31:$A$58,0),MATCH(AN$133,'AEO Table 5'!$C$1:$AI$1,0))/INDEX(Table5,MATCH($F$181,'AEO Table 5'!$A$31:$A$58,0),MATCH(AN$133,'AEO Table 5'!$C$1:$AH$1,0))*quadrillion</f>
        <v>11559095943244.203</v>
      </c>
      <c r="AO181" s="76">
        <f>INDEX(Table5,MATCH($H$181,'AEO Table 5'!$A$31:$A$58,0),MATCH(AO$133,'AEO Table 5'!$C$1:$AH$1,0))*(1-Fraction_coal)*INDEX(Table5,MATCH($G$181,'AEO Table 5'!$A$31:$A$58,0),MATCH(AO$133,'AEO Table 5'!$C$1:$AI$1,0))/INDEX(Table5,MATCH($F$181,'AEO Table 5'!$A$31:$A$58,0),MATCH(AO$133,'AEO Table 5'!$C$1:$AH$1,0))*quadrillion</f>
        <v>11589484456967.428</v>
      </c>
    </row>
    <row r="182" spans="6:41" x14ac:dyDescent="0.45">
      <c r="I182" s="1" t="s">
        <v>390</v>
      </c>
      <c r="J182" s="9">
        <v>0</v>
      </c>
      <c r="K182" s="9">
        <v>0</v>
      </c>
      <c r="L182" s="9">
        <v>0</v>
      </c>
      <c r="M182" s="9">
        <v>0</v>
      </c>
      <c r="N182" s="9">
        <v>0</v>
      </c>
      <c r="O182" s="9">
        <v>0</v>
      </c>
      <c r="P182" s="9">
        <v>0</v>
      </c>
      <c r="Q182" s="9">
        <v>0</v>
      </c>
      <c r="R182" s="9">
        <v>0</v>
      </c>
      <c r="S182" s="9">
        <v>0</v>
      </c>
      <c r="T182" s="9">
        <v>0</v>
      </c>
      <c r="U182" s="9">
        <v>0</v>
      </c>
      <c r="V182" s="9">
        <v>0</v>
      </c>
      <c r="W182" s="9">
        <v>0</v>
      </c>
      <c r="X182" s="9">
        <v>0</v>
      </c>
      <c r="Y182" s="9">
        <v>0</v>
      </c>
      <c r="Z182" s="9">
        <v>0</v>
      </c>
      <c r="AA182" s="9">
        <v>0</v>
      </c>
      <c r="AB182" s="9">
        <v>0</v>
      </c>
      <c r="AC182" s="9">
        <v>0</v>
      </c>
      <c r="AD182" s="9">
        <v>0</v>
      </c>
      <c r="AE182" s="9">
        <v>0</v>
      </c>
      <c r="AF182" s="9">
        <v>0</v>
      </c>
      <c r="AG182" s="9">
        <v>0</v>
      </c>
      <c r="AH182" s="9">
        <v>0</v>
      </c>
      <c r="AI182" s="9">
        <v>0</v>
      </c>
      <c r="AJ182" s="9">
        <v>0</v>
      </c>
      <c r="AK182" s="9">
        <v>0</v>
      </c>
      <c r="AL182" s="9">
        <v>0</v>
      </c>
      <c r="AM182" s="9">
        <v>0</v>
      </c>
      <c r="AN182" s="9">
        <v>0</v>
      </c>
      <c r="AO182" s="9">
        <v>0</v>
      </c>
    </row>
    <row r="184" spans="6:41" x14ac:dyDescent="0.45">
      <c r="H184" s="1" t="s">
        <v>430</v>
      </c>
    </row>
    <row r="185" spans="6:41" x14ac:dyDescent="0.45">
      <c r="I185" s="1" t="s">
        <v>105</v>
      </c>
      <c r="J185" s="1">
        <v>2019</v>
      </c>
      <c r="K185" s="1">
        <v>2020</v>
      </c>
      <c r="L185" s="1">
        <v>2021</v>
      </c>
      <c r="M185" s="1">
        <v>2022</v>
      </c>
      <c r="N185" s="1">
        <v>2023</v>
      </c>
      <c r="O185" s="1">
        <v>2024</v>
      </c>
      <c r="P185" s="1">
        <v>2025</v>
      </c>
      <c r="Q185" s="1">
        <v>2026</v>
      </c>
      <c r="R185" s="1">
        <v>2027</v>
      </c>
      <c r="S185" s="1">
        <v>2028</v>
      </c>
      <c r="T185" s="1">
        <v>2029</v>
      </c>
      <c r="U185" s="1">
        <v>2030</v>
      </c>
      <c r="V185" s="1">
        <v>2031</v>
      </c>
      <c r="W185" s="1">
        <v>2032</v>
      </c>
      <c r="X185" s="1">
        <v>2033</v>
      </c>
      <c r="Y185" s="1">
        <v>2034</v>
      </c>
      <c r="Z185" s="1">
        <v>2035</v>
      </c>
      <c r="AA185" s="1">
        <v>2036</v>
      </c>
      <c r="AB185" s="1">
        <v>2037</v>
      </c>
      <c r="AC185" s="1">
        <v>2038</v>
      </c>
      <c r="AD185" s="1">
        <v>2039</v>
      </c>
      <c r="AE185" s="1">
        <v>2040</v>
      </c>
      <c r="AF185" s="1">
        <v>2041</v>
      </c>
      <c r="AG185" s="1">
        <v>2042</v>
      </c>
      <c r="AH185" s="1">
        <v>2043</v>
      </c>
      <c r="AI185" s="1">
        <v>2044</v>
      </c>
      <c r="AJ185" s="1">
        <v>2045</v>
      </c>
      <c r="AK185" s="1">
        <v>2046</v>
      </c>
      <c r="AL185" s="1">
        <v>2047</v>
      </c>
      <c r="AM185" s="1">
        <v>2048</v>
      </c>
      <c r="AN185" s="1">
        <v>2049</v>
      </c>
      <c r="AO185" s="1">
        <v>2050</v>
      </c>
    </row>
    <row r="186" spans="6:41" x14ac:dyDescent="0.45">
      <c r="F186" s="14" t="s">
        <v>544</v>
      </c>
      <c r="G186" s="14" t="s">
        <v>545</v>
      </c>
      <c r="H186" s="14" t="s">
        <v>546</v>
      </c>
      <c r="I186" s="1" t="s">
        <v>106</v>
      </c>
      <c r="J186" s="76">
        <f>SUM(INDEX(Table5,MATCH($G186,'AEO Table 5'!$A$31:$A$58,0),MATCH(J$185,'AEO Table 5'!$C$13:$AI$13,0)),INDEX(Table5,MATCH($F186,'AEO Table 5'!$A$31:$A$58,0),MATCH(J$185,'AEO Table 5'!$C$13:$AI$13,0)),INDEX(Table5,MATCH($H186,'AEO Table 5'!$A$31:$A$58,0),MATCH(J$185,'AEO Table 5'!$C$13:$AI$13,0)))*quadrillion</f>
        <v>2235544000000000</v>
      </c>
      <c r="K186" s="76">
        <f>SUM(INDEX(Table5,MATCH($G186,'AEO Table 5'!$A$31:$A$58,0),MATCH(K$185,'AEO Table 5'!$C$13:$AI$13,0)),INDEX(Table5,MATCH($F186,'AEO Table 5'!$A$31:$A$58,0),MATCH(K$185,'AEO Table 5'!$C$13:$AI$13,0)),INDEX(Table5,MATCH($H186,'AEO Table 5'!$A$31:$A$58,0),MATCH(K$185,'AEO Table 5'!$C$13:$AI$13,0)))*quadrillion</f>
        <v>2292233999999999.5</v>
      </c>
      <c r="L186" s="76">
        <f>SUM(INDEX(Table5,MATCH($G186,'AEO Table 5'!$A$31:$A$58,0),MATCH(L$185,'AEO Table 5'!$C$13:$AI$13,0)),INDEX(Table5,MATCH($F186,'AEO Table 5'!$A$31:$A$58,0),MATCH(L$185,'AEO Table 5'!$C$13:$AI$13,0)),INDEX(Table5,MATCH($H186,'AEO Table 5'!$A$31:$A$58,0),MATCH(L$185,'AEO Table 5'!$C$13:$AI$13,0)))*quadrillion</f>
        <v>2342285000000000</v>
      </c>
      <c r="M186" s="76">
        <f>SUM(INDEX(Table5,MATCH($G186,'AEO Table 5'!$A$31:$A$58,0),MATCH(M$185,'AEO Table 5'!$C$13:$AI$13,0)),INDEX(Table5,MATCH($F186,'AEO Table 5'!$A$31:$A$58,0),MATCH(M$185,'AEO Table 5'!$C$13:$AI$13,0)),INDEX(Table5,MATCH($H186,'AEO Table 5'!$A$31:$A$58,0),MATCH(M$185,'AEO Table 5'!$C$13:$AI$13,0)))*quadrillion</f>
        <v>2393040000000000</v>
      </c>
      <c r="N186" s="76">
        <f>SUM(INDEX(Table5,MATCH($G186,'AEO Table 5'!$A$31:$A$58,0),MATCH(N$185,'AEO Table 5'!$C$13:$AI$13,0)),INDEX(Table5,MATCH($F186,'AEO Table 5'!$A$31:$A$58,0),MATCH(N$185,'AEO Table 5'!$C$13:$AI$13,0)),INDEX(Table5,MATCH($H186,'AEO Table 5'!$A$31:$A$58,0),MATCH(N$185,'AEO Table 5'!$C$13:$AI$13,0)))*quadrillion</f>
        <v>2422864000000000</v>
      </c>
      <c r="O186" s="76">
        <f>SUM(INDEX(Table5,MATCH($G186,'AEO Table 5'!$A$31:$A$58,0),MATCH(O$185,'AEO Table 5'!$C$13:$AI$13,0)),INDEX(Table5,MATCH($F186,'AEO Table 5'!$A$31:$A$58,0),MATCH(O$185,'AEO Table 5'!$C$13:$AI$13,0)),INDEX(Table5,MATCH($H186,'AEO Table 5'!$A$31:$A$58,0),MATCH(O$185,'AEO Table 5'!$C$13:$AI$13,0)))*quadrillion</f>
        <v>2453122999999999.5</v>
      </c>
      <c r="P186" s="76">
        <f>SUM(INDEX(Table5,MATCH($G186,'AEO Table 5'!$A$31:$A$58,0),MATCH(P$185,'AEO Table 5'!$C$13:$AI$13,0)),INDEX(Table5,MATCH($F186,'AEO Table 5'!$A$31:$A$58,0),MATCH(P$185,'AEO Table 5'!$C$13:$AI$13,0)),INDEX(Table5,MATCH($H186,'AEO Table 5'!$A$31:$A$58,0),MATCH(P$185,'AEO Table 5'!$C$13:$AI$13,0)))*quadrillion</f>
        <v>2480879000000000</v>
      </c>
      <c r="Q186" s="76">
        <f>SUM(INDEX(Table5,MATCH($G186,'AEO Table 5'!$A$31:$A$58,0),MATCH(Q$185,'AEO Table 5'!$C$13:$AI$13,0)),INDEX(Table5,MATCH($F186,'AEO Table 5'!$A$31:$A$58,0),MATCH(Q$185,'AEO Table 5'!$C$13:$AI$13,0)),INDEX(Table5,MATCH($H186,'AEO Table 5'!$A$31:$A$58,0),MATCH(Q$185,'AEO Table 5'!$C$13:$AI$13,0)))*quadrillion</f>
        <v>2508548000000000</v>
      </c>
      <c r="R186" s="76">
        <f>SUM(INDEX(Table5,MATCH($G186,'AEO Table 5'!$A$31:$A$58,0),MATCH(R$185,'AEO Table 5'!$C$13:$AI$13,0)),INDEX(Table5,MATCH($F186,'AEO Table 5'!$A$31:$A$58,0),MATCH(R$185,'AEO Table 5'!$C$13:$AI$13,0)),INDEX(Table5,MATCH($H186,'AEO Table 5'!$A$31:$A$58,0),MATCH(R$185,'AEO Table 5'!$C$13:$AI$13,0)))*quadrillion</f>
        <v>2537130000000000</v>
      </c>
      <c r="S186" s="76">
        <f>SUM(INDEX(Table5,MATCH($G186,'AEO Table 5'!$A$31:$A$58,0),MATCH(S$185,'AEO Table 5'!$C$13:$AI$13,0)),INDEX(Table5,MATCH($F186,'AEO Table 5'!$A$31:$A$58,0),MATCH(S$185,'AEO Table 5'!$C$13:$AI$13,0)),INDEX(Table5,MATCH($H186,'AEO Table 5'!$A$31:$A$58,0),MATCH(S$185,'AEO Table 5'!$C$13:$AI$13,0)))*quadrillion</f>
        <v>2568434000000000</v>
      </c>
      <c r="T186" s="76">
        <f>SUM(INDEX(Table5,MATCH($G186,'AEO Table 5'!$A$31:$A$58,0),MATCH(T$185,'AEO Table 5'!$C$13:$AI$13,0)),INDEX(Table5,MATCH($F186,'AEO Table 5'!$A$31:$A$58,0),MATCH(T$185,'AEO Table 5'!$C$13:$AI$13,0)),INDEX(Table5,MATCH($H186,'AEO Table 5'!$A$31:$A$58,0),MATCH(T$185,'AEO Table 5'!$C$13:$AI$13,0)))*quadrillion</f>
        <v>2601041000000000</v>
      </c>
      <c r="U186" s="76">
        <f>SUM(INDEX(Table5,MATCH($G186,'AEO Table 5'!$A$31:$A$58,0),MATCH(U$185,'AEO Table 5'!$C$13:$AI$13,0)),INDEX(Table5,MATCH($F186,'AEO Table 5'!$A$31:$A$58,0),MATCH(U$185,'AEO Table 5'!$C$13:$AI$13,0)),INDEX(Table5,MATCH($H186,'AEO Table 5'!$A$31:$A$58,0),MATCH(U$185,'AEO Table 5'!$C$13:$AI$13,0)))*quadrillion</f>
        <v>2633080000000000</v>
      </c>
      <c r="V186" s="76">
        <f>SUM(INDEX(Table5,MATCH($G186,'AEO Table 5'!$A$31:$A$58,0),MATCH(V$185,'AEO Table 5'!$C$13:$AI$13,0)),INDEX(Table5,MATCH($F186,'AEO Table 5'!$A$31:$A$58,0),MATCH(V$185,'AEO Table 5'!$C$13:$AI$13,0)),INDEX(Table5,MATCH($H186,'AEO Table 5'!$A$31:$A$58,0),MATCH(V$185,'AEO Table 5'!$C$13:$AI$13,0)))*quadrillion</f>
        <v>2668084999999999.5</v>
      </c>
      <c r="W186" s="76">
        <f>SUM(INDEX(Table5,MATCH($G186,'AEO Table 5'!$A$31:$A$58,0),MATCH(W$185,'AEO Table 5'!$C$13:$AI$13,0)),INDEX(Table5,MATCH($F186,'AEO Table 5'!$A$31:$A$58,0),MATCH(W$185,'AEO Table 5'!$C$13:$AI$13,0)),INDEX(Table5,MATCH($H186,'AEO Table 5'!$A$31:$A$58,0),MATCH(W$185,'AEO Table 5'!$C$13:$AI$13,0)))*quadrillion</f>
        <v>2704968999999999.5</v>
      </c>
      <c r="X186" s="76">
        <f>SUM(INDEX(Table5,MATCH($G186,'AEO Table 5'!$A$31:$A$58,0),MATCH(X$185,'AEO Table 5'!$C$13:$AI$13,0)),INDEX(Table5,MATCH($F186,'AEO Table 5'!$A$31:$A$58,0),MATCH(X$185,'AEO Table 5'!$C$13:$AI$13,0)),INDEX(Table5,MATCH($H186,'AEO Table 5'!$A$31:$A$58,0),MATCH(X$185,'AEO Table 5'!$C$13:$AI$13,0)))*quadrillion</f>
        <v>2740351999999999.5</v>
      </c>
      <c r="Y186" s="76">
        <f>SUM(INDEX(Table5,MATCH($G186,'AEO Table 5'!$A$31:$A$58,0),MATCH(Y$185,'AEO Table 5'!$C$13:$AI$13,0)),INDEX(Table5,MATCH($F186,'AEO Table 5'!$A$31:$A$58,0),MATCH(Y$185,'AEO Table 5'!$C$13:$AI$13,0)),INDEX(Table5,MATCH($H186,'AEO Table 5'!$A$31:$A$58,0),MATCH(Y$185,'AEO Table 5'!$C$13:$AI$13,0)))*quadrillion</f>
        <v>2775848000000000</v>
      </c>
      <c r="Z186" s="76">
        <f>SUM(INDEX(Table5,MATCH($G186,'AEO Table 5'!$A$31:$A$58,0),MATCH(Z$185,'AEO Table 5'!$C$13:$AI$13,0)),INDEX(Table5,MATCH($F186,'AEO Table 5'!$A$31:$A$58,0),MATCH(Z$185,'AEO Table 5'!$C$13:$AI$13,0)),INDEX(Table5,MATCH($H186,'AEO Table 5'!$A$31:$A$58,0),MATCH(Z$185,'AEO Table 5'!$C$13:$AI$13,0)))*quadrillion</f>
        <v>2813414000000000</v>
      </c>
      <c r="AA186" s="76">
        <f>SUM(INDEX(Table5,MATCH($G186,'AEO Table 5'!$A$31:$A$58,0),MATCH(AA$185,'AEO Table 5'!$C$13:$AI$13,0)),INDEX(Table5,MATCH($F186,'AEO Table 5'!$A$31:$A$58,0),MATCH(AA$185,'AEO Table 5'!$C$13:$AI$13,0)),INDEX(Table5,MATCH($H186,'AEO Table 5'!$A$31:$A$58,0),MATCH(AA$185,'AEO Table 5'!$C$13:$AI$13,0)))*quadrillion</f>
        <v>2850653000000000.5</v>
      </c>
      <c r="AB186" s="76">
        <f>SUM(INDEX(Table5,MATCH($G186,'AEO Table 5'!$A$31:$A$58,0),MATCH(AB$185,'AEO Table 5'!$C$13:$AI$13,0)),INDEX(Table5,MATCH($F186,'AEO Table 5'!$A$31:$A$58,0),MATCH(AB$185,'AEO Table 5'!$C$13:$AI$13,0)),INDEX(Table5,MATCH($H186,'AEO Table 5'!$A$31:$A$58,0),MATCH(AB$185,'AEO Table 5'!$C$13:$AI$13,0)))*quadrillion</f>
        <v>2889703000000000</v>
      </c>
      <c r="AC186" s="76">
        <f>SUM(INDEX(Table5,MATCH($G186,'AEO Table 5'!$A$31:$A$58,0),MATCH(AC$185,'AEO Table 5'!$C$13:$AI$13,0)),INDEX(Table5,MATCH($F186,'AEO Table 5'!$A$31:$A$58,0),MATCH(AC$185,'AEO Table 5'!$C$13:$AI$13,0)),INDEX(Table5,MATCH($H186,'AEO Table 5'!$A$31:$A$58,0),MATCH(AC$185,'AEO Table 5'!$C$13:$AI$13,0)))*quadrillion</f>
        <v>2928636000000000</v>
      </c>
      <c r="AD186" s="76">
        <f>SUM(INDEX(Table5,MATCH($G186,'AEO Table 5'!$A$31:$A$58,0),MATCH(AD$185,'AEO Table 5'!$C$13:$AI$13,0)),INDEX(Table5,MATCH($F186,'AEO Table 5'!$A$31:$A$58,0),MATCH(AD$185,'AEO Table 5'!$C$13:$AI$13,0)),INDEX(Table5,MATCH($H186,'AEO Table 5'!$A$31:$A$58,0),MATCH(AD$185,'AEO Table 5'!$C$13:$AI$13,0)))*quadrillion</f>
        <v>2969368000000000</v>
      </c>
      <c r="AE186" s="76">
        <f>SUM(INDEX(Table5,MATCH($G186,'AEO Table 5'!$A$31:$A$58,0),MATCH(AE$185,'AEO Table 5'!$C$13:$AI$13,0)),INDEX(Table5,MATCH($F186,'AEO Table 5'!$A$31:$A$58,0),MATCH(AE$185,'AEO Table 5'!$C$13:$AI$13,0)),INDEX(Table5,MATCH($H186,'AEO Table 5'!$A$31:$A$58,0),MATCH(AE$185,'AEO Table 5'!$C$13:$AI$13,0)))*quadrillion</f>
        <v>3012975000000000</v>
      </c>
      <c r="AF186" s="76">
        <f>SUM(INDEX(Table5,MATCH($G186,'AEO Table 5'!$A$31:$A$58,0),MATCH(AF$185,'AEO Table 5'!$C$13:$AI$13,0)),INDEX(Table5,MATCH($F186,'AEO Table 5'!$A$31:$A$58,0),MATCH(AF$185,'AEO Table 5'!$C$13:$AI$13,0)),INDEX(Table5,MATCH($H186,'AEO Table 5'!$A$31:$A$58,0),MATCH(AF$185,'AEO Table 5'!$C$13:$AI$13,0)))*quadrillion</f>
        <v>3058246000000000</v>
      </c>
      <c r="AG186" s="76">
        <f>SUM(INDEX(Table5,MATCH($G186,'AEO Table 5'!$A$31:$A$58,0),MATCH(AG$185,'AEO Table 5'!$C$13:$AI$13,0)),INDEX(Table5,MATCH($F186,'AEO Table 5'!$A$31:$A$58,0),MATCH(AG$185,'AEO Table 5'!$C$13:$AI$13,0)),INDEX(Table5,MATCH($H186,'AEO Table 5'!$A$31:$A$58,0),MATCH(AG$185,'AEO Table 5'!$C$13:$AI$13,0)))*quadrillion</f>
        <v>3104552000000000</v>
      </c>
      <c r="AH186" s="76">
        <f>SUM(INDEX(Table5,MATCH($G186,'AEO Table 5'!$A$31:$A$58,0),MATCH(AH$185,'AEO Table 5'!$C$13:$AI$13,0)),INDEX(Table5,MATCH($F186,'AEO Table 5'!$A$31:$A$58,0),MATCH(AH$185,'AEO Table 5'!$C$13:$AI$13,0)),INDEX(Table5,MATCH($H186,'AEO Table 5'!$A$31:$A$58,0),MATCH(AH$185,'AEO Table 5'!$C$13:$AI$13,0)))*quadrillion</f>
        <v>3153801000000000</v>
      </c>
      <c r="AI186" s="76">
        <f>SUM(INDEX(Table5,MATCH($G186,'AEO Table 5'!$A$31:$A$58,0),MATCH(AI$185,'AEO Table 5'!$C$13:$AI$13,0)),INDEX(Table5,MATCH($F186,'AEO Table 5'!$A$31:$A$58,0),MATCH(AI$185,'AEO Table 5'!$C$13:$AI$13,0)),INDEX(Table5,MATCH($H186,'AEO Table 5'!$A$31:$A$58,0),MATCH(AI$185,'AEO Table 5'!$C$13:$AI$13,0)))*quadrillion</f>
        <v>3203728000000000</v>
      </c>
      <c r="AJ186" s="76">
        <f>SUM(INDEX(Table5,MATCH($G186,'AEO Table 5'!$A$31:$A$58,0),MATCH(AJ$185,'AEO Table 5'!$C$13:$AI$13,0)),INDEX(Table5,MATCH($F186,'AEO Table 5'!$A$31:$A$58,0),MATCH(AJ$185,'AEO Table 5'!$C$13:$AI$13,0)),INDEX(Table5,MATCH($H186,'AEO Table 5'!$A$31:$A$58,0),MATCH(AJ$185,'AEO Table 5'!$C$13:$AI$13,0)))*quadrillion</f>
        <v>3256673000000000</v>
      </c>
      <c r="AK186" s="76">
        <f>SUM(INDEX(Table5,MATCH($G186,'AEO Table 5'!$A$31:$A$58,0),MATCH(AK$185,'AEO Table 5'!$C$13:$AI$13,0)),INDEX(Table5,MATCH($F186,'AEO Table 5'!$A$31:$A$58,0),MATCH(AK$185,'AEO Table 5'!$C$13:$AI$13,0)),INDEX(Table5,MATCH($H186,'AEO Table 5'!$A$31:$A$58,0),MATCH(AK$185,'AEO Table 5'!$C$13:$AI$13,0)))*quadrillion</f>
        <v>3311539000000000</v>
      </c>
      <c r="AL186" s="76">
        <f>SUM(INDEX(Table5,MATCH($G186,'AEO Table 5'!$A$31:$A$58,0),MATCH(AL$185,'AEO Table 5'!$C$13:$AI$13,0)),INDEX(Table5,MATCH($F186,'AEO Table 5'!$A$31:$A$58,0),MATCH(AL$185,'AEO Table 5'!$C$13:$AI$13,0)),INDEX(Table5,MATCH($H186,'AEO Table 5'!$A$31:$A$58,0),MATCH(AL$185,'AEO Table 5'!$C$13:$AI$13,0)))*quadrillion</f>
        <v>3369764999999999.5</v>
      </c>
      <c r="AM186" s="76">
        <f>SUM(INDEX(Table5,MATCH($G186,'AEO Table 5'!$A$31:$A$58,0),MATCH(AM$185,'AEO Table 5'!$C$13:$AI$13,0)),INDEX(Table5,MATCH($F186,'AEO Table 5'!$A$31:$A$58,0),MATCH(AM$185,'AEO Table 5'!$C$13:$AI$13,0)),INDEX(Table5,MATCH($H186,'AEO Table 5'!$A$31:$A$58,0),MATCH(AM$185,'AEO Table 5'!$C$13:$AI$13,0)))*quadrillion</f>
        <v>3430266999999999.5</v>
      </c>
      <c r="AN186" s="76">
        <f>SUM(INDEX(Table5,MATCH($G186,'AEO Table 5'!$A$31:$A$58,0),MATCH(AN$185,'AEO Table 5'!$C$13:$AI$13,0)),INDEX(Table5,MATCH($F186,'AEO Table 5'!$A$31:$A$58,0),MATCH(AN$185,'AEO Table 5'!$C$13:$AI$13,0)),INDEX(Table5,MATCH($H186,'AEO Table 5'!$A$31:$A$58,0),MATCH(AN$185,'AEO Table 5'!$C$13:$AI$13,0)))*quadrillion</f>
        <v>3494522000000000</v>
      </c>
      <c r="AO186" s="76">
        <f>SUM(INDEX(Table5,MATCH($G186,'AEO Table 5'!$A$31:$A$58,0),MATCH(AO$185,'AEO Table 5'!$C$13:$AI$13,0)),INDEX(Table5,MATCH($F186,'AEO Table 5'!$A$31:$A$58,0),MATCH(AO$185,'AEO Table 5'!$C$13:$AI$13,0)),INDEX(Table5,MATCH($H186,'AEO Table 5'!$A$31:$A$58,0),MATCH(AO$185,'AEO Table 5'!$C$13:$AI$13,0)))*quadrillion</f>
        <v>3560989000000000</v>
      </c>
    </row>
    <row r="187" spans="6:41" x14ac:dyDescent="0.45">
      <c r="H187" s="14" t="s">
        <v>559</v>
      </c>
      <c r="I187" s="1" t="s">
        <v>107</v>
      </c>
      <c r="J187" s="76">
        <f>INDEX(Table5,MATCH($H187,'AEO Table 5'!$A$31:$A$58,0),MATCH(J$185,'AEO Table 5'!$C$13:$AI$13,0))*quadrillion*Fraction_coal</f>
        <v>21726839999999.996</v>
      </c>
      <c r="K187" s="76">
        <f>INDEX(Table5,MATCH($H187,'AEO Table 5'!$A$31:$A$58,0),MATCH(K$185,'AEO Table 5'!$C$13:$AI$13,0))*quadrillion*Fraction_coal</f>
        <v>22091360000000</v>
      </c>
      <c r="L187" s="76">
        <f>INDEX(Table5,MATCH($H187,'AEO Table 5'!$A$31:$A$58,0),MATCH(L$185,'AEO Table 5'!$C$13:$AI$13,0))*quadrillion*Fraction_coal</f>
        <v>22205960000000</v>
      </c>
      <c r="M187" s="76">
        <f>INDEX(Table5,MATCH($H187,'AEO Table 5'!$A$31:$A$58,0),MATCH(M$185,'AEO Table 5'!$C$13:$AI$13,0))*quadrillion*Fraction_coal</f>
        <v>22357160000000</v>
      </c>
      <c r="N187" s="76">
        <f>INDEX(Table5,MATCH($H187,'AEO Table 5'!$A$31:$A$58,0),MATCH(N$185,'AEO Table 5'!$C$13:$AI$13,0))*quadrillion*Fraction_coal</f>
        <v>22386439999999.996</v>
      </c>
      <c r="O187" s="76">
        <f>INDEX(Table5,MATCH($H187,'AEO Table 5'!$A$31:$A$58,0),MATCH(O$185,'AEO Table 5'!$C$13:$AI$13,0))*quadrillion*Fraction_coal</f>
        <v>22418960000000</v>
      </c>
      <c r="P187" s="76">
        <f>INDEX(Table5,MATCH($H187,'AEO Table 5'!$A$31:$A$58,0),MATCH(P$185,'AEO Table 5'!$C$13:$AI$13,0))*quadrillion*Fraction_coal</f>
        <v>22458079999999.996</v>
      </c>
      <c r="Q187" s="76">
        <f>INDEX(Table5,MATCH($H187,'AEO Table 5'!$A$31:$A$58,0),MATCH(Q$185,'AEO Table 5'!$C$13:$AI$13,0))*quadrillion*Fraction_coal</f>
        <v>22527120000000</v>
      </c>
      <c r="R187" s="76">
        <f>INDEX(Table5,MATCH($H187,'AEO Table 5'!$A$31:$A$58,0),MATCH(R$185,'AEO Table 5'!$C$13:$AI$13,0))*quadrillion*Fraction_coal</f>
        <v>22592800000000</v>
      </c>
      <c r="S187" s="76">
        <f>INDEX(Table5,MATCH($H187,'AEO Table 5'!$A$31:$A$58,0),MATCH(S$185,'AEO Table 5'!$C$13:$AI$13,0))*quadrillion*Fraction_coal</f>
        <v>22678280000000</v>
      </c>
      <c r="T187" s="76">
        <f>INDEX(Table5,MATCH($H187,'AEO Table 5'!$A$31:$A$58,0),MATCH(T$185,'AEO Table 5'!$C$13:$AI$13,0))*quadrillion*Fraction_coal</f>
        <v>22762200000000</v>
      </c>
      <c r="U187" s="76">
        <f>INDEX(Table5,MATCH($H187,'AEO Table 5'!$A$31:$A$58,0),MATCH(U$185,'AEO Table 5'!$C$13:$AI$13,0))*quadrillion*Fraction_coal</f>
        <v>22835240000000</v>
      </c>
      <c r="V187" s="76">
        <f>INDEX(Table5,MATCH($H187,'AEO Table 5'!$A$31:$A$58,0),MATCH(V$185,'AEO Table 5'!$C$13:$AI$13,0))*quadrillion*Fraction_coal</f>
        <v>22925480000000</v>
      </c>
      <c r="W187" s="76">
        <f>INDEX(Table5,MATCH($H187,'AEO Table 5'!$A$31:$A$58,0),MATCH(W$185,'AEO Table 5'!$C$13:$AI$13,0))*quadrillion*Fraction_coal</f>
        <v>23011880000000</v>
      </c>
      <c r="X187" s="76">
        <f>INDEX(Table5,MATCH($H187,'AEO Table 5'!$A$31:$A$58,0),MATCH(X$185,'AEO Table 5'!$C$13:$AI$13,0))*quadrillion*Fraction_coal</f>
        <v>23090560000000</v>
      </c>
      <c r="Y187" s="76">
        <f>INDEX(Table5,MATCH($H187,'AEO Table 5'!$A$31:$A$58,0),MATCH(Y$185,'AEO Table 5'!$C$13:$AI$13,0))*quadrillion*Fraction_coal</f>
        <v>23166640000000</v>
      </c>
      <c r="Z187" s="76">
        <f>INDEX(Table5,MATCH($H187,'AEO Table 5'!$A$31:$A$58,0),MATCH(Z$185,'AEO Table 5'!$C$13:$AI$13,0))*quadrillion*Fraction_coal</f>
        <v>23251360000000</v>
      </c>
      <c r="AA187" s="76">
        <f>INDEX(Table5,MATCH($H187,'AEO Table 5'!$A$31:$A$58,0),MATCH(AA$185,'AEO Table 5'!$C$13:$AI$13,0))*quadrillion*Fraction_coal</f>
        <v>23331520000000</v>
      </c>
      <c r="AB187" s="76">
        <f>INDEX(Table5,MATCH($H187,'AEO Table 5'!$A$31:$A$58,0),MATCH(AB$185,'AEO Table 5'!$C$13:$AI$13,0))*quadrillion*Fraction_coal</f>
        <v>23408320000000</v>
      </c>
      <c r="AC187" s="76">
        <f>INDEX(Table5,MATCH($H187,'AEO Table 5'!$A$31:$A$58,0),MATCH(AC$185,'AEO Table 5'!$C$13:$AI$13,0))*quadrillion*Fraction_coal</f>
        <v>23490520000000</v>
      </c>
      <c r="AD187" s="76">
        <f>INDEX(Table5,MATCH($H187,'AEO Table 5'!$A$31:$A$58,0),MATCH(AD$185,'AEO Table 5'!$C$13:$AI$13,0))*quadrillion*Fraction_coal</f>
        <v>23562800000000</v>
      </c>
      <c r="AE187" s="76">
        <f>INDEX(Table5,MATCH($H187,'AEO Table 5'!$A$31:$A$58,0),MATCH(AE$185,'AEO Table 5'!$C$13:$AI$13,0))*quadrillion*Fraction_coal</f>
        <v>23653240000000</v>
      </c>
      <c r="AF187" s="76">
        <f>INDEX(Table5,MATCH($H187,'AEO Table 5'!$A$31:$A$58,0),MATCH(AF$185,'AEO Table 5'!$C$13:$AI$13,0))*quadrillion*Fraction_coal</f>
        <v>23729160000000</v>
      </c>
      <c r="AG187" s="76">
        <f>INDEX(Table5,MATCH($H187,'AEO Table 5'!$A$31:$A$58,0),MATCH(AG$185,'AEO Table 5'!$C$13:$AI$13,0))*quadrillion*Fraction_coal</f>
        <v>23797080000000</v>
      </c>
      <c r="AH187" s="76">
        <f>INDEX(Table5,MATCH($H187,'AEO Table 5'!$A$31:$A$58,0),MATCH(AH$185,'AEO Table 5'!$C$13:$AI$13,0))*quadrillion*Fraction_coal</f>
        <v>23866080000000</v>
      </c>
      <c r="AI187" s="76">
        <f>INDEX(Table5,MATCH($H187,'AEO Table 5'!$A$31:$A$58,0),MATCH(AI$185,'AEO Table 5'!$C$13:$AI$13,0))*quadrillion*Fraction_coal</f>
        <v>23946920000000</v>
      </c>
      <c r="AJ187" s="76">
        <f>INDEX(Table5,MATCH($H187,'AEO Table 5'!$A$31:$A$58,0),MATCH(AJ$185,'AEO Table 5'!$C$13:$AI$13,0))*quadrillion*Fraction_coal</f>
        <v>24022000000000</v>
      </c>
      <c r="AK187" s="76">
        <f>INDEX(Table5,MATCH($H187,'AEO Table 5'!$A$31:$A$58,0),MATCH(AK$185,'AEO Table 5'!$C$13:$AI$13,0))*quadrillion*Fraction_coal</f>
        <v>24107160000000</v>
      </c>
      <c r="AL187" s="76">
        <f>INDEX(Table5,MATCH($H187,'AEO Table 5'!$A$31:$A$58,0),MATCH(AL$185,'AEO Table 5'!$C$13:$AI$13,0))*quadrillion*Fraction_coal</f>
        <v>24181080000000</v>
      </c>
      <c r="AM187" s="76">
        <f>INDEX(Table5,MATCH($H187,'AEO Table 5'!$A$31:$A$58,0),MATCH(AM$185,'AEO Table 5'!$C$13:$AI$13,0))*quadrillion*Fraction_coal</f>
        <v>24259280000000</v>
      </c>
      <c r="AN187" s="76">
        <f>INDEX(Table5,MATCH($H187,'AEO Table 5'!$A$31:$A$58,0),MATCH(AN$185,'AEO Table 5'!$C$13:$AI$13,0))*quadrillion*Fraction_coal</f>
        <v>24340560000000</v>
      </c>
      <c r="AO187" s="76">
        <f>INDEX(Table5,MATCH($H187,'AEO Table 5'!$A$31:$A$58,0),MATCH(AO$185,'AEO Table 5'!$C$13:$AI$13,0))*quadrillion*Fraction_coal</f>
        <v>24422240000000</v>
      </c>
    </row>
    <row r="188" spans="6:41" x14ac:dyDescent="0.45">
      <c r="H188" s="14" t="s">
        <v>552</v>
      </c>
      <c r="I188" s="1" t="s">
        <v>108</v>
      </c>
      <c r="J188" s="76">
        <f>INDEX(Table5,MATCH($H188,'AEO Table 5'!$A$31:$A$58,0),MATCH(J$185,'AEO Table 5'!$C$13:$AI$13,0))*quadrillion</f>
        <v>774540000000000</v>
      </c>
      <c r="K188" s="76">
        <f>INDEX(Table5,MATCH($H188,'AEO Table 5'!$A$31:$A$58,0),MATCH(K$185,'AEO Table 5'!$C$13:$AI$13,0))*quadrillion</f>
        <v>699970000000000</v>
      </c>
      <c r="L188" s="76">
        <f>INDEX(Table5,MATCH($H188,'AEO Table 5'!$A$31:$A$58,0),MATCH(L$185,'AEO Table 5'!$C$13:$AI$13,0))*quadrillion</f>
        <v>751256000000000</v>
      </c>
      <c r="M188" s="76">
        <f>INDEX(Table5,MATCH($H188,'AEO Table 5'!$A$31:$A$58,0),MATCH(M$185,'AEO Table 5'!$C$13:$AI$13,0))*quadrillion</f>
        <v>759250000000000</v>
      </c>
      <c r="N188" s="76">
        <f>INDEX(Table5,MATCH($H188,'AEO Table 5'!$A$31:$A$58,0),MATCH(N$185,'AEO Table 5'!$C$13:$AI$13,0))*quadrillion</f>
        <v>759676000000000</v>
      </c>
      <c r="O188" s="76">
        <f>INDEX(Table5,MATCH($H188,'AEO Table 5'!$A$31:$A$58,0),MATCH(O$185,'AEO Table 5'!$C$13:$AI$13,0))*quadrillion</f>
        <v>759606000000000</v>
      </c>
      <c r="P188" s="76">
        <f>INDEX(Table5,MATCH($H188,'AEO Table 5'!$A$31:$A$58,0),MATCH(P$185,'AEO Table 5'!$C$13:$AI$13,0))*quadrillion</f>
        <v>758036000000000</v>
      </c>
      <c r="Q188" s="76">
        <f>INDEX(Table5,MATCH($H188,'AEO Table 5'!$A$31:$A$58,0),MATCH(Q$185,'AEO Table 5'!$C$13:$AI$13,0))*quadrillion</f>
        <v>756461000000000</v>
      </c>
      <c r="R188" s="76">
        <f>INDEX(Table5,MATCH($H188,'AEO Table 5'!$A$31:$A$58,0),MATCH(R$185,'AEO Table 5'!$C$13:$AI$13,0))*quadrillion</f>
        <v>755174000000000</v>
      </c>
      <c r="S188" s="76">
        <f>INDEX(Table5,MATCH($H188,'AEO Table 5'!$A$31:$A$58,0),MATCH(S$185,'AEO Table 5'!$C$13:$AI$13,0))*quadrillion</f>
        <v>754699000000000</v>
      </c>
      <c r="T188" s="76">
        <f>INDEX(Table5,MATCH($H188,'AEO Table 5'!$A$31:$A$58,0),MATCH(T$185,'AEO Table 5'!$C$13:$AI$13,0))*quadrillion</f>
        <v>755285000000000</v>
      </c>
      <c r="U188" s="76">
        <f>INDEX(Table5,MATCH($H188,'AEO Table 5'!$A$31:$A$58,0),MATCH(U$185,'AEO Table 5'!$C$13:$AI$13,0))*quadrillion</f>
        <v>756261000000000</v>
      </c>
      <c r="V188" s="76">
        <f>INDEX(Table5,MATCH($H188,'AEO Table 5'!$A$31:$A$58,0),MATCH(V$185,'AEO Table 5'!$C$13:$AI$13,0))*quadrillion</f>
        <v>757905000000000</v>
      </c>
      <c r="W188" s="76">
        <f>INDEX(Table5,MATCH($H188,'AEO Table 5'!$A$31:$A$58,0),MATCH(W$185,'AEO Table 5'!$C$13:$AI$13,0))*quadrillion</f>
        <v>759405000000000</v>
      </c>
      <c r="X188" s="76">
        <f>INDEX(Table5,MATCH($H188,'AEO Table 5'!$A$31:$A$58,0),MATCH(X$185,'AEO Table 5'!$C$13:$AI$13,0))*quadrillion</f>
        <v>760401000000000</v>
      </c>
      <c r="Y188" s="76">
        <f>INDEX(Table5,MATCH($H188,'AEO Table 5'!$A$31:$A$58,0),MATCH(Y$185,'AEO Table 5'!$C$13:$AI$13,0))*quadrillion</f>
        <v>760875000000000</v>
      </c>
      <c r="Z188" s="76">
        <f>INDEX(Table5,MATCH($H188,'AEO Table 5'!$A$31:$A$58,0),MATCH(Z$185,'AEO Table 5'!$C$13:$AI$13,0))*quadrillion</f>
        <v>761662000000000</v>
      </c>
      <c r="AA188" s="76">
        <f>INDEX(Table5,MATCH($H188,'AEO Table 5'!$A$31:$A$58,0),MATCH(AA$185,'AEO Table 5'!$C$13:$AI$13,0))*quadrillion</f>
        <v>763072000000000</v>
      </c>
      <c r="AB188" s="76">
        <f>INDEX(Table5,MATCH($H188,'AEO Table 5'!$A$31:$A$58,0),MATCH(AB$185,'AEO Table 5'!$C$13:$AI$13,0))*quadrillion</f>
        <v>764104000000000</v>
      </c>
      <c r="AC188" s="76">
        <f>INDEX(Table5,MATCH($H188,'AEO Table 5'!$A$31:$A$58,0),MATCH(AC$185,'AEO Table 5'!$C$13:$AI$13,0))*quadrillion</f>
        <v>765260000000000</v>
      </c>
      <c r="AD188" s="76">
        <f>INDEX(Table5,MATCH($H188,'AEO Table 5'!$A$31:$A$58,0),MATCH(AD$185,'AEO Table 5'!$C$13:$AI$13,0))*quadrillion</f>
        <v>766240000000000</v>
      </c>
      <c r="AE188" s="76">
        <f>INDEX(Table5,MATCH($H188,'AEO Table 5'!$A$31:$A$58,0),MATCH(AE$185,'AEO Table 5'!$C$13:$AI$13,0))*quadrillion</f>
        <v>767370000000000</v>
      </c>
      <c r="AF188" s="76">
        <f>INDEX(Table5,MATCH($H188,'AEO Table 5'!$A$31:$A$58,0),MATCH(AF$185,'AEO Table 5'!$C$13:$AI$13,0))*quadrillion</f>
        <v>768662000000000</v>
      </c>
      <c r="AG188" s="76">
        <f>INDEX(Table5,MATCH($H188,'AEO Table 5'!$A$31:$A$58,0),MATCH(AG$185,'AEO Table 5'!$C$13:$AI$13,0))*quadrillion</f>
        <v>770116000000000</v>
      </c>
      <c r="AH188" s="76">
        <f>INDEX(Table5,MATCH($H188,'AEO Table 5'!$A$31:$A$58,0),MATCH(AH$185,'AEO Table 5'!$C$13:$AI$13,0))*quadrillion</f>
        <v>771212000000000</v>
      </c>
      <c r="AI188" s="76">
        <f>INDEX(Table5,MATCH($H188,'AEO Table 5'!$A$31:$A$58,0),MATCH(AI$185,'AEO Table 5'!$C$13:$AI$13,0))*quadrillion</f>
        <v>772652000000000</v>
      </c>
      <c r="AJ188" s="76">
        <f>INDEX(Table5,MATCH($H188,'AEO Table 5'!$A$31:$A$58,0),MATCH(AJ$185,'AEO Table 5'!$C$13:$AI$13,0))*quadrillion</f>
        <v>773667000000000</v>
      </c>
      <c r="AK188" s="76">
        <f>INDEX(Table5,MATCH($H188,'AEO Table 5'!$A$31:$A$58,0),MATCH(AK$185,'AEO Table 5'!$C$13:$AI$13,0))*quadrillion</f>
        <v>774546000000000</v>
      </c>
      <c r="AL188" s="76">
        <f>INDEX(Table5,MATCH($H188,'AEO Table 5'!$A$31:$A$58,0),MATCH(AL$185,'AEO Table 5'!$C$13:$AI$13,0))*quadrillion</f>
        <v>775299000000000</v>
      </c>
      <c r="AM188" s="76">
        <f>INDEX(Table5,MATCH($H188,'AEO Table 5'!$A$31:$A$58,0),MATCH(AM$185,'AEO Table 5'!$C$13:$AI$13,0))*quadrillion</f>
        <v>776125000000000</v>
      </c>
      <c r="AN188" s="76">
        <f>INDEX(Table5,MATCH($H188,'AEO Table 5'!$A$31:$A$58,0),MATCH(AN$185,'AEO Table 5'!$C$13:$AI$13,0))*quadrillion</f>
        <v>776893000000000</v>
      </c>
      <c r="AO188" s="76">
        <f>INDEX(Table5,MATCH($H188,'AEO Table 5'!$A$31:$A$58,0),MATCH(AO$185,'AEO Table 5'!$C$13:$AI$13,0))*quadrillion</f>
        <v>777685000000000</v>
      </c>
    </row>
    <row r="189" spans="6:41" x14ac:dyDescent="0.45">
      <c r="H189" s="14" t="s">
        <v>556</v>
      </c>
      <c r="I189" s="1" t="s">
        <v>109</v>
      </c>
      <c r="J189" s="76">
        <f>INDEX(Table5,MATCH($H189,'AEO Table 5'!$A$31:$A$58,0),MATCH(J$185,'AEO Table 5'!$C$13:$AI$13,0))*quadrillion</f>
        <v>104045000000000</v>
      </c>
      <c r="K189" s="76">
        <f>INDEX(Table5,MATCH($H189,'AEO Table 5'!$A$31:$A$58,0),MATCH(K$185,'AEO Table 5'!$C$13:$AI$13,0))*quadrillion</f>
        <v>110308000000000</v>
      </c>
      <c r="L189" s="76">
        <f>INDEX(Table5,MATCH($H189,'AEO Table 5'!$A$31:$A$58,0),MATCH(L$185,'AEO Table 5'!$C$13:$AI$13,0))*quadrillion</f>
        <v>110611000000000</v>
      </c>
      <c r="M189" s="76">
        <f>INDEX(Table5,MATCH($H189,'AEO Table 5'!$A$31:$A$58,0),MATCH(M$185,'AEO Table 5'!$C$13:$AI$13,0))*quadrillion</f>
        <v>110810000000000</v>
      </c>
      <c r="N189" s="76">
        <f>INDEX(Table5,MATCH($H189,'AEO Table 5'!$A$31:$A$58,0),MATCH(N$185,'AEO Table 5'!$C$13:$AI$13,0))*quadrillion</f>
        <v>112104000000000</v>
      </c>
      <c r="O189" s="76">
        <f>INDEX(Table5,MATCH($H189,'AEO Table 5'!$A$31:$A$58,0),MATCH(O$185,'AEO Table 5'!$C$13:$AI$13,0))*quadrillion</f>
        <v>113288000000000</v>
      </c>
      <c r="P189" s="76">
        <f>INDEX(Table5,MATCH($H189,'AEO Table 5'!$A$31:$A$58,0),MATCH(P$185,'AEO Table 5'!$C$13:$AI$13,0))*quadrillion</f>
        <v>114641000000000</v>
      </c>
      <c r="Q189" s="76">
        <f>INDEX(Table5,MATCH($H189,'AEO Table 5'!$A$31:$A$58,0),MATCH(Q$185,'AEO Table 5'!$C$13:$AI$13,0))*quadrillion</f>
        <v>115216000000000</v>
      </c>
      <c r="R189" s="76">
        <f>INDEX(Table5,MATCH($H189,'AEO Table 5'!$A$31:$A$58,0),MATCH(R$185,'AEO Table 5'!$C$13:$AI$13,0))*quadrillion</f>
        <v>115519000000000</v>
      </c>
      <c r="S189" s="76">
        <f>INDEX(Table5,MATCH($H189,'AEO Table 5'!$A$31:$A$58,0),MATCH(S$185,'AEO Table 5'!$C$13:$AI$13,0))*quadrillion</f>
        <v>115522000000000</v>
      </c>
      <c r="T189" s="76">
        <f>INDEX(Table5,MATCH($H189,'AEO Table 5'!$A$31:$A$58,0),MATCH(T$185,'AEO Table 5'!$C$13:$AI$13,0))*quadrillion</f>
        <v>115560000000000</v>
      </c>
      <c r="U189" s="76">
        <f>INDEX(Table5,MATCH($H189,'AEO Table 5'!$A$31:$A$58,0),MATCH(U$185,'AEO Table 5'!$C$13:$AI$13,0))*quadrillion</f>
        <v>115129000000000</v>
      </c>
      <c r="V189" s="76">
        <f>INDEX(Table5,MATCH($H189,'AEO Table 5'!$A$31:$A$58,0),MATCH(V$185,'AEO Table 5'!$C$13:$AI$13,0))*quadrillion</f>
        <v>114836000000000</v>
      </c>
      <c r="W189" s="76">
        <f>INDEX(Table5,MATCH($H189,'AEO Table 5'!$A$31:$A$58,0),MATCH(W$185,'AEO Table 5'!$C$13:$AI$13,0))*quadrillion</f>
        <v>114791000000000</v>
      </c>
      <c r="X189" s="76">
        <f>INDEX(Table5,MATCH($H189,'AEO Table 5'!$A$31:$A$58,0),MATCH(X$185,'AEO Table 5'!$C$13:$AI$13,0))*quadrillion</f>
        <v>114704000000000</v>
      </c>
      <c r="Y189" s="76">
        <f>INDEX(Table5,MATCH($H189,'AEO Table 5'!$A$31:$A$58,0),MATCH(Y$185,'AEO Table 5'!$C$13:$AI$13,0))*quadrillion</f>
        <v>114692000000000</v>
      </c>
      <c r="Z189" s="76">
        <f>INDEX(Table5,MATCH($H189,'AEO Table 5'!$A$31:$A$58,0),MATCH(Z$185,'AEO Table 5'!$C$13:$AI$13,0))*quadrillion</f>
        <v>114723000000000</v>
      </c>
      <c r="AA189" s="76">
        <f>INDEX(Table5,MATCH($H189,'AEO Table 5'!$A$31:$A$58,0),MATCH(AA$185,'AEO Table 5'!$C$13:$AI$13,0))*quadrillion</f>
        <v>114784000000000</v>
      </c>
      <c r="AB189" s="76">
        <f>INDEX(Table5,MATCH($H189,'AEO Table 5'!$A$31:$A$58,0),MATCH(AB$185,'AEO Table 5'!$C$13:$AI$13,0))*quadrillion</f>
        <v>114900000000000</v>
      </c>
      <c r="AC189" s="76">
        <f>INDEX(Table5,MATCH($H189,'AEO Table 5'!$A$31:$A$58,0),MATCH(AC$185,'AEO Table 5'!$C$13:$AI$13,0))*quadrillion</f>
        <v>115022000000000</v>
      </c>
      <c r="AD189" s="76">
        <f>INDEX(Table5,MATCH($H189,'AEO Table 5'!$A$31:$A$58,0),MATCH(AD$185,'AEO Table 5'!$C$13:$AI$13,0))*quadrillion</f>
        <v>115119000000000</v>
      </c>
      <c r="AE189" s="76">
        <f>INDEX(Table5,MATCH($H189,'AEO Table 5'!$A$31:$A$58,0),MATCH(AE$185,'AEO Table 5'!$C$13:$AI$13,0))*quadrillion</f>
        <v>115342000000000</v>
      </c>
      <c r="AF189" s="76">
        <f>INDEX(Table5,MATCH($H189,'AEO Table 5'!$A$31:$A$58,0),MATCH(AF$185,'AEO Table 5'!$C$13:$AI$13,0))*quadrillion</f>
        <v>115551000000000</v>
      </c>
      <c r="AG189" s="76">
        <f>INDEX(Table5,MATCH($H189,'AEO Table 5'!$A$31:$A$58,0),MATCH(AG$185,'AEO Table 5'!$C$13:$AI$13,0))*quadrillion</f>
        <v>115602000000000</v>
      </c>
      <c r="AH189" s="76">
        <f>INDEX(Table5,MATCH($H189,'AEO Table 5'!$A$31:$A$58,0),MATCH(AH$185,'AEO Table 5'!$C$13:$AI$13,0))*quadrillion</f>
        <v>115676000000000</v>
      </c>
      <c r="AI189" s="76">
        <f>INDEX(Table5,MATCH($H189,'AEO Table 5'!$A$31:$A$58,0),MATCH(AI$185,'AEO Table 5'!$C$13:$AI$13,0))*quadrillion</f>
        <v>115794000000000</v>
      </c>
      <c r="AJ189" s="76">
        <f>INDEX(Table5,MATCH($H189,'AEO Table 5'!$A$31:$A$58,0),MATCH(AJ$185,'AEO Table 5'!$C$13:$AI$13,0))*quadrillion</f>
        <v>115809000000000</v>
      </c>
      <c r="AK189" s="76">
        <f>INDEX(Table5,MATCH($H189,'AEO Table 5'!$A$31:$A$58,0),MATCH(AK$185,'AEO Table 5'!$C$13:$AI$13,0))*quadrillion</f>
        <v>115978000000000</v>
      </c>
      <c r="AL189" s="76">
        <f>INDEX(Table5,MATCH($H189,'AEO Table 5'!$A$31:$A$58,0),MATCH(AL$185,'AEO Table 5'!$C$13:$AI$13,0))*quadrillion</f>
        <v>116095000000000</v>
      </c>
      <c r="AM189" s="76">
        <f>INDEX(Table5,MATCH($H189,'AEO Table 5'!$A$31:$A$58,0),MATCH(AM$185,'AEO Table 5'!$C$13:$AI$13,0))*quadrillion</f>
        <v>116202000000000</v>
      </c>
      <c r="AN189" s="76">
        <f>INDEX(Table5,MATCH($H189,'AEO Table 5'!$A$31:$A$58,0),MATCH(AN$185,'AEO Table 5'!$C$13:$AI$13,0))*quadrillion</f>
        <v>116324000000000</v>
      </c>
      <c r="AO189" s="76">
        <f>INDEX(Table5,MATCH($H189,'AEO Table 5'!$A$31:$A$58,0),MATCH(AO$185,'AEO Table 5'!$C$13:$AI$13,0))*quadrillion</f>
        <v>116487000000000</v>
      </c>
    </row>
    <row r="190" spans="6:41" x14ac:dyDescent="0.45">
      <c r="I190" s="1" t="s">
        <v>111</v>
      </c>
      <c r="J190" s="9">
        <v>0</v>
      </c>
      <c r="K190" s="9">
        <v>0</v>
      </c>
      <c r="L190" s="9">
        <v>0</v>
      </c>
      <c r="M190" s="9">
        <v>0</v>
      </c>
      <c r="N190" s="9">
        <v>0</v>
      </c>
      <c r="O190" s="9">
        <v>0</v>
      </c>
      <c r="P190" s="9">
        <v>0</v>
      </c>
      <c r="Q190" s="9">
        <v>0</v>
      </c>
      <c r="R190" s="9">
        <v>0</v>
      </c>
      <c r="S190" s="9">
        <v>0</v>
      </c>
      <c r="T190" s="9">
        <v>0</v>
      </c>
      <c r="U190" s="9">
        <v>0</v>
      </c>
      <c r="V190" s="9">
        <v>0</v>
      </c>
      <c r="W190" s="9">
        <v>0</v>
      </c>
      <c r="X190" s="9">
        <v>0</v>
      </c>
      <c r="Y190" s="9">
        <v>0</v>
      </c>
      <c r="Z190" s="9">
        <v>0</v>
      </c>
      <c r="AA190" s="9">
        <v>0</v>
      </c>
      <c r="AB190" s="9">
        <v>0</v>
      </c>
      <c r="AC190" s="9">
        <v>0</v>
      </c>
      <c r="AD190" s="9">
        <v>0</v>
      </c>
      <c r="AE190" s="9">
        <v>0</v>
      </c>
      <c r="AF190" s="9">
        <v>0</v>
      </c>
      <c r="AG190" s="9">
        <v>0</v>
      </c>
      <c r="AH190" s="9">
        <v>0</v>
      </c>
      <c r="AI190" s="9">
        <v>0</v>
      </c>
      <c r="AJ190" s="9">
        <v>0</v>
      </c>
      <c r="AK190" s="9">
        <v>0</v>
      </c>
      <c r="AL190" s="9">
        <v>0</v>
      </c>
      <c r="AM190" s="9">
        <v>0</v>
      </c>
      <c r="AN190" s="9">
        <v>0</v>
      </c>
      <c r="AO190" s="9">
        <v>0</v>
      </c>
    </row>
    <row r="191" spans="6:41" x14ac:dyDescent="0.45">
      <c r="I191" s="1" t="s">
        <v>239</v>
      </c>
      <c r="J191" s="9">
        <v>0</v>
      </c>
      <c r="K191" s="9">
        <v>0</v>
      </c>
      <c r="L191" s="9">
        <v>0</v>
      </c>
      <c r="M191" s="9">
        <v>0</v>
      </c>
      <c r="N191" s="9">
        <v>0</v>
      </c>
      <c r="O191" s="9">
        <v>0</v>
      </c>
      <c r="P191" s="9">
        <v>0</v>
      </c>
      <c r="Q191" s="9">
        <v>0</v>
      </c>
      <c r="R191" s="9">
        <v>0</v>
      </c>
      <c r="S191" s="9">
        <v>0</v>
      </c>
      <c r="T191" s="9">
        <v>0</v>
      </c>
      <c r="U191" s="9">
        <v>0</v>
      </c>
      <c r="V191" s="9">
        <v>0</v>
      </c>
      <c r="W191" s="9">
        <v>0</v>
      </c>
      <c r="X191" s="9">
        <v>0</v>
      </c>
      <c r="Y191" s="9">
        <v>0</v>
      </c>
      <c r="Z191" s="9">
        <v>0</v>
      </c>
      <c r="AA191" s="9">
        <v>0</v>
      </c>
      <c r="AB191" s="9">
        <v>0</v>
      </c>
      <c r="AC191" s="9">
        <v>0</v>
      </c>
      <c r="AD191" s="9">
        <v>0</v>
      </c>
      <c r="AE191" s="9">
        <v>0</v>
      </c>
      <c r="AF191" s="9">
        <v>0</v>
      </c>
      <c r="AG191" s="9">
        <v>0</v>
      </c>
      <c r="AH191" s="9">
        <v>0</v>
      </c>
      <c r="AI191" s="9">
        <v>0</v>
      </c>
      <c r="AJ191" s="9">
        <v>0</v>
      </c>
      <c r="AK191" s="9">
        <v>0</v>
      </c>
      <c r="AL191" s="9">
        <v>0</v>
      </c>
      <c r="AM191" s="9">
        <v>0</v>
      </c>
      <c r="AN191" s="9">
        <v>0</v>
      </c>
      <c r="AO191" s="9">
        <v>0</v>
      </c>
    </row>
    <row r="192" spans="6:41" x14ac:dyDescent="0.45">
      <c r="I192" s="1" t="s">
        <v>387</v>
      </c>
      <c r="J192" s="9">
        <v>0</v>
      </c>
      <c r="K192" s="9">
        <v>0</v>
      </c>
      <c r="L192" s="9">
        <v>0</v>
      </c>
      <c r="M192" s="9">
        <v>0</v>
      </c>
      <c r="N192" s="9">
        <v>0</v>
      </c>
      <c r="O192" s="9">
        <v>0</v>
      </c>
      <c r="P192" s="9">
        <v>0</v>
      </c>
      <c r="Q192" s="9">
        <v>0</v>
      </c>
      <c r="R192" s="9">
        <v>0</v>
      </c>
      <c r="S192" s="9">
        <v>0</v>
      </c>
      <c r="T192" s="9">
        <v>0</v>
      </c>
      <c r="U192" s="9">
        <v>0</v>
      </c>
      <c r="V192" s="9">
        <v>0</v>
      </c>
      <c r="W192" s="9">
        <v>0</v>
      </c>
      <c r="X192" s="9">
        <v>0</v>
      </c>
      <c r="Y192" s="9">
        <v>0</v>
      </c>
      <c r="Z192" s="9">
        <v>0</v>
      </c>
      <c r="AA192" s="9">
        <v>0</v>
      </c>
      <c r="AB192" s="9">
        <v>0</v>
      </c>
      <c r="AC192" s="9">
        <v>0</v>
      </c>
      <c r="AD192" s="9">
        <v>0</v>
      </c>
      <c r="AE192" s="9">
        <v>0</v>
      </c>
      <c r="AF192" s="9">
        <v>0</v>
      </c>
      <c r="AG192" s="9">
        <v>0</v>
      </c>
      <c r="AH192" s="9">
        <v>0</v>
      </c>
      <c r="AI192" s="9">
        <v>0</v>
      </c>
      <c r="AJ192" s="9">
        <v>0</v>
      </c>
      <c r="AK192" s="9">
        <v>0</v>
      </c>
      <c r="AL192" s="9">
        <v>0</v>
      </c>
      <c r="AM192" s="9">
        <v>0</v>
      </c>
      <c r="AN192" s="9">
        <v>0</v>
      </c>
      <c r="AO192" s="9">
        <v>0</v>
      </c>
    </row>
    <row r="193" spans="8:41" x14ac:dyDescent="0.45">
      <c r="I193" s="1" t="s">
        <v>388</v>
      </c>
      <c r="J193" s="9">
        <v>0</v>
      </c>
      <c r="K193" s="9">
        <v>0</v>
      </c>
      <c r="L193" s="9">
        <v>0</v>
      </c>
      <c r="M193" s="9">
        <v>0</v>
      </c>
      <c r="N193" s="9">
        <v>0</v>
      </c>
      <c r="O193" s="9">
        <v>0</v>
      </c>
      <c r="P193" s="9">
        <v>0</v>
      </c>
      <c r="Q193" s="9">
        <v>0</v>
      </c>
      <c r="R193" s="9">
        <v>0</v>
      </c>
      <c r="S193" s="9">
        <v>0</v>
      </c>
      <c r="T193" s="9">
        <v>0</v>
      </c>
      <c r="U193" s="9">
        <v>0</v>
      </c>
      <c r="V193" s="9">
        <v>0</v>
      </c>
      <c r="W193" s="9">
        <v>0</v>
      </c>
      <c r="X193" s="9">
        <v>0</v>
      </c>
      <c r="Y193" s="9">
        <v>0</v>
      </c>
      <c r="Z193" s="9">
        <v>0</v>
      </c>
      <c r="AA193" s="9">
        <v>0</v>
      </c>
      <c r="AB193" s="9">
        <v>0</v>
      </c>
      <c r="AC193" s="9">
        <v>0</v>
      </c>
      <c r="AD193" s="9">
        <v>0</v>
      </c>
      <c r="AE193" s="9">
        <v>0</v>
      </c>
      <c r="AF193" s="9">
        <v>0</v>
      </c>
      <c r="AG193" s="9">
        <v>0</v>
      </c>
      <c r="AH193" s="9">
        <v>0</v>
      </c>
      <c r="AI193" s="9">
        <v>0</v>
      </c>
      <c r="AJ193" s="9">
        <v>0</v>
      </c>
      <c r="AK193" s="9">
        <v>0</v>
      </c>
      <c r="AL193" s="9">
        <v>0</v>
      </c>
      <c r="AM193" s="9">
        <v>0</v>
      </c>
      <c r="AN193" s="9">
        <v>0</v>
      </c>
      <c r="AO193" s="9">
        <v>0</v>
      </c>
    </row>
    <row r="194" spans="8:41" x14ac:dyDescent="0.45">
      <c r="H194" s="14" t="s">
        <v>559</v>
      </c>
      <c r="I194" s="1" t="s">
        <v>389</v>
      </c>
      <c r="J194" s="76">
        <f>(1-Fraction_coal)*INDEX(Table5,MATCH(Calculations!$H194,'AEO Table 5'!$A$31:$A$58,0),MATCH(Calculations!J$185,'AEO Table 5'!$C$1:$AI$1,0))*quadrillion-SUM(Calculations!J$142,Calculations!J$181)</f>
        <v>160904139116199</v>
      </c>
      <c r="K194" s="76">
        <f>(1-Fraction_coal)*INDEX(Table5,MATCH(Calculations!$H194,'AEO Table 5'!$A$31:$A$58,0),MATCH(Calculations!K$185,'AEO Table 5'!$C$1:$AI$1,0))*quadrillion-SUM(Calculations!K$142,Calculations!K$181)</f>
        <v>173139631168425.13</v>
      </c>
      <c r="L194" s="76">
        <f>(1-Fraction_coal)*INDEX(Table5,MATCH(Calculations!$H194,'AEO Table 5'!$A$31:$A$58,0),MATCH(Calculations!L$185,'AEO Table 5'!$C$1:$AI$1,0))*quadrillion-SUM(Calculations!L$142,Calculations!L$181)</f>
        <v>176214947486002.81</v>
      </c>
      <c r="M194" s="76">
        <f>(1-Fraction_coal)*INDEX(Table5,MATCH(Calculations!$H194,'AEO Table 5'!$A$31:$A$58,0),MATCH(Calculations!M$185,'AEO Table 5'!$C$1:$AI$1,0))*quadrillion-SUM(Calculations!M$142,Calculations!M$181)</f>
        <v>178123737909340.63</v>
      </c>
      <c r="N194" s="76">
        <f>(1-Fraction_coal)*INDEX(Table5,MATCH(Calculations!$H194,'AEO Table 5'!$A$31:$A$58,0),MATCH(Calculations!N$185,'AEO Table 5'!$C$1:$AI$1,0))*quadrillion-SUM(Calculations!N$142,Calculations!N$181)</f>
        <v>180203350539407.63</v>
      </c>
      <c r="O194" s="76">
        <f>(1-Fraction_coal)*INDEX(Table5,MATCH(Calculations!$H194,'AEO Table 5'!$A$31:$A$58,0),MATCH(Calculations!O$185,'AEO Table 5'!$C$1:$AI$1,0))*quadrillion-SUM(Calculations!O$142,Calculations!O$181)</f>
        <v>182341098211340.31</v>
      </c>
      <c r="P194" s="76">
        <f>(1-Fraction_coal)*INDEX(Table5,MATCH(Calculations!$H194,'AEO Table 5'!$A$31:$A$58,0),MATCH(Calculations!P$185,'AEO Table 5'!$C$1:$AI$1,0))*quadrillion-SUM(Calculations!P$142,Calculations!P$181)</f>
        <v>184640262526639.06</v>
      </c>
      <c r="Q194" s="76">
        <f>(1-Fraction_coal)*INDEX(Table5,MATCH(Calculations!$H194,'AEO Table 5'!$A$31:$A$58,0),MATCH(Calculations!Q$185,'AEO Table 5'!$C$1:$AI$1,0))*quadrillion-SUM(Calculations!Q$142,Calculations!Q$181)</f>
        <v>186941759997118.94</v>
      </c>
      <c r="R194" s="76">
        <f>(1-Fraction_coal)*INDEX(Table5,MATCH(Calculations!$H194,'AEO Table 5'!$A$31:$A$58,0),MATCH(Calculations!R$185,'AEO Table 5'!$C$1:$AI$1,0))*quadrillion-SUM(Calculations!R$142,Calculations!R$181)</f>
        <v>189059656687523.25</v>
      </c>
      <c r="S194" s="76">
        <f>(1-Fraction_coal)*INDEX(Table5,MATCH(Calculations!$H194,'AEO Table 5'!$A$31:$A$58,0),MATCH(Calculations!S$185,'AEO Table 5'!$C$1:$AI$1,0))*quadrillion-SUM(Calculations!S$142,Calculations!S$181)</f>
        <v>191296705321342.06</v>
      </c>
      <c r="T194" s="76">
        <f>(1-Fraction_coal)*INDEX(Table5,MATCH(Calculations!$H194,'AEO Table 5'!$A$31:$A$58,0),MATCH(Calculations!T$185,'AEO Table 5'!$C$1:$AI$1,0))*quadrillion-SUM(Calculations!T$142,Calculations!T$181)</f>
        <v>193513726498032.06</v>
      </c>
      <c r="U194" s="76">
        <f>(1-Fraction_coal)*INDEX(Table5,MATCH(Calculations!$H194,'AEO Table 5'!$A$31:$A$58,0),MATCH(Calculations!U$185,'AEO Table 5'!$C$1:$AI$1,0))*quadrillion-SUM(Calculations!U$142,Calculations!U$181)</f>
        <v>195048843552280.13</v>
      </c>
      <c r="V194" s="76">
        <f>(1-Fraction_coal)*INDEX(Table5,MATCH(Calculations!$H194,'AEO Table 5'!$A$31:$A$58,0),MATCH(Calculations!V$185,'AEO Table 5'!$C$1:$AI$1,0))*quadrillion-SUM(Calculations!V$142,Calculations!V$181)</f>
        <v>196917861308201.5</v>
      </c>
      <c r="W194" s="76">
        <f>(1-Fraction_coal)*INDEX(Table5,MATCH(Calculations!$H194,'AEO Table 5'!$A$31:$A$58,0),MATCH(Calculations!W$185,'AEO Table 5'!$C$1:$AI$1,0))*quadrillion-SUM(Calculations!W$142,Calculations!W$181)</f>
        <v>199014183364107.44</v>
      </c>
      <c r="X194" s="76">
        <f>(1-Fraction_coal)*INDEX(Table5,MATCH(Calculations!$H194,'AEO Table 5'!$A$31:$A$58,0),MATCH(Calculations!X$185,'AEO Table 5'!$C$1:$AI$1,0))*quadrillion-SUM(Calculations!X$142,Calculations!X$181)</f>
        <v>201096851152055.06</v>
      </c>
      <c r="Y194" s="76">
        <f>(1-Fraction_coal)*INDEX(Table5,MATCH(Calculations!$H194,'AEO Table 5'!$A$31:$A$58,0),MATCH(Calculations!Y$185,'AEO Table 5'!$C$1:$AI$1,0))*quadrillion-SUM(Calculations!Y$142,Calculations!Y$181)</f>
        <v>203218932854206.38</v>
      </c>
      <c r="Z194" s="76">
        <f>(1-Fraction_coal)*INDEX(Table5,MATCH(Calculations!$H194,'AEO Table 5'!$A$31:$A$58,0),MATCH(Calculations!Z$185,'AEO Table 5'!$C$1:$AI$1,0))*quadrillion-SUM(Calculations!Z$142,Calculations!Z$181)</f>
        <v>205466451394294.06</v>
      </c>
      <c r="AA194" s="76">
        <f>(1-Fraction_coal)*INDEX(Table5,MATCH(Calculations!$H194,'AEO Table 5'!$A$31:$A$58,0),MATCH(Calculations!AA$185,'AEO Table 5'!$C$1:$AI$1,0))*quadrillion-SUM(Calculations!AA$142,Calculations!AA$181)</f>
        <v>207701450297362.5</v>
      </c>
      <c r="AB194" s="76">
        <f>(1-Fraction_coal)*INDEX(Table5,MATCH(Calculations!$H194,'AEO Table 5'!$A$31:$A$58,0),MATCH(Calculations!AB$185,'AEO Table 5'!$C$1:$AI$1,0))*quadrillion-SUM(Calculations!AB$142,Calculations!AB$181)</f>
        <v>209927390499234.13</v>
      </c>
      <c r="AC194" s="76">
        <f>(1-Fraction_coal)*INDEX(Table5,MATCH(Calculations!$H194,'AEO Table 5'!$A$31:$A$58,0),MATCH(Calculations!AC$185,'AEO Table 5'!$C$1:$AI$1,0))*quadrillion-SUM(Calculations!AC$142,Calculations!AC$181)</f>
        <v>212207075707048.81</v>
      </c>
      <c r="AD194" s="76">
        <f>(1-Fraction_coal)*INDEX(Table5,MATCH(Calculations!$H194,'AEO Table 5'!$A$31:$A$58,0),MATCH(Calculations!AD$185,'AEO Table 5'!$C$1:$AI$1,0))*quadrillion-SUM(Calculations!AD$142,Calculations!AD$181)</f>
        <v>214411274950350</v>
      </c>
      <c r="AE194" s="76">
        <f>(1-Fraction_coal)*INDEX(Table5,MATCH(Calculations!$H194,'AEO Table 5'!$A$31:$A$58,0),MATCH(Calculations!AE$185,'AEO Table 5'!$C$1:$AI$1,0))*quadrillion-SUM(Calculations!AE$142,Calculations!AE$181)</f>
        <v>216793329994834.88</v>
      </c>
      <c r="AF194" s="76">
        <f>(1-Fraction_coal)*INDEX(Table5,MATCH(Calculations!$H194,'AEO Table 5'!$A$31:$A$58,0),MATCH(Calculations!AF$185,'AEO Table 5'!$C$1:$AI$1,0))*quadrillion-SUM(Calculations!AF$142,Calculations!AF$181)</f>
        <v>219057795156688</v>
      </c>
      <c r="AG194" s="76">
        <f>(1-Fraction_coal)*INDEX(Table5,MATCH(Calculations!$H194,'AEO Table 5'!$A$31:$A$58,0),MATCH(Calculations!AG$185,'AEO Table 5'!$C$1:$AI$1,0))*quadrillion-SUM(Calculations!AG$142,Calculations!AG$181)</f>
        <v>221235527731074.44</v>
      </c>
      <c r="AH194" s="76">
        <f>(1-Fraction_coal)*INDEX(Table5,MATCH(Calculations!$H194,'AEO Table 5'!$A$31:$A$58,0),MATCH(Calculations!AH$185,'AEO Table 5'!$C$1:$AI$1,0))*quadrillion-SUM(Calculations!AH$142,Calculations!AH$181)</f>
        <v>223446544231371.13</v>
      </c>
      <c r="AI194" s="76">
        <f>(1-Fraction_coal)*INDEX(Table5,MATCH(Calculations!$H194,'AEO Table 5'!$A$31:$A$58,0),MATCH(Calculations!AI$185,'AEO Table 5'!$C$1:$AI$1,0))*quadrillion-SUM(Calculations!AI$142,Calculations!AI$181)</f>
        <v>225740337602295.69</v>
      </c>
      <c r="AJ194" s="76">
        <f>(1-Fraction_coal)*INDEX(Table5,MATCH(Calculations!$H194,'AEO Table 5'!$A$31:$A$58,0),MATCH(Calculations!AJ$185,'AEO Table 5'!$C$1:$AI$1,0))*quadrillion-SUM(Calculations!AJ$142,Calculations!AJ$181)</f>
        <v>227939149321143.31</v>
      </c>
      <c r="AK194" s="76">
        <f>(1-Fraction_coal)*INDEX(Table5,MATCH(Calculations!$H194,'AEO Table 5'!$A$31:$A$58,0),MATCH(Calculations!AK$185,'AEO Table 5'!$C$1:$AI$1,0))*quadrillion-SUM(Calculations!AK$142,Calculations!AK$181)</f>
        <v>230273970945404.88</v>
      </c>
      <c r="AL194" s="76">
        <f>(1-Fraction_coal)*INDEX(Table5,MATCH(Calculations!$H194,'AEO Table 5'!$A$31:$A$58,0),MATCH(Calculations!AL$185,'AEO Table 5'!$C$1:$AI$1,0))*quadrillion-SUM(Calculations!AL$142,Calculations!AL$181)</f>
        <v>232455129285610.81</v>
      </c>
      <c r="AM194" s="76">
        <f>(1-Fraction_coal)*INDEX(Table5,MATCH(Calculations!$H194,'AEO Table 5'!$A$31:$A$58,0),MATCH(Calculations!AM$185,'AEO Table 5'!$C$1:$AI$1,0))*quadrillion-SUM(Calculations!AM$142,Calculations!AM$181)</f>
        <v>234731354009679.94</v>
      </c>
      <c r="AN194" s="76">
        <f>(1-Fraction_coal)*INDEX(Table5,MATCH(Calculations!$H194,'AEO Table 5'!$A$31:$A$58,0),MATCH(Calculations!AN$185,'AEO Table 5'!$C$1:$AI$1,0))*quadrillion-SUM(Calculations!AN$142,Calculations!AN$181)</f>
        <v>237017499824068.13</v>
      </c>
      <c r="AO194" s="76">
        <f>(1-Fraction_coal)*INDEX(Table5,MATCH(Calculations!$H194,'AEO Table 5'!$A$31:$A$58,0),MATCH(Calculations!AO$185,'AEO Table 5'!$C$1:$AI$1,0))*quadrillion-SUM(Calculations!AO$142,Calculations!AO$181)</f>
        <v>239281154898753.13</v>
      </c>
    </row>
    <row r="195" spans="8:41" x14ac:dyDescent="0.45">
      <c r="I195" s="1" t="s">
        <v>390</v>
      </c>
      <c r="J195" s="9">
        <v>0</v>
      </c>
      <c r="K195" s="9">
        <v>0</v>
      </c>
      <c r="L195" s="9">
        <v>0</v>
      </c>
      <c r="M195" s="9">
        <v>0</v>
      </c>
      <c r="N195" s="9">
        <v>0</v>
      </c>
      <c r="O195" s="9">
        <v>0</v>
      </c>
      <c r="P195" s="9">
        <v>0</v>
      </c>
      <c r="Q195" s="9">
        <v>0</v>
      </c>
      <c r="R195" s="9">
        <v>0</v>
      </c>
      <c r="S195" s="9">
        <v>0</v>
      </c>
      <c r="T195" s="9">
        <v>0</v>
      </c>
      <c r="U195" s="9">
        <v>0</v>
      </c>
      <c r="V195" s="9">
        <v>0</v>
      </c>
      <c r="W195" s="9">
        <v>0</v>
      </c>
      <c r="X195" s="9">
        <v>0</v>
      </c>
      <c r="Y195" s="9">
        <v>0</v>
      </c>
      <c r="Z195" s="9">
        <v>0</v>
      </c>
      <c r="AA195" s="9">
        <v>0</v>
      </c>
      <c r="AB195" s="9">
        <v>0</v>
      </c>
      <c r="AC195" s="9">
        <v>0</v>
      </c>
      <c r="AD195" s="9">
        <v>0</v>
      </c>
      <c r="AE195" s="9">
        <v>0</v>
      </c>
      <c r="AF195" s="9">
        <v>0</v>
      </c>
      <c r="AG195" s="9">
        <v>0</v>
      </c>
      <c r="AH195" s="9">
        <v>0</v>
      </c>
      <c r="AI195" s="9">
        <v>0</v>
      </c>
      <c r="AJ195" s="9">
        <v>0</v>
      </c>
      <c r="AK195" s="9">
        <v>0</v>
      </c>
      <c r="AL195" s="9">
        <v>0</v>
      </c>
      <c r="AM195" s="9">
        <v>0</v>
      </c>
      <c r="AN195" s="9">
        <v>0</v>
      </c>
      <c r="AO195" s="9">
        <v>0</v>
      </c>
    </row>
  </sheetData>
  <conditionalFormatting sqref="G56:H56">
    <cfRule type="duplicateValues" dxfId="27" priority="30"/>
  </conditionalFormatting>
  <conditionalFormatting sqref="F56">
    <cfRule type="duplicateValues" dxfId="26" priority="29"/>
  </conditionalFormatting>
  <conditionalFormatting sqref="H6">
    <cfRule type="duplicateValues" dxfId="25" priority="26"/>
  </conditionalFormatting>
  <conditionalFormatting sqref="H71">
    <cfRule type="duplicateValues" dxfId="24" priority="25"/>
  </conditionalFormatting>
  <conditionalFormatting sqref="H7">
    <cfRule type="duplicateValues" dxfId="23" priority="24"/>
  </conditionalFormatting>
  <conditionalFormatting sqref="H72">
    <cfRule type="duplicateValues" dxfId="22" priority="23"/>
  </conditionalFormatting>
  <conditionalFormatting sqref="H9">
    <cfRule type="duplicateValues" dxfId="21" priority="22"/>
  </conditionalFormatting>
  <conditionalFormatting sqref="H74">
    <cfRule type="duplicateValues" dxfId="20" priority="21"/>
  </conditionalFormatting>
  <conditionalFormatting sqref="H77">
    <cfRule type="duplicateValues" dxfId="19" priority="20"/>
  </conditionalFormatting>
  <conditionalFormatting sqref="H12">
    <cfRule type="duplicateValues" dxfId="18" priority="19"/>
  </conditionalFormatting>
  <conditionalFormatting sqref="H19">
    <cfRule type="duplicateValues" dxfId="17" priority="18"/>
  </conditionalFormatting>
  <conditionalFormatting sqref="H84">
    <cfRule type="duplicateValues" dxfId="16" priority="17"/>
  </conditionalFormatting>
  <conditionalFormatting sqref="F45:H45">
    <cfRule type="duplicateValues" dxfId="15" priority="16"/>
  </conditionalFormatting>
  <conditionalFormatting sqref="H46">
    <cfRule type="duplicateValues" dxfId="14" priority="15"/>
  </conditionalFormatting>
  <conditionalFormatting sqref="G51:H51">
    <cfRule type="duplicateValues" dxfId="13" priority="14"/>
  </conditionalFormatting>
  <conditionalFormatting sqref="H58">
    <cfRule type="duplicateValues" dxfId="12" priority="13"/>
  </conditionalFormatting>
  <conditionalFormatting sqref="H59">
    <cfRule type="duplicateValues" dxfId="11" priority="12"/>
  </conditionalFormatting>
  <conditionalFormatting sqref="H64">
    <cfRule type="duplicateValues" dxfId="10" priority="11"/>
  </conditionalFormatting>
  <conditionalFormatting sqref="F110:H110">
    <cfRule type="duplicateValues" dxfId="9" priority="10"/>
  </conditionalFormatting>
  <conditionalFormatting sqref="H111">
    <cfRule type="duplicateValues" dxfId="8" priority="9"/>
  </conditionalFormatting>
  <conditionalFormatting sqref="G116:H116">
    <cfRule type="duplicateValues" dxfId="7" priority="8"/>
  </conditionalFormatting>
  <conditionalFormatting sqref="G121:H121">
    <cfRule type="duplicateValues" dxfId="6" priority="7"/>
  </conditionalFormatting>
  <conditionalFormatting sqref="F121">
    <cfRule type="duplicateValues" dxfId="5" priority="6"/>
  </conditionalFormatting>
  <conditionalFormatting sqref="H123">
    <cfRule type="duplicateValues" dxfId="4" priority="5"/>
  </conditionalFormatting>
  <conditionalFormatting sqref="H124">
    <cfRule type="duplicateValues" dxfId="3" priority="4"/>
  </conditionalFormatting>
  <conditionalFormatting sqref="H129">
    <cfRule type="duplicateValues" dxfId="2" priority="3"/>
  </conditionalFormatting>
  <conditionalFormatting sqref="G82">
    <cfRule type="duplicateValues" dxfId="1" priority="2"/>
  </conditionalFormatting>
  <conditionalFormatting sqref="G17">
    <cfRule type="duplicateValues" dxfId="0" priority="1"/>
  </conditionalFormatting>
  <pageMargins left="0.7" right="0.7" top="0.75" bottom="0.75" header="0.3" footer="0.3"/>
  <pageSetup paperSize="9" orientation="portrait" r:id="rId1"/>
  <ignoredErrors>
    <ignoredError sqref="J138"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zoomScale="60" zoomScaleNormal="60" workbookViewId="0">
      <selection activeCell="B13" sqref="B13"/>
    </sheetView>
  </sheetViews>
  <sheetFormatPr defaultRowHeight="14.25" x14ac:dyDescent="0.45"/>
  <cols>
    <col min="1" max="1" width="29.86328125" customWidth="1"/>
    <col min="2" max="2" width="12" customWidth="1"/>
    <col min="3" max="23" width="9.59765625" bestFit="1" customWidth="1"/>
    <col min="24" max="24" width="11.3984375" customWidth="1"/>
    <col min="25"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Calculations!J4</f>
        <v>570810258883248.75</v>
      </c>
      <c r="C2" s="9">
        <f>Calculations!K4</f>
        <v>560305929780033.94</v>
      </c>
      <c r="D2" s="9">
        <f>Calculations!L4</f>
        <v>543373697969543.06</v>
      </c>
      <c r="E2" s="9">
        <f>Calculations!M4</f>
        <v>538582615059221.69</v>
      </c>
      <c r="F2" s="9">
        <f>Calculations!N4</f>
        <v>532733167512690.31</v>
      </c>
      <c r="G2" s="9">
        <f>Calculations!O4</f>
        <v>526407816412859.5</v>
      </c>
      <c r="H2" s="9">
        <f>Calculations!P4</f>
        <v>519609766497461.94</v>
      </c>
      <c r="I2" s="9">
        <f>Calculations!Q4</f>
        <v>512639461928933.94</v>
      </c>
      <c r="J2" s="9">
        <f>Calculations!R4</f>
        <v>506338146362098.06</v>
      </c>
      <c r="K2" s="9">
        <f>Calculations!S4</f>
        <v>500770715736040.63</v>
      </c>
      <c r="L2" s="9">
        <f>Calculations!T4</f>
        <v>495870671742808.75</v>
      </c>
      <c r="M2" s="9">
        <f>Calculations!U4</f>
        <v>491325552453468.69</v>
      </c>
      <c r="N2" s="9">
        <f>Calculations!V4</f>
        <v>487069660744500.81</v>
      </c>
      <c r="O2" s="9">
        <f>Calculations!W4</f>
        <v>482978011844331.56</v>
      </c>
      <c r="P2" s="9">
        <f>Calculations!X4</f>
        <v>478765384094754.63</v>
      </c>
      <c r="Q2" s="9">
        <f>Calculations!Y4</f>
        <v>474407741962774.94</v>
      </c>
      <c r="R2" s="9">
        <f>Calculations!Z4</f>
        <v>470719088832487.25</v>
      </c>
      <c r="S2" s="9">
        <f>Calculations!AA4</f>
        <v>467131384940778.31</v>
      </c>
      <c r="T2" s="9">
        <f>Calculations!AB4</f>
        <v>463573324873096.38</v>
      </c>
      <c r="U2" s="9">
        <f>Calculations!AC4</f>
        <v>459921526226734.31</v>
      </c>
      <c r="V2" s="9">
        <f>Calculations!AD4</f>
        <v>456111894247038.94</v>
      </c>
      <c r="W2" s="9">
        <f>Calculations!AE4</f>
        <v>452573062605753</v>
      </c>
      <c r="X2" s="9">
        <f>Calculations!AF4</f>
        <v>449127969543147.13</v>
      </c>
      <c r="Y2" s="9">
        <f>Calculations!AG4</f>
        <v>445734953468697.06</v>
      </c>
      <c r="Z2" s="9">
        <f>Calculations!AH4</f>
        <v>442467723350253.75</v>
      </c>
      <c r="AA2" s="9">
        <f>Calculations!AI4</f>
        <v>438974559221658.25</v>
      </c>
      <c r="AB2" s="9">
        <f>Calculations!AJ4</f>
        <v>435748189509306.25</v>
      </c>
      <c r="AC2" s="9">
        <f>Calculations!AK4</f>
        <v>432544252961082.94</v>
      </c>
      <c r="AD2" s="9">
        <f>Calculations!AL4</f>
        <v>429563045685279.13</v>
      </c>
      <c r="AE2" s="9">
        <f>Calculations!AM4</f>
        <v>426500918781725.88</v>
      </c>
      <c r="AF2" s="9">
        <f>Calculations!AN4</f>
        <v>423889858714043.94</v>
      </c>
      <c r="AG2" s="9">
        <f>Calculations!AO4</f>
        <v>421205890862944.13</v>
      </c>
      <c r="AI2" s="52"/>
    </row>
    <row r="3" spans="1:35" x14ac:dyDescent="0.45">
      <c r="A3" s="1" t="s">
        <v>107</v>
      </c>
      <c r="B3" s="9">
        <f>Calculations!J5</f>
        <v>0</v>
      </c>
      <c r="C3" s="9">
        <f>Calculations!K5</f>
        <v>0</v>
      </c>
      <c r="D3" s="9">
        <f>Calculations!L5</f>
        <v>0</v>
      </c>
      <c r="E3" s="9">
        <f>Calculations!M5</f>
        <v>0</v>
      </c>
      <c r="F3" s="9">
        <f>Calculations!N5</f>
        <v>0</v>
      </c>
      <c r="G3" s="9">
        <f>Calculations!O5</f>
        <v>0</v>
      </c>
      <c r="H3" s="9">
        <f>Calculations!P5</f>
        <v>0</v>
      </c>
      <c r="I3" s="9">
        <f>Calculations!Q5</f>
        <v>0</v>
      </c>
      <c r="J3" s="9">
        <f>Calculations!R5</f>
        <v>0</v>
      </c>
      <c r="K3" s="9">
        <f>Calculations!S5</f>
        <v>0</v>
      </c>
      <c r="L3" s="9">
        <f>Calculations!T5</f>
        <v>0</v>
      </c>
      <c r="M3" s="9">
        <f>Calculations!U5</f>
        <v>0</v>
      </c>
      <c r="N3" s="9">
        <f>Calculations!V5</f>
        <v>0</v>
      </c>
      <c r="O3" s="9">
        <f>Calculations!W5</f>
        <v>0</v>
      </c>
      <c r="P3" s="9">
        <f>Calculations!X5</f>
        <v>0</v>
      </c>
      <c r="Q3" s="9">
        <f>Calculations!Y5</f>
        <v>0</v>
      </c>
      <c r="R3" s="9">
        <f>Calculations!Z5</f>
        <v>0</v>
      </c>
      <c r="S3" s="9">
        <f>Calculations!AA5</f>
        <v>0</v>
      </c>
      <c r="T3" s="9">
        <f>Calculations!AB5</f>
        <v>0</v>
      </c>
      <c r="U3" s="9">
        <f>Calculations!AC5</f>
        <v>0</v>
      </c>
      <c r="V3" s="9">
        <f>Calculations!AD5</f>
        <v>0</v>
      </c>
      <c r="W3" s="9">
        <f>Calculations!AE5</f>
        <v>0</v>
      </c>
      <c r="X3" s="9">
        <f>Calculations!AF5</f>
        <v>0</v>
      </c>
      <c r="Y3" s="9">
        <f>Calculations!AG5</f>
        <v>0</v>
      </c>
      <c r="Z3" s="9">
        <f>Calculations!AH5</f>
        <v>0</v>
      </c>
      <c r="AA3" s="9">
        <f>Calculations!AI5</f>
        <v>0</v>
      </c>
      <c r="AB3" s="9">
        <f>Calculations!AJ5</f>
        <v>0</v>
      </c>
      <c r="AC3" s="9">
        <f>Calculations!AK5</f>
        <v>0</v>
      </c>
      <c r="AD3" s="9">
        <f>Calculations!AL5</f>
        <v>0</v>
      </c>
      <c r="AE3" s="9">
        <f>Calculations!AM5</f>
        <v>0</v>
      </c>
      <c r="AF3" s="9">
        <f>Calculations!AN5</f>
        <v>0</v>
      </c>
      <c r="AG3" s="9">
        <f>Calculations!AO5</f>
        <v>0</v>
      </c>
    </row>
    <row r="4" spans="1:35" x14ac:dyDescent="0.45">
      <c r="A4" s="1" t="s">
        <v>108</v>
      </c>
      <c r="B4" s="9">
        <f>Calculations!J6</f>
        <v>3041255247884940.5</v>
      </c>
      <c r="C4" s="9">
        <f>Calculations!K6</f>
        <v>2959644999153976.5</v>
      </c>
      <c r="D4" s="9">
        <f>Calculations!L6</f>
        <v>2890304890016920.5</v>
      </c>
      <c r="E4" s="9">
        <f>Calculations!M6</f>
        <v>2879054658206430</v>
      </c>
      <c r="F4" s="9">
        <f>Calculations!N6</f>
        <v>2864906542301184.5</v>
      </c>
      <c r="G4" s="9">
        <f>Calculations!O6</f>
        <v>2850357834179357</v>
      </c>
      <c r="H4" s="9">
        <f>Calculations!P6</f>
        <v>2832252668358714</v>
      </c>
      <c r="I4" s="9">
        <f>Calculations!Q6</f>
        <v>2810709620135363.5</v>
      </c>
      <c r="J4" s="9">
        <f>Calculations!R6</f>
        <v>2788822863790186</v>
      </c>
      <c r="K4" s="9">
        <f>Calculations!S6</f>
        <v>2767952009306260.5</v>
      </c>
      <c r="L4" s="9">
        <f>Calculations!T6</f>
        <v>2749599277495770</v>
      </c>
      <c r="M4" s="9">
        <f>Calculations!U6</f>
        <v>2731704021996616</v>
      </c>
      <c r="N4" s="9">
        <f>Calculations!V6</f>
        <v>2716760329949238.5</v>
      </c>
      <c r="O4" s="9">
        <f>Calculations!W6</f>
        <v>2702202808798646</v>
      </c>
      <c r="P4" s="9">
        <f>Calculations!X6</f>
        <v>2687095675126903.5</v>
      </c>
      <c r="Q4" s="9">
        <f>Calculations!Y6</f>
        <v>2671848334179357</v>
      </c>
      <c r="R4" s="9">
        <f>Calculations!Z6</f>
        <v>2658434103214890</v>
      </c>
      <c r="S4" s="9">
        <f>Calculations!AA6</f>
        <v>2646567760575296</v>
      </c>
      <c r="T4" s="9">
        <f>Calculations!AB6</f>
        <v>2634168630287648</v>
      </c>
      <c r="U4" s="9">
        <f>Calculations!AC6</f>
        <v>2622269439086294.5</v>
      </c>
      <c r="V4" s="9">
        <f>Calculations!AD6</f>
        <v>2610297340101523</v>
      </c>
      <c r="W4" s="9">
        <f>Calculations!AE6</f>
        <v>2599428472081218</v>
      </c>
      <c r="X4" s="9">
        <f>Calculations!AF6</f>
        <v>2589032302876480.5</v>
      </c>
      <c r="Y4" s="9">
        <f>Calculations!AG6</f>
        <v>2578225126057529.5</v>
      </c>
      <c r="Z4" s="9">
        <f>Calculations!AH6</f>
        <v>2567740826565144</v>
      </c>
      <c r="AA4" s="9">
        <f>Calculations!AI6</f>
        <v>2557589018612521</v>
      </c>
      <c r="AB4" s="9">
        <f>Calculations!AJ6</f>
        <v>2547369109983079.5</v>
      </c>
      <c r="AC4" s="9">
        <f>Calculations!AK6</f>
        <v>2536992970389171</v>
      </c>
      <c r="AD4" s="9">
        <f>Calculations!AL6</f>
        <v>2526495851945854.5</v>
      </c>
      <c r="AE4" s="9">
        <f>Calculations!AM6</f>
        <v>2515794431472081.5</v>
      </c>
      <c r="AF4" s="9">
        <f>Calculations!AN6</f>
        <v>2505148292724196</v>
      </c>
      <c r="AG4" s="9">
        <f>Calculations!AO6</f>
        <v>2494220137055837.5</v>
      </c>
    </row>
    <row r="5" spans="1:35" x14ac:dyDescent="0.45">
      <c r="A5" s="1" t="s">
        <v>109</v>
      </c>
      <c r="B5" s="9">
        <f>Calculations!J7</f>
        <v>317513396785110</v>
      </c>
      <c r="C5" s="9">
        <f>Calculations!K7</f>
        <v>299365768189509.25</v>
      </c>
      <c r="D5" s="9">
        <f>Calculations!L7</f>
        <v>286296847715736.06</v>
      </c>
      <c r="E5" s="9">
        <f>Calculations!M7</f>
        <v>279139065989847.72</v>
      </c>
      <c r="F5" s="9">
        <f>Calculations!N7</f>
        <v>271915587140439.94</v>
      </c>
      <c r="G5" s="9">
        <f>Calculations!O7</f>
        <v>264702523688663.25</v>
      </c>
      <c r="H5" s="9">
        <f>Calculations!P7</f>
        <v>257763465313028.78</v>
      </c>
      <c r="I5" s="9">
        <f>Calculations!Q7</f>
        <v>251218589678510.97</v>
      </c>
      <c r="J5" s="9">
        <f>Calculations!R7</f>
        <v>245404394247038.91</v>
      </c>
      <c r="K5" s="9">
        <f>Calculations!S7</f>
        <v>239699159898477.13</v>
      </c>
      <c r="L5" s="9">
        <f>Calculations!T7</f>
        <v>234291164974619.28</v>
      </c>
      <c r="M5" s="9">
        <f>Calculations!U7</f>
        <v>229220468697123.53</v>
      </c>
      <c r="N5" s="9">
        <f>Calculations!V7</f>
        <v>224277961928933.97</v>
      </c>
      <c r="O5" s="9">
        <f>Calculations!W7</f>
        <v>219502902707275.81</v>
      </c>
      <c r="P5" s="9">
        <f>Calculations!X7</f>
        <v>214836804568527.94</v>
      </c>
      <c r="Q5" s="9">
        <f>Calculations!Y7</f>
        <v>210328539763113.34</v>
      </c>
      <c r="R5" s="9">
        <f>Calculations!Z7</f>
        <v>205978909475465.31</v>
      </c>
      <c r="S5" s="9">
        <f>Calculations!AA7</f>
        <v>201771890016920.47</v>
      </c>
      <c r="T5" s="9">
        <f>Calculations!AB7</f>
        <v>197761961928934</v>
      </c>
      <c r="U5" s="9">
        <f>Calculations!AC7</f>
        <v>193909065989847.69</v>
      </c>
      <c r="V5" s="9">
        <f>Calculations!AD7</f>
        <v>190113054145516.06</v>
      </c>
      <c r="W5" s="9">
        <f>Calculations!AE7</f>
        <v>186584637901861.25</v>
      </c>
      <c r="X5" s="9">
        <f>Calculations!AF7</f>
        <v>183079456006768.16</v>
      </c>
      <c r="Y5" s="9">
        <f>Calculations!AG7</f>
        <v>179470921319796.97</v>
      </c>
      <c r="Z5" s="9">
        <f>Calculations!AH7</f>
        <v>175884819796954.31</v>
      </c>
      <c r="AA5" s="9">
        <f>Calculations!AI7</f>
        <v>172371626057529.63</v>
      </c>
      <c r="AB5" s="9">
        <f>Calculations!AJ7</f>
        <v>168839203891708.97</v>
      </c>
      <c r="AC5" s="9">
        <f>Calculations!AK7</f>
        <v>165431766497461.91</v>
      </c>
      <c r="AD5" s="9">
        <f>Calculations!AL7</f>
        <v>162026732656514.38</v>
      </c>
      <c r="AE5" s="9">
        <f>Calculations!AM7</f>
        <v>158580037225042.31</v>
      </c>
      <c r="AF5" s="9">
        <f>Calculations!AN7</f>
        <v>155215062605752.94</v>
      </c>
      <c r="AG5" s="9">
        <f>Calculations!AO7</f>
        <v>151940621827411.16</v>
      </c>
    </row>
    <row r="6" spans="1:35" x14ac:dyDescent="0.45">
      <c r="A6" s="1" t="s">
        <v>111</v>
      </c>
      <c r="B6" s="9">
        <f>Calculations!J8</f>
        <v>0</v>
      </c>
      <c r="C6" s="9">
        <f>Calculations!K8</f>
        <v>0</v>
      </c>
      <c r="D6" s="9">
        <f>Calculations!L8</f>
        <v>0</v>
      </c>
      <c r="E6" s="9">
        <f>Calculations!M8</f>
        <v>0</v>
      </c>
      <c r="F6" s="9">
        <f>Calculations!N8</f>
        <v>0</v>
      </c>
      <c r="G6" s="9">
        <f>Calculations!O8</f>
        <v>0</v>
      </c>
      <c r="H6" s="9">
        <f>Calculations!P8</f>
        <v>0</v>
      </c>
      <c r="I6" s="9">
        <f>Calculations!Q8</f>
        <v>0</v>
      </c>
      <c r="J6" s="9">
        <f>Calculations!R8</f>
        <v>0</v>
      </c>
      <c r="K6" s="9">
        <f>Calculations!S8</f>
        <v>0</v>
      </c>
      <c r="L6" s="9">
        <f>Calculations!T8</f>
        <v>0</v>
      </c>
      <c r="M6" s="9">
        <f>Calculations!U8</f>
        <v>0</v>
      </c>
      <c r="N6" s="9">
        <f>Calculations!V8</f>
        <v>0</v>
      </c>
      <c r="O6" s="9">
        <f>Calculations!W8</f>
        <v>0</v>
      </c>
      <c r="P6" s="9">
        <f>Calculations!X8</f>
        <v>0</v>
      </c>
      <c r="Q6" s="9">
        <f>Calculations!Y8</f>
        <v>0</v>
      </c>
      <c r="R6" s="9">
        <f>Calculations!Z8</f>
        <v>0</v>
      </c>
      <c r="S6" s="9">
        <f>Calculations!AA8</f>
        <v>0</v>
      </c>
      <c r="T6" s="9">
        <f>Calculations!AB8</f>
        <v>0</v>
      </c>
      <c r="U6" s="9">
        <f>Calculations!AC8</f>
        <v>0</v>
      </c>
      <c r="V6" s="9">
        <f>Calculations!AD8</f>
        <v>0</v>
      </c>
      <c r="W6" s="9">
        <f>Calculations!AE8</f>
        <v>0</v>
      </c>
      <c r="X6" s="9">
        <f>Calculations!AF8</f>
        <v>0</v>
      </c>
      <c r="Y6" s="9">
        <f>Calculations!AG8</f>
        <v>0</v>
      </c>
      <c r="Z6" s="9">
        <f>Calculations!AH8</f>
        <v>0</v>
      </c>
      <c r="AA6" s="9">
        <f>Calculations!AI8</f>
        <v>0</v>
      </c>
      <c r="AB6" s="9">
        <f>Calculations!AJ8</f>
        <v>0</v>
      </c>
      <c r="AC6" s="9">
        <f>Calculations!AK8</f>
        <v>0</v>
      </c>
      <c r="AD6" s="9">
        <f>Calculations!AL8</f>
        <v>0</v>
      </c>
      <c r="AE6" s="9">
        <f>Calculations!AM8</f>
        <v>0</v>
      </c>
      <c r="AF6" s="9">
        <f>Calculations!AN8</f>
        <v>0</v>
      </c>
      <c r="AG6" s="9">
        <f>Calculations!AO8</f>
        <v>0</v>
      </c>
    </row>
    <row r="7" spans="1:35" x14ac:dyDescent="0.45">
      <c r="A7" s="1" t="s">
        <v>239</v>
      </c>
      <c r="B7" s="9">
        <f>Calculations!J9</f>
        <v>423664725888324.88</v>
      </c>
      <c r="C7" s="9">
        <f>Calculations!K9</f>
        <v>398867266497461.88</v>
      </c>
      <c r="D7" s="9">
        <f>Calculations!L9</f>
        <v>378778368020304.56</v>
      </c>
      <c r="E7" s="9">
        <f>Calculations!M9</f>
        <v>371763197123519.44</v>
      </c>
      <c r="F7" s="9">
        <f>Calculations!N9</f>
        <v>366056360406091.38</v>
      </c>
      <c r="G7" s="9">
        <f>Calculations!O9</f>
        <v>361280499999999.94</v>
      </c>
      <c r="H7" s="9">
        <f>Calculations!P9</f>
        <v>355953424703891.69</v>
      </c>
      <c r="I7" s="9">
        <f>Calculations!Q9</f>
        <v>351105457698815.56</v>
      </c>
      <c r="J7" s="9">
        <f>Calculations!R9</f>
        <v>345245594754653.13</v>
      </c>
      <c r="K7" s="9">
        <f>Calculations!S9</f>
        <v>339961783417935.69</v>
      </c>
      <c r="L7" s="9">
        <f>Calculations!T9</f>
        <v>334645924703891.69</v>
      </c>
      <c r="M7" s="9">
        <f>Calculations!U9</f>
        <v>328852560067681.88</v>
      </c>
      <c r="N7" s="9">
        <f>Calculations!V9</f>
        <v>323351627749577</v>
      </c>
      <c r="O7" s="9">
        <f>Calculations!W9</f>
        <v>317664820642978</v>
      </c>
      <c r="P7" s="9">
        <f>Calculations!X9</f>
        <v>312618159898477.13</v>
      </c>
      <c r="Q7" s="9">
        <f>Calculations!Y9</f>
        <v>307339155668358.75</v>
      </c>
      <c r="R7" s="9">
        <f>Calculations!Z9</f>
        <v>301996857868020.25</v>
      </c>
      <c r="S7" s="9">
        <f>Calculations!AA9</f>
        <v>296572038071066</v>
      </c>
      <c r="T7" s="9">
        <f>Calculations!AB9</f>
        <v>291099147208121.81</v>
      </c>
      <c r="U7" s="9">
        <f>Calculations!AC9</f>
        <v>285977175126903.56</v>
      </c>
      <c r="V7" s="9">
        <f>Calculations!AD9</f>
        <v>281182086294416.22</v>
      </c>
      <c r="W7" s="9">
        <f>Calculations!AE9</f>
        <v>276039283417935.66</v>
      </c>
      <c r="X7" s="9">
        <f>Calculations!AF9</f>
        <v>271337933164128.56</v>
      </c>
      <c r="Y7" s="9">
        <f>Calculations!AG9</f>
        <v>267535511844331.66</v>
      </c>
      <c r="Z7" s="9">
        <f>Calculations!AH9</f>
        <v>263980656514382.41</v>
      </c>
      <c r="AA7" s="9">
        <f>Calculations!AI9</f>
        <v>260555593062605.72</v>
      </c>
      <c r="AB7" s="9">
        <f>Calculations!AJ9</f>
        <v>257801922165820.66</v>
      </c>
      <c r="AC7" s="9">
        <f>Calculations!AK9</f>
        <v>254900032148900.16</v>
      </c>
      <c r="AD7" s="9">
        <f>Calculations!AL9</f>
        <v>252236895093062.56</v>
      </c>
      <c r="AE7" s="9">
        <f>Calculations!AM9</f>
        <v>249734796108291.03</v>
      </c>
      <c r="AF7" s="9">
        <f>Calculations!AN9</f>
        <v>247199047377326.53</v>
      </c>
      <c r="AG7" s="9">
        <f>Calculations!AO9</f>
        <v>244320391708967.84</v>
      </c>
    </row>
    <row r="8" spans="1:35" x14ac:dyDescent="0.45">
      <c r="A8" s="1" t="s">
        <v>387</v>
      </c>
      <c r="B8" s="9">
        <f>Calculations!J10</f>
        <v>0</v>
      </c>
      <c r="C8" s="9">
        <f>Calculations!K10</f>
        <v>0</v>
      </c>
      <c r="D8" s="9">
        <f>Calculations!L10</f>
        <v>0</v>
      </c>
      <c r="E8" s="9">
        <f>Calculations!M10</f>
        <v>0</v>
      </c>
      <c r="F8" s="9">
        <f>Calculations!N10</f>
        <v>0</v>
      </c>
      <c r="G8" s="9">
        <f>Calculations!O10</f>
        <v>0</v>
      </c>
      <c r="H8" s="9">
        <f>Calculations!P10</f>
        <v>0</v>
      </c>
      <c r="I8" s="9">
        <f>Calculations!Q10</f>
        <v>0</v>
      </c>
      <c r="J8" s="9">
        <f>Calculations!R10</f>
        <v>0</v>
      </c>
      <c r="K8" s="9">
        <f>Calculations!S10</f>
        <v>0</v>
      </c>
      <c r="L8" s="9">
        <f>Calculations!T10</f>
        <v>0</v>
      </c>
      <c r="M8" s="9">
        <f>Calculations!U10</f>
        <v>0</v>
      </c>
      <c r="N8" s="9">
        <f>Calculations!V10</f>
        <v>0</v>
      </c>
      <c r="O8" s="9">
        <f>Calculations!W10</f>
        <v>0</v>
      </c>
      <c r="P8" s="9">
        <f>Calculations!X10</f>
        <v>0</v>
      </c>
      <c r="Q8" s="9">
        <f>Calculations!Y10</f>
        <v>0</v>
      </c>
      <c r="R8" s="9">
        <f>Calculations!Z10</f>
        <v>0</v>
      </c>
      <c r="S8" s="9">
        <f>Calculations!AA10</f>
        <v>0</v>
      </c>
      <c r="T8" s="9">
        <f>Calculations!AB10</f>
        <v>0</v>
      </c>
      <c r="U8" s="9">
        <f>Calculations!AC10</f>
        <v>0</v>
      </c>
      <c r="V8" s="9">
        <f>Calculations!AD10</f>
        <v>0</v>
      </c>
      <c r="W8" s="9">
        <f>Calculations!AE10</f>
        <v>0</v>
      </c>
      <c r="X8" s="9">
        <f>Calculations!AF10</f>
        <v>0</v>
      </c>
      <c r="Y8" s="9">
        <f>Calculations!AG10</f>
        <v>0</v>
      </c>
      <c r="Z8" s="9">
        <f>Calculations!AH10</f>
        <v>0</v>
      </c>
      <c r="AA8" s="9">
        <f>Calculations!AI10</f>
        <v>0</v>
      </c>
      <c r="AB8" s="9">
        <f>Calculations!AJ10</f>
        <v>0</v>
      </c>
      <c r="AC8" s="9">
        <f>Calculations!AK10</f>
        <v>0</v>
      </c>
      <c r="AD8" s="9">
        <f>Calculations!AL10</f>
        <v>0</v>
      </c>
      <c r="AE8" s="9">
        <f>Calculations!AM10</f>
        <v>0</v>
      </c>
      <c r="AF8" s="9">
        <f>Calculations!AN10</f>
        <v>0</v>
      </c>
      <c r="AG8" s="9">
        <f>Calculations!AO10</f>
        <v>0</v>
      </c>
    </row>
    <row r="9" spans="1:35" x14ac:dyDescent="0.45">
      <c r="A9" s="1" t="s">
        <v>388</v>
      </c>
      <c r="B9" s="9">
        <f>Calculations!J11</f>
        <v>0</v>
      </c>
      <c r="C9" s="9">
        <f>Calculations!K11</f>
        <v>0</v>
      </c>
      <c r="D9" s="9">
        <f>Calculations!L11</f>
        <v>0</v>
      </c>
      <c r="E9" s="9">
        <f>Calculations!M11</f>
        <v>0</v>
      </c>
      <c r="F9" s="9">
        <f>Calculations!N11</f>
        <v>0</v>
      </c>
      <c r="G9" s="9">
        <f>Calculations!O11</f>
        <v>0</v>
      </c>
      <c r="H9" s="9">
        <f>Calculations!P11</f>
        <v>0</v>
      </c>
      <c r="I9" s="9">
        <f>Calculations!Q11</f>
        <v>0</v>
      </c>
      <c r="J9" s="9">
        <f>Calculations!R11</f>
        <v>0</v>
      </c>
      <c r="K9" s="9">
        <f>Calculations!S11</f>
        <v>0</v>
      </c>
      <c r="L9" s="9">
        <f>Calculations!T11</f>
        <v>0</v>
      </c>
      <c r="M9" s="9">
        <f>Calculations!U11</f>
        <v>0</v>
      </c>
      <c r="N9" s="9">
        <f>Calculations!V11</f>
        <v>0</v>
      </c>
      <c r="O9" s="9">
        <f>Calculations!W11</f>
        <v>0</v>
      </c>
      <c r="P9" s="9">
        <f>Calculations!X11</f>
        <v>0</v>
      </c>
      <c r="Q9" s="9">
        <f>Calculations!Y11</f>
        <v>0</v>
      </c>
      <c r="R9" s="9">
        <f>Calculations!Z11</f>
        <v>0</v>
      </c>
      <c r="S9" s="9">
        <f>Calculations!AA11</f>
        <v>0</v>
      </c>
      <c r="T9" s="9">
        <f>Calculations!AB11</f>
        <v>0</v>
      </c>
      <c r="U9" s="9">
        <f>Calculations!AC11</f>
        <v>0</v>
      </c>
      <c r="V9" s="9">
        <f>Calculations!AD11</f>
        <v>0</v>
      </c>
      <c r="W9" s="9">
        <f>Calculations!AE11</f>
        <v>0</v>
      </c>
      <c r="X9" s="9">
        <f>Calculations!AF11</f>
        <v>0</v>
      </c>
      <c r="Y9" s="9">
        <f>Calculations!AG11</f>
        <v>0</v>
      </c>
      <c r="Z9" s="9">
        <f>Calculations!AH11</f>
        <v>0</v>
      </c>
      <c r="AA9" s="9">
        <f>Calculations!AI11</f>
        <v>0</v>
      </c>
      <c r="AB9" s="9">
        <f>Calculations!AJ11</f>
        <v>0</v>
      </c>
      <c r="AC9" s="9">
        <f>Calculations!AK11</f>
        <v>0</v>
      </c>
      <c r="AD9" s="9">
        <f>Calculations!AL11</f>
        <v>0</v>
      </c>
      <c r="AE9" s="9">
        <f>Calculations!AM11</f>
        <v>0</v>
      </c>
      <c r="AF9" s="9">
        <f>Calculations!AN11</f>
        <v>0</v>
      </c>
      <c r="AG9" s="9">
        <f>Calculations!AO11</f>
        <v>0</v>
      </c>
    </row>
    <row r="10" spans="1:35" x14ac:dyDescent="0.45">
      <c r="A10" s="1" t="s">
        <v>389</v>
      </c>
      <c r="B10" s="9">
        <f>Calculations!J12</f>
        <v>250290016920473.75</v>
      </c>
      <c r="C10" s="9">
        <f>Calculations!K12</f>
        <v>238230588832487.28</v>
      </c>
      <c r="D10" s="9">
        <f>Calculations!L12</f>
        <v>230797199661590.5</v>
      </c>
      <c r="E10" s="9">
        <f>Calculations!M12</f>
        <v>226971543993231.81</v>
      </c>
      <c r="F10" s="9">
        <f>Calculations!N12</f>
        <v>222765325719120.13</v>
      </c>
      <c r="G10" s="9">
        <f>Calculations!O12</f>
        <v>218501422165820.63</v>
      </c>
      <c r="H10" s="9">
        <f>Calculations!P12</f>
        <v>214098913705583.75</v>
      </c>
      <c r="I10" s="9">
        <f>Calculations!Q12</f>
        <v>209554595600676.81</v>
      </c>
      <c r="J10" s="9">
        <f>Calculations!R12</f>
        <v>205281879018612.5</v>
      </c>
      <c r="K10" s="9">
        <f>Calculations!S12</f>
        <v>201352069373942.47</v>
      </c>
      <c r="L10" s="9">
        <f>Calculations!T12</f>
        <v>197842080372250.41</v>
      </c>
      <c r="M10" s="9">
        <f>Calculations!U12</f>
        <v>194699033840947.56</v>
      </c>
      <c r="N10" s="9">
        <f>Calculations!V12</f>
        <v>191886075296108.28</v>
      </c>
      <c r="O10" s="9">
        <f>Calculations!W12</f>
        <v>189284629441624.34</v>
      </c>
      <c r="P10" s="9">
        <f>Calculations!X12</f>
        <v>186763302030456.84</v>
      </c>
      <c r="Q10" s="9">
        <f>Calculations!Y12</f>
        <v>184276425549915.38</v>
      </c>
      <c r="R10" s="9">
        <f>Calculations!Z12</f>
        <v>181888895939086.31</v>
      </c>
      <c r="S10" s="9">
        <f>Calculations!AA12</f>
        <v>179535016074450.06</v>
      </c>
      <c r="T10" s="9">
        <f>Calculations!AB12</f>
        <v>177199563451776.66</v>
      </c>
      <c r="U10" s="9">
        <f>Calculations!AC12</f>
        <v>174937018612521.16</v>
      </c>
      <c r="V10" s="9">
        <f>Calculations!AD12</f>
        <v>172705719966159.06</v>
      </c>
      <c r="W10" s="9">
        <f>Calculations!AE12</f>
        <v>170576972927241.97</v>
      </c>
      <c r="X10" s="9">
        <f>Calculations!AF12</f>
        <v>168565198815566.84</v>
      </c>
      <c r="Y10" s="9">
        <f>Calculations!AG12</f>
        <v>166514166666666.66</v>
      </c>
      <c r="Z10" s="9">
        <f>Calculations!AH12</f>
        <v>164491977157360.38</v>
      </c>
      <c r="AA10" s="9">
        <f>Calculations!AI12</f>
        <v>162482606598984.78</v>
      </c>
      <c r="AB10" s="9">
        <f>Calculations!AJ12</f>
        <v>160530921319796.94</v>
      </c>
      <c r="AC10" s="9">
        <f>Calculations!AK12</f>
        <v>158612084602368.88</v>
      </c>
      <c r="AD10" s="9">
        <f>Calculations!AL12</f>
        <v>156732505922165.81</v>
      </c>
      <c r="AE10" s="9">
        <f>Calculations!AM12</f>
        <v>154847318950930.63</v>
      </c>
      <c r="AF10" s="9">
        <f>Calculations!AN12</f>
        <v>153024624365482.22</v>
      </c>
      <c r="AG10" s="9">
        <f>Calculations!AO12</f>
        <v>151242790186125.22</v>
      </c>
    </row>
    <row r="11" spans="1:35" x14ac:dyDescent="0.45">
      <c r="A11" s="1" t="s">
        <v>390</v>
      </c>
      <c r="B11" s="9">
        <f>Calculations!J13</f>
        <v>0</v>
      </c>
      <c r="C11" s="9">
        <f>Calculations!K13</f>
        <v>0</v>
      </c>
      <c r="D11" s="9">
        <f>Calculations!L13</f>
        <v>0</v>
      </c>
      <c r="E11" s="9">
        <f>Calculations!M13</f>
        <v>0</v>
      </c>
      <c r="F11" s="9">
        <f>Calculations!N13</f>
        <v>0</v>
      </c>
      <c r="G11" s="9">
        <f>Calculations!O13</f>
        <v>0</v>
      </c>
      <c r="H11" s="9">
        <f>Calculations!P13</f>
        <v>0</v>
      </c>
      <c r="I11" s="9">
        <f>Calculations!Q13</f>
        <v>0</v>
      </c>
      <c r="J11" s="9">
        <f>Calculations!R13</f>
        <v>0</v>
      </c>
      <c r="K11" s="9">
        <f>Calculations!S13</f>
        <v>0</v>
      </c>
      <c r="L11" s="9">
        <f>Calculations!T13</f>
        <v>0</v>
      </c>
      <c r="M11" s="9">
        <f>Calculations!U13</f>
        <v>0</v>
      </c>
      <c r="N11" s="9">
        <f>Calculations!V13</f>
        <v>0</v>
      </c>
      <c r="O11" s="9">
        <f>Calculations!W13</f>
        <v>0</v>
      </c>
      <c r="P11" s="9">
        <f>Calculations!X13</f>
        <v>0</v>
      </c>
      <c r="Q11" s="9">
        <f>Calculations!Y13</f>
        <v>0</v>
      </c>
      <c r="R11" s="9">
        <f>Calculations!Z13</f>
        <v>0</v>
      </c>
      <c r="S11" s="9">
        <f>Calculations!AA13</f>
        <v>0</v>
      </c>
      <c r="T11" s="9">
        <f>Calculations!AB13</f>
        <v>0</v>
      </c>
      <c r="U11" s="9">
        <f>Calculations!AC13</f>
        <v>0</v>
      </c>
      <c r="V11" s="9">
        <f>Calculations!AD13</f>
        <v>0</v>
      </c>
      <c r="W11" s="9">
        <f>Calculations!AE13</f>
        <v>0</v>
      </c>
      <c r="X11" s="9">
        <f>Calculations!AF13</f>
        <v>0</v>
      </c>
      <c r="Y11" s="9">
        <f>Calculations!AG13</f>
        <v>0</v>
      </c>
      <c r="Z11" s="9">
        <f>Calculations!AH13</f>
        <v>0</v>
      </c>
      <c r="AA11" s="9">
        <f>Calculations!AI13</f>
        <v>0</v>
      </c>
      <c r="AB11" s="9">
        <f>Calculations!AJ13</f>
        <v>0</v>
      </c>
      <c r="AC11" s="9">
        <f>Calculations!AK13</f>
        <v>0</v>
      </c>
      <c r="AD11" s="9">
        <f>Calculations!AL13</f>
        <v>0</v>
      </c>
      <c r="AE11" s="9">
        <f>Calculations!AM13</f>
        <v>0</v>
      </c>
      <c r="AF11" s="9">
        <f>Calculations!AN13</f>
        <v>0</v>
      </c>
      <c r="AG11" s="9">
        <f>Calculations!AO13</f>
        <v>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I11"/>
  <sheetViews>
    <sheetView zoomScale="70" zoomScaleNormal="70" workbookViewId="0">
      <selection activeCell="B12" sqref="B12"/>
    </sheetView>
  </sheetViews>
  <sheetFormatPr defaultRowHeight="14.25" x14ac:dyDescent="0.45"/>
  <cols>
    <col min="1" max="1" width="29.86328125" customWidth="1"/>
    <col min="2" max="33" width="9.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Calculations!J17</f>
        <v>688834340101522.88</v>
      </c>
      <c r="C2" s="9">
        <f>Calculations!K17</f>
        <v>622799917935702.25</v>
      </c>
      <c r="D2" s="9">
        <f>Calculations!L17</f>
        <v>713375420473773.25</v>
      </c>
      <c r="E2" s="9">
        <f>Calculations!M17</f>
        <v>724427759729272.38</v>
      </c>
      <c r="F2" s="9">
        <f>Calculations!N17</f>
        <v>731610378172588.75</v>
      </c>
      <c r="G2" s="9">
        <f>Calculations!O17</f>
        <v>738215342639593.88</v>
      </c>
      <c r="H2" s="9">
        <f>Calculations!P17</f>
        <v>743664999153976.38</v>
      </c>
      <c r="I2" s="9">
        <f>Calculations!Q17</f>
        <v>749009700507614.13</v>
      </c>
      <c r="J2" s="9">
        <f>Calculations!R17</f>
        <v>755350274111675.25</v>
      </c>
      <c r="K2" s="9">
        <f>Calculations!S17</f>
        <v>763114552453468.63</v>
      </c>
      <c r="L2" s="9">
        <f>Calculations!T17</f>
        <v>772511644670050.75</v>
      </c>
      <c r="M2" s="9">
        <f>Calculations!U17</f>
        <v>782725143824027</v>
      </c>
      <c r="N2" s="9">
        <f>Calculations!V17</f>
        <v>793608433164128.5</v>
      </c>
      <c r="O2" s="9">
        <f>Calculations!W17</f>
        <v>805091008460237</v>
      </c>
      <c r="P2" s="9">
        <f>Calculations!X17</f>
        <v>816222664974619.25</v>
      </c>
      <c r="Q2" s="9">
        <f>Calculations!Y17</f>
        <v>827413609137056</v>
      </c>
      <c r="R2" s="9">
        <f>Calculations!Z17</f>
        <v>839778288494077.75</v>
      </c>
      <c r="S2" s="9">
        <f>Calculations!AA17</f>
        <v>853012252961082.88</v>
      </c>
      <c r="T2" s="9">
        <f>Calculations!AB17</f>
        <v>866798233502538</v>
      </c>
      <c r="U2" s="9">
        <f>Calculations!AC17</f>
        <v>880313413705583.75</v>
      </c>
      <c r="V2" s="9">
        <f>Calculations!AD17</f>
        <v>893770107445008.5</v>
      </c>
      <c r="W2" s="9">
        <f>Calculations!AE17</f>
        <v>907760390016920.5</v>
      </c>
      <c r="X2" s="9">
        <f>Calculations!AF17</f>
        <v>922258623519458.5</v>
      </c>
      <c r="Y2" s="9">
        <f>Calculations!AG17</f>
        <v>937176677664974.5</v>
      </c>
      <c r="Z2" s="9">
        <f>Calculations!AH17</f>
        <v>951968144670050.63</v>
      </c>
      <c r="AA2" s="9">
        <f>Calculations!AI17</f>
        <v>966870976311336.75</v>
      </c>
      <c r="AB2" s="9">
        <f>Calculations!AJ17</f>
        <v>982628671742808.88</v>
      </c>
      <c r="AC2" s="9">
        <f>Calculations!AK17</f>
        <v>999368619289340.13</v>
      </c>
      <c r="AD2" s="9">
        <f>Calculations!AL17</f>
        <v>1015991593908629.5</v>
      </c>
      <c r="AE2" s="9">
        <f>Calculations!AM17</f>
        <v>1033046406937394.1</v>
      </c>
      <c r="AF2" s="9">
        <f>Calculations!AN17</f>
        <v>1050820683587140.5</v>
      </c>
      <c r="AG2" s="9">
        <f>Calculations!AO17</f>
        <v>1068852941624365.5</v>
      </c>
    </row>
    <row r="3" spans="1:35" x14ac:dyDescent="0.45">
      <c r="A3" s="1" t="s">
        <v>107</v>
      </c>
      <c r="B3" s="9">
        <f>Calculations!J18</f>
        <v>0</v>
      </c>
      <c r="C3" s="9">
        <f>Calculations!K18</f>
        <v>0</v>
      </c>
      <c r="D3" s="9">
        <f>Calculations!L18</f>
        <v>0</v>
      </c>
      <c r="E3" s="9">
        <f>Calculations!M18</f>
        <v>0</v>
      </c>
      <c r="F3" s="9">
        <f>Calculations!N18</f>
        <v>0</v>
      </c>
      <c r="G3" s="9">
        <f>Calculations!O18</f>
        <v>0</v>
      </c>
      <c r="H3" s="9">
        <f>Calculations!P18</f>
        <v>0</v>
      </c>
      <c r="I3" s="9">
        <f>Calculations!Q18</f>
        <v>0</v>
      </c>
      <c r="J3" s="9">
        <f>Calculations!R18</f>
        <v>0</v>
      </c>
      <c r="K3" s="9">
        <f>Calculations!S18</f>
        <v>0</v>
      </c>
      <c r="L3" s="9">
        <f>Calculations!T18</f>
        <v>0</v>
      </c>
      <c r="M3" s="9">
        <f>Calculations!U18</f>
        <v>0</v>
      </c>
      <c r="N3" s="9">
        <f>Calculations!V18</f>
        <v>0</v>
      </c>
      <c r="O3" s="9">
        <f>Calculations!W18</f>
        <v>0</v>
      </c>
      <c r="P3" s="9">
        <f>Calculations!X18</f>
        <v>0</v>
      </c>
      <c r="Q3" s="9">
        <f>Calculations!Y18</f>
        <v>0</v>
      </c>
      <c r="R3" s="9">
        <f>Calculations!Z18</f>
        <v>0</v>
      </c>
      <c r="S3" s="9">
        <f>Calculations!AA18</f>
        <v>0</v>
      </c>
      <c r="T3" s="9">
        <f>Calculations!AB18</f>
        <v>0</v>
      </c>
      <c r="U3" s="9">
        <f>Calculations!AC18</f>
        <v>0</v>
      </c>
      <c r="V3" s="9">
        <f>Calculations!AD18</f>
        <v>0</v>
      </c>
      <c r="W3" s="9">
        <f>Calculations!AE18</f>
        <v>0</v>
      </c>
      <c r="X3" s="9">
        <f>Calculations!AF18</f>
        <v>0</v>
      </c>
      <c r="Y3" s="9">
        <f>Calculations!AG18</f>
        <v>0</v>
      </c>
      <c r="Z3" s="9">
        <f>Calculations!AH18</f>
        <v>0</v>
      </c>
      <c r="AA3" s="9">
        <f>Calculations!AI18</f>
        <v>0</v>
      </c>
      <c r="AB3" s="9">
        <f>Calculations!AJ18</f>
        <v>0</v>
      </c>
      <c r="AC3" s="9">
        <f>Calculations!AK18</f>
        <v>0</v>
      </c>
      <c r="AD3" s="9">
        <f>Calculations!AL18</f>
        <v>0</v>
      </c>
      <c r="AE3" s="9">
        <f>Calculations!AM18</f>
        <v>0</v>
      </c>
      <c r="AF3" s="9">
        <f>Calculations!AN18</f>
        <v>0</v>
      </c>
      <c r="AG3" s="9">
        <f>Calculations!AO18</f>
        <v>0</v>
      </c>
    </row>
    <row r="4" spans="1:35" x14ac:dyDescent="0.45">
      <c r="A4" s="1" t="s">
        <v>108</v>
      </c>
      <c r="B4" s="9">
        <f>Calculations!J19</f>
        <v>48528542301184.43</v>
      </c>
      <c r="C4" s="9">
        <f>Calculations!K19</f>
        <v>42457967851099.828</v>
      </c>
      <c r="D4" s="9">
        <f>Calculations!L19</f>
        <v>47640028764805.414</v>
      </c>
      <c r="E4" s="9">
        <f>Calculations!M19</f>
        <v>47467774111675.125</v>
      </c>
      <c r="F4" s="9">
        <f>Calculations!N19</f>
        <v>47197774957698.813</v>
      </c>
      <c r="G4" s="9">
        <f>Calculations!O19</f>
        <v>46917360406091.367</v>
      </c>
      <c r="H4" s="9">
        <f>Calculations!P19</f>
        <v>46592079526226.727</v>
      </c>
      <c r="I4" s="9">
        <f>Calculations!Q19</f>
        <v>46257985617597.289</v>
      </c>
      <c r="J4" s="9">
        <f>Calculations!R19</f>
        <v>45951131979695.438</v>
      </c>
      <c r="K4" s="9">
        <f>Calculations!S19</f>
        <v>45648284263959.383</v>
      </c>
      <c r="L4" s="9">
        <f>Calculations!T19</f>
        <v>45387899323181.047</v>
      </c>
      <c r="M4" s="9">
        <f>Calculations!U19</f>
        <v>45113093062605.75</v>
      </c>
      <c r="N4" s="9">
        <f>Calculations!V19</f>
        <v>44835883248730.961</v>
      </c>
      <c r="O4" s="9">
        <f>Calculations!W19</f>
        <v>44567486463620.984</v>
      </c>
      <c r="P4" s="9">
        <f>Calculations!X19</f>
        <v>44296686125211.5</v>
      </c>
      <c r="Q4" s="9">
        <f>Calculations!Y19</f>
        <v>44033096446700.508</v>
      </c>
      <c r="R4" s="9">
        <f>Calculations!Z19</f>
        <v>43833601522842.641</v>
      </c>
      <c r="S4" s="9">
        <f>Calculations!AA19</f>
        <v>43739862944162.43</v>
      </c>
      <c r="T4" s="9">
        <f>Calculations!AB19</f>
        <v>43731851099830.789</v>
      </c>
      <c r="U4" s="9">
        <f>Calculations!AC19</f>
        <v>43751079526226.727</v>
      </c>
      <c r="V4" s="9">
        <f>Calculations!AD19</f>
        <v>43764699661590.523</v>
      </c>
      <c r="W4" s="9">
        <f>Calculations!AE19</f>
        <v>43792741116751.273</v>
      </c>
      <c r="X4" s="9">
        <f>Calculations!AF19</f>
        <v>43829595600676.813</v>
      </c>
      <c r="Y4" s="9">
        <f>Calculations!AG19</f>
        <v>43848022842639.594</v>
      </c>
      <c r="Z4" s="9">
        <f>Calculations!AH19</f>
        <v>43868853637901.859</v>
      </c>
      <c r="AA4" s="9">
        <f>Calculations!AI19</f>
        <v>43876064297800.336</v>
      </c>
      <c r="AB4" s="9">
        <f>Calculations!AJ19</f>
        <v>43897696277495.766</v>
      </c>
      <c r="AC4" s="9">
        <f>Calculations!AK19</f>
        <v>43918527072758.031</v>
      </c>
      <c r="AD4" s="9">
        <f>Calculations!AL19</f>
        <v>43928942470389.164</v>
      </c>
      <c r="AE4" s="9">
        <f>Calculations!AM19</f>
        <v>43953779187817.258</v>
      </c>
      <c r="AF4" s="9">
        <f>Calculations!AN19</f>
        <v>43981019458544.836</v>
      </c>
      <c r="AG4" s="9">
        <f>Calculations!AO19</f>
        <v>43997043147208.117</v>
      </c>
    </row>
    <row r="5" spans="1:35" x14ac:dyDescent="0.45">
      <c r="A5" s="1" t="s">
        <v>109</v>
      </c>
      <c r="B5" s="9">
        <f>Calculations!J20</f>
        <v>0</v>
      </c>
      <c r="C5" s="9">
        <f>Calculations!K20</f>
        <v>0</v>
      </c>
      <c r="D5" s="9">
        <f>Calculations!L20</f>
        <v>0</v>
      </c>
      <c r="E5" s="9">
        <f>Calculations!M20</f>
        <v>0</v>
      </c>
      <c r="F5" s="9">
        <f>Calculations!N20</f>
        <v>0</v>
      </c>
      <c r="G5" s="9">
        <f>Calculations!O20</f>
        <v>0</v>
      </c>
      <c r="H5" s="9">
        <f>Calculations!P20</f>
        <v>0</v>
      </c>
      <c r="I5" s="9">
        <f>Calculations!Q20</f>
        <v>0</v>
      </c>
      <c r="J5" s="9">
        <f>Calculations!R20</f>
        <v>0</v>
      </c>
      <c r="K5" s="9">
        <f>Calculations!S20</f>
        <v>0</v>
      </c>
      <c r="L5" s="9">
        <f>Calculations!T20</f>
        <v>0</v>
      </c>
      <c r="M5" s="9">
        <f>Calculations!U20</f>
        <v>0</v>
      </c>
      <c r="N5" s="9">
        <f>Calculations!V20</f>
        <v>0</v>
      </c>
      <c r="O5" s="9">
        <f>Calculations!W20</f>
        <v>0</v>
      </c>
      <c r="P5" s="9">
        <f>Calculations!X20</f>
        <v>0</v>
      </c>
      <c r="Q5" s="9">
        <f>Calculations!Y20</f>
        <v>0</v>
      </c>
      <c r="R5" s="9">
        <f>Calculations!Z20</f>
        <v>0</v>
      </c>
      <c r="S5" s="9">
        <f>Calculations!AA20</f>
        <v>0</v>
      </c>
      <c r="T5" s="9">
        <f>Calculations!AB20</f>
        <v>0</v>
      </c>
      <c r="U5" s="9">
        <f>Calculations!AC20</f>
        <v>0</v>
      </c>
      <c r="V5" s="9">
        <f>Calculations!AD20</f>
        <v>0</v>
      </c>
      <c r="W5" s="9">
        <f>Calculations!AE20</f>
        <v>0</v>
      </c>
      <c r="X5" s="9">
        <f>Calculations!AF20</f>
        <v>0</v>
      </c>
      <c r="Y5" s="9">
        <f>Calculations!AG20</f>
        <v>0</v>
      </c>
      <c r="Z5" s="9">
        <f>Calculations!AH20</f>
        <v>0</v>
      </c>
      <c r="AA5" s="9">
        <f>Calculations!AI20</f>
        <v>0</v>
      </c>
      <c r="AB5" s="9">
        <f>Calculations!AJ20</f>
        <v>0</v>
      </c>
      <c r="AC5" s="9">
        <f>Calculations!AK20</f>
        <v>0</v>
      </c>
      <c r="AD5" s="9">
        <f>Calculations!AL20</f>
        <v>0</v>
      </c>
      <c r="AE5" s="9">
        <f>Calculations!AM20</f>
        <v>0</v>
      </c>
      <c r="AF5" s="9">
        <f>Calculations!AN20</f>
        <v>0</v>
      </c>
      <c r="AG5" s="9">
        <f>Calculations!AO20</f>
        <v>0</v>
      </c>
    </row>
    <row r="6" spans="1:35" x14ac:dyDescent="0.45">
      <c r="A6" s="1" t="s">
        <v>111</v>
      </c>
      <c r="B6" s="9">
        <f>Calculations!J21</f>
        <v>0</v>
      </c>
      <c r="C6" s="9">
        <f>Calculations!K21</f>
        <v>0</v>
      </c>
      <c r="D6" s="9">
        <f>Calculations!L21</f>
        <v>0</v>
      </c>
      <c r="E6" s="9">
        <f>Calculations!M21</f>
        <v>0</v>
      </c>
      <c r="F6" s="9">
        <f>Calculations!N21</f>
        <v>0</v>
      </c>
      <c r="G6" s="9">
        <f>Calculations!O21</f>
        <v>0</v>
      </c>
      <c r="H6" s="9">
        <f>Calculations!P21</f>
        <v>0</v>
      </c>
      <c r="I6" s="9">
        <f>Calculations!Q21</f>
        <v>0</v>
      </c>
      <c r="J6" s="9">
        <f>Calculations!R21</f>
        <v>0</v>
      </c>
      <c r="K6" s="9">
        <f>Calculations!S21</f>
        <v>0</v>
      </c>
      <c r="L6" s="9">
        <f>Calculations!T21</f>
        <v>0</v>
      </c>
      <c r="M6" s="9">
        <f>Calculations!U21</f>
        <v>0</v>
      </c>
      <c r="N6" s="9">
        <f>Calculations!V21</f>
        <v>0</v>
      </c>
      <c r="O6" s="9">
        <f>Calculations!W21</f>
        <v>0</v>
      </c>
      <c r="P6" s="9">
        <f>Calculations!X21</f>
        <v>0</v>
      </c>
      <c r="Q6" s="9">
        <f>Calculations!Y21</f>
        <v>0</v>
      </c>
      <c r="R6" s="9">
        <f>Calculations!Z21</f>
        <v>0</v>
      </c>
      <c r="S6" s="9">
        <f>Calculations!AA21</f>
        <v>0</v>
      </c>
      <c r="T6" s="9">
        <f>Calculations!AB21</f>
        <v>0</v>
      </c>
      <c r="U6" s="9">
        <f>Calculations!AC21</f>
        <v>0</v>
      </c>
      <c r="V6" s="9">
        <f>Calculations!AD21</f>
        <v>0</v>
      </c>
      <c r="W6" s="9">
        <f>Calculations!AE21</f>
        <v>0</v>
      </c>
      <c r="X6" s="9">
        <f>Calculations!AF21</f>
        <v>0</v>
      </c>
      <c r="Y6" s="9">
        <f>Calculations!AG21</f>
        <v>0</v>
      </c>
      <c r="Z6" s="9">
        <f>Calculations!AH21</f>
        <v>0</v>
      </c>
      <c r="AA6" s="9">
        <f>Calculations!AI21</f>
        <v>0</v>
      </c>
      <c r="AB6" s="9">
        <f>Calculations!AJ21</f>
        <v>0</v>
      </c>
      <c r="AC6" s="9">
        <f>Calculations!AK21</f>
        <v>0</v>
      </c>
      <c r="AD6" s="9">
        <f>Calculations!AL21</f>
        <v>0</v>
      </c>
      <c r="AE6" s="9">
        <f>Calculations!AM21</f>
        <v>0</v>
      </c>
      <c r="AF6" s="9">
        <f>Calculations!AN21</f>
        <v>0</v>
      </c>
      <c r="AG6" s="9">
        <f>Calculations!AO21</f>
        <v>0</v>
      </c>
    </row>
    <row r="7" spans="1:35" x14ac:dyDescent="0.45">
      <c r="A7" s="1" t="s">
        <v>239</v>
      </c>
      <c r="B7" s="9">
        <f>Calculations!J22</f>
        <v>0</v>
      </c>
      <c r="C7" s="9">
        <f>Calculations!K22</f>
        <v>0</v>
      </c>
      <c r="D7" s="9">
        <f>Calculations!L22</f>
        <v>0</v>
      </c>
      <c r="E7" s="9">
        <f>Calculations!M22</f>
        <v>0</v>
      </c>
      <c r="F7" s="9">
        <f>Calculations!N22</f>
        <v>0</v>
      </c>
      <c r="G7" s="9">
        <f>Calculations!O22</f>
        <v>0</v>
      </c>
      <c r="H7" s="9">
        <f>Calculations!P22</f>
        <v>0</v>
      </c>
      <c r="I7" s="9">
        <f>Calculations!Q22</f>
        <v>0</v>
      </c>
      <c r="J7" s="9">
        <f>Calculations!R22</f>
        <v>0</v>
      </c>
      <c r="K7" s="9">
        <f>Calculations!S22</f>
        <v>0</v>
      </c>
      <c r="L7" s="9">
        <f>Calculations!T22</f>
        <v>0</v>
      </c>
      <c r="M7" s="9">
        <f>Calculations!U22</f>
        <v>0</v>
      </c>
      <c r="N7" s="9">
        <f>Calculations!V22</f>
        <v>0</v>
      </c>
      <c r="O7" s="9">
        <f>Calculations!W22</f>
        <v>0</v>
      </c>
      <c r="P7" s="9">
        <f>Calculations!X22</f>
        <v>0</v>
      </c>
      <c r="Q7" s="9">
        <f>Calculations!Y22</f>
        <v>0</v>
      </c>
      <c r="R7" s="9">
        <f>Calculations!Z22</f>
        <v>0</v>
      </c>
      <c r="S7" s="9">
        <f>Calculations!AA22</f>
        <v>0</v>
      </c>
      <c r="T7" s="9">
        <f>Calculations!AB22</f>
        <v>0</v>
      </c>
      <c r="U7" s="9">
        <f>Calculations!AC22</f>
        <v>0</v>
      </c>
      <c r="V7" s="9">
        <f>Calculations!AD22</f>
        <v>0</v>
      </c>
      <c r="W7" s="9">
        <f>Calculations!AE22</f>
        <v>0</v>
      </c>
      <c r="X7" s="9">
        <f>Calculations!AF22</f>
        <v>0</v>
      </c>
      <c r="Y7" s="9">
        <f>Calculations!AG22</f>
        <v>0</v>
      </c>
      <c r="Z7" s="9">
        <f>Calculations!AH22</f>
        <v>0</v>
      </c>
      <c r="AA7" s="9">
        <f>Calculations!AI22</f>
        <v>0</v>
      </c>
      <c r="AB7" s="9">
        <f>Calculations!AJ22</f>
        <v>0</v>
      </c>
      <c r="AC7" s="9">
        <f>Calculations!AK22</f>
        <v>0</v>
      </c>
      <c r="AD7" s="9">
        <f>Calculations!AL22</f>
        <v>0</v>
      </c>
      <c r="AE7" s="9">
        <f>Calculations!AM22</f>
        <v>0</v>
      </c>
      <c r="AF7" s="9">
        <f>Calculations!AN22</f>
        <v>0</v>
      </c>
      <c r="AG7" s="9">
        <f>Calculations!AO22</f>
        <v>0</v>
      </c>
    </row>
    <row r="8" spans="1:35" x14ac:dyDescent="0.45">
      <c r="A8" s="1" t="s">
        <v>387</v>
      </c>
      <c r="B8" s="9">
        <f>Calculations!J23</f>
        <v>0</v>
      </c>
      <c r="C8" s="9">
        <f>Calculations!K23</f>
        <v>0</v>
      </c>
      <c r="D8" s="9">
        <f>Calculations!L23</f>
        <v>0</v>
      </c>
      <c r="E8" s="9">
        <f>Calculations!M23</f>
        <v>0</v>
      </c>
      <c r="F8" s="9">
        <f>Calculations!N23</f>
        <v>0</v>
      </c>
      <c r="G8" s="9">
        <f>Calculations!O23</f>
        <v>0</v>
      </c>
      <c r="H8" s="9">
        <f>Calculations!P23</f>
        <v>0</v>
      </c>
      <c r="I8" s="9">
        <f>Calculations!Q23</f>
        <v>0</v>
      </c>
      <c r="J8" s="9">
        <f>Calculations!R23</f>
        <v>0</v>
      </c>
      <c r="K8" s="9">
        <f>Calculations!S23</f>
        <v>0</v>
      </c>
      <c r="L8" s="9">
        <f>Calculations!T23</f>
        <v>0</v>
      </c>
      <c r="M8" s="9">
        <f>Calculations!U23</f>
        <v>0</v>
      </c>
      <c r="N8" s="9">
        <f>Calculations!V23</f>
        <v>0</v>
      </c>
      <c r="O8" s="9">
        <f>Calculations!W23</f>
        <v>0</v>
      </c>
      <c r="P8" s="9">
        <f>Calculations!X23</f>
        <v>0</v>
      </c>
      <c r="Q8" s="9">
        <f>Calculations!Y23</f>
        <v>0</v>
      </c>
      <c r="R8" s="9">
        <f>Calculations!Z23</f>
        <v>0</v>
      </c>
      <c r="S8" s="9">
        <f>Calculations!AA23</f>
        <v>0</v>
      </c>
      <c r="T8" s="9">
        <f>Calculations!AB23</f>
        <v>0</v>
      </c>
      <c r="U8" s="9">
        <f>Calculations!AC23</f>
        <v>0</v>
      </c>
      <c r="V8" s="9">
        <f>Calculations!AD23</f>
        <v>0</v>
      </c>
      <c r="W8" s="9">
        <f>Calculations!AE23</f>
        <v>0</v>
      </c>
      <c r="X8" s="9">
        <f>Calculations!AF23</f>
        <v>0</v>
      </c>
      <c r="Y8" s="9">
        <f>Calculations!AG23</f>
        <v>0</v>
      </c>
      <c r="Z8" s="9">
        <f>Calculations!AH23</f>
        <v>0</v>
      </c>
      <c r="AA8" s="9">
        <f>Calculations!AI23</f>
        <v>0</v>
      </c>
      <c r="AB8" s="9">
        <f>Calculations!AJ23</f>
        <v>0</v>
      </c>
      <c r="AC8" s="9">
        <f>Calculations!AK23</f>
        <v>0</v>
      </c>
      <c r="AD8" s="9">
        <f>Calculations!AL23</f>
        <v>0</v>
      </c>
      <c r="AE8" s="9">
        <f>Calculations!AM23</f>
        <v>0</v>
      </c>
      <c r="AF8" s="9">
        <f>Calculations!AN23</f>
        <v>0</v>
      </c>
      <c r="AG8" s="9">
        <f>Calculations!AO23</f>
        <v>0</v>
      </c>
    </row>
    <row r="9" spans="1:35" x14ac:dyDescent="0.45">
      <c r="A9" s="1" t="s">
        <v>388</v>
      </c>
      <c r="B9" s="9">
        <f>Calculations!J24</f>
        <v>0</v>
      </c>
      <c r="C9" s="9">
        <f>Calculations!K24</f>
        <v>0</v>
      </c>
      <c r="D9" s="9">
        <f>Calculations!L24</f>
        <v>0</v>
      </c>
      <c r="E9" s="9">
        <f>Calculations!M24</f>
        <v>0</v>
      </c>
      <c r="F9" s="9">
        <f>Calculations!N24</f>
        <v>0</v>
      </c>
      <c r="G9" s="9">
        <f>Calculations!O24</f>
        <v>0</v>
      </c>
      <c r="H9" s="9">
        <f>Calculations!P24</f>
        <v>0</v>
      </c>
      <c r="I9" s="9">
        <f>Calculations!Q24</f>
        <v>0</v>
      </c>
      <c r="J9" s="9">
        <f>Calculations!R24</f>
        <v>0</v>
      </c>
      <c r="K9" s="9">
        <f>Calculations!S24</f>
        <v>0</v>
      </c>
      <c r="L9" s="9">
        <f>Calculations!T24</f>
        <v>0</v>
      </c>
      <c r="M9" s="9">
        <f>Calculations!U24</f>
        <v>0</v>
      </c>
      <c r="N9" s="9">
        <f>Calculations!V24</f>
        <v>0</v>
      </c>
      <c r="O9" s="9">
        <f>Calculations!W24</f>
        <v>0</v>
      </c>
      <c r="P9" s="9">
        <f>Calculations!X24</f>
        <v>0</v>
      </c>
      <c r="Q9" s="9">
        <f>Calculations!Y24</f>
        <v>0</v>
      </c>
      <c r="R9" s="9">
        <f>Calculations!Z24</f>
        <v>0</v>
      </c>
      <c r="S9" s="9">
        <f>Calculations!AA24</f>
        <v>0</v>
      </c>
      <c r="T9" s="9">
        <f>Calculations!AB24</f>
        <v>0</v>
      </c>
      <c r="U9" s="9">
        <f>Calculations!AC24</f>
        <v>0</v>
      </c>
      <c r="V9" s="9">
        <f>Calculations!AD24</f>
        <v>0</v>
      </c>
      <c r="W9" s="9">
        <f>Calculations!AE24</f>
        <v>0</v>
      </c>
      <c r="X9" s="9">
        <f>Calculations!AF24</f>
        <v>0</v>
      </c>
      <c r="Y9" s="9">
        <f>Calculations!AG24</f>
        <v>0</v>
      </c>
      <c r="Z9" s="9">
        <f>Calculations!AH24</f>
        <v>0</v>
      </c>
      <c r="AA9" s="9">
        <f>Calculations!AI24</f>
        <v>0</v>
      </c>
      <c r="AB9" s="9">
        <f>Calculations!AJ24</f>
        <v>0</v>
      </c>
      <c r="AC9" s="9">
        <f>Calculations!AK24</f>
        <v>0</v>
      </c>
      <c r="AD9" s="9">
        <f>Calculations!AL24</f>
        <v>0</v>
      </c>
      <c r="AE9" s="9">
        <f>Calculations!AM24</f>
        <v>0</v>
      </c>
      <c r="AF9" s="9">
        <f>Calculations!AN24</f>
        <v>0</v>
      </c>
      <c r="AG9" s="9">
        <f>Calculations!AO24</f>
        <v>0</v>
      </c>
    </row>
    <row r="10" spans="1:35" x14ac:dyDescent="0.45">
      <c r="A10" s="1" t="s">
        <v>389</v>
      </c>
      <c r="B10" s="9">
        <f>Calculations!J25</f>
        <v>0</v>
      </c>
      <c r="C10" s="9">
        <f>Calculations!K25</f>
        <v>0</v>
      </c>
      <c r="D10" s="9">
        <f>Calculations!L25</f>
        <v>0</v>
      </c>
      <c r="E10" s="9">
        <f>Calculations!M25</f>
        <v>0</v>
      </c>
      <c r="F10" s="9">
        <f>Calculations!N25</f>
        <v>0</v>
      </c>
      <c r="G10" s="9">
        <f>Calculations!O25</f>
        <v>0</v>
      </c>
      <c r="H10" s="9">
        <f>Calculations!P25</f>
        <v>0</v>
      </c>
      <c r="I10" s="9">
        <f>Calculations!Q25</f>
        <v>0</v>
      </c>
      <c r="J10" s="9">
        <f>Calculations!R25</f>
        <v>0</v>
      </c>
      <c r="K10" s="9">
        <f>Calculations!S25</f>
        <v>0</v>
      </c>
      <c r="L10" s="9">
        <f>Calculations!T25</f>
        <v>0</v>
      </c>
      <c r="M10" s="9">
        <f>Calculations!U25</f>
        <v>0</v>
      </c>
      <c r="N10" s="9">
        <f>Calculations!V25</f>
        <v>0</v>
      </c>
      <c r="O10" s="9">
        <f>Calculations!W25</f>
        <v>0</v>
      </c>
      <c r="P10" s="9">
        <f>Calculations!X25</f>
        <v>0</v>
      </c>
      <c r="Q10" s="9">
        <f>Calculations!Y25</f>
        <v>0</v>
      </c>
      <c r="R10" s="9">
        <f>Calculations!Z25</f>
        <v>0</v>
      </c>
      <c r="S10" s="9">
        <f>Calculations!AA25</f>
        <v>0</v>
      </c>
      <c r="T10" s="9">
        <f>Calculations!AB25</f>
        <v>0</v>
      </c>
      <c r="U10" s="9">
        <f>Calculations!AC25</f>
        <v>0</v>
      </c>
      <c r="V10" s="9">
        <f>Calculations!AD25</f>
        <v>0</v>
      </c>
      <c r="W10" s="9">
        <f>Calculations!AE25</f>
        <v>0</v>
      </c>
      <c r="X10" s="9">
        <f>Calculations!AF25</f>
        <v>0</v>
      </c>
      <c r="Y10" s="9">
        <f>Calculations!AG25</f>
        <v>0</v>
      </c>
      <c r="Z10" s="9">
        <f>Calculations!AH25</f>
        <v>0</v>
      </c>
      <c r="AA10" s="9">
        <f>Calculations!AI25</f>
        <v>0</v>
      </c>
      <c r="AB10" s="9">
        <f>Calculations!AJ25</f>
        <v>0</v>
      </c>
      <c r="AC10" s="9">
        <f>Calculations!AK25</f>
        <v>0</v>
      </c>
      <c r="AD10" s="9">
        <f>Calculations!AL25</f>
        <v>0</v>
      </c>
      <c r="AE10" s="9">
        <f>Calculations!AM25</f>
        <v>0</v>
      </c>
      <c r="AF10" s="9">
        <f>Calculations!AN25</f>
        <v>0</v>
      </c>
      <c r="AG10" s="9">
        <f>Calculations!AO25</f>
        <v>0</v>
      </c>
    </row>
    <row r="11" spans="1:35" x14ac:dyDescent="0.45">
      <c r="A11" s="1" t="s">
        <v>390</v>
      </c>
      <c r="B11" s="9">
        <f>Calculations!J26</f>
        <v>0</v>
      </c>
      <c r="C11" s="9">
        <f>Calculations!K26</f>
        <v>0</v>
      </c>
      <c r="D11" s="9">
        <f>Calculations!L26</f>
        <v>0</v>
      </c>
      <c r="E11" s="9">
        <f>Calculations!M26</f>
        <v>0</v>
      </c>
      <c r="F11" s="9">
        <f>Calculations!N26</f>
        <v>0</v>
      </c>
      <c r="G11" s="9">
        <f>Calculations!O26</f>
        <v>0</v>
      </c>
      <c r="H11" s="9">
        <f>Calculations!P26</f>
        <v>0</v>
      </c>
      <c r="I11" s="9">
        <f>Calculations!Q26</f>
        <v>0</v>
      </c>
      <c r="J11" s="9">
        <f>Calculations!R26</f>
        <v>0</v>
      </c>
      <c r="K11" s="9">
        <f>Calculations!S26</f>
        <v>0</v>
      </c>
      <c r="L11" s="9">
        <f>Calculations!T26</f>
        <v>0</v>
      </c>
      <c r="M11" s="9">
        <f>Calculations!U26</f>
        <v>0</v>
      </c>
      <c r="N11" s="9">
        <f>Calculations!V26</f>
        <v>0</v>
      </c>
      <c r="O11" s="9">
        <f>Calculations!W26</f>
        <v>0</v>
      </c>
      <c r="P11" s="9">
        <f>Calculations!X26</f>
        <v>0</v>
      </c>
      <c r="Q11" s="9">
        <f>Calculations!Y26</f>
        <v>0</v>
      </c>
      <c r="R11" s="9">
        <f>Calculations!Z26</f>
        <v>0</v>
      </c>
      <c r="S11" s="9">
        <f>Calculations!AA26</f>
        <v>0</v>
      </c>
      <c r="T11" s="9">
        <f>Calculations!AB26</f>
        <v>0</v>
      </c>
      <c r="U11" s="9">
        <f>Calculations!AC26</f>
        <v>0</v>
      </c>
      <c r="V11" s="9">
        <f>Calculations!AD26</f>
        <v>0</v>
      </c>
      <c r="W11" s="9">
        <f>Calculations!AE26</f>
        <v>0</v>
      </c>
      <c r="X11" s="9">
        <f>Calculations!AF26</f>
        <v>0</v>
      </c>
      <c r="Y11" s="9">
        <f>Calculations!AG26</f>
        <v>0</v>
      </c>
      <c r="Z11" s="9">
        <f>Calculations!AH26</f>
        <v>0</v>
      </c>
      <c r="AA11" s="9">
        <f>Calculations!AI26</f>
        <v>0</v>
      </c>
      <c r="AB11" s="9">
        <f>Calculations!AJ26</f>
        <v>0</v>
      </c>
      <c r="AC11" s="9">
        <f>Calculations!AK26</f>
        <v>0</v>
      </c>
      <c r="AD11" s="9">
        <f>Calculations!AL26</f>
        <v>0</v>
      </c>
      <c r="AE11" s="9">
        <f>Calculations!AM26</f>
        <v>0</v>
      </c>
      <c r="AF11" s="9">
        <f>Calculations!AN26</f>
        <v>0</v>
      </c>
      <c r="AG11" s="9">
        <f>Calculations!AO26</f>
        <v>0</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I11"/>
  <sheetViews>
    <sheetView zoomScale="80" zoomScaleNormal="80" workbookViewId="0">
      <selection activeCell="C17" sqref="C17"/>
    </sheetView>
  </sheetViews>
  <sheetFormatPr defaultRowHeight="14.25" x14ac:dyDescent="0.45"/>
  <cols>
    <col min="1" max="1" width="29.86328125" customWidth="1"/>
    <col min="2" max="2" width="11.59765625" bestFit="1" customWidth="1"/>
    <col min="3" max="33" width="10.59765625" bestFit="1" customWidth="1"/>
  </cols>
  <sheetData>
    <row r="1" spans="1:35" x14ac:dyDescent="0.4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45">
      <c r="A2" s="1" t="s">
        <v>106</v>
      </c>
      <c r="B2" s="9">
        <f>Calculations!J30</f>
        <v>205139268189509.31</v>
      </c>
      <c r="C2" s="9">
        <f>Calculations!K30</f>
        <v>191319637901861.28</v>
      </c>
      <c r="D2" s="9">
        <f>Calculations!L30</f>
        <v>184777967005076.16</v>
      </c>
      <c r="E2" s="9">
        <f>Calculations!M30</f>
        <v>180694329949238.59</v>
      </c>
      <c r="F2" s="9">
        <f>Calculations!N30</f>
        <v>177527247884940.78</v>
      </c>
      <c r="G2" s="9">
        <f>Calculations!O30</f>
        <v>175493040609137.03</v>
      </c>
      <c r="H2" s="9">
        <f>Calculations!P30</f>
        <v>173938742808798.66</v>
      </c>
      <c r="I2" s="9">
        <f>Calculations!Q30</f>
        <v>172358005922165.78</v>
      </c>
      <c r="J2" s="9">
        <f>Calculations!R30</f>
        <v>171257178510998.31</v>
      </c>
      <c r="K2" s="9">
        <f>Calculations!S30</f>
        <v>170606616751269.03</v>
      </c>
      <c r="L2" s="9">
        <f>Calculations!T30</f>
        <v>170526498307952.63</v>
      </c>
      <c r="M2" s="9">
        <f>Calculations!U30</f>
        <v>160665520304568.5</v>
      </c>
      <c r="N2" s="9">
        <f>Calculations!V30</f>
        <v>153590260575296.13</v>
      </c>
      <c r="O2" s="9">
        <f>Calculations!W30</f>
        <v>149641222504230.13</v>
      </c>
      <c r="P2" s="9">
        <f>Calculations!X30</f>
        <v>148618109983079.53</v>
      </c>
      <c r="Q2" s="9">
        <f>Calculations!Y30</f>
        <v>148267992385786.81</v>
      </c>
      <c r="R2" s="9">
        <f>Calculations!Z30</f>
        <v>148744697123519.47</v>
      </c>
      <c r="S2" s="9">
        <f>Calculations!AA30</f>
        <v>149567513536379</v>
      </c>
      <c r="T2" s="9">
        <f>Calculations!AB30</f>
        <v>150497688663282.59</v>
      </c>
      <c r="U2" s="9">
        <f>Calculations!AC30</f>
        <v>151369377326565.13</v>
      </c>
      <c r="V2" s="9">
        <f>Calculations!AD30</f>
        <v>152281926395939.06</v>
      </c>
      <c r="W2" s="9">
        <f>Calculations!AE30</f>
        <v>150784512690355.34</v>
      </c>
      <c r="X2" s="9">
        <f>Calculations!AF30</f>
        <v>149749382402707.28</v>
      </c>
      <c r="Y2" s="9">
        <f>Calculations!AG30</f>
        <v>149114844331641.28</v>
      </c>
      <c r="Z2" s="9">
        <f>Calculations!AH30</f>
        <v>148794370558375.63</v>
      </c>
      <c r="AA2" s="9">
        <f>Calculations!AI30</f>
        <v>148495528764805.44</v>
      </c>
      <c r="AB2" s="9">
        <f>Calculations!AJ30</f>
        <v>148239950930626.06</v>
      </c>
      <c r="AC2" s="9">
        <f>Calculations!AK30</f>
        <v>148052473773265.66</v>
      </c>
      <c r="AD2" s="9">
        <f>Calculations!AL30</f>
        <v>147873809644670.06</v>
      </c>
      <c r="AE2" s="9">
        <f>Calculations!AM30</f>
        <v>147752830795262.28</v>
      </c>
      <c r="AF2" s="9">
        <f>Calculations!AN30</f>
        <v>147732000000000</v>
      </c>
      <c r="AG2" s="9">
        <f>Calculations!AO30</f>
        <v>147776866328257.19</v>
      </c>
    </row>
    <row r="3" spans="1:35" x14ac:dyDescent="0.45">
      <c r="A3" s="1" t="s">
        <v>107</v>
      </c>
      <c r="B3" s="9">
        <f>Calculations!J31</f>
        <v>0</v>
      </c>
      <c r="C3" s="9">
        <f>Calculations!K31</f>
        <v>0</v>
      </c>
      <c r="D3" s="9">
        <f>Calculations!L31</f>
        <v>0</v>
      </c>
      <c r="E3" s="9">
        <f>Calculations!M31</f>
        <v>0</v>
      </c>
      <c r="F3" s="9">
        <f>Calculations!N31</f>
        <v>0</v>
      </c>
      <c r="G3" s="9">
        <f>Calculations!O31</f>
        <v>0</v>
      </c>
      <c r="H3" s="9">
        <f>Calculations!P31</f>
        <v>0</v>
      </c>
      <c r="I3" s="9">
        <f>Calculations!Q31</f>
        <v>0</v>
      </c>
      <c r="J3" s="9">
        <f>Calculations!R31</f>
        <v>0</v>
      </c>
      <c r="K3" s="9">
        <f>Calculations!S31</f>
        <v>0</v>
      </c>
      <c r="L3" s="9">
        <f>Calculations!T31</f>
        <v>0</v>
      </c>
      <c r="M3" s="9">
        <f>Calculations!U31</f>
        <v>0</v>
      </c>
      <c r="N3" s="9">
        <f>Calculations!V31</f>
        <v>0</v>
      </c>
      <c r="O3" s="9">
        <f>Calculations!W31</f>
        <v>0</v>
      </c>
      <c r="P3" s="9">
        <f>Calculations!X31</f>
        <v>0</v>
      </c>
      <c r="Q3" s="9">
        <f>Calculations!Y31</f>
        <v>0</v>
      </c>
      <c r="R3" s="9">
        <f>Calculations!Z31</f>
        <v>0</v>
      </c>
      <c r="S3" s="9">
        <f>Calculations!AA31</f>
        <v>0</v>
      </c>
      <c r="T3" s="9">
        <f>Calculations!AB31</f>
        <v>0</v>
      </c>
      <c r="U3" s="9">
        <f>Calculations!AC31</f>
        <v>0</v>
      </c>
      <c r="V3" s="9">
        <f>Calculations!AD31</f>
        <v>0</v>
      </c>
      <c r="W3" s="9">
        <f>Calculations!AE31</f>
        <v>0</v>
      </c>
      <c r="X3" s="9">
        <f>Calculations!AF31</f>
        <v>0</v>
      </c>
      <c r="Y3" s="9">
        <f>Calculations!AG31</f>
        <v>0</v>
      </c>
      <c r="Z3" s="9">
        <f>Calculations!AH31</f>
        <v>0</v>
      </c>
      <c r="AA3" s="9">
        <f>Calculations!AI31</f>
        <v>0</v>
      </c>
      <c r="AB3" s="9">
        <f>Calculations!AJ31</f>
        <v>0</v>
      </c>
      <c r="AC3" s="9">
        <f>Calculations!AK31</f>
        <v>0</v>
      </c>
      <c r="AD3" s="9">
        <f>Calculations!AL31</f>
        <v>0</v>
      </c>
      <c r="AE3" s="9">
        <f>Calculations!AM31</f>
        <v>0</v>
      </c>
      <c r="AF3" s="9">
        <f>Calculations!AN31</f>
        <v>0</v>
      </c>
      <c r="AG3" s="9">
        <f>Calculations!AO31</f>
        <v>0</v>
      </c>
    </row>
    <row r="4" spans="1:35" x14ac:dyDescent="0.45">
      <c r="A4" s="1" t="s">
        <v>108</v>
      </c>
      <c r="B4" s="9">
        <f>Calculations!J32</f>
        <v>0</v>
      </c>
      <c r="C4" s="9">
        <f>Calculations!K32</f>
        <v>0</v>
      </c>
      <c r="D4" s="9">
        <f>Calculations!L32</f>
        <v>0</v>
      </c>
      <c r="E4" s="9">
        <f>Calculations!M32</f>
        <v>0</v>
      </c>
      <c r="F4" s="9">
        <f>Calculations!N32</f>
        <v>0</v>
      </c>
      <c r="G4" s="9">
        <f>Calculations!O32</f>
        <v>0</v>
      </c>
      <c r="H4" s="9">
        <f>Calculations!P32</f>
        <v>0</v>
      </c>
      <c r="I4" s="9">
        <f>Calculations!Q32</f>
        <v>0</v>
      </c>
      <c r="J4" s="9">
        <f>Calculations!R32</f>
        <v>0</v>
      </c>
      <c r="K4" s="9">
        <f>Calculations!S32</f>
        <v>0</v>
      </c>
      <c r="L4" s="9">
        <f>Calculations!T32</f>
        <v>0</v>
      </c>
      <c r="M4" s="9">
        <f>Calculations!U32</f>
        <v>0</v>
      </c>
      <c r="N4" s="9">
        <f>Calculations!V32</f>
        <v>0</v>
      </c>
      <c r="O4" s="9">
        <f>Calculations!W32</f>
        <v>0</v>
      </c>
      <c r="P4" s="9">
        <f>Calculations!X32</f>
        <v>0</v>
      </c>
      <c r="Q4" s="9">
        <f>Calculations!Y32</f>
        <v>0</v>
      </c>
      <c r="R4" s="9">
        <f>Calculations!Z32</f>
        <v>0</v>
      </c>
      <c r="S4" s="9">
        <f>Calculations!AA32</f>
        <v>0</v>
      </c>
      <c r="T4" s="9">
        <f>Calculations!AB32</f>
        <v>0</v>
      </c>
      <c r="U4" s="9">
        <f>Calculations!AC32</f>
        <v>0</v>
      </c>
      <c r="V4" s="9">
        <f>Calculations!AD32</f>
        <v>0</v>
      </c>
      <c r="W4" s="9">
        <f>Calculations!AE32</f>
        <v>0</v>
      </c>
      <c r="X4" s="9">
        <f>Calculations!AF32</f>
        <v>0</v>
      </c>
      <c r="Y4" s="9">
        <f>Calculations!AG32</f>
        <v>0</v>
      </c>
      <c r="Z4" s="9">
        <f>Calculations!AH32</f>
        <v>0</v>
      </c>
      <c r="AA4" s="9">
        <f>Calculations!AI32</f>
        <v>0</v>
      </c>
      <c r="AB4" s="9">
        <f>Calculations!AJ32</f>
        <v>0</v>
      </c>
      <c r="AC4" s="9">
        <f>Calculations!AK32</f>
        <v>0</v>
      </c>
      <c r="AD4" s="9">
        <f>Calculations!AL32</f>
        <v>0</v>
      </c>
      <c r="AE4" s="9">
        <f>Calculations!AM32</f>
        <v>0</v>
      </c>
      <c r="AF4" s="9">
        <f>Calculations!AN32</f>
        <v>0</v>
      </c>
      <c r="AG4" s="9">
        <f>Calculations!AO32</f>
        <v>0</v>
      </c>
    </row>
    <row r="5" spans="1:35" x14ac:dyDescent="0.45">
      <c r="A5" s="1" t="s">
        <v>109</v>
      </c>
      <c r="B5" s="9">
        <f>Calculations!J33</f>
        <v>0</v>
      </c>
      <c r="C5" s="9">
        <f>Calculations!K33</f>
        <v>0</v>
      </c>
      <c r="D5" s="9">
        <f>Calculations!L33</f>
        <v>0</v>
      </c>
      <c r="E5" s="9">
        <f>Calculations!M33</f>
        <v>0</v>
      </c>
      <c r="F5" s="9">
        <f>Calculations!N33</f>
        <v>0</v>
      </c>
      <c r="G5" s="9">
        <f>Calculations!O33</f>
        <v>0</v>
      </c>
      <c r="H5" s="9">
        <f>Calculations!P33</f>
        <v>0</v>
      </c>
      <c r="I5" s="9">
        <f>Calculations!Q33</f>
        <v>0</v>
      </c>
      <c r="J5" s="9">
        <f>Calculations!R33</f>
        <v>0</v>
      </c>
      <c r="K5" s="9">
        <f>Calculations!S33</f>
        <v>0</v>
      </c>
      <c r="L5" s="9">
        <f>Calculations!T33</f>
        <v>0</v>
      </c>
      <c r="M5" s="9">
        <f>Calculations!U33</f>
        <v>0</v>
      </c>
      <c r="N5" s="9">
        <f>Calculations!V33</f>
        <v>0</v>
      </c>
      <c r="O5" s="9">
        <f>Calculations!W33</f>
        <v>0</v>
      </c>
      <c r="P5" s="9">
        <f>Calculations!X33</f>
        <v>0</v>
      </c>
      <c r="Q5" s="9">
        <f>Calculations!Y33</f>
        <v>0</v>
      </c>
      <c r="R5" s="9">
        <f>Calculations!Z33</f>
        <v>0</v>
      </c>
      <c r="S5" s="9">
        <f>Calculations!AA33</f>
        <v>0</v>
      </c>
      <c r="T5" s="9">
        <f>Calculations!AB33</f>
        <v>0</v>
      </c>
      <c r="U5" s="9">
        <f>Calculations!AC33</f>
        <v>0</v>
      </c>
      <c r="V5" s="9">
        <f>Calculations!AD33</f>
        <v>0</v>
      </c>
      <c r="W5" s="9">
        <f>Calculations!AE33</f>
        <v>0</v>
      </c>
      <c r="X5" s="9">
        <f>Calculations!AF33</f>
        <v>0</v>
      </c>
      <c r="Y5" s="9">
        <f>Calculations!AG33</f>
        <v>0</v>
      </c>
      <c r="Z5" s="9">
        <f>Calculations!AH33</f>
        <v>0</v>
      </c>
      <c r="AA5" s="9">
        <f>Calculations!AI33</f>
        <v>0</v>
      </c>
      <c r="AB5" s="9">
        <f>Calculations!AJ33</f>
        <v>0</v>
      </c>
      <c r="AC5" s="9">
        <f>Calculations!AK33</f>
        <v>0</v>
      </c>
      <c r="AD5" s="9">
        <f>Calculations!AL33</f>
        <v>0</v>
      </c>
      <c r="AE5" s="9">
        <f>Calculations!AM33</f>
        <v>0</v>
      </c>
      <c r="AF5" s="9">
        <f>Calculations!AN33</f>
        <v>0</v>
      </c>
      <c r="AG5" s="9">
        <f>Calculations!AO33</f>
        <v>0</v>
      </c>
    </row>
    <row r="6" spans="1:35" x14ac:dyDescent="0.45">
      <c r="A6" s="1" t="s">
        <v>111</v>
      </c>
      <c r="B6" s="9">
        <f>Calculations!J34</f>
        <v>0</v>
      </c>
      <c r="C6" s="9">
        <f>Calculations!K34</f>
        <v>0</v>
      </c>
      <c r="D6" s="9">
        <f>Calculations!L34</f>
        <v>0</v>
      </c>
      <c r="E6" s="9">
        <f>Calculations!M34</f>
        <v>0</v>
      </c>
      <c r="F6" s="9">
        <f>Calculations!N34</f>
        <v>0</v>
      </c>
      <c r="G6" s="9">
        <f>Calculations!O34</f>
        <v>0</v>
      </c>
      <c r="H6" s="9">
        <f>Calculations!P34</f>
        <v>0</v>
      </c>
      <c r="I6" s="9">
        <f>Calculations!Q34</f>
        <v>0</v>
      </c>
      <c r="J6" s="9">
        <f>Calculations!R34</f>
        <v>0</v>
      </c>
      <c r="K6" s="9">
        <f>Calculations!S34</f>
        <v>0</v>
      </c>
      <c r="L6" s="9">
        <f>Calculations!T34</f>
        <v>0</v>
      </c>
      <c r="M6" s="9">
        <f>Calculations!U34</f>
        <v>0</v>
      </c>
      <c r="N6" s="9">
        <f>Calculations!V34</f>
        <v>0</v>
      </c>
      <c r="O6" s="9">
        <f>Calculations!W34</f>
        <v>0</v>
      </c>
      <c r="P6" s="9">
        <f>Calculations!X34</f>
        <v>0</v>
      </c>
      <c r="Q6" s="9">
        <f>Calculations!Y34</f>
        <v>0</v>
      </c>
      <c r="R6" s="9">
        <f>Calculations!Z34</f>
        <v>0</v>
      </c>
      <c r="S6" s="9">
        <f>Calculations!AA34</f>
        <v>0</v>
      </c>
      <c r="T6" s="9">
        <f>Calculations!AB34</f>
        <v>0</v>
      </c>
      <c r="U6" s="9">
        <f>Calculations!AC34</f>
        <v>0</v>
      </c>
      <c r="V6" s="9">
        <f>Calculations!AD34</f>
        <v>0</v>
      </c>
      <c r="W6" s="9">
        <f>Calculations!AE34</f>
        <v>0</v>
      </c>
      <c r="X6" s="9">
        <f>Calculations!AF34</f>
        <v>0</v>
      </c>
      <c r="Y6" s="9">
        <f>Calculations!AG34</f>
        <v>0</v>
      </c>
      <c r="Z6" s="9">
        <f>Calculations!AH34</f>
        <v>0</v>
      </c>
      <c r="AA6" s="9">
        <f>Calculations!AI34</f>
        <v>0</v>
      </c>
      <c r="AB6" s="9">
        <f>Calculations!AJ34</f>
        <v>0</v>
      </c>
      <c r="AC6" s="9">
        <f>Calculations!AK34</f>
        <v>0</v>
      </c>
      <c r="AD6" s="9">
        <f>Calculations!AL34</f>
        <v>0</v>
      </c>
      <c r="AE6" s="9">
        <f>Calculations!AM34</f>
        <v>0</v>
      </c>
      <c r="AF6" s="9">
        <f>Calculations!AN34</f>
        <v>0</v>
      </c>
      <c r="AG6" s="9">
        <f>Calculations!AO34</f>
        <v>0</v>
      </c>
    </row>
    <row r="7" spans="1:35" x14ac:dyDescent="0.45">
      <c r="A7" s="1" t="s">
        <v>239</v>
      </c>
      <c r="B7" s="9">
        <f>Calculations!J35</f>
        <v>0</v>
      </c>
      <c r="C7" s="9">
        <f>Calculations!K35</f>
        <v>0</v>
      </c>
      <c r="D7" s="9">
        <f>Calculations!L35</f>
        <v>0</v>
      </c>
      <c r="E7" s="9">
        <f>Calculations!M35</f>
        <v>0</v>
      </c>
      <c r="F7" s="9">
        <f>Calculations!N35</f>
        <v>0</v>
      </c>
      <c r="G7" s="9">
        <f>Calculations!O35</f>
        <v>0</v>
      </c>
      <c r="H7" s="9">
        <f>Calculations!P35</f>
        <v>0</v>
      </c>
      <c r="I7" s="9">
        <f>Calculations!Q35</f>
        <v>0</v>
      </c>
      <c r="J7" s="9">
        <f>Calculations!R35</f>
        <v>0</v>
      </c>
      <c r="K7" s="9">
        <f>Calculations!S35</f>
        <v>0</v>
      </c>
      <c r="L7" s="9">
        <f>Calculations!T35</f>
        <v>0</v>
      </c>
      <c r="M7" s="9">
        <f>Calculations!U35</f>
        <v>0</v>
      </c>
      <c r="N7" s="9">
        <f>Calculations!V35</f>
        <v>0</v>
      </c>
      <c r="O7" s="9">
        <f>Calculations!W35</f>
        <v>0</v>
      </c>
      <c r="P7" s="9">
        <f>Calculations!X35</f>
        <v>0</v>
      </c>
      <c r="Q7" s="9">
        <f>Calculations!Y35</f>
        <v>0</v>
      </c>
      <c r="R7" s="9">
        <f>Calculations!Z35</f>
        <v>0</v>
      </c>
      <c r="S7" s="9">
        <f>Calculations!AA35</f>
        <v>0</v>
      </c>
      <c r="T7" s="9">
        <f>Calculations!AB35</f>
        <v>0</v>
      </c>
      <c r="U7" s="9">
        <f>Calculations!AC35</f>
        <v>0</v>
      </c>
      <c r="V7" s="9">
        <f>Calculations!AD35</f>
        <v>0</v>
      </c>
      <c r="W7" s="9">
        <f>Calculations!AE35</f>
        <v>0</v>
      </c>
      <c r="X7" s="9">
        <f>Calculations!AF35</f>
        <v>0</v>
      </c>
      <c r="Y7" s="9">
        <f>Calculations!AG35</f>
        <v>0</v>
      </c>
      <c r="Z7" s="9">
        <f>Calculations!AH35</f>
        <v>0</v>
      </c>
      <c r="AA7" s="9">
        <f>Calculations!AI35</f>
        <v>0</v>
      </c>
      <c r="AB7" s="9">
        <f>Calculations!AJ35</f>
        <v>0</v>
      </c>
      <c r="AC7" s="9">
        <f>Calculations!AK35</f>
        <v>0</v>
      </c>
      <c r="AD7" s="9">
        <f>Calculations!AL35</f>
        <v>0</v>
      </c>
      <c r="AE7" s="9">
        <f>Calculations!AM35</f>
        <v>0</v>
      </c>
      <c r="AF7" s="9">
        <f>Calculations!AN35</f>
        <v>0</v>
      </c>
      <c r="AG7" s="9">
        <f>Calculations!AO35</f>
        <v>0</v>
      </c>
    </row>
    <row r="8" spans="1:35" x14ac:dyDescent="0.45">
      <c r="A8" s="1" t="s">
        <v>387</v>
      </c>
      <c r="B8" s="9">
        <f>Calculations!J36</f>
        <v>0</v>
      </c>
      <c r="C8" s="9">
        <f>Calculations!K36</f>
        <v>0</v>
      </c>
      <c r="D8" s="9">
        <f>Calculations!L36</f>
        <v>0</v>
      </c>
      <c r="E8" s="9">
        <f>Calculations!M36</f>
        <v>0</v>
      </c>
      <c r="F8" s="9">
        <f>Calculations!N36</f>
        <v>0</v>
      </c>
      <c r="G8" s="9">
        <f>Calculations!O36</f>
        <v>0</v>
      </c>
      <c r="H8" s="9">
        <f>Calculations!P36</f>
        <v>0</v>
      </c>
      <c r="I8" s="9">
        <f>Calculations!Q36</f>
        <v>0</v>
      </c>
      <c r="J8" s="9">
        <f>Calculations!R36</f>
        <v>0</v>
      </c>
      <c r="K8" s="9">
        <f>Calculations!S36</f>
        <v>0</v>
      </c>
      <c r="L8" s="9">
        <f>Calculations!T36</f>
        <v>0</v>
      </c>
      <c r="M8" s="9">
        <f>Calculations!U36</f>
        <v>0</v>
      </c>
      <c r="N8" s="9">
        <f>Calculations!V36</f>
        <v>0</v>
      </c>
      <c r="O8" s="9">
        <f>Calculations!W36</f>
        <v>0</v>
      </c>
      <c r="P8" s="9">
        <f>Calculations!X36</f>
        <v>0</v>
      </c>
      <c r="Q8" s="9">
        <f>Calculations!Y36</f>
        <v>0</v>
      </c>
      <c r="R8" s="9">
        <f>Calculations!Z36</f>
        <v>0</v>
      </c>
      <c r="S8" s="9">
        <f>Calculations!AA36</f>
        <v>0</v>
      </c>
      <c r="T8" s="9">
        <f>Calculations!AB36</f>
        <v>0</v>
      </c>
      <c r="U8" s="9">
        <f>Calculations!AC36</f>
        <v>0</v>
      </c>
      <c r="V8" s="9">
        <f>Calculations!AD36</f>
        <v>0</v>
      </c>
      <c r="W8" s="9">
        <f>Calculations!AE36</f>
        <v>0</v>
      </c>
      <c r="X8" s="9">
        <f>Calculations!AF36</f>
        <v>0</v>
      </c>
      <c r="Y8" s="9">
        <f>Calculations!AG36</f>
        <v>0</v>
      </c>
      <c r="Z8" s="9">
        <f>Calculations!AH36</f>
        <v>0</v>
      </c>
      <c r="AA8" s="9">
        <f>Calculations!AI36</f>
        <v>0</v>
      </c>
      <c r="AB8" s="9">
        <f>Calculations!AJ36</f>
        <v>0</v>
      </c>
      <c r="AC8" s="9">
        <f>Calculations!AK36</f>
        <v>0</v>
      </c>
      <c r="AD8" s="9">
        <f>Calculations!AL36</f>
        <v>0</v>
      </c>
      <c r="AE8" s="9">
        <f>Calculations!AM36</f>
        <v>0</v>
      </c>
      <c r="AF8" s="9">
        <f>Calculations!AN36</f>
        <v>0</v>
      </c>
      <c r="AG8" s="9">
        <f>Calculations!AO36</f>
        <v>0</v>
      </c>
    </row>
    <row r="9" spans="1:35" x14ac:dyDescent="0.45">
      <c r="A9" s="1" t="s">
        <v>388</v>
      </c>
      <c r="B9" s="9">
        <f>Calculations!J37</f>
        <v>0</v>
      </c>
      <c r="C9" s="9">
        <f>Calculations!K37</f>
        <v>0</v>
      </c>
      <c r="D9" s="9">
        <f>Calculations!L37</f>
        <v>0</v>
      </c>
      <c r="E9" s="9">
        <f>Calculations!M37</f>
        <v>0</v>
      </c>
      <c r="F9" s="9">
        <f>Calculations!N37</f>
        <v>0</v>
      </c>
      <c r="G9" s="9">
        <f>Calculations!O37</f>
        <v>0</v>
      </c>
      <c r="H9" s="9">
        <f>Calculations!P37</f>
        <v>0</v>
      </c>
      <c r="I9" s="9">
        <f>Calculations!Q37</f>
        <v>0</v>
      </c>
      <c r="J9" s="9">
        <f>Calculations!R37</f>
        <v>0</v>
      </c>
      <c r="K9" s="9">
        <f>Calculations!S37</f>
        <v>0</v>
      </c>
      <c r="L9" s="9">
        <f>Calculations!T37</f>
        <v>0</v>
      </c>
      <c r="M9" s="9">
        <f>Calculations!U37</f>
        <v>0</v>
      </c>
      <c r="N9" s="9">
        <f>Calculations!V37</f>
        <v>0</v>
      </c>
      <c r="O9" s="9">
        <f>Calculations!W37</f>
        <v>0</v>
      </c>
      <c r="P9" s="9">
        <f>Calculations!X37</f>
        <v>0</v>
      </c>
      <c r="Q9" s="9">
        <f>Calculations!Y37</f>
        <v>0</v>
      </c>
      <c r="R9" s="9">
        <f>Calculations!Z37</f>
        <v>0</v>
      </c>
      <c r="S9" s="9">
        <f>Calculations!AA37</f>
        <v>0</v>
      </c>
      <c r="T9" s="9">
        <f>Calculations!AB37</f>
        <v>0</v>
      </c>
      <c r="U9" s="9">
        <f>Calculations!AC37</f>
        <v>0</v>
      </c>
      <c r="V9" s="9">
        <f>Calculations!AD37</f>
        <v>0</v>
      </c>
      <c r="W9" s="9">
        <f>Calculations!AE37</f>
        <v>0</v>
      </c>
      <c r="X9" s="9">
        <f>Calculations!AF37</f>
        <v>0</v>
      </c>
      <c r="Y9" s="9">
        <f>Calculations!AG37</f>
        <v>0</v>
      </c>
      <c r="Z9" s="9">
        <f>Calculations!AH37</f>
        <v>0</v>
      </c>
      <c r="AA9" s="9">
        <f>Calculations!AI37</f>
        <v>0</v>
      </c>
      <c r="AB9" s="9">
        <f>Calculations!AJ37</f>
        <v>0</v>
      </c>
      <c r="AC9" s="9">
        <f>Calculations!AK37</f>
        <v>0</v>
      </c>
      <c r="AD9" s="9">
        <f>Calculations!AL37</f>
        <v>0</v>
      </c>
      <c r="AE9" s="9">
        <f>Calculations!AM37</f>
        <v>0</v>
      </c>
      <c r="AF9" s="9">
        <f>Calculations!AN37</f>
        <v>0</v>
      </c>
      <c r="AG9" s="9">
        <f>Calculations!AO37</f>
        <v>0</v>
      </c>
    </row>
    <row r="10" spans="1:35" x14ac:dyDescent="0.45">
      <c r="A10" s="1" t="s">
        <v>389</v>
      </c>
      <c r="B10" s="9">
        <f>Calculations!J38</f>
        <v>0</v>
      </c>
      <c r="C10" s="9">
        <f>Calculations!K38</f>
        <v>0</v>
      </c>
      <c r="D10" s="9">
        <f>Calculations!L38</f>
        <v>0</v>
      </c>
      <c r="E10" s="9">
        <f>Calculations!M38</f>
        <v>0</v>
      </c>
      <c r="F10" s="9">
        <f>Calculations!N38</f>
        <v>0</v>
      </c>
      <c r="G10" s="9">
        <f>Calculations!O38</f>
        <v>0</v>
      </c>
      <c r="H10" s="9">
        <f>Calculations!P38</f>
        <v>0</v>
      </c>
      <c r="I10" s="9">
        <f>Calculations!Q38</f>
        <v>0</v>
      </c>
      <c r="J10" s="9">
        <f>Calculations!R38</f>
        <v>0</v>
      </c>
      <c r="K10" s="9">
        <f>Calculations!S38</f>
        <v>0</v>
      </c>
      <c r="L10" s="9">
        <f>Calculations!T38</f>
        <v>0</v>
      </c>
      <c r="M10" s="9">
        <f>Calculations!U38</f>
        <v>0</v>
      </c>
      <c r="N10" s="9">
        <f>Calculations!V38</f>
        <v>0</v>
      </c>
      <c r="O10" s="9">
        <f>Calculations!W38</f>
        <v>0</v>
      </c>
      <c r="P10" s="9">
        <f>Calculations!X38</f>
        <v>0</v>
      </c>
      <c r="Q10" s="9">
        <f>Calculations!Y38</f>
        <v>0</v>
      </c>
      <c r="R10" s="9">
        <f>Calculations!Z38</f>
        <v>0</v>
      </c>
      <c r="S10" s="9">
        <f>Calculations!AA38</f>
        <v>0</v>
      </c>
      <c r="T10" s="9">
        <f>Calculations!AB38</f>
        <v>0</v>
      </c>
      <c r="U10" s="9">
        <f>Calculations!AC38</f>
        <v>0</v>
      </c>
      <c r="V10" s="9">
        <f>Calculations!AD38</f>
        <v>0</v>
      </c>
      <c r="W10" s="9">
        <f>Calculations!AE38</f>
        <v>0</v>
      </c>
      <c r="X10" s="9">
        <f>Calculations!AF38</f>
        <v>0</v>
      </c>
      <c r="Y10" s="9">
        <f>Calculations!AG38</f>
        <v>0</v>
      </c>
      <c r="Z10" s="9">
        <f>Calculations!AH38</f>
        <v>0</v>
      </c>
      <c r="AA10" s="9">
        <f>Calculations!AI38</f>
        <v>0</v>
      </c>
      <c r="AB10" s="9">
        <f>Calculations!AJ38</f>
        <v>0</v>
      </c>
      <c r="AC10" s="9">
        <f>Calculations!AK38</f>
        <v>0</v>
      </c>
      <c r="AD10" s="9">
        <f>Calculations!AL38</f>
        <v>0</v>
      </c>
      <c r="AE10" s="9">
        <f>Calculations!AM38</f>
        <v>0</v>
      </c>
      <c r="AF10" s="9">
        <f>Calculations!AN38</f>
        <v>0</v>
      </c>
      <c r="AG10" s="9">
        <f>Calculations!AO38</f>
        <v>0</v>
      </c>
    </row>
    <row r="11" spans="1:35" x14ac:dyDescent="0.45">
      <c r="A11" s="1" t="s">
        <v>390</v>
      </c>
      <c r="B11" s="9">
        <f>Calculations!J39</f>
        <v>0</v>
      </c>
      <c r="C11" s="9">
        <f>Calculations!K39</f>
        <v>0</v>
      </c>
      <c r="D11" s="9">
        <f>Calculations!L39</f>
        <v>0</v>
      </c>
      <c r="E11" s="9">
        <f>Calculations!M39</f>
        <v>0</v>
      </c>
      <c r="F11" s="9">
        <f>Calculations!N39</f>
        <v>0</v>
      </c>
      <c r="G11" s="9">
        <f>Calculations!O39</f>
        <v>0</v>
      </c>
      <c r="H11" s="9">
        <f>Calculations!P39</f>
        <v>0</v>
      </c>
      <c r="I11" s="9">
        <f>Calculations!Q39</f>
        <v>0</v>
      </c>
      <c r="J11" s="9">
        <f>Calculations!R39</f>
        <v>0</v>
      </c>
      <c r="K11" s="9">
        <f>Calculations!S39</f>
        <v>0</v>
      </c>
      <c r="L11" s="9">
        <f>Calculations!T39</f>
        <v>0</v>
      </c>
      <c r="M11" s="9">
        <f>Calculations!U39</f>
        <v>0</v>
      </c>
      <c r="N11" s="9">
        <f>Calculations!V39</f>
        <v>0</v>
      </c>
      <c r="O11" s="9">
        <f>Calculations!W39</f>
        <v>0</v>
      </c>
      <c r="P11" s="9">
        <f>Calculations!X39</f>
        <v>0</v>
      </c>
      <c r="Q11" s="9">
        <f>Calculations!Y39</f>
        <v>0</v>
      </c>
      <c r="R11" s="9">
        <f>Calculations!Z39</f>
        <v>0</v>
      </c>
      <c r="S11" s="9">
        <f>Calculations!AA39</f>
        <v>0</v>
      </c>
      <c r="T11" s="9">
        <f>Calculations!AB39</f>
        <v>0</v>
      </c>
      <c r="U11" s="9">
        <f>Calculations!AC39</f>
        <v>0</v>
      </c>
      <c r="V11" s="9">
        <f>Calculations!AD39</f>
        <v>0</v>
      </c>
      <c r="W11" s="9">
        <f>Calculations!AE39</f>
        <v>0</v>
      </c>
      <c r="X11" s="9">
        <f>Calculations!AF39</f>
        <v>0</v>
      </c>
      <c r="Y11" s="9">
        <f>Calculations!AG39</f>
        <v>0</v>
      </c>
      <c r="Z11" s="9">
        <f>Calculations!AH39</f>
        <v>0</v>
      </c>
      <c r="AA11" s="9">
        <f>Calculations!AI39</f>
        <v>0</v>
      </c>
      <c r="AB11" s="9">
        <f>Calculations!AJ39</f>
        <v>0</v>
      </c>
      <c r="AC11" s="9">
        <f>Calculations!AK39</f>
        <v>0</v>
      </c>
      <c r="AD11" s="9">
        <f>Calculations!AL39</f>
        <v>0</v>
      </c>
      <c r="AE11" s="9">
        <f>Calculations!AM39</f>
        <v>0</v>
      </c>
      <c r="AF11" s="9">
        <f>Calculations!AN39</f>
        <v>0</v>
      </c>
      <c r="AG11" s="9">
        <f>Calculations!AO39</f>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6</vt:i4>
      </vt:variant>
    </vt:vector>
  </HeadingPairs>
  <TitlesOfParts>
    <vt:vector size="27" baseType="lpstr">
      <vt:lpstr>About</vt:lpstr>
      <vt:lpstr>AEO Table 4</vt:lpstr>
      <vt:lpstr>AEO Table 5</vt:lpstr>
      <vt:lpstr>District Heat</vt:lpstr>
      <vt:lpstr>RECS HC2.1</vt:lpstr>
      <vt:lpstr>Calculations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Fraction_coal</vt:lpstr>
      <vt:lpstr>Percent_rural</vt:lpstr>
      <vt:lpstr>Percent_urban</vt:lpstr>
      <vt:lpstr>quadrillion</vt:lpstr>
      <vt:lpstr>Table4</vt:lpstr>
      <vt:lpstr>Table5</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2014-04-18T00:48:59Z</dcterms:created>
  <dcterms:modified xsi:type="dcterms:W3CDTF">2020-07-01T18:57:24Z</dcterms:modified>
</cp:coreProperties>
</file>