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360" yWindow="135" windowWidth="20235" windowHeight="14025"/>
  </bookViews>
  <sheets>
    <sheet name="About" sheetId="1" r:id="rId1"/>
    <sheet name="Data" sheetId="10" r:id="rId2"/>
    <sheet name="BIFU-electricity" sheetId="6" r:id="rId3"/>
    <sheet name="BIFU-coal" sheetId="7" r:id="rId4"/>
    <sheet name="BIFU-natural-gas" sheetId="8" r:id="rId5"/>
    <sheet name="BIFU-biomass" sheetId="9" r:id="rId6"/>
    <sheet name="BIFU-petroleum-diesel" sheetId="12" r:id="rId7"/>
    <sheet name="BIFU-heat" sheetId="13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H3" i="6" s="1"/>
  <c r="F3" i="6"/>
  <c r="G3" i="6"/>
  <c r="B4" i="6"/>
  <c r="H4" i="6" s="1"/>
  <c r="C4" i="6"/>
  <c r="D4" i="6"/>
  <c r="E4" i="6"/>
  <c r="F4" i="6"/>
  <c r="G4" i="6"/>
  <c r="B5" i="6"/>
  <c r="H5" i="6" s="1"/>
  <c r="C5" i="6"/>
  <c r="D5" i="6"/>
  <c r="E5" i="6"/>
  <c r="F5" i="6"/>
  <c r="G5" i="6"/>
  <c r="B6" i="6"/>
  <c r="C6" i="6"/>
  <c r="D6" i="6"/>
  <c r="E6" i="6"/>
  <c r="F6" i="6"/>
  <c r="G6" i="6"/>
  <c r="H6" i="6"/>
  <c r="B7" i="6"/>
  <c r="C7" i="6"/>
  <c r="D7" i="6"/>
  <c r="E7" i="6"/>
  <c r="H7" i="6" s="1"/>
  <c r="F7" i="6"/>
  <c r="G7" i="6"/>
  <c r="B8" i="6"/>
  <c r="H8" i="6" s="1"/>
  <c r="C8" i="6"/>
  <c r="D8" i="6"/>
  <c r="E8" i="6"/>
  <c r="F8" i="6"/>
  <c r="G8" i="6"/>
  <c r="B9" i="6"/>
  <c r="H9" i="6" s="1"/>
  <c r="C9" i="6"/>
  <c r="D9" i="6"/>
  <c r="E9" i="6"/>
  <c r="F9" i="6"/>
  <c r="G9" i="6"/>
  <c r="B10" i="6"/>
  <c r="C10" i="6"/>
  <c r="D10" i="6"/>
  <c r="E10" i="6"/>
  <c r="F10" i="6"/>
  <c r="G10" i="6"/>
  <c r="H10" i="6"/>
  <c r="B11" i="6"/>
  <c r="C11" i="6"/>
  <c r="D11" i="6"/>
  <c r="E11" i="6"/>
  <c r="H11" i="6" s="1"/>
  <c r="F11" i="6"/>
  <c r="G11" i="6"/>
  <c r="B12" i="6"/>
  <c r="H12" i="6" s="1"/>
  <c r="C12" i="6"/>
  <c r="D12" i="6"/>
  <c r="E12" i="6"/>
  <c r="F12" i="6"/>
  <c r="G12" i="6"/>
  <c r="B13" i="6"/>
  <c r="H13" i="6" s="1"/>
  <c r="C13" i="6"/>
  <c r="D13" i="6"/>
  <c r="E13" i="6"/>
  <c r="F13" i="6"/>
  <c r="G13" i="6"/>
  <c r="B14" i="6"/>
  <c r="C14" i="6"/>
  <c r="D14" i="6"/>
  <c r="E14" i="6"/>
  <c r="F14" i="6"/>
  <c r="G14" i="6"/>
  <c r="H14" i="6"/>
  <c r="B15" i="6"/>
  <c r="C15" i="6"/>
  <c r="D15" i="6"/>
  <c r="E15" i="6"/>
  <c r="H15" i="6" s="1"/>
  <c r="F15" i="6"/>
  <c r="G15" i="6"/>
  <c r="B16" i="6"/>
  <c r="H16" i="6" s="1"/>
  <c r="C16" i="6"/>
  <c r="D16" i="6"/>
  <c r="E16" i="6"/>
  <c r="F16" i="6"/>
  <c r="G16" i="6"/>
  <c r="B17" i="6"/>
  <c r="H17" i="6" s="1"/>
  <c r="C17" i="6"/>
  <c r="D17" i="6"/>
  <c r="E17" i="6"/>
  <c r="F17" i="6"/>
  <c r="G17" i="6"/>
  <c r="B18" i="6"/>
  <c r="C18" i="6"/>
  <c r="D18" i="6"/>
  <c r="E18" i="6"/>
  <c r="F18" i="6"/>
  <c r="G18" i="6"/>
  <c r="H18" i="6"/>
  <c r="B19" i="6"/>
  <c r="C19" i="6"/>
  <c r="D19" i="6"/>
  <c r="E19" i="6"/>
  <c r="H19" i="6" s="1"/>
  <c r="F19" i="6"/>
  <c r="G19" i="6"/>
  <c r="B20" i="6"/>
  <c r="H20" i="6" s="1"/>
  <c r="C20" i="6"/>
  <c r="D20" i="6"/>
  <c r="E20" i="6"/>
  <c r="F20" i="6"/>
  <c r="G20" i="6"/>
  <c r="B21" i="6"/>
  <c r="H21" i="6" s="1"/>
  <c r="C21" i="6"/>
  <c r="D21" i="6"/>
  <c r="E21" i="6"/>
  <c r="F21" i="6"/>
  <c r="G21" i="6"/>
  <c r="B22" i="6"/>
  <c r="C22" i="6"/>
  <c r="D22" i="6"/>
  <c r="E22" i="6"/>
  <c r="F22" i="6"/>
  <c r="G22" i="6"/>
  <c r="H22" i="6"/>
  <c r="B23" i="6"/>
  <c r="C23" i="6"/>
  <c r="D23" i="6"/>
  <c r="E23" i="6"/>
  <c r="H23" i="6" s="1"/>
  <c r="F23" i="6"/>
  <c r="G23" i="6"/>
  <c r="B24" i="6"/>
  <c r="H24" i="6" s="1"/>
  <c r="C24" i="6"/>
  <c r="D24" i="6"/>
  <c r="E24" i="6"/>
  <c r="F24" i="6"/>
  <c r="G24" i="6"/>
  <c r="B25" i="6"/>
  <c r="H25" i="6" s="1"/>
  <c r="C25" i="6"/>
  <c r="D25" i="6"/>
  <c r="E25" i="6"/>
  <c r="F25" i="6"/>
  <c r="G25" i="6"/>
  <c r="B26" i="6"/>
  <c r="C26" i="6"/>
  <c r="D26" i="6"/>
  <c r="E26" i="6"/>
  <c r="F26" i="6"/>
  <c r="G26" i="6"/>
  <c r="H26" i="6"/>
  <c r="B27" i="6"/>
  <c r="C27" i="6"/>
  <c r="D27" i="6"/>
  <c r="E27" i="6"/>
  <c r="H27" i="6" s="1"/>
  <c r="F27" i="6"/>
  <c r="G27" i="6"/>
  <c r="B28" i="6"/>
  <c r="H28" i="6" s="1"/>
  <c r="C28" i="6"/>
  <c r="D28" i="6"/>
  <c r="E28" i="6"/>
  <c r="F28" i="6"/>
  <c r="G28" i="6"/>
  <c r="B29" i="6"/>
  <c r="H29" i="6" s="1"/>
  <c r="C29" i="6"/>
  <c r="D29" i="6"/>
  <c r="E29" i="6"/>
  <c r="F29" i="6"/>
  <c r="G29" i="6"/>
  <c r="B30" i="6"/>
  <c r="C30" i="6"/>
  <c r="D30" i="6"/>
  <c r="E30" i="6"/>
  <c r="F30" i="6"/>
  <c r="G30" i="6"/>
  <c r="H30" i="6"/>
  <c r="B31" i="6"/>
  <c r="C31" i="6"/>
  <c r="D31" i="6"/>
  <c r="E31" i="6"/>
  <c r="H31" i="6" s="1"/>
  <c r="F31" i="6"/>
  <c r="G31" i="6"/>
  <c r="H2" i="6"/>
  <c r="F2" i="6"/>
  <c r="E2" i="6"/>
  <c r="D2" i="6"/>
  <c r="C2" i="6"/>
  <c r="B2" i="6"/>
  <c r="F31" i="12" l="1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2" i="12"/>
  <c r="F2" i="12"/>
  <c r="E2" i="12"/>
  <c r="D2" i="12"/>
  <c r="C2" i="12"/>
  <c r="B2" i="12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B3" i="8"/>
  <c r="C3" i="8"/>
  <c r="D3" i="8"/>
  <c r="E3" i="8"/>
  <c r="F3" i="8"/>
  <c r="H3" i="8"/>
  <c r="B4" i="8"/>
  <c r="C4" i="8"/>
  <c r="D4" i="8"/>
  <c r="E4" i="8"/>
  <c r="F4" i="8"/>
  <c r="H4" i="8"/>
  <c r="B5" i="8"/>
  <c r="C5" i="8"/>
  <c r="D5" i="8"/>
  <c r="E5" i="8"/>
  <c r="F5" i="8"/>
  <c r="H5" i="8"/>
  <c r="B6" i="8"/>
  <c r="C6" i="8"/>
  <c r="D6" i="8"/>
  <c r="E6" i="8"/>
  <c r="F6" i="8"/>
  <c r="H6" i="8"/>
  <c r="B7" i="8"/>
  <c r="C7" i="8"/>
  <c r="D7" i="8"/>
  <c r="E7" i="8"/>
  <c r="F7" i="8"/>
  <c r="H7" i="8"/>
  <c r="B8" i="8"/>
  <c r="C8" i="8"/>
  <c r="D8" i="8"/>
  <c r="E8" i="8"/>
  <c r="F8" i="8"/>
  <c r="H8" i="8"/>
  <c r="B9" i="8"/>
  <c r="C9" i="8"/>
  <c r="D9" i="8"/>
  <c r="E9" i="8"/>
  <c r="F9" i="8"/>
  <c r="H9" i="8"/>
  <c r="B10" i="8"/>
  <c r="C10" i="8"/>
  <c r="D10" i="8"/>
  <c r="E10" i="8"/>
  <c r="F10" i="8"/>
  <c r="H10" i="8"/>
  <c r="B11" i="8"/>
  <c r="C11" i="8"/>
  <c r="D11" i="8"/>
  <c r="E11" i="8"/>
  <c r="F11" i="8"/>
  <c r="H11" i="8"/>
  <c r="B12" i="8"/>
  <c r="C12" i="8"/>
  <c r="D12" i="8"/>
  <c r="E12" i="8"/>
  <c r="F12" i="8"/>
  <c r="H12" i="8"/>
  <c r="B13" i="8"/>
  <c r="C13" i="8"/>
  <c r="D13" i="8"/>
  <c r="E13" i="8"/>
  <c r="F13" i="8"/>
  <c r="H13" i="8"/>
  <c r="B14" i="8"/>
  <c r="C14" i="8"/>
  <c r="D14" i="8"/>
  <c r="E14" i="8"/>
  <c r="F14" i="8"/>
  <c r="H14" i="8"/>
  <c r="B15" i="8"/>
  <c r="C15" i="8"/>
  <c r="D15" i="8"/>
  <c r="E15" i="8"/>
  <c r="F15" i="8"/>
  <c r="H15" i="8"/>
  <c r="B16" i="8"/>
  <c r="C16" i="8"/>
  <c r="D16" i="8"/>
  <c r="E16" i="8"/>
  <c r="F16" i="8"/>
  <c r="H16" i="8"/>
  <c r="B17" i="8"/>
  <c r="C17" i="8"/>
  <c r="D17" i="8"/>
  <c r="E17" i="8"/>
  <c r="F17" i="8"/>
  <c r="H17" i="8"/>
  <c r="B18" i="8"/>
  <c r="C18" i="8"/>
  <c r="D18" i="8"/>
  <c r="E18" i="8"/>
  <c r="F18" i="8"/>
  <c r="H18" i="8"/>
  <c r="B19" i="8"/>
  <c r="C19" i="8"/>
  <c r="D19" i="8"/>
  <c r="E19" i="8"/>
  <c r="F19" i="8"/>
  <c r="H19" i="8"/>
  <c r="B20" i="8"/>
  <c r="C20" i="8"/>
  <c r="D20" i="8"/>
  <c r="E20" i="8"/>
  <c r="F20" i="8"/>
  <c r="H20" i="8"/>
  <c r="B21" i="8"/>
  <c r="C21" i="8"/>
  <c r="D21" i="8"/>
  <c r="E21" i="8"/>
  <c r="F21" i="8"/>
  <c r="H21" i="8"/>
  <c r="B22" i="8"/>
  <c r="C22" i="8"/>
  <c r="D22" i="8"/>
  <c r="E22" i="8"/>
  <c r="F22" i="8"/>
  <c r="H22" i="8"/>
  <c r="B23" i="8"/>
  <c r="C23" i="8"/>
  <c r="D23" i="8"/>
  <c r="E23" i="8"/>
  <c r="F23" i="8"/>
  <c r="H23" i="8"/>
  <c r="B24" i="8"/>
  <c r="C24" i="8"/>
  <c r="D24" i="8"/>
  <c r="E24" i="8"/>
  <c r="F24" i="8"/>
  <c r="H24" i="8"/>
  <c r="B25" i="8"/>
  <c r="C25" i="8"/>
  <c r="D25" i="8"/>
  <c r="E25" i="8"/>
  <c r="F25" i="8"/>
  <c r="H25" i="8"/>
  <c r="B26" i="8"/>
  <c r="C26" i="8"/>
  <c r="D26" i="8"/>
  <c r="E26" i="8"/>
  <c r="F26" i="8"/>
  <c r="H26" i="8"/>
  <c r="B27" i="8"/>
  <c r="C27" i="8"/>
  <c r="D27" i="8"/>
  <c r="E27" i="8"/>
  <c r="F27" i="8"/>
  <c r="H27" i="8"/>
  <c r="B28" i="8"/>
  <c r="C28" i="8"/>
  <c r="D28" i="8"/>
  <c r="E28" i="8"/>
  <c r="F28" i="8"/>
  <c r="H28" i="8"/>
  <c r="B29" i="8"/>
  <c r="C29" i="8"/>
  <c r="D29" i="8"/>
  <c r="E29" i="8"/>
  <c r="F29" i="8"/>
  <c r="H29" i="8"/>
  <c r="B30" i="8"/>
  <c r="C30" i="8"/>
  <c r="D30" i="8"/>
  <c r="E30" i="8"/>
  <c r="F30" i="8"/>
  <c r="H30" i="8"/>
  <c r="B31" i="8"/>
  <c r="C31" i="8"/>
  <c r="D31" i="8"/>
  <c r="E31" i="8"/>
  <c r="F31" i="8"/>
  <c r="H31" i="8"/>
  <c r="H2" i="8"/>
  <c r="F2" i="8"/>
  <c r="E2" i="8"/>
  <c r="D2" i="8"/>
  <c r="C2" i="8"/>
  <c r="B2" i="8"/>
  <c r="B3" i="7"/>
  <c r="C3" i="7"/>
  <c r="D3" i="7"/>
  <c r="E3" i="7"/>
  <c r="F3" i="7"/>
  <c r="H3" i="7"/>
  <c r="B4" i="7"/>
  <c r="C4" i="7"/>
  <c r="D4" i="7"/>
  <c r="E4" i="7"/>
  <c r="F4" i="7"/>
  <c r="H4" i="7"/>
  <c r="B5" i="7"/>
  <c r="C5" i="7"/>
  <c r="D5" i="7"/>
  <c r="E5" i="7"/>
  <c r="F5" i="7"/>
  <c r="H5" i="7"/>
  <c r="B6" i="7"/>
  <c r="C6" i="7"/>
  <c r="D6" i="7"/>
  <c r="E6" i="7"/>
  <c r="F6" i="7"/>
  <c r="H6" i="7"/>
  <c r="B7" i="7"/>
  <c r="C7" i="7"/>
  <c r="D7" i="7"/>
  <c r="E7" i="7"/>
  <c r="F7" i="7"/>
  <c r="H7" i="7"/>
  <c r="B8" i="7"/>
  <c r="C8" i="7"/>
  <c r="D8" i="7"/>
  <c r="E8" i="7"/>
  <c r="F8" i="7"/>
  <c r="H8" i="7"/>
  <c r="B9" i="7"/>
  <c r="C9" i="7"/>
  <c r="D9" i="7"/>
  <c r="E9" i="7"/>
  <c r="F9" i="7"/>
  <c r="H9" i="7"/>
  <c r="B10" i="7"/>
  <c r="C10" i="7"/>
  <c r="D10" i="7"/>
  <c r="E10" i="7"/>
  <c r="F10" i="7"/>
  <c r="H10" i="7"/>
  <c r="B11" i="7"/>
  <c r="C11" i="7"/>
  <c r="D11" i="7"/>
  <c r="E11" i="7"/>
  <c r="F11" i="7"/>
  <c r="H11" i="7"/>
  <c r="B12" i="7"/>
  <c r="C12" i="7"/>
  <c r="D12" i="7"/>
  <c r="E12" i="7"/>
  <c r="F12" i="7"/>
  <c r="H12" i="7"/>
  <c r="B13" i="7"/>
  <c r="C13" i="7"/>
  <c r="D13" i="7"/>
  <c r="E13" i="7"/>
  <c r="F13" i="7"/>
  <c r="H13" i="7"/>
  <c r="B14" i="7"/>
  <c r="C14" i="7"/>
  <c r="D14" i="7"/>
  <c r="E14" i="7"/>
  <c r="F14" i="7"/>
  <c r="H14" i="7"/>
  <c r="B15" i="7"/>
  <c r="C15" i="7"/>
  <c r="D15" i="7"/>
  <c r="E15" i="7"/>
  <c r="F15" i="7"/>
  <c r="H15" i="7"/>
  <c r="B16" i="7"/>
  <c r="C16" i="7"/>
  <c r="D16" i="7"/>
  <c r="E16" i="7"/>
  <c r="F16" i="7"/>
  <c r="H16" i="7"/>
  <c r="B17" i="7"/>
  <c r="C17" i="7"/>
  <c r="D17" i="7"/>
  <c r="E17" i="7"/>
  <c r="F17" i="7"/>
  <c r="H17" i="7"/>
  <c r="B18" i="7"/>
  <c r="C18" i="7"/>
  <c r="D18" i="7"/>
  <c r="E18" i="7"/>
  <c r="F18" i="7"/>
  <c r="H18" i="7"/>
  <c r="B19" i="7"/>
  <c r="C19" i="7"/>
  <c r="D19" i="7"/>
  <c r="E19" i="7"/>
  <c r="F19" i="7"/>
  <c r="H19" i="7"/>
  <c r="B20" i="7"/>
  <c r="C20" i="7"/>
  <c r="D20" i="7"/>
  <c r="E20" i="7"/>
  <c r="F20" i="7"/>
  <c r="H20" i="7"/>
  <c r="B21" i="7"/>
  <c r="C21" i="7"/>
  <c r="D21" i="7"/>
  <c r="E21" i="7"/>
  <c r="F21" i="7"/>
  <c r="H21" i="7"/>
  <c r="B22" i="7"/>
  <c r="C22" i="7"/>
  <c r="D22" i="7"/>
  <c r="E22" i="7"/>
  <c r="F22" i="7"/>
  <c r="H22" i="7"/>
  <c r="B23" i="7"/>
  <c r="C23" i="7"/>
  <c r="D23" i="7"/>
  <c r="E23" i="7"/>
  <c r="F23" i="7"/>
  <c r="H23" i="7"/>
  <c r="B24" i="7"/>
  <c r="C24" i="7"/>
  <c r="D24" i="7"/>
  <c r="E24" i="7"/>
  <c r="F24" i="7"/>
  <c r="H24" i="7"/>
  <c r="B25" i="7"/>
  <c r="C25" i="7"/>
  <c r="D25" i="7"/>
  <c r="E25" i="7"/>
  <c r="F25" i="7"/>
  <c r="H25" i="7"/>
  <c r="B26" i="7"/>
  <c r="C26" i="7"/>
  <c r="D26" i="7"/>
  <c r="E26" i="7"/>
  <c r="F26" i="7"/>
  <c r="H26" i="7"/>
  <c r="B27" i="7"/>
  <c r="C27" i="7"/>
  <c r="D27" i="7"/>
  <c r="E27" i="7"/>
  <c r="F27" i="7"/>
  <c r="H27" i="7"/>
  <c r="B28" i="7"/>
  <c r="C28" i="7"/>
  <c r="D28" i="7"/>
  <c r="E28" i="7"/>
  <c r="F28" i="7"/>
  <c r="H28" i="7"/>
  <c r="B29" i="7"/>
  <c r="C29" i="7"/>
  <c r="D29" i="7"/>
  <c r="E29" i="7"/>
  <c r="F29" i="7"/>
  <c r="H29" i="7"/>
  <c r="B30" i="7"/>
  <c r="C30" i="7"/>
  <c r="D30" i="7"/>
  <c r="E30" i="7"/>
  <c r="F30" i="7"/>
  <c r="H30" i="7"/>
  <c r="B31" i="7"/>
  <c r="C31" i="7"/>
  <c r="D31" i="7"/>
  <c r="E31" i="7"/>
  <c r="F31" i="7"/>
  <c r="H31" i="7"/>
  <c r="H2" i="7"/>
  <c r="F2" i="7"/>
  <c r="E2" i="7"/>
  <c r="D2" i="7"/>
  <c r="C2" i="7"/>
  <c r="B2" i="7"/>
  <c r="G2" i="6"/>
  <c r="BU3" i="10"/>
  <c r="BV3" i="10"/>
  <c r="BX5" i="10"/>
  <c r="BX6" i="10"/>
  <c r="BW7" i="10"/>
  <c r="BX7" i="10"/>
  <c r="BX8" i="10"/>
  <c r="BX9" i="10"/>
  <c r="BX10" i="10"/>
  <c r="BX11" i="10"/>
  <c r="BX12" i="10"/>
  <c r="BX13" i="10"/>
  <c r="BX14" i="10"/>
  <c r="BX15" i="10"/>
  <c r="BX16" i="10"/>
  <c r="BX17" i="10"/>
  <c r="BX18" i="10"/>
  <c r="BX19" i="10"/>
  <c r="BX20" i="10"/>
  <c r="BX21" i="10"/>
  <c r="BX22" i="10"/>
  <c r="BX23" i="10"/>
  <c r="BX24" i="10"/>
  <c r="BX25" i="10"/>
  <c r="BX26" i="10"/>
  <c r="BX27" i="10"/>
  <c r="BX28" i="10"/>
  <c r="BX29" i="10"/>
  <c r="BX30" i="10"/>
  <c r="BX31" i="10"/>
  <c r="BX32" i="10"/>
  <c r="BX33" i="10"/>
  <c r="BX3" i="10"/>
  <c r="BX4" i="10"/>
</calcChain>
</file>

<file path=xl/sharedStrings.xml><?xml version="1.0" encoding="utf-8"?>
<sst xmlns="http://schemas.openxmlformats.org/spreadsheetml/2006/main" count="224" uniqueCount="148">
  <si>
    <t>Year</t>
  </si>
  <si>
    <t xml:space="preserve">   Total</t>
  </si>
  <si>
    <t>Energy Information Administration</t>
  </si>
  <si>
    <t>Annual Energy Outlook 2014 Early Release</t>
  </si>
  <si>
    <t>Model subscript</t>
  </si>
  <si>
    <t>cement and other carbonate use</t>
  </si>
  <si>
    <t>URL</t>
  </si>
  <si>
    <t>Table 39</t>
  </si>
  <si>
    <t>http://www.eia.gov/forecasts/aeo/er/supplement/suptab_39.xlsx</t>
  </si>
  <si>
    <t>natural gas and petroleum systems</t>
  </si>
  <si>
    <t>iron and steel</t>
  </si>
  <si>
    <t>chemicals</t>
  </si>
  <si>
    <t>waste management</t>
  </si>
  <si>
    <t>other industries</t>
  </si>
  <si>
    <t>http://www.eia.gov/forecasts/aeo/er/supplement/suptab_34.xlsx</t>
  </si>
  <si>
    <t>Note</t>
  </si>
  <si>
    <t>Refining industry only</t>
  </si>
  <si>
    <t>http://www.eia.gov/forecasts/aeo/er/supplement/suptab_40.xlsx</t>
  </si>
  <si>
    <t>Excludes feedstocks</t>
  </si>
  <si>
    <t>http://www.eia.gov/forecasts/aeo/er/supplement/suptab_37.xlsx</t>
  </si>
  <si>
    <t>mining</t>
  </si>
  <si>
    <t>http://www.eia.gov/forecasts/aeo/er/supplement/suptab_44.xlsx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</si>
  <si>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</si>
  <si>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</si>
  <si>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</si>
  <si>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</si>
  <si>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</si>
  <si>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  Petroleum Subtotal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</si>
  <si>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</si>
  <si>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</si>
  <si>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</si>
  <si>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</si>
  <si>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</si>
  <si>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</si>
  <si>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>Cement and Lime Industry Energy Consumption (trillion BTU), from Table 39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</si>
  <si>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</si>
  <si>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</si>
  <si>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</si>
  <si>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</si>
  <si>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</si>
  <si>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Refining Industry Energy Consumption (trillion BTU), from Table 34</t>
  </si>
  <si>
    <t>Table</t>
  </si>
  <si>
    <t>Table 34</t>
  </si>
  <si>
    <t>Table 40</t>
  </si>
  <si>
    <t>Table 37</t>
  </si>
  <si>
    <t>Table 44</t>
  </si>
  <si>
    <t xml:space="preserve"> Net Coke Imports</t>
  </si>
  <si>
    <t>Iron and Steel Industry Energy Use (trillion BTU), from Table 40</t>
  </si>
  <si>
    <t xml:space="preserve">    Residual Fuel Oil</t>
  </si>
  <si>
    <t xml:space="preserve">    Distillate Fuel Oil</t>
  </si>
  <si>
    <t xml:space="preserve">    Liquefied Petroleum Gases</t>
  </si>
  <si>
    <t xml:space="preserve">    Petroleum Coke</t>
  </si>
  <si>
    <t xml:space="preserve">    Other Petroleum 2/</t>
  </si>
  <si>
    <t xml:space="preserve">      Petroleum Subtotal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</si>
  <si>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</si>
  <si>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</si>
  <si>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</si>
  <si>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</si>
  <si>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</si>
  <si>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>Chemicals Industry Energy Use for Heat and Power (trillion BTU), from Table 37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</si>
  <si>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</si>
  <si>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</si>
  <si>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</si>
  <si>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</si>
  <si>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   Petroleum Subtotal</t>
  </si>
  <si>
    <t xml:space="preserve">      Natural Gas</t>
  </si>
  <si>
    <t xml:space="preserve">      Natural Gas to Liquids Heat and Power</t>
  </si>
  <si>
    <t xml:space="preserve">      Lease and Plant Fuel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</si>
  <si>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</si>
  <si>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</si>
  <si>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</si>
  <si>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</si>
  <si>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</si>
  <si>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Mining Energy Use (trillion BTU), from Table 44</t>
  </si>
  <si>
    <t>Table 2</t>
  </si>
  <si>
    <t>http://www.eia.gov/forecasts/aeo/er/excel/aeotab_2.xlsx</t>
  </si>
  <si>
    <t>Agriculture Energy Use (trillion BTU), from Table 44</t>
  </si>
  <si>
    <t xml:space="preserve">      Liquefied Petroleum Gases</t>
  </si>
  <si>
    <t xml:space="preserve">      Purchased Electricity</t>
  </si>
  <si>
    <t>agriculture</t>
  </si>
  <si>
    <t>only included to subtract from Industry total</t>
  </si>
  <si>
    <t>Industry total; subtract our industries and Agriculture to get other industries</t>
  </si>
  <si>
    <t xml:space="preserve">   Liquefied Petroleum Gases and Other 5/</t>
  </si>
  <si>
    <t xml:space="preserve">   Motor Gasoline 2/</t>
  </si>
  <si>
    <t xml:space="preserve">   Distillate Fuel Oil</t>
  </si>
  <si>
    <t xml:space="preserve">   Residual Fuel Oil</t>
  </si>
  <si>
    <t xml:space="preserve">   Petrochemical Feedstocks</t>
  </si>
  <si>
    <t xml:space="preserve">   Other Petroleum 6/</t>
  </si>
  <si>
    <t xml:space="preserve">     Liquid Fuels Subtotal</t>
  </si>
  <si>
    <t xml:space="preserve">   Natural Gas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</si>
  <si>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</si>
  <si>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</si>
  <si>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</si>
  <si>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</si>
  <si>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</si>
  <si>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</si>
  <si>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</si>
  <si>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</si>
  <si>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</si>
  <si>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</si>
  <si>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</si>
  <si>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</si>
  <si>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</si>
  <si>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</si>
  <si>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>Industry (Total) Energy Use (quadrillion BTU), from Table 2</t>
  </si>
  <si>
    <t>http://iopscience.iop.org/1748-9326/7/3/034034/media/erl426087suppdata.pdf</t>
  </si>
  <si>
    <t>Primary Energy (tril BTU), 2010</t>
  </si>
  <si>
    <t>Electricity (bil kWh), 2010</t>
  </si>
  <si>
    <t>Electricity (tril BTU), 2010</t>
  </si>
  <si>
    <t>U.S. Pop</t>
  </si>
  <si>
    <t>Electricity</t>
  </si>
  <si>
    <t>Wastewater Energy Use, Sanders and Webber, 2012</t>
  </si>
  <si>
    <t>Sources:</t>
  </si>
  <si>
    <t>All Subscripts Except Waste Management</t>
  </si>
  <si>
    <t>Waste Management (2010)</t>
  </si>
  <si>
    <t>Population (Historical)</t>
  </si>
  <si>
    <t>Population (Projections)</t>
  </si>
  <si>
    <t>U.S. Census Bureau</t>
  </si>
  <si>
    <t>Population Estimates: National Totals: Vintage 2013</t>
  </si>
  <si>
    <t>http://www.census.gov/popest/data/state/totals/2013/tables/NST-EST2013-01.xls</t>
  </si>
  <si>
    <t>2012 National Population Projections: Summary Tables, Middle Series</t>
  </si>
  <si>
    <t>http://www.census.gov/population/projections/files/summary/NP2012-T1.xls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</si>
  <si>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</si>
  <si>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</si>
  <si>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</si>
  <si>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</si>
  <si>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</si>
  <si>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See below for links to tables used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</si>
  <si>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</si>
  <si>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</si>
  <si>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</si>
  <si>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</si>
  <si>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</si>
  <si>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</si>
  <si>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</si>
  <si>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</si>
  <si>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The "Renewables" columns in the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</si>
  <si>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</si>
  <si>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</si>
  <si>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</si>
  <si>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</si>
  <si>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</si>
  <si>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</si>
  <si>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likely slightly under-estimates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</si>
  <si>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</si>
  <si>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</si>
  <si>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</si>
  <si>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BIFU BAU Industrial Fuel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</si>
</sst>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3">
    <xf numFmtId="0" fontId="0" fillId="0" borderId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8" fillId="0" borderId="0" xfId="9" applyFont="1" applyAlignment="1" applyProtection="1"/>
    <xf numFmtId="0" fontId="2" fillId="2" borderId="0" xfId="8" applyFont="1" applyFill="1"/>
    <xf numFmtId="0" fontId="0" fillId="0" borderId="0" xfId="0"/>
    <xf numFmtId="0" fontId="4" fillId="0" borderId="2" xfId="2">
      <alignment wrapText="1"/>
    </xf>
    <xf numFmtId="164" fontId="4" fillId="0" borderId="2" xfId="2" applyNumberFormat="1">
      <alignment wrapText="1"/>
    </xf>
    <xf numFmtId="0" fontId="3" fillId="0" borderId="4" xfId="5">
      <alignment wrapText="1"/>
    </xf>
    <xf numFmtId="164" fontId="3" fillId="0" borderId="4" xfId="5" applyNumberFormat="1">
      <alignment wrapText="1"/>
    </xf>
    <xf numFmtId="0" fontId="1" fillId="2" borderId="0" xfId="8" applyFont="1" applyFill="1"/>
    <xf numFmtId="0" fontId="2" fillId="3" borderId="0" xfId="0" applyFont="1" applyFill="1"/>
    <xf numFmtId="2" fontId="4" fillId="0" borderId="2" xfId="2" applyNumberFormat="1" applyAlignment="1">
      <alignment horizontal="right" wrapText="1"/>
    </xf>
    <xf numFmtId="2" fontId="3" fillId="0" borderId="4" xfId="5" applyNumberFormat="1" applyAlignment="1">
      <alignment horizontal="right" wrapText="1"/>
    </xf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2" fillId="4" borderId="0" xfId="0" applyFont="1" applyFill="1"/>
    <xf numFmtId="164" fontId="4" fillId="0" borderId="0" xfId="2" applyNumberFormat="1" applyFont="1" applyFill="1" applyBorder="1">
      <alignment wrapText="1"/>
    </xf>
    <xf numFmtId="2" fontId="4" fillId="0" borderId="0" xfId="0" applyNumberFormat="1" applyFont="1"/>
    <xf numFmtId="0" fontId="4" fillId="0" borderId="0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Border="1"/>
    <xf numFmtId="11" fontId="0" fillId="0" borderId="0" xfId="0" applyNumberFormat="1"/>
    <xf numFmtId="0" fontId="0" fillId="0" borderId="0" xfId="0" applyNumberFormat="1"/>
  </cellXfs>
  <cellStyles count="13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nsus.gov/popest/data/state/totals/2013/tables/NST-EST2013-01.xls" TargetMode="External"/><Relationship Id="rId3" Type="http://schemas.openxmlformats.org/officeDocument/2006/relationships/hyperlink" Target="http://www.eia.gov/forecasts/aeo/er/supplement/suptab_40.xlsx" TargetMode="External"/><Relationship Id="rId7" Type="http://schemas.openxmlformats.org/officeDocument/2006/relationships/hyperlink" Target="http://www.eia.gov/forecasts/aeo/er/supplement/suptab_44.xlsx" TargetMode="External"/><Relationship Id="rId2" Type="http://schemas.openxmlformats.org/officeDocument/2006/relationships/hyperlink" Target="http://www.eia.gov/forecasts/aeo/er/supplement/suptab_34.xlsx" TargetMode="External"/><Relationship Id="rId1" Type="http://schemas.openxmlformats.org/officeDocument/2006/relationships/hyperlink" Target="http://www.eia.gov/forecasts/aeo/er/supplement/suptab_39.xlsx" TargetMode="External"/><Relationship Id="rId6" Type="http://schemas.openxmlformats.org/officeDocument/2006/relationships/hyperlink" Target="http://www.eia.gov/forecasts/aeo/er/excel/aeotab_2.xlsx" TargetMode="External"/><Relationship Id="rId11" Type="http://schemas.openxmlformats.org/officeDocument/2006/relationships/hyperlink" Target="http://iopscience.iop.org/1748-9326/7/3/034034/media/erl426087suppdata.pdf" TargetMode="External"/><Relationship Id="rId5" Type="http://schemas.openxmlformats.org/officeDocument/2006/relationships/hyperlink" Target="http://www.eia.gov/forecasts/aeo/er/supplement/suptab_44.xlsx" TargetMode="External"/><Relationship Id="rId10" Type="http://schemas.openxmlformats.org/officeDocument/2006/relationships/hyperlink" Target="http://iopscience.iop.org/1748-9326/7/3/034034/media/erl426087suppdata.pdf" TargetMode="External"/><Relationship Id="rId4" Type="http://schemas.openxmlformats.org/officeDocument/2006/relationships/hyperlink" Target="http://www.eia.gov/forecasts/aeo/er/supplement/suptab_37.xlsx" TargetMode="External"/><Relationship Id="rId9" Type="http://schemas.openxmlformats.org/officeDocument/2006/relationships/hyperlink" Target="http://www.census.gov/population/projections/files/summary/NP2012-T1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defaultColWidth="8.85546875" defaultRowHeight="15" x14ac:dyDescent="0.25"/>
  <cols>
    <col min="2" max="2" width="41.140625" customWidth="1"/>
    <col min="3" max="3" width="42.42578125" customWidth="1"/>
    <col min="4" max="4" width="44.140625" style="6" customWidth="1"/>
    <col min="5" max="5" width="60.42578125" customWidth="1"/>
  </cols>
  <sheetData>
    <row r="1" spans="1:5" x14ac:dyDescent="0.25">
      <c r="A1" s="1" t="s">
        <v>147</v>
      </c>
    </row>
    <row r="3" spans="1:5" x14ac:dyDescent="0.25">
      <c r="A3" s="1" t="s">
        <v>112</v>
      </c>
      <c r="B3" s="3" t="s">
        <v>113</v>
      </c>
    </row>
    <row r="4" spans="1:5" x14ac:dyDescent="0.25">
      <c r="B4" t="s">
        <v>2</v>
      </c>
    </row>
    <row r="5" spans="1:5" x14ac:dyDescent="0.25">
      <c r="B5" s="2">
        <v>2014</v>
      </c>
    </row>
    <row r="6" spans="1:5" s="6" customFormat="1" x14ac:dyDescent="0.25">
      <c r="B6" t="s">
        <v>3</v>
      </c>
    </row>
    <row r="7" spans="1:5" x14ac:dyDescent="0.25">
      <c r="B7" t="s">
        <v>127</v>
      </c>
    </row>
    <row r="8" spans="1:5" s="6" customFormat="1" x14ac:dyDescent="0.25"/>
    <row r="9" spans="1:5" s="6" customFormat="1" x14ac:dyDescent="0.25">
      <c r="B9" s="3" t="s">
        <v>114</v>
      </c>
      <c r="C9" s="3" t="s">
        <v>115</v>
      </c>
      <c r="D9" s="3" t="s">
        <v>116</v>
      </c>
      <c r="E9" s="4"/>
    </row>
    <row r="10" spans="1:5" s="6" customFormat="1" x14ac:dyDescent="0.25">
      <c r="B10" t="s">
        <v>123</v>
      </c>
      <c r="C10" s="6" t="s">
        <v>117</v>
      </c>
      <c r="D10" t="s">
        <v>117</v>
      </c>
      <c r="E10" s="4"/>
    </row>
    <row r="11" spans="1:5" s="6" customFormat="1" x14ac:dyDescent="0.25">
      <c r="B11" s="2">
        <v>2012</v>
      </c>
      <c r="C11" s="2">
        <v>2013</v>
      </c>
      <c r="D11" s="2">
        <v>2012</v>
      </c>
      <c r="E11" s="4"/>
    </row>
    <row r="12" spans="1:5" s="6" customFormat="1" x14ac:dyDescent="0.25">
      <c r="B12" s="6" t="s">
        <v>124</v>
      </c>
      <c r="C12" s="6" t="s">
        <v>118</v>
      </c>
      <c r="D12" s="6" t="s">
        <v>120</v>
      </c>
      <c r="E12" s="4"/>
    </row>
    <row r="13" spans="1:5" s="6" customFormat="1" x14ac:dyDescent="0.25">
      <c r="B13" s="4" t="s">
        <v>105</v>
      </c>
      <c r="C13" s="4" t="s">
        <v>119</v>
      </c>
      <c r="D13" s="4" t="s">
        <v>121</v>
      </c>
      <c r="E13" s="4"/>
    </row>
    <row r="14" spans="1:5" s="6" customFormat="1" x14ac:dyDescent="0.25">
      <c r="B14" s="6" t="s">
        <v>125</v>
      </c>
      <c r="C14" s="4"/>
      <c r="D14" s="4"/>
      <c r="E14" s="4"/>
    </row>
    <row r="15" spans="1:5" s="6" customFormat="1" x14ac:dyDescent="0.25">
      <c r="D15" s="4"/>
      <c r="E15" s="4"/>
    </row>
    <row r="16" spans="1:5" x14ac:dyDescent="0.25">
      <c r="B16" s="3" t="s">
        <v>4</v>
      </c>
      <c r="C16" s="3" t="s">
        <v>41</v>
      </c>
      <c r="D16" s="3" t="s">
        <v>15</v>
      </c>
      <c r="E16" s="3" t="s">
        <v>6</v>
      </c>
    </row>
    <row r="17" spans="1:5" x14ac:dyDescent="0.25">
      <c r="B17" t="s">
        <v>5</v>
      </c>
      <c r="C17" t="s">
        <v>7</v>
      </c>
      <c r="E17" s="4" t="s">
        <v>8</v>
      </c>
    </row>
    <row r="18" spans="1:5" x14ac:dyDescent="0.25">
      <c r="B18" t="s">
        <v>9</v>
      </c>
      <c r="C18" t="s">
        <v>42</v>
      </c>
      <c r="D18" s="6" t="s">
        <v>16</v>
      </c>
      <c r="E18" s="4" t="s">
        <v>14</v>
      </c>
    </row>
    <row r="19" spans="1:5" x14ac:dyDescent="0.25">
      <c r="B19" t="s">
        <v>10</v>
      </c>
      <c r="C19" t="s">
        <v>43</v>
      </c>
      <c r="E19" s="4" t="s">
        <v>17</v>
      </c>
    </row>
    <row r="20" spans="1:5" x14ac:dyDescent="0.25">
      <c r="B20" t="s">
        <v>11</v>
      </c>
      <c r="C20" t="s">
        <v>44</v>
      </c>
      <c r="D20" s="6" t="s">
        <v>18</v>
      </c>
      <c r="E20" s="4" t="s">
        <v>19</v>
      </c>
    </row>
    <row r="21" spans="1:5" x14ac:dyDescent="0.25">
      <c r="B21" t="s">
        <v>20</v>
      </c>
      <c r="C21" t="s">
        <v>45</v>
      </c>
      <c r="E21" s="4" t="s">
        <v>21</v>
      </c>
    </row>
    <row r="22" spans="1:5" x14ac:dyDescent="0.25">
      <c r="B22" t="s">
        <v>12</v>
      </c>
      <c r="C22" t="s">
        <v>126</v>
      </c>
      <c r="D22" s="6" t="s">
        <v>122</v>
      </c>
      <c r="E22" s="4" t="s">
        <v>105</v>
      </c>
    </row>
    <row r="23" spans="1:5" x14ac:dyDescent="0.25">
      <c r="B23" t="s">
        <v>79</v>
      </c>
      <c r="C23" s="6" t="s">
        <v>45</v>
      </c>
      <c r="D23" s="6" t="s">
        <v>80</v>
      </c>
      <c r="E23" s="4" t="s">
        <v>21</v>
      </c>
    </row>
    <row r="24" spans="1:5" x14ac:dyDescent="0.25">
      <c r="B24" t="s">
        <v>13</v>
      </c>
      <c r="C24" t="s">
        <v>74</v>
      </c>
      <c r="D24" s="6" t="s">
        <v>81</v>
      </c>
      <c r="E24" s="4" t="s">
        <v>75</v>
      </c>
    </row>
    <row r="26" spans="1:5" x14ac:dyDescent="0.25">
      <c r="A26" s="1" t="s">
        <v>135</v>
      </c>
    </row>
    <row r="27" spans="1:5" x14ac:dyDescent="0.25">
      <c r="A27" t="s">
        <v>136</v>
      </c>
    </row>
    <row r="28" spans="1:5" x14ac:dyDescent="0.25">
      <c r="A28" t="s">
        <v>137</v>
      </c>
    </row>
    <row r="29" spans="1:5" x14ac:dyDescent="0.25">
      <c r="A29" t="s">
        <v>138</v>
      </c>
    </row>
    <row r="30" spans="1:5" x14ac:dyDescent="0.25">
      <c r="A30" t="s">
        <v>139</v>
      </c>
    </row>
    <row r="31" spans="1:5" s="6" customFormat="1" x14ac:dyDescent="0.25"/>
    <row r="32" spans="1:5" s="6" customFormat="1" x14ac:dyDescent="0.25">
      <c r="A32" s="6" t="s">
        <v>145</v>
      </c>
    </row>
    <row r="33" spans="1:1" s="6" customFormat="1" x14ac:dyDescent="0.25">
      <c r="A33" s="6" t="s">
        <v>146</v>
      </c>
    </row>
    <row r="35" spans="1:1" x14ac:dyDescent="0.25">
      <c r="A35" t="s">
        <v>140</v>
      </c>
    </row>
    <row r="36" spans="1:1" x14ac:dyDescent="0.25">
      <c r="A36" t="s">
        <v>141</v>
      </c>
    </row>
    <row r="37" spans="1:1" x14ac:dyDescent="0.25">
      <c r="A37" t="s">
        <v>142</v>
      </c>
    </row>
    <row r="38" spans="1:1" x14ac:dyDescent="0.25">
      <c r="A38" t="s">
        <v>143</v>
      </c>
    </row>
    <row r="39" spans="1:1" x14ac:dyDescent="0.25">
      <c r="A39" t="s">
        <v>144</v>
      </c>
    </row>
  </sheetData>
  <hyperlinks>
    <hyperlink ref="E17" r:id="rId1"/>
    <hyperlink ref="E18" r:id="rId2"/>
    <hyperlink ref="E19" r:id="rId3"/>
    <hyperlink ref="E20" r:id="rId4"/>
    <hyperlink ref="E21" r:id="rId5"/>
    <hyperlink ref="E24" r:id="rId6"/>
    <hyperlink ref="E23" r:id="rId7"/>
    <hyperlink ref="C13" r:id="rId8"/>
    <hyperlink ref="D13" r:id="rId9"/>
    <hyperlink ref="E22" r:id="rId10"/>
    <hyperlink ref="B13" r:id="rId1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3"/>
  <sheetViews>
    <sheetView workbookViewId="0">
      <pane xSplit="1" topLeftCell="N1" activePane="topRight" state="frozen"/>
      <selection pane="topRight"/>
    </sheetView>
  </sheetViews>
  <sheetFormatPr defaultColWidth="8.85546875" defaultRowHeight="15" x14ac:dyDescent="0.25"/>
  <cols>
    <col min="1" max="1" width="8.85546875" style="6"/>
    <col min="72" max="74" width="8.85546875" style="6"/>
    <col min="75" max="75" width="11.5703125" style="6" customWidth="1"/>
    <col min="76" max="77" width="8.85546875" style="6"/>
  </cols>
  <sheetData>
    <row r="1" spans="1:111" s="1" customFormat="1" x14ac:dyDescent="0.25"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3" t="s">
        <v>40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F1" s="5" t="s">
        <v>47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T1" s="5" t="s">
        <v>59</v>
      </c>
      <c r="AU1" s="5"/>
      <c r="AV1" s="5"/>
      <c r="AW1" s="5"/>
      <c r="AX1" s="5"/>
      <c r="AY1" s="5"/>
      <c r="AZ1" s="5"/>
      <c r="BA1" s="5"/>
      <c r="BB1" s="5"/>
      <c r="BC1" s="5"/>
      <c r="BD1" s="5"/>
      <c r="BF1" s="5" t="s">
        <v>73</v>
      </c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T1" s="19" t="s">
        <v>111</v>
      </c>
      <c r="BU1" s="19"/>
      <c r="BV1" s="19"/>
      <c r="BW1" s="19"/>
      <c r="BX1" s="19"/>
      <c r="BZ1" s="12" t="s">
        <v>76</v>
      </c>
      <c r="CA1" s="12"/>
      <c r="CB1" s="12"/>
      <c r="CC1" s="12"/>
      <c r="CD1" s="12"/>
      <c r="CE1" s="12"/>
      <c r="CF1" s="12"/>
      <c r="CG1" s="12"/>
      <c r="CH1" s="12"/>
      <c r="CI1" s="12"/>
      <c r="CJ1" s="12"/>
      <c r="CL1" s="3" t="s">
        <v>104</v>
      </c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pans="1:111" ht="72.75" x14ac:dyDescent="0.25">
      <c r="A2" s="15" t="s">
        <v>0</v>
      </c>
      <c r="B2" s="7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9" t="s">
        <v>1</v>
      </c>
      <c r="P2" s="7" t="s">
        <v>23</v>
      </c>
      <c r="Q2" s="7" t="s">
        <v>22</v>
      </c>
      <c r="R2" s="7" t="s">
        <v>24</v>
      </c>
      <c r="S2" s="7" t="s">
        <v>25</v>
      </c>
      <c r="T2" s="7" t="s">
        <v>35</v>
      </c>
      <c r="U2" s="7" t="s">
        <v>26</v>
      </c>
      <c r="V2" s="7" t="s">
        <v>27</v>
      </c>
      <c r="W2" s="7" t="s">
        <v>28</v>
      </c>
      <c r="X2" s="7" t="s">
        <v>36</v>
      </c>
      <c r="Y2" s="7" t="s">
        <v>37</v>
      </c>
      <c r="Z2" s="7" t="s">
        <v>38</v>
      </c>
      <c r="AA2" s="7" t="s">
        <v>39</v>
      </c>
      <c r="AB2" s="7" t="s">
        <v>32</v>
      </c>
      <c r="AC2" s="7" t="s">
        <v>33</v>
      </c>
      <c r="AD2" s="9" t="s">
        <v>1</v>
      </c>
      <c r="AF2" s="7" t="s">
        <v>22</v>
      </c>
      <c r="AG2" s="7" t="s">
        <v>23</v>
      </c>
      <c r="AH2" s="7" t="s">
        <v>24</v>
      </c>
      <c r="AI2" s="7" t="s">
        <v>26</v>
      </c>
      <c r="AJ2" s="7" t="s">
        <v>27</v>
      </c>
      <c r="AK2" s="7" t="s">
        <v>28</v>
      </c>
      <c r="AL2" s="7" t="s">
        <v>30</v>
      </c>
      <c r="AM2" s="7" t="s">
        <v>46</v>
      </c>
      <c r="AN2" s="7" t="s">
        <v>29</v>
      </c>
      <c r="AO2" s="7" t="s">
        <v>31</v>
      </c>
      <c r="AP2" s="7" t="s">
        <v>32</v>
      </c>
      <c r="AQ2" s="7" t="s">
        <v>33</v>
      </c>
      <c r="AR2" s="9" t="s">
        <v>1</v>
      </c>
      <c r="AT2" s="7" t="s">
        <v>48</v>
      </c>
      <c r="AU2" s="7" t="s">
        <v>49</v>
      </c>
      <c r="AV2" s="7" t="s">
        <v>50</v>
      </c>
      <c r="AW2" s="7" t="s">
        <v>51</v>
      </c>
      <c r="AX2" s="7" t="s">
        <v>52</v>
      </c>
      <c r="AY2" s="7" t="s">
        <v>53</v>
      </c>
      <c r="AZ2" s="7" t="s">
        <v>54</v>
      </c>
      <c r="BA2" s="7" t="s">
        <v>55</v>
      </c>
      <c r="BB2" s="7" t="s">
        <v>56</v>
      </c>
      <c r="BC2" s="7" t="s">
        <v>57</v>
      </c>
      <c r="BD2" s="7" t="s">
        <v>58</v>
      </c>
      <c r="BF2" s="7" t="s">
        <v>60</v>
      </c>
      <c r="BG2" s="7" t="s">
        <v>61</v>
      </c>
      <c r="BH2" s="7" t="s">
        <v>62</v>
      </c>
      <c r="BI2" s="7" t="s">
        <v>63</v>
      </c>
      <c r="BJ2" s="7" t="s">
        <v>64</v>
      </c>
      <c r="BK2" s="7" t="s">
        <v>65</v>
      </c>
      <c r="BL2" s="7" t="s">
        <v>66</v>
      </c>
      <c r="BM2" s="7" t="s">
        <v>67</v>
      </c>
      <c r="BN2" s="7" t="s">
        <v>68</v>
      </c>
      <c r="BO2" s="7" t="s">
        <v>69</v>
      </c>
      <c r="BP2" s="7" t="s">
        <v>70</v>
      </c>
      <c r="BQ2" s="7" t="s">
        <v>71</v>
      </c>
      <c r="BR2" s="9" t="s">
        <v>72</v>
      </c>
      <c r="BT2" s="17" t="s">
        <v>106</v>
      </c>
      <c r="BU2" s="17" t="s">
        <v>107</v>
      </c>
      <c r="BV2" s="17" t="s">
        <v>108</v>
      </c>
      <c r="BW2" s="17" t="s">
        <v>109</v>
      </c>
      <c r="BX2" s="17" t="s">
        <v>110</v>
      </c>
      <c r="BZ2" s="7" t="s">
        <v>60</v>
      </c>
      <c r="CA2" s="7" t="s">
        <v>61</v>
      </c>
      <c r="CB2" s="7" t="s">
        <v>77</v>
      </c>
      <c r="CC2" s="7" t="s">
        <v>62</v>
      </c>
      <c r="CD2" s="7" t="s">
        <v>63</v>
      </c>
      <c r="CE2" s="7" t="s">
        <v>64</v>
      </c>
      <c r="CF2" s="7" t="s">
        <v>65</v>
      </c>
      <c r="CG2" s="7" t="s">
        <v>68</v>
      </c>
      <c r="CH2" s="7" t="s">
        <v>69</v>
      </c>
      <c r="CI2" s="7" t="s">
        <v>78</v>
      </c>
      <c r="CJ2" s="9" t="s">
        <v>72</v>
      </c>
      <c r="CL2" s="7" t="s">
        <v>82</v>
      </c>
      <c r="CM2" s="7" t="s">
        <v>83</v>
      </c>
      <c r="CN2" s="7" t="s">
        <v>84</v>
      </c>
      <c r="CO2" s="7" t="s">
        <v>85</v>
      </c>
      <c r="CP2" s="7" t="s">
        <v>86</v>
      </c>
      <c r="CQ2" s="7" t="s">
        <v>87</v>
      </c>
      <c r="CR2" s="7" t="s">
        <v>88</v>
      </c>
      <c r="CS2" s="7" t="s">
        <v>89</v>
      </c>
      <c r="CT2" s="7" t="s">
        <v>90</v>
      </c>
      <c r="CU2" s="7" t="s">
        <v>91</v>
      </c>
      <c r="CV2" s="7" t="s">
        <v>92</v>
      </c>
      <c r="CW2" s="7" t="s">
        <v>93</v>
      </c>
      <c r="CX2" s="7" t="s">
        <v>94</v>
      </c>
      <c r="CY2" s="7" t="s">
        <v>95</v>
      </c>
      <c r="CZ2" s="7" t="s">
        <v>96</v>
      </c>
      <c r="DA2" s="7" t="s">
        <v>97</v>
      </c>
      <c r="DB2" s="7" t="s">
        <v>98</v>
      </c>
      <c r="DC2" s="7" t="s">
        <v>99</v>
      </c>
      <c r="DD2" s="7" t="s">
        <v>100</v>
      </c>
      <c r="DE2" s="7" t="s">
        <v>101</v>
      </c>
      <c r="DF2" s="7" t="s">
        <v>102</v>
      </c>
      <c r="DG2" s="9" t="s">
        <v>103</v>
      </c>
    </row>
    <row r="3" spans="1:111" s="6" customFormat="1" x14ac:dyDescent="0.25">
      <c r="A3" s="15">
        <v>2010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9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9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9"/>
      <c r="BT3" s="20">
        <v>207</v>
      </c>
      <c r="BU3" s="21">
        <f>BT3/9130</f>
        <v>2.2672508214676888E-2</v>
      </c>
      <c r="BV3" s="21">
        <f>BU3*3412</f>
        <v>77.358598028477545</v>
      </c>
      <c r="BW3" s="22">
        <v>309326295</v>
      </c>
      <c r="BX3" s="18">
        <f>BV$3</f>
        <v>77.358598028477545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9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9"/>
    </row>
    <row r="4" spans="1:111" x14ac:dyDescent="0.25">
      <c r="A4" s="15">
        <v>2011</v>
      </c>
      <c r="B4" s="8">
        <v>3.77582</v>
      </c>
      <c r="C4" s="8">
        <v>0.52001699999999995</v>
      </c>
      <c r="D4" s="8">
        <v>8.4167149999999999</v>
      </c>
      <c r="E4" s="8">
        <v>38.188316</v>
      </c>
      <c r="F4" s="8">
        <v>27.210702999999999</v>
      </c>
      <c r="G4" s="8">
        <v>78.111571999999995</v>
      </c>
      <c r="H4" s="8">
        <v>17.671194</v>
      </c>
      <c r="I4" s="8">
        <v>160.257721</v>
      </c>
      <c r="J4" s="8">
        <v>5.5560270000000003</v>
      </c>
      <c r="K4" s="8">
        <v>165.813751</v>
      </c>
      <c r="L4" s="8">
        <v>4.854E-2</v>
      </c>
      <c r="M4" s="8">
        <v>34.839427999999998</v>
      </c>
      <c r="N4" s="10">
        <v>296.48449699999998</v>
      </c>
      <c r="P4" s="8">
        <v>4.7709999999999999</v>
      </c>
      <c r="Q4" s="8">
        <v>2.8140000000000001</v>
      </c>
      <c r="R4" s="8">
        <v>4.6509999999999998</v>
      </c>
      <c r="S4" s="8">
        <v>528.44598399999995</v>
      </c>
      <c r="T4" s="8">
        <v>1396.369019</v>
      </c>
      <c r="U4" s="8">
        <v>13.361000000000001</v>
      </c>
      <c r="V4" s="8">
        <v>1950.411987</v>
      </c>
      <c r="W4" s="8">
        <v>1380.6879879999999</v>
      </c>
      <c r="X4" s="8">
        <v>1094.3789059999999</v>
      </c>
      <c r="Y4" s="8">
        <v>286.30908199999999</v>
      </c>
      <c r="Z4" s="8">
        <v>0</v>
      </c>
      <c r="AA4" s="8">
        <v>0.69</v>
      </c>
      <c r="AB4" s="8">
        <v>7.0000000000000007E-2</v>
      </c>
      <c r="AC4" s="8">
        <v>201.604645</v>
      </c>
      <c r="AD4" s="10">
        <v>3533.4648440000001</v>
      </c>
      <c r="AF4" s="8">
        <v>4.6315160000000004</v>
      </c>
      <c r="AG4" s="8">
        <v>13.152151999999999</v>
      </c>
      <c r="AH4" s="8">
        <v>6.963425</v>
      </c>
      <c r="AI4" s="8">
        <v>45.470168999999999</v>
      </c>
      <c r="AJ4" s="8">
        <v>70.217262000000005</v>
      </c>
      <c r="AK4" s="8">
        <v>434.51126099999999</v>
      </c>
      <c r="AL4" s="8">
        <v>585.51275599999997</v>
      </c>
      <c r="AM4" s="8">
        <v>17.558219999999999</v>
      </c>
      <c r="AN4" s="8">
        <v>49.061534999999999</v>
      </c>
      <c r="AO4" s="8">
        <v>652.13250700000003</v>
      </c>
      <c r="AP4" s="8">
        <v>5.4499269999999997</v>
      </c>
      <c r="AQ4" s="8">
        <v>199.44491600000001</v>
      </c>
      <c r="AR4" s="10">
        <v>1361.7558590000001</v>
      </c>
      <c r="AT4" s="8">
        <v>15.127575</v>
      </c>
      <c r="AU4" s="8">
        <v>56.407561999999999</v>
      </c>
      <c r="AV4" s="8">
        <v>48.990307000000001</v>
      </c>
      <c r="AW4" s="8">
        <v>0</v>
      </c>
      <c r="AX4" s="8">
        <v>34.891739000000001</v>
      </c>
      <c r="AY4" s="8">
        <v>155.417191</v>
      </c>
      <c r="AZ4" s="8">
        <v>1689.3641359999999</v>
      </c>
      <c r="BA4" s="8">
        <v>127.162521</v>
      </c>
      <c r="BB4" s="8">
        <v>2.6731999999999999E-2</v>
      </c>
      <c r="BC4" s="8">
        <v>468.88757299999997</v>
      </c>
      <c r="BD4" s="8">
        <v>2440.858154</v>
      </c>
      <c r="BF4" s="8">
        <v>42.701168000000003</v>
      </c>
      <c r="BG4" s="8">
        <v>364.47595200000001</v>
      </c>
      <c r="BH4" s="8">
        <v>42.124186999999999</v>
      </c>
      <c r="BI4" s="8">
        <v>0</v>
      </c>
      <c r="BJ4" s="8">
        <v>449.30130000000003</v>
      </c>
      <c r="BK4" s="8">
        <v>357.31823700000001</v>
      </c>
      <c r="BL4" s="8">
        <v>0</v>
      </c>
      <c r="BM4" s="8">
        <v>1351.97937</v>
      </c>
      <c r="BN4" s="8">
        <v>13.253897</v>
      </c>
      <c r="BO4" s="8">
        <v>4.6296619999999997</v>
      </c>
      <c r="BP4" s="8">
        <v>289.73455799999999</v>
      </c>
      <c r="BQ4" s="8">
        <v>0</v>
      </c>
      <c r="BR4" s="10">
        <v>2466.2170409999999</v>
      </c>
      <c r="BT4" s="16"/>
      <c r="BU4" s="16"/>
      <c r="BV4" s="16"/>
      <c r="BW4" s="22">
        <v>311582564</v>
      </c>
      <c r="BX4" s="21">
        <f>BV$3*(BW4/BW$3)</f>
        <v>77.922862397321822</v>
      </c>
      <c r="BZ4" s="8">
        <v>0.12692400000000001</v>
      </c>
      <c r="CA4" s="8">
        <v>448.440765</v>
      </c>
      <c r="CB4" s="8">
        <v>74.142028999999994</v>
      </c>
      <c r="CC4" s="8">
        <v>109.05867000000001</v>
      </c>
      <c r="CD4" s="8">
        <v>0</v>
      </c>
      <c r="CE4" s="8">
        <v>631.768372</v>
      </c>
      <c r="CF4" s="8">
        <v>58.929436000000003</v>
      </c>
      <c r="CG4" s="8">
        <v>0</v>
      </c>
      <c r="CH4" s="8">
        <v>22.067713000000001</v>
      </c>
      <c r="CI4" s="8">
        <v>129.74285900000001</v>
      </c>
      <c r="CJ4" s="10">
        <v>842.50836200000003</v>
      </c>
      <c r="CL4" s="13">
        <v>2.2497400000000001</v>
      </c>
      <c r="CM4" s="13">
        <v>0.26167000000000001</v>
      </c>
      <c r="CN4" s="13">
        <v>1.24248</v>
      </c>
      <c r="CO4" s="13">
        <v>0.134959</v>
      </c>
      <c r="CP4" s="13">
        <v>0.87585000000000002</v>
      </c>
      <c r="CQ4" s="13">
        <v>3.3628689999999999</v>
      </c>
      <c r="CR4" s="13">
        <v>8.1275680000000001</v>
      </c>
      <c r="CS4" s="13">
        <v>7.0554600000000001</v>
      </c>
      <c r="CT4" s="13">
        <v>0</v>
      </c>
      <c r="CU4" s="13">
        <v>1.351979</v>
      </c>
      <c r="CV4" s="13">
        <v>8.4074399999999994</v>
      </c>
      <c r="CW4" s="13">
        <v>0.56399999999999995</v>
      </c>
      <c r="CX4" s="13">
        <v>0.94958799999999999</v>
      </c>
      <c r="CY4" s="13">
        <v>6.8999999999999997E-4</v>
      </c>
      <c r="CZ4" s="13">
        <v>1.11E-2</v>
      </c>
      <c r="DA4" s="13">
        <v>1.5253779999999999</v>
      </c>
      <c r="DB4" s="13">
        <v>0.46185100000000001</v>
      </c>
      <c r="DC4" s="13">
        <v>1.4929479999999999</v>
      </c>
      <c r="DD4" s="13">
        <v>3.3823799999999999</v>
      </c>
      <c r="DE4" s="13">
        <v>23.397566000000001</v>
      </c>
      <c r="DF4" s="13">
        <v>7.0592139999999999</v>
      </c>
      <c r="DG4" s="14">
        <v>30.456779000000001</v>
      </c>
    </row>
    <row r="5" spans="1:111" x14ac:dyDescent="0.25">
      <c r="A5" s="15">
        <v>2012</v>
      </c>
      <c r="B5" s="8">
        <v>3.3555259999999998</v>
      </c>
      <c r="C5" s="8">
        <v>0.20437900000000001</v>
      </c>
      <c r="D5" s="8">
        <v>8.6950909999999997</v>
      </c>
      <c r="E5" s="8">
        <v>34.604686999999998</v>
      </c>
      <c r="F5" s="8">
        <v>5.1118129999999997</v>
      </c>
      <c r="G5" s="8">
        <v>51.971496999999999</v>
      </c>
      <c r="H5" s="8">
        <v>11.926341000000001</v>
      </c>
      <c r="I5" s="8">
        <v>177.42558299999999</v>
      </c>
      <c r="J5" s="8">
        <v>0.43725599999999998</v>
      </c>
      <c r="K5" s="8">
        <v>177.86283900000001</v>
      </c>
      <c r="L5" s="8">
        <v>8.4550439999999991</v>
      </c>
      <c r="M5" s="8">
        <v>43.982491000000003</v>
      </c>
      <c r="N5" s="10">
        <v>294.19821200000001</v>
      </c>
      <c r="P5" s="8">
        <v>3.395</v>
      </c>
      <c r="Q5" s="8">
        <v>3.14</v>
      </c>
      <c r="R5" s="8">
        <v>5.4809999999999999</v>
      </c>
      <c r="S5" s="8">
        <v>535.59301800000003</v>
      </c>
      <c r="T5" s="8">
        <v>1410.309082</v>
      </c>
      <c r="U5" s="8">
        <v>11.429</v>
      </c>
      <c r="V5" s="8">
        <v>1969.3470460000001</v>
      </c>
      <c r="W5" s="8">
        <v>1496.799927</v>
      </c>
      <c r="X5" s="8">
        <v>1192.7993160000001</v>
      </c>
      <c r="Y5" s="8">
        <v>304.00054899999998</v>
      </c>
      <c r="Z5" s="8">
        <v>0</v>
      </c>
      <c r="AA5" s="8">
        <v>0.66800000000000004</v>
      </c>
      <c r="AB5" s="8">
        <v>0.2</v>
      </c>
      <c r="AC5" s="8">
        <v>196.28362999999999</v>
      </c>
      <c r="AD5" s="10">
        <v>3663.2985840000001</v>
      </c>
      <c r="AF5" s="8">
        <v>4.5135800000000001</v>
      </c>
      <c r="AG5" s="8">
        <v>7.0278729999999996</v>
      </c>
      <c r="AH5" s="8">
        <v>6.560676</v>
      </c>
      <c r="AI5" s="8">
        <v>14.199767</v>
      </c>
      <c r="AJ5" s="8">
        <v>32.301895000000002</v>
      </c>
      <c r="AK5" s="8">
        <v>471.61111499999998</v>
      </c>
      <c r="AL5" s="8">
        <v>588.44506799999999</v>
      </c>
      <c r="AM5" s="8">
        <v>16.399719000000001</v>
      </c>
      <c r="AN5" s="8">
        <v>42.162250999999998</v>
      </c>
      <c r="AO5" s="8">
        <v>647.00701900000001</v>
      </c>
      <c r="AP5" s="8">
        <v>5.2358950000000002</v>
      </c>
      <c r="AQ5" s="8">
        <v>208.48947100000001</v>
      </c>
      <c r="AR5" s="10">
        <v>1364.645264</v>
      </c>
      <c r="AT5" s="8">
        <v>17.009806000000001</v>
      </c>
      <c r="AU5" s="8">
        <v>55.701934999999999</v>
      </c>
      <c r="AV5" s="8">
        <v>49.486846999999997</v>
      </c>
      <c r="AW5" s="8">
        <v>0</v>
      </c>
      <c r="AX5" s="8">
        <v>22.256065</v>
      </c>
      <c r="AY5" s="8">
        <v>144.45465100000001</v>
      </c>
      <c r="AZ5" s="8">
        <v>1700.024414</v>
      </c>
      <c r="BA5" s="8">
        <v>111.650429</v>
      </c>
      <c r="BB5" s="8">
        <v>2.3217999999999999E-2</v>
      </c>
      <c r="BC5" s="8">
        <v>470.40786700000001</v>
      </c>
      <c r="BD5" s="8">
        <v>2426.560547</v>
      </c>
      <c r="BF5" s="8">
        <v>41.530369</v>
      </c>
      <c r="BG5" s="8">
        <v>371.55737299999998</v>
      </c>
      <c r="BH5" s="8">
        <v>44.166823999999998</v>
      </c>
      <c r="BI5" s="8">
        <v>0</v>
      </c>
      <c r="BJ5" s="8">
        <v>457.25457799999998</v>
      </c>
      <c r="BK5" s="8">
        <v>371.20660400000003</v>
      </c>
      <c r="BL5" s="8">
        <v>0</v>
      </c>
      <c r="BM5" s="8">
        <v>1452.2836910000001</v>
      </c>
      <c r="BN5" s="8">
        <v>13.042849</v>
      </c>
      <c r="BO5" s="8">
        <v>4.9805849999999996</v>
      </c>
      <c r="BP5" s="8">
        <v>294.36041299999999</v>
      </c>
      <c r="BQ5" s="8">
        <v>0</v>
      </c>
      <c r="BR5" s="10">
        <v>2593.1286620000001</v>
      </c>
      <c r="BT5" s="16"/>
      <c r="BU5" s="16"/>
      <c r="BV5" s="16"/>
      <c r="BW5" s="22">
        <v>313873685</v>
      </c>
      <c r="BX5" s="21">
        <f t="shared" ref="BX5:BX33" si="0">BV$3*(BW5/BW$3)</f>
        <v>78.495842811009595</v>
      </c>
      <c r="BZ5" s="8">
        <v>0.81930000000000003</v>
      </c>
      <c r="CA5" s="8">
        <v>419.65789799999999</v>
      </c>
      <c r="CB5" s="8">
        <v>69.300399999999996</v>
      </c>
      <c r="CC5" s="8">
        <v>102.649323</v>
      </c>
      <c r="CD5" s="8">
        <v>0</v>
      </c>
      <c r="CE5" s="8">
        <v>592.42694100000006</v>
      </c>
      <c r="CF5" s="8">
        <v>54.829555999999997</v>
      </c>
      <c r="CG5" s="8">
        <v>0</v>
      </c>
      <c r="CH5" s="8">
        <v>21.03154</v>
      </c>
      <c r="CI5" s="8">
        <v>120.592911</v>
      </c>
      <c r="CJ5" s="10">
        <v>788.88091999999995</v>
      </c>
      <c r="CL5" s="13">
        <v>2.2517999999999998</v>
      </c>
      <c r="CM5" s="13">
        <v>0.26100000000000001</v>
      </c>
      <c r="CN5" s="13">
        <v>1.1974</v>
      </c>
      <c r="CO5" s="13">
        <v>0.1002</v>
      </c>
      <c r="CP5" s="13">
        <v>0.74880000000000002</v>
      </c>
      <c r="CQ5" s="13">
        <v>3.499209</v>
      </c>
      <c r="CR5" s="13">
        <v>8.0584089999999993</v>
      </c>
      <c r="CS5" s="13">
        <v>7.2947009999999999</v>
      </c>
      <c r="CT5" s="13">
        <v>0</v>
      </c>
      <c r="CU5" s="13">
        <v>1.4522839999999999</v>
      </c>
      <c r="CV5" s="13">
        <v>8.7469839999999994</v>
      </c>
      <c r="CW5" s="13">
        <v>0.54579999999999995</v>
      </c>
      <c r="CX5" s="13">
        <v>0.93410300000000002</v>
      </c>
      <c r="CY5" s="13">
        <v>6.6799999999999997E-4</v>
      </c>
      <c r="CZ5" s="13">
        <v>4.0000000000000001E-3</v>
      </c>
      <c r="DA5" s="13">
        <v>1.4845710000000001</v>
      </c>
      <c r="DB5" s="13">
        <v>0.51824499999999996</v>
      </c>
      <c r="DC5" s="13">
        <v>1.4797389999999999</v>
      </c>
      <c r="DD5" s="13">
        <v>3.3466010000000002</v>
      </c>
      <c r="DE5" s="13">
        <v>23.634547999999999</v>
      </c>
      <c r="DF5" s="13">
        <v>6.9051479999999996</v>
      </c>
      <c r="DG5" s="14">
        <v>30.539695999999999</v>
      </c>
    </row>
    <row r="6" spans="1:111" x14ac:dyDescent="0.25">
      <c r="A6" s="15">
        <v>2013</v>
      </c>
      <c r="B6" s="8">
        <v>3.5156550000000002</v>
      </c>
      <c r="C6" s="8">
        <v>0.22037300000000001</v>
      </c>
      <c r="D6" s="8">
        <v>9.0797329999999992</v>
      </c>
      <c r="E6" s="8">
        <v>37.771388999999999</v>
      </c>
      <c r="F6" s="8">
        <v>5.3822939999999999</v>
      </c>
      <c r="G6" s="8">
        <v>55.969444000000003</v>
      </c>
      <c r="H6" s="8">
        <v>12.395788</v>
      </c>
      <c r="I6" s="8">
        <v>184.457672</v>
      </c>
      <c r="J6" s="8">
        <v>0.433278</v>
      </c>
      <c r="K6" s="8">
        <v>184.89094499999999</v>
      </c>
      <c r="L6" s="8">
        <v>9.1841830000000009</v>
      </c>
      <c r="M6" s="8">
        <v>47.065345999999998</v>
      </c>
      <c r="N6" s="10">
        <v>309.50570699999997</v>
      </c>
      <c r="P6" s="8">
        <v>3.395</v>
      </c>
      <c r="Q6" s="8">
        <v>3.14</v>
      </c>
      <c r="R6" s="8">
        <v>5.4809999999999999</v>
      </c>
      <c r="S6" s="8">
        <v>535.59301800000003</v>
      </c>
      <c r="T6" s="8">
        <v>1410.309082</v>
      </c>
      <c r="U6" s="8">
        <v>11.429</v>
      </c>
      <c r="V6" s="8">
        <v>1969.3470460000001</v>
      </c>
      <c r="W6" s="8">
        <v>1496.799927</v>
      </c>
      <c r="X6" s="8">
        <v>1193.9780270000001</v>
      </c>
      <c r="Y6" s="8">
        <v>302.82186899999999</v>
      </c>
      <c r="Z6" s="8">
        <v>0</v>
      </c>
      <c r="AA6" s="8">
        <v>0.66800000000000004</v>
      </c>
      <c r="AB6" s="8">
        <v>0.155804</v>
      </c>
      <c r="AC6" s="8">
        <v>196.28362999999999</v>
      </c>
      <c r="AD6" s="10">
        <v>3663.2543949999999</v>
      </c>
      <c r="AF6" s="8">
        <v>4.5248299999999997</v>
      </c>
      <c r="AG6" s="8">
        <v>6.9715150000000001</v>
      </c>
      <c r="AH6" s="8">
        <v>6.7374309999999999</v>
      </c>
      <c r="AI6" s="8">
        <v>12.403876</v>
      </c>
      <c r="AJ6" s="8">
        <v>30.637653</v>
      </c>
      <c r="AK6" s="8">
        <v>468.31366000000003</v>
      </c>
      <c r="AL6" s="8">
        <v>581.33801300000005</v>
      </c>
      <c r="AM6" s="8">
        <v>14.236846999999999</v>
      </c>
      <c r="AN6" s="8">
        <v>41.755997000000001</v>
      </c>
      <c r="AO6" s="8">
        <v>637.33081100000004</v>
      </c>
      <c r="AP6" s="8">
        <v>5.2358950000000002</v>
      </c>
      <c r="AQ6" s="8">
        <v>208.38288900000001</v>
      </c>
      <c r="AR6" s="10">
        <v>1349.900879</v>
      </c>
      <c r="AT6" s="8">
        <v>20.572535999999999</v>
      </c>
      <c r="AU6" s="8">
        <v>57.300690000000003</v>
      </c>
      <c r="AV6" s="8">
        <v>51.666206000000003</v>
      </c>
      <c r="AW6" s="8">
        <v>0</v>
      </c>
      <c r="AX6" s="8">
        <v>18.097807</v>
      </c>
      <c r="AY6" s="8">
        <v>147.637238</v>
      </c>
      <c r="AZ6" s="8">
        <v>1698.982178</v>
      </c>
      <c r="BA6" s="8">
        <v>111.580383</v>
      </c>
      <c r="BB6" s="8">
        <v>2.3217999999999999E-2</v>
      </c>
      <c r="BC6" s="8">
        <v>472.822205</v>
      </c>
      <c r="BD6" s="8">
        <v>2431.0451659999999</v>
      </c>
      <c r="BF6" s="8">
        <v>41.634708000000003</v>
      </c>
      <c r="BG6" s="8">
        <v>382.257812</v>
      </c>
      <c r="BH6" s="8">
        <v>46.179661000000003</v>
      </c>
      <c r="BI6" s="8">
        <v>0</v>
      </c>
      <c r="BJ6" s="8">
        <v>470.07217400000002</v>
      </c>
      <c r="BK6" s="8">
        <v>381.754211</v>
      </c>
      <c r="BL6" s="8">
        <v>0</v>
      </c>
      <c r="BM6" s="8">
        <v>1435.1175539999999</v>
      </c>
      <c r="BN6" s="8">
        <v>13.191283</v>
      </c>
      <c r="BO6" s="8">
        <v>5.2602599999999997</v>
      </c>
      <c r="BP6" s="8">
        <v>301.25921599999998</v>
      </c>
      <c r="BQ6" s="8">
        <v>0</v>
      </c>
      <c r="BR6" s="10">
        <v>2606.6545409999999</v>
      </c>
      <c r="BT6" s="16"/>
      <c r="BU6" s="16"/>
      <c r="BV6" s="16"/>
      <c r="BW6" s="22">
        <v>316128839</v>
      </c>
      <c r="BX6" s="21">
        <f t="shared" si="0"/>
        <v>79.059828332441938</v>
      </c>
      <c r="BZ6" s="8">
        <v>0.81469499999999995</v>
      </c>
      <c r="CA6" s="8">
        <v>442.75353999999999</v>
      </c>
      <c r="CB6" s="8">
        <v>72.270279000000002</v>
      </c>
      <c r="CC6" s="8">
        <v>108.01634199999999</v>
      </c>
      <c r="CD6" s="8">
        <v>0</v>
      </c>
      <c r="CE6" s="8">
        <v>623.85485800000004</v>
      </c>
      <c r="CF6" s="8">
        <v>57.940662000000003</v>
      </c>
      <c r="CG6" s="8">
        <v>0</v>
      </c>
      <c r="CH6" s="8">
        <v>22.507607</v>
      </c>
      <c r="CI6" s="8">
        <v>127.470581</v>
      </c>
      <c r="CJ6" s="10">
        <v>831.77374299999997</v>
      </c>
      <c r="CL6" s="13">
        <v>2.3208000000000002</v>
      </c>
      <c r="CM6" s="13">
        <v>0.26</v>
      </c>
      <c r="CN6" s="13">
        <v>1.2313000000000001</v>
      </c>
      <c r="CO6" s="13">
        <v>9.3399999999999997E-2</v>
      </c>
      <c r="CP6" s="13">
        <v>0.74760000000000004</v>
      </c>
      <c r="CQ6" s="13">
        <v>3.4662090000000001</v>
      </c>
      <c r="CR6" s="13">
        <v>8.1193080000000002</v>
      </c>
      <c r="CS6" s="13">
        <v>7.5152999999999999</v>
      </c>
      <c r="CT6" s="13">
        <v>0</v>
      </c>
      <c r="CU6" s="13">
        <v>1.4351179999999999</v>
      </c>
      <c r="CV6" s="13">
        <v>8.9504180000000009</v>
      </c>
      <c r="CW6" s="13">
        <v>0.54510000000000003</v>
      </c>
      <c r="CX6" s="13">
        <v>0.90291200000000005</v>
      </c>
      <c r="CY6" s="13">
        <v>6.6799999999999997E-4</v>
      </c>
      <c r="CZ6" s="13">
        <v>9.7000000000000003E-3</v>
      </c>
      <c r="DA6" s="13">
        <v>1.45838</v>
      </c>
      <c r="DB6" s="13">
        <v>0.52876800000000002</v>
      </c>
      <c r="DC6" s="13">
        <v>1.4721679999999999</v>
      </c>
      <c r="DD6" s="13">
        <v>3.3193000000000001</v>
      </c>
      <c r="DE6" s="13">
        <v>23.848344999999998</v>
      </c>
      <c r="DF6" s="13">
        <v>6.8692529999999996</v>
      </c>
      <c r="DG6" s="14">
        <v>30.717597999999999</v>
      </c>
    </row>
    <row r="7" spans="1:111" x14ac:dyDescent="0.25">
      <c r="A7" s="15">
        <v>2014</v>
      </c>
      <c r="B7" s="8">
        <v>3.74722</v>
      </c>
      <c r="C7" s="8">
        <v>0.23887900000000001</v>
      </c>
      <c r="D7" s="8">
        <v>9.4334380000000007</v>
      </c>
      <c r="E7" s="8">
        <v>40.826286000000003</v>
      </c>
      <c r="F7" s="8">
        <v>5.6991209999999999</v>
      </c>
      <c r="G7" s="8">
        <v>59.944941999999998</v>
      </c>
      <c r="H7" s="8">
        <v>12.981266</v>
      </c>
      <c r="I7" s="8">
        <v>197.98594700000001</v>
      </c>
      <c r="J7" s="8">
        <v>0.42924000000000001</v>
      </c>
      <c r="K7" s="8">
        <v>198.41519199999999</v>
      </c>
      <c r="L7" s="8">
        <v>9.8321810000000003</v>
      </c>
      <c r="M7" s="8">
        <v>50.180827999999998</v>
      </c>
      <c r="N7" s="10">
        <v>331.354401</v>
      </c>
      <c r="P7" s="8">
        <v>3.395</v>
      </c>
      <c r="Q7" s="8">
        <v>3.14</v>
      </c>
      <c r="R7" s="8">
        <v>5.4809999999999999</v>
      </c>
      <c r="S7" s="8">
        <v>535.59301800000003</v>
      </c>
      <c r="T7" s="8">
        <v>1410.309082</v>
      </c>
      <c r="U7" s="8">
        <v>11.429</v>
      </c>
      <c r="V7" s="8">
        <v>1969.3470460000001</v>
      </c>
      <c r="W7" s="8">
        <v>1496.799927</v>
      </c>
      <c r="X7" s="8">
        <v>1158.4842530000001</v>
      </c>
      <c r="Y7" s="8">
        <v>338.31564300000002</v>
      </c>
      <c r="Z7" s="8">
        <v>0</v>
      </c>
      <c r="AA7" s="8">
        <v>0.66800000000000004</v>
      </c>
      <c r="AB7" s="8">
        <v>-0.22505900000000001</v>
      </c>
      <c r="AC7" s="8">
        <v>196.28362999999999</v>
      </c>
      <c r="AD7" s="10">
        <v>3662.8735350000002</v>
      </c>
      <c r="AF7" s="8">
        <v>4.7320950000000002</v>
      </c>
      <c r="AG7" s="8">
        <v>7.5124969999999998</v>
      </c>
      <c r="AH7" s="8">
        <v>7.0835780000000002</v>
      </c>
      <c r="AI7" s="8">
        <v>13.349197</v>
      </c>
      <c r="AJ7" s="8">
        <v>32.677368000000001</v>
      </c>
      <c r="AK7" s="8">
        <v>481.89813199999998</v>
      </c>
      <c r="AL7" s="8">
        <v>590.67291299999999</v>
      </c>
      <c r="AM7" s="8">
        <v>13.506850999999999</v>
      </c>
      <c r="AN7" s="8">
        <v>42.404907000000001</v>
      </c>
      <c r="AO7" s="8">
        <v>646.584656</v>
      </c>
      <c r="AP7" s="8">
        <v>5.2358950000000002</v>
      </c>
      <c r="AQ7" s="8">
        <v>220.48931899999999</v>
      </c>
      <c r="AR7" s="10">
        <v>1386.885254</v>
      </c>
      <c r="AT7" s="8">
        <v>22.231259999999999</v>
      </c>
      <c r="AU7" s="8">
        <v>59.309928999999997</v>
      </c>
      <c r="AV7" s="8">
        <v>53.407131</v>
      </c>
      <c r="AW7" s="8">
        <v>0</v>
      </c>
      <c r="AX7" s="8">
        <v>19.529983999999999</v>
      </c>
      <c r="AY7" s="8">
        <v>154.47830200000001</v>
      </c>
      <c r="AZ7" s="8">
        <v>1707.6289059999999</v>
      </c>
      <c r="BA7" s="8">
        <v>111.72663900000001</v>
      </c>
      <c r="BB7" s="8">
        <v>2.3217999999999999E-2</v>
      </c>
      <c r="BC7" s="8">
        <v>483.20343000000003</v>
      </c>
      <c r="BD7" s="8">
        <v>2457.060547</v>
      </c>
      <c r="BF7" s="8">
        <v>42.564621000000002</v>
      </c>
      <c r="BG7" s="8">
        <v>397.91915899999998</v>
      </c>
      <c r="BH7" s="8">
        <v>48.925541000000003</v>
      </c>
      <c r="BI7" s="8">
        <v>0</v>
      </c>
      <c r="BJ7" s="8">
        <v>489.40930200000003</v>
      </c>
      <c r="BK7" s="8">
        <v>394.99847399999999</v>
      </c>
      <c r="BL7" s="8">
        <v>0</v>
      </c>
      <c r="BM7" s="8">
        <v>1442.100586</v>
      </c>
      <c r="BN7" s="8">
        <v>13.476568</v>
      </c>
      <c r="BO7" s="8">
        <v>5.6599409999999999</v>
      </c>
      <c r="BP7" s="8">
        <v>313.43188500000002</v>
      </c>
      <c r="BQ7" s="8">
        <v>0</v>
      </c>
      <c r="BR7" s="10">
        <v>2659.0766600000002</v>
      </c>
      <c r="BT7" s="16"/>
      <c r="BU7" s="16"/>
      <c r="BV7" s="16"/>
      <c r="BW7" s="23">
        <f>GEOMEAN(BW6,BW8)</f>
        <v>318735175.47888714</v>
      </c>
      <c r="BX7" s="21">
        <f t="shared" si="0"/>
        <v>79.711640154638275</v>
      </c>
      <c r="BZ7" s="8">
        <v>0.80799100000000001</v>
      </c>
      <c r="CA7" s="8">
        <v>460.83300800000001</v>
      </c>
      <c r="CB7" s="8">
        <v>74.027068999999997</v>
      </c>
      <c r="CC7" s="8">
        <v>111.898422</v>
      </c>
      <c r="CD7" s="8">
        <v>0</v>
      </c>
      <c r="CE7" s="8">
        <v>647.56652799999995</v>
      </c>
      <c r="CF7" s="8">
        <v>60.65493</v>
      </c>
      <c r="CG7" s="8">
        <v>0</v>
      </c>
      <c r="CH7" s="8">
        <v>23.856842</v>
      </c>
      <c r="CI7" s="8">
        <v>133.59487899999999</v>
      </c>
      <c r="CJ7" s="10">
        <v>865.67309599999999</v>
      </c>
      <c r="CL7" s="13">
        <v>2.3779020000000002</v>
      </c>
      <c r="CM7" s="13">
        <v>0.272235</v>
      </c>
      <c r="CN7" s="13">
        <v>1.284449</v>
      </c>
      <c r="CO7" s="13">
        <v>9.9749000000000004E-2</v>
      </c>
      <c r="CP7" s="13">
        <v>0.79596299999999998</v>
      </c>
      <c r="CQ7" s="13">
        <v>3.4506269999999999</v>
      </c>
      <c r="CR7" s="13">
        <v>8.2809249999999999</v>
      </c>
      <c r="CS7" s="13">
        <v>7.5660379999999998</v>
      </c>
      <c r="CT7" s="13">
        <v>0</v>
      </c>
      <c r="CU7" s="13">
        <v>1.4421010000000001</v>
      </c>
      <c r="CV7" s="13">
        <v>9.0081389999999999</v>
      </c>
      <c r="CW7" s="13">
        <v>0.55509799999999998</v>
      </c>
      <c r="CX7" s="13">
        <v>0.91447299999999998</v>
      </c>
      <c r="CY7" s="13">
        <v>6.6799999999999997E-4</v>
      </c>
      <c r="CZ7" s="13">
        <v>1.3507E-2</v>
      </c>
      <c r="DA7" s="13">
        <v>1.4837469999999999</v>
      </c>
      <c r="DB7" s="13">
        <v>0.48588500000000001</v>
      </c>
      <c r="DC7" s="13">
        <v>1.511026</v>
      </c>
      <c r="DD7" s="13">
        <v>3.4513790000000002</v>
      </c>
      <c r="DE7" s="13">
        <v>24.221098000000001</v>
      </c>
      <c r="DF7" s="13">
        <v>7.1484389999999998</v>
      </c>
      <c r="DG7" s="14">
        <v>31.369537000000001</v>
      </c>
    </row>
    <row r="8" spans="1:111" x14ac:dyDescent="0.25">
      <c r="A8" s="15">
        <v>2015</v>
      </c>
      <c r="B8" s="8">
        <v>4.3040279999999997</v>
      </c>
      <c r="C8" s="8">
        <v>0.30082500000000001</v>
      </c>
      <c r="D8" s="8">
        <v>9.9736320000000003</v>
      </c>
      <c r="E8" s="8">
        <v>45.895645000000002</v>
      </c>
      <c r="F8" s="8">
        <v>6.797193</v>
      </c>
      <c r="G8" s="8">
        <v>67.271324000000007</v>
      </c>
      <c r="H8" s="8">
        <v>14.005811</v>
      </c>
      <c r="I8" s="8">
        <v>220.06939700000001</v>
      </c>
      <c r="J8" s="8">
        <v>0.42510300000000001</v>
      </c>
      <c r="K8" s="8">
        <v>220.494507</v>
      </c>
      <c r="L8" s="8">
        <v>10.875484999999999</v>
      </c>
      <c r="M8" s="8">
        <v>55.509566999999997</v>
      </c>
      <c r="N8" s="10">
        <v>368.156677</v>
      </c>
      <c r="P8" s="8">
        <v>0</v>
      </c>
      <c r="Q8" s="8">
        <v>0</v>
      </c>
      <c r="R8" s="8">
        <v>0</v>
      </c>
      <c r="S8" s="8">
        <v>476.11587500000002</v>
      </c>
      <c r="T8" s="8">
        <v>1404.603394</v>
      </c>
      <c r="U8" s="8">
        <v>3.8920999999999997E-2</v>
      </c>
      <c r="V8" s="8">
        <v>1880.7581789999999</v>
      </c>
      <c r="W8" s="8">
        <v>1723.870361</v>
      </c>
      <c r="X8" s="8">
        <v>1362.6834719999999</v>
      </c>
      <c r="Y8" s="8">
        <v>361.18685900000003</v>
      </c>
      <c r="Z8" s="8">
        <v>0</v>
      </c>
      <c r="AA8" s="8">
        <v>0</v>
      </c>
      <c r="AB8" s="8">
        <v>0.236598</v>
      </c>
      <c r="AC8" s="8">
        <v>168.71369899999999</v>
      </c>
      <c r="AD8" s="10">
        <v>3773.5786130000001</v>
      </c>
      <c r="AF8" s="8">
        <v>5.3265549999999999</v>
      </c>
      <c r="AG8" s="8">
        <v>8.6913309999999999</v>
      </c>
      <c r="AH8" s="8">
        <v>7.8285</v>
      </c>
      <c r="AI8" s="8">
        <v>17.283998</v>
      </c>
      <c r="AJ8" s="8">
        <v>39.130383000000002</v>
      </c>
      <c r="AK8" s="8">
        <v>498.41763300000002</v>
      </c>
      <c r="AL8" s="8">
        <v>605.63189699999998</v>
      </c>
      <c r="AM8" s="8">
        <v>13.015434000000001</v>
      </c>
      <c r="AN8" s="8">
        <v>43.391331000000001</v>
      </c>
      <c r="AO8" s="8">
        <v>662.03869599999996</v>
      </c>
      <c r="AP8" s="8">
        <v>5.2358950000000002</v>
      </c>
      <c r="AQ8" s="8">
        <v>236.564651</v>
      </c>
      <c r="AR8" s="10">
        <v>1441.387207</v>
      </c>
      <c r="AT8" s="8">
        <v>30.895948000000001</v>
      </c>
      <c r="AU8" s="8">
        <v>65.420212000000006</v>
      </c>
      <c r="AV8" s="8">
        <v>56.996574000000003</v>
      </c>
      <c r="AW8" s="8">
        <v>0</v>
      </c>
      <c r="AX8" s="8">
        <v>28.349892000000001</v>
      </c>
      <c r="AY8" s="8">
        <v>181.66262800000001</v>
      </c>
      <c r="AZ8" s="8">
        <v>1709.7641599999999</v>
      </c>
      <c r="BA8" s="8">
        <v>112.02900700000001</v>
      </c>
      <c r="BB8" s="8">
        <v>2.3217999999999999E-2</v>
      </c>
      <c r="BC8" s="8">
        <v>499.37219199999998</v>
      </c>
      <c r="BD8" s="8">
        <v>2502.851318</v>
      </c>
      <c r="BF8" s="8">
        <v>43.630218999999997</v>
      </c>
      <c r="BG8" s="8">
        <v>410.63562000000002</v>
      </c>
      <c r="BH8" s="8">
        <v>51.028221000000002</v>
      </c>
      <c r="BI8" s="8">
        <v>0</v>
      </c>
      <c r="BJ8" s="8">
        <v>505.29406699999998</v>
      </c>
      <c r="BK8" s="8">
        <v>406.04660000000001</v>
      </c>
      <c r="BL8" s="8">
        <v>0</v>
      </c>
      <c r="BM8" s="8">
        <v>1433.5977780000001</v>
      </c>
      <c r="BN8" s="8">
        <v>13.903589999999999</v>
      </c>
      <c r="BO8" s="8">
        <v>5.9330020000000001</v>
      </c>
      <c r="BP8" s="8">
        <v>325.40911899999998</v>
      </c>
      <c r="BQ8" s="8">
        <v>0</v>
      </c>
      <c r="BR8" s="10">
        <v>2690.1843260000001</v>
      </c>
      <c r="BT8" s="16"/>
      <c r="BU8" s="16"/>
      <c r="BV8" s="16"/>
      <c r="BW8" s="16">
        <v>321363000</v>
      </c>
      <c r="BX8" s="21">
        <f t="shared" si="0"/>
        <v>80.368825864692923</v>
      </c>
      <c r="BZ8" s="8">
        <v>0.80180300000000004</v>
      </c>
      <c r="CA8" s="8">
        <v>469.96157799999997</v>
      </c>
      <c r="CB8" s="8">
        <v>75.438248000000002</v>
      </c>
      <c r="CC8" s="8">
        <v>114.28089900000001</v>
      </c>
      <c r="CD8" s="8">
        <v>0</v>
      </c>
      <c r="CE8" s="8">
        <v>660.48254399999996</v>
      </c>
      <c r="CF8" s="8">
        <v>61.875374000000001</v>
      </c>
      <c r="CG8" s="8">
        <v>0</v>
      </c>
      <c r="CH8" s="8">
        <v>24.650738</v>
      </c>
      <c r="CI8" s="8">
        <v>135.871826</v>
      </c>
      <c r="CJ8" s="10">
        <v>882.880493</v>
      </c>
      <c r="CL8" s="13">
        <v>2.491501</v>
      </c>
      <c r="CM8" s="13">
        <v>0.28090799999999999</v>
      </c>
      <c r="CN8" s="13">
        <v>1.343556</v>
      </c>
      <c r="CO8" s="13">
        <v>0.113646</v>
      </c>
      <c r="CP8" s="13">
        <v>0.83557400000000004</v>
      </c>
      <c r="CQ8" s="13">
        <v>3.493522</v>
      </c>
      <c r="CR8" s="13">
        <v>8.5587070000000001</v>
      </c>
      <c r="CS8" s="13">
        <v>7.8660379999999996</v>
      </c>
      <c r="CT8" s="13">
        <v>0</v>
      </c>
      <c r="CU8" s="13">
        <v>1.4335979999999999</v>
      </c>
      <c r="CV8" s="13">
        <v>9.2996359999999996</v>
      </c>
      <c r="CW8" s="13">
        <v>0.57021599999999995</v>
      </c>
      <c r="CX8" s="13">
        <v>0.94687100000000002</v>
      </c>
      <c r="CY8" s="13">
        <v>0</v>
      </c>
      <c r="CZ8" s="13">
        <v>1.3015000000000001E-2</v>
      </c>
      <c r="DA8" s="13">
        <v>1.5301020000000001</v>
      </c>
      <c r="DB8" s="13">
        <v>0.70970500000000003</v>
      </c>
      <c r="DC8" s="13">
        <v>1.5817950000000001</v>
      </c>
      <c r="DD8" s="13">
        <v>3.5893860000000002</v>
      </c>
      <c r="DE8" s="13">
        <v>25.269333</v>
      </c>
      <c r="DF8" s="13">
        <v>7.368277</v>
      </c>
      <c r="DG8" s="14">
        <v>32.637611</v>
      </c>
    </row>
    <row r="9" spans="1:111" x14ac:dyDescent="0.25">
      <c r="A9" s="15">
        <v>2016</v>
      </c>
      <c r="B9" s="8">
        <v>4.5987869999999997</v>
      </c>
      <c r="C9" s="8">
        <v>0.37288900000000003</v>
      </c>
      <c r="D9" s="8">
        <v>10.312561000000001</v>
      </c>
      <c r="E9" s="8">
        <v>51.179760000000002</v>
      </c>
      <c r="F9" s="8">
        <v>8.0779770000000006</v>
      </c>
      <c r="G9" s="8">
        <v>74.541977000000003</v>
      </c>
      <c r="H9" s="8">
        <v>14.969742999999999</v>
      </c>
      <c r="I9" s="8">
        <v>238.64856</v>
      </c>
      <c r="J9" s="8">
        <v>0.420904</v>
      </c>
      <c r="K9" s="8">
        <v>239.069458</v>
      </c>
      <c r="L9" s="8">
        <v>11.896096</v>
      </c>
      <c r="M9" s="8">
        <v>60.423293999999999</v>
      </c>
      <c r="N9" s="10">
        <v>400.90054300000003</v>
      </c>
      <c r="P9" s="8">
        <v>0</v>
      </c>
      <c r="Q9" s="8">
        <v>0</v>
      </c>
      <c r="R9" s="8">
        <v>0</v>
      </c>
      <c r="S9" s="8">
        <v>463.93218999999999</v>
      </c>
      <c r="T9" s="8">
        <v>1385.5314940000001</v>
      </c>
      <c r="U9" s="8">
        <v>0</v>
      </c>
      <c r="V9" s="8">
        <v>1849.4636230000001</v>
      </c>
      <c r="W9" s="8">
        <v>1744.031982</v>
      </c>
      <c r="X9" s="8">
        <v>1386.201904</v>
      </c>
      <c r="Y9" s="8">
        <v>357.83004799999998</v>
      </c>
      <c r="Z9" s="8">
        <v>0</v>
      </c>
      <c r="AA9" s="8">
        <v>0</v>
      </c>
      <c r="AB9" s="8">
        <v>0.61639200000000005</v>
      </c>
      <c r="AC9" s="8">
        <v>169.40939299999999</v>
      </c>
      <c r="AD9" s="10">
        <v>3763.5214839999999</v>
      </c>
      <c r="AF9" s="8">
        <v>5.6246349999999996</v>
      </c>
      <c r="AG9" s="8">
        <v>9.3567990000000005</v>
      </c>
      <c r="AH9" s="8">
        <v>8.3016369999999995</v>
      </c>
      <c r="AI9" s="8">
        <v>18.326826000000001</v>
      </c>
      <c r="AJ9" s="8">
        <v>41.609893999999997</v>
      </c>
      <c r="AK9" s="8">
        <v>514.66314699999998</v>
      </c>
      <c r="AL9" s="8">
        <v>617.02252199999998</v>
      </c>
      <c r="AM9" s="8">
        <v>12.075340000000001</v>
      </c>
      <c r="AN9" s="8">
        <v>44.137497000000003</v>
      </c>
      <c r="AO9" s="8">
        <v>673.23535200000003</v>
      </c>
      <c r="AP9" s="8">
        <v>5.2358950000000002</v>
      </c>
      <c r="AQ9" s="8">
        <v>250.447845</v>
      </c>
      <c r="AR9" s="10">
        <v>1485.192139</v>
      </c>
      <c r="AT9" s="8">
        <v>34.871654999999997</v>
      </c>
      <c r="AU9" s="8">
        <v>69.019576999999998</v>
      </c>
      <c r="AV9" s="8">
        <v>59.496017000000002</v>
      </c>
      <c r="AW9" s="8">
        <v>0</v>
      </c>
      <c r="AX9" s="8">
        <v>29.525214999999999</v>
      </c>
      <c r="AY9" s="8">
        <v>192.912476</v>
      </c>
      <c r="AZ9" s="8">
        <v>1736.0002440000001</v>
      </c>
      <c r="BA9" s="8">
        <v>112.35485799999999</v>
      </c>
      <c r="BB9" s="8">
        <v>2.3217999999999999E-2</v>
      </c>
      <c r="BC9" s="8">
        <v>521.01336700000002</v>
      </c>
      <c r="BD9" s="8">
        <v>2562.3041990000002</v>
      </c>
      <c r="BF9" s="8">
        <v>44.000771</v>
      </c>
      <c r="BG9" s="8">
        <v>420.58752399999997</v>
      </c>
      <c r="BH9" s="8">
        <v>52.988357999999998</v>
      </c>
      <c r="BI9" s="8">
        <v>0</v>
      </c>
      <c r="BJ9" s="8">
        <v>517.57665999999995</v>
      </c>
      <c r="BK9" s="8">
        <v>417.49020400000001</v>
      </c>
      <c r="BL9" s="8">
        <v>0</v>
      </c>
      <c r="BM9" s="8">
        <v>1466.684448</v>
      </c>
      <c r="BN9" s="8">
        <v>14.182494999999999</v>
      </c>
      <c r="BO9" s="8">
        <v>6.2149190000000001</v>
      </c>
      <c r="BP9" s="8">
        <v>336.42953499999999</v>
      </c>
      <c r="BQ9" s="8">
        <v>0</v>
      </c>
      <c r="BR9" s="10">
        <v>2758.5783689999998</v>
      </c>
      <c r="BT9" s="16"/>
      <c r="BU9" s="16"/>
      <c r="BV9" s="16"/>
      <c r="BW9" s="16">
        <v>323849000</v>
      </c>
      <c r="BX9" s="21">
        <f t="shared" si="0"/>
        <v>80.99054305397614</v>
      </c>
      <c r="BZ9" s="8">
        <v>0.79540999999999995</v>
      </c>
      <c r="CA9" s="8">
        <v>480.26480099999998</v>
      </c>
      <c r="CB9" s="8">
        <v>77.028839000000005</v>
      </c>
      <c r="CC9" s="8">
        <v>116.806763</v>
      </c>
      <c r="CD9" s="8">
        <v>0</v>
      </c>
      <c r="CE9" s="8">
        <v>674.89581299999998</v>
      </c>
      <c r="CF9" s="8">
        <v>63.371758</v>
      </c>
      <c r="CG9" s="8">
        <v>0</v>
      </c>
      <c r="CH9" s="8">
        <v>25.530152999999999</v>
      </c>
      <c r="CI9" s="8">
        <v>138.73019400000001</v>
      </c>
      <c r="CJ9" s="10">
        <v>902.52795400000002</v>
      </c>
      <c r="CL9" s="13">
        <v>2.6099929999999998</v>
      </c>
      <c r="CM9" s="13">
        <v>0.28959299999999999</v>
      </c>
      <c r="CN9" s="13">
        <v>1.379513</v>
      </c>
      <c r="CO9" s="13">
        <v>0.123519</v>
      </c>
      <c r="CP9" s="13">
        <v>0.90303900000000004</v>
      </c>
      <c r="CQ9" s="13">
        <v>3.5358070000000001</v>
      </c>
      <c r="CR9" s="13">
        <v>8.8414640000000002</v>
      </c>
      <c r="CS9" s="13">
        <v>8.0035860000000003</v>
      </c>
      <c r="CT9" s="13">
        <v>0</v>
      </c>
      <c r="CU9" s="13">
        <v>1.4666840000000001</v>
      </c>
      <c r="CV9" s="13">
        <v>9.4702699999999993</v>
      </c>
      <c r="CW9" s="13">
        <v>0.58219699999999996</v>
      </c>
      <c r="CX9" s="13">
        <v>0.96897900000000003</v>
      </c>
      <c r="CY9" s="13">
        <v>0</v>
      </c>
      <c r="CZ9" s="13">
        <v>1.2075000000000001E-2</v>
      </c>
      <c r="DA9" s="13">
        <v>1.5632509999999999</v>
      </c>
      <c r="DB9" s="13">
        <v>0.715642</v>
      </c>
      <c r="DC9" s="13">
        <v>1.629758</v>
      </c>
      <c r="DD9" s="13">
        <v>3.7371750000000001</v>
      </c>
      <c r="DE9" s="13">
        <v>25.957557999999999</v>
      </c>
      <c r="DF9" s="13">
        <v>7.5396850000000004</v>
      </c>
      <c r="DG9" s="14">
        <v>33.497242</v>
      </c>
    </row>
    <row r="10" spans="1:111" x14ac:dyDescent="0.25">
      <c r="A10" s="15">
        <v>2017</v>
      </c>
      <c r="B10" s="8">
        <v>4.7375259999999999</v>
      </c>
      <c r="C10" s="8">
        <v>0.42919400000000002</v>
      </c>
      <c r="D10" s="8">
        <v>10.333836</v>
      </c>
      <c r="E10" s="8">
        <v>54.733006000000003</v>
      </c>
      <c r="F10" s="8">
        <v>9.0754359999999998</v>
      </c>
      <c r="G10" s="8">
        <v>79.308989999999994</v>
      </c>
      <c r="H10" s="8">
        <v>15.468806000000001</v>
      </c>
      <c r="I10" s="8">
        <v>248.705994</v>
      </c>
      <c r="J10" s="8">
        <v>0.41668899999999998</v>
      </c>
      <c r="K10" s="8">
        <v>249.122681</v>
      </c>
      <c r="L10" s="8">
        <v>12.509142000000001</v>
      </c>
      <c r="M10" s="8">
        <v>62.774467000000001</v>
      </c>
      <c r="N10" s="10">
        <v>419.18411300000002</v>
      </c>
      <c r="P10" s="8">
        <v>0</v>
      </c>
      <c r="Q10" s="8">
        <v>0</v>
      </c>
      <c r="R10" s="8">
        <v>0</v>
      </c>
      <c r="S10" s="8">
        <v>462.02474999999998</v>
      </c>
      <c r="T10" s="8">
        <v>1381.6252440000001</v>
      </c>
      <c r="U10" s="8">
        <v>0</v>
      </c>
      <c r="V10" s="8">
        <v>1843.650024</v>
      </c>
      <c r="W10" s="8">
        <v>1757.575928</v>
      </c>
      <c r="X10" s="8">
        <v>1398.7739260000001</v>
      </c>
      <c r="Y10" s="8">
        <v>358.80200200000002</v>
      </c>
      <c r="Z10" s="8">
        <v>0</v>
      </c>
      <c r="AA10" s="8">
        <v>0</v>
      </c>
      <c r="AB10" s="8">
        <v>0.98532799999999998</v>
      </c>
      <c r="AC10" s="8">
        <v>170.67659</v>
      </c>
      <c r="AD10" s="10">
        <v>3772.8879390000002</v>
      </c>
      <c r="AF10" s="8">
        <v>5.8144419999999997</v>
      </c>
      <c r="AG10" s="8">
        <v>9.8526100000000003</v>
      </c>
      <c r="AH10" s="8">
        <v>8.5804749999999999</v>
      </c>
      <c r="AI10" s="8">
        <v>18.881976999999999</v>
      </c>
      <c r="AJ10" s="8">
        <v>43.129500999999998</v>
      </c>
      <c r="AK10" s="8">
        <v>523.189392</v>
      </c>
      <c r="AL10" s="8">
        <v>621.31225600000005</v>
      </c>
      <c r="AM10" s="8">
        <v>10.407660999999999</v>
      </c>
      <c r="AN10" s="8">
        <v>44.417400000000001</v>
      </c>
      <c r="AO10" s="8">
        <v>676.13732900000002</v>
      </c>
      <c r="AP10" s="8">
        <v>5.2358950000000002</v>
      </c>
      <c r="AQ10" s="8">
        <v>259.04617300000001</v>
      </c>
      <c r="AR10" s="10">
        <v>1506.7382809999999</v>
      </c>
      <c r="AT10" s="8">
        <v>38.905169999999998</v>
      </c>
      <c r="AU10" s="8">
        <v>72.009872000000001</v>
      </c>
      <c r="AV10" s="8">
        <v>61.587981999999997</v>
      </c>
      <c r="AW10" s="8">
        <v>0</v>
      </c>
      <c r="AX10" s="8">
        <v>30.835255</v>
      </c>
      <c r="AY10" s="8">
        <v>203.33827199999999</v>
      </c>
      <c r="AZ10" s="8">
        <v>1759.397217</v>
      </c>
      <c r="BA10" s="8">
        <v>112.604866</v>
      </c>
      <c r="BB10" s="8">
        <v>2.3217999999999999E-2</v>
      </c>
      <c r="BC10" s="8">
        <v>543.51550299999997</v>
      </c>
      <c r="BD10" s="8">
        <v>2618.8791500000002</v>
      </c>
      <c r="BF10" s="8">
        <v>44.904110000000003</v>
      </c>
      <c r="BG10" s="8">
        <v>424.16101099999997</v>
      </c>
      <c r="BH10" s="8">
        <v>53.429130999999998</v>
      </c>
      <c r="BI10" s="8">
        <v>0</v>
      </c>
      <c r="BJ10" s="8">
        <v>522.49426300000005</v>
      </c>
      <c r="BK10" s="8">
        <v>420.23327599999999</v>
      </c>
      <c r="BL10" s="8">
        <v>0</v>
      </c>
      <c r="BM10" s="8">
        <v>1537.046875</v>
      </c>
      <c r="BN10" s="8">
        <v>14.545465</v>
      </c>
      <c r="BO10" s="8">
        <v>6.2439530000000003</v>
      </c>
      <c r="BP10" s="8">
        <v>341.17767300000003</v>
      </c>
      <c r="BQ10" s="8">
        <v>0</v>
      </c>
      <c r="BR10" s="10">
        <v>2841.7414549999999</v>
      </c>
      <c r="BT10" s="16"/>
      <c r="BU10" s="16"/>
      <c r="BV10" s="16"/>
      <c r="BW10" s="16">
        <v>326348000</v>
      </c>
      <c r="BX10" s="21">
        <f t="shared" si="0"/>
        <v>81.615511379003806</v>
      </c>
      <c r="BZ10" s="8">
        <v>0.78895400000000004</v>
      </c>
      <c r="CA10" s="8">
        <v>485.78317299999998</v>
      </c>
      <c r="CB10" s="8">
        <v>77.883148000000006</v>
      </c>
      <c r="CC10" s="8">
        <v>118.108734</v>
      </c>
      <c r="CD10" s="8">
        <v>0</v>
      </c>
      <c r="CE10" s="8">
        <v>682.56396500000005</v>
      </c>
      <c r="CF10" s="8">
        <v>64.158546000000001</v>
      </c>
      <c r="CG10" s="8">
        <v>0</v>
      </c>
      <c r="CH10" s="8">
        <v>26.153025</v>
      </c>
      <c r="CI10" s="8">
        <v>140.218323</v>
      </c>
      <c r="CJ10" s="10">
        <v>913.09387200000003</v>
      </c>
      <c r="CL10" s="13">
        <v>2.6977229999999999</v>
      </c>
      <c r="CM10" s="13">
        <v>0.29367100000000002</v>
      </c>
      <c r="CN10" s="13">
        <v>1.389472</v>
      </c>
      <c r="CO10" s="13">
        <v>0.13387399999999999</v>
      </c>
      <c r="CP10" s="13">
        <v>1.001676</v>
      </c>
      <c r="CQ10" s="13">
        <v>3.5684490000000002</v>
      </c>
      <c r="CR10" s="13">
        <v>9.0848639999999996</v>
      </c>
      <c r="CS10" s="13">
        <v>8.0836469999999991</v>
      </c>
      <c r="CT10" s="13">
        <v>0</v>
      </c>
      <c r="CU10" s="13">
        <v>1.5370470000000001</v>
      </c>
      <c r="CV10" s="13">
        <v>9.6206929999999993</v>
      </c>
      <c r="CW10" s="13">
        <v>0.58781799999999995</v>
      </c>
      <c r="CX10" s="13">
        <v>0.98041999999999996</v>
      </c>
      <c r="CY10" s="13">
        <v>0</v>
      </c>
      <c r="CZ10" s="13">
        <v>1.0408000000000001E-2</v>
      </c>
      <c r="DA10" s="13">
        <v>1.5786450000000001</v>
      </c>
      <c r="DB10" s="13">
        <v>0.728603</v>
      </c>
      <c r="DC10" s="13">
        <v>1.658072</v>
      </c>
      <c r="DD10" s="13">
        <v>3.870806</v>
      </c>
      <c r="DE10" s="13">
        <v>26.541681000000001</v>
      </c>
      <c r="DF10" s="13">
        <v>7.754829</v>
      </c>
      <c r="DG10" s="14">
        <v>34.296509</v>
      </c>
    </row>
    <row r="11" spans="1:111" x14ac:dyDescent="0.25">
      <c r="A11" s="15">
        <v>2018</v>
      </c>
      <c r="B11" s="8">
        <v>4.7964149999999997</v>
      </c>
      <c r="C11" s="8">
        <v>0.462032</v>
      </c>
      <c r="D11" s="8">
        <v>10.320192</v>
      </c>
      <c r="E11" s="8">
        <v>56.300364999999999</v>
      </c>
      <c r="F11" s="8">
        <v>9.6506030000000003</v>
      </c>
      <c r="G11" s="8">
        <v>81.529601999999997</v>
      </c>
      <c r="H11" s="8">
        <v>15.560841999999999</v>
      </c>
      <c r="I11" s="8">
        <v>252.035324</v>
      </c>
      <c r="J11" s="8">
        <v>0.412443</v>
      </c>
      <c r="K11" s="8">
        <v>252.44776899999999</v>
      </c>
      <c r="L11" s="8">
        <v>12.69666</v>
      </c>
      <c r="M11" s="8">
        <v>63.268368000000002</v>
      </c>
      <c r="N11" s="10">
        <v>425.50323500000002</v>
      </c>
      <c r="P11" s="8">
        <v>0</v>
      </c>
      <c r="Q11" s="8">
        <v>0</v>
      </c>
      <c r="R11" s="8">
        <v>0</v>
      </c>
      <c r="S11" s="8">
        <v>459.756348</v>
      </c>
      <c r="T11" s="8">
        <v>1371.013062</v>
      </c>
      <c r="U11" s="8">
        <v>0</v>
      </c>
      <c r="V11" s="8">
        <v>1830.769409</v>
      </c>
      <c r="W11" s="8">
        <v>1766.369019</v>
      </c>
      <c r="X11" s="8">
        <v>1405.2470699999999</v>
      </c>
      <c r="Y11" s="8">
        <v>361.12188700000002</v>
      </c>
      <c r="Z11" s="8">
        <v>0</v>
      </c>
      <c r="AA11" s="8">
        <v>0</v>
      </c>
      <c r="AB11" s="8">
        <v>1.6362110000000001</v>
      </c>
      <c r="AC11" s="8">
        <v>171.01911899999999</v>
      </c>
      <c r="AD11" s="10">
        <v>3769.7937010000001</v>
      </c>
      <c r="AF11" s="8">
        <v>5.8499860000000004</v>
      </c>
      <c r="AG11" s="8">
        <v>10.078761</v>
      </c>
      <c r="AH11" s="8">
        <v>8.6886399999999995</v>
      </c>
      <c r="AI11" s="8">
        <v>18.656970999999999</v>
      </c>
      <c r="AJ11" s="8">
        <v>43.274357000000002</v>
      </c>
      <c r="AK11" s="8">
        <v>522.45806900000002</v>
      </c>
      <c r="AL11" s="8">
        <v>616.91625999999997</v>
      </c>
      <c r="AM11" s="8">
        <v>8.0281450000000003</v>
      </c>
      <c r="AN11" s="8">
        <v>44.140918999999997</v>
      </c>
      <c r="AO11" s="8">
        <v>669.08532700000001</v>
      </c>
      <c r="AP11" s="8">
        <v>5.2358950000000002</v>
      </c>
      <c r="AQ11" s="8">
        <v>261.15231299999999</v>
      </c>
      <c r="AR11" s="10">
        <v>1501.205933</v>
      </c>
      <c r="AT11" s="8">
        <v>43.337864000000003</v>
      </c>
      <c r="AU11" s="8">
        <v>74.113045</v>
      </c>
      <c r="AV11" s="8">
        <v>63.337741999999999</v>
      </c>
      <c r="AW11" s="8">
        <v>0</v>
      </c>
      <c r="AX11" s="8">
        <v>31.539660000000001</v>
      </c>
      <c r="AY11" s="8">
        <v>212.32830799999999</v>
      </c>
      <c r="AZ11" s="8">
        <v>1772.0626219999999</v>
      </c>
      <c r="BA11" s="8">
        <v>112.665558</v>
      </c>
      <c r="BB11" s="8">
        <v>2.3217999999999999E-2</v>
      </c>
      <c r="BC11" s="8">
        <v>561.58252000000005</v>
      </c>
      <c r="BD11" s="8">
        <v>2658.6621089999999</v>
      </c>
      <c r="BF11" s="8">
        <v>45.325676000000001</v>
      </c>
      <c r="BG11" s="8">
        <v>424.89386000000002</v>
      </c>
      <c r="BH11" s="8">
        <v>53.596198999999999</v>
      </c>
      <c r="BI11" s="8">
        <v>0</v>
      </c>
      <c r="BJ11" s="8">
        <v>523.81573500000002</v>
      </c>
      <c r="BK11" s="8">
        <v>421.34268200000002</v>
      </c>
      <c r="BL11" s="8">
        <v>0</v>
      </c>
      <c r="BM11" s="8">
        <v>1620.728149</v>
      </c>
      <c r="BN11" s="8">
        <v>14.683992</v>
      </c>
      <c r="BO11" s="8">
        <v>6.2688179999999996</v>
      </c>
      <c r="BP11" s="8">
        <v>342.728455</v>
      </c>
      <c r="BQ11" s="8">
        <v>0</v>
      </c>
      <c r="BR11" s="10">
        <v>2929.568115</v>
      </c>
      <c r="BT11" s="16"/>
      <c r="BU11" s="16"/>
      <c r="BV11" s="16"/>
      <c r="BW11" s="16">
        <v>328857000</v>
      </c>
      <c r="BX11" s="21">
        <f t="shared" si="0"/>
        <v>82.242980577681053</v>
      </c>
      <c r="BZ11" s="8">
        <v>0.78246300000000002</v>
      </c>
      <c r="CA11" s="8">
        <v>489.49432400000001</v>
      </c>
      <c r="CB11" s="8">
        <v>78.634810999999999</v>
      </c>
      <c r="CC11" s="8">
        <v>118.941742</v>
      </c>
      <c r="CD11" s="8">
        <v>0</v>
      </c>
      <c r="CE11" s="8">
        <v>687.85339399999998</v>
      </c>
      <c r="CF11" s="8">
        <v>64.888542000000001</v>
      </c>
      <c r="CG11" s="8">
        <v>0</v>
      </c>
      <c r="CH11" s="8">
        <v>26.666644999999999</v>
      </c>
      <c r="CI11" s="8">
        <v>141.16267400000001</v>
      </c>
      <c r="CJ11" s="10">
        <v>920.57122800000002</v>
      </c>
      <c r="CL11" s="13">
        <v>2.769514</v>
      </c>
      <c r="CM11" s="13">
        <v>0.29646499999999998</v>
      </c>
      <c r="CN11" s="13">
        <v>1.3902110000000001</v>
      </c>
      <c r="CO11" s="13">
        <v>0.14427899999999999</v>
      </c>
      <c r="CP11" s="13">
        <v>1.106063</v>
      </c>
      <c r="CQ11" s="13">
        <v>3.5712329999999999</v>
      </c>
      <c r="CR11" s="13">
        <v>9.2777650000000005</v>
      </c>
      <c r="CS11" s="13">
        <v>8.1084139999999998</v>
      </c>
      <c r="CT11" s="13">
        <v>0</v>
      </c>
      <c r="CU11" s="13">
        <v>1.6207279999999999</v>
      </c>
      <c r="CV11" s="13">
        <v>9.7291419999999995</v>
      </c>
      <c r="CW11" s="13">
        <v>0.58555500000000005</v>
      </c>
      <c r="CX11" s="13">
        <v>0.98262700000000003</v>
      </c>
      <c r="CY11" s="13">
        <v>0</v>
      </c>
      <c r="CZ11" s="13">
        <v>8.0280000000000004E-3</v>
      </c>
      <c r="DA11" s="13">
        <v>1.5762100000000001</v>
      </c>
      <c r="DB11" s="13">
        <v>0.74268999999999996</v>
      </c>
      <c r="DC11" s="13">
        <v>1.679298</v>
      </c>
      <c r="DD11" s="13">
        <v>3.9568430000000001</v>
      </c>
      <c r="DE11" s="13">
        <v>26.961948</v>
      </c>
      <c r="DF11" s="13">
        <v>7.91913</v>
      </c>
      <c r="DG11" s="14">
        <v>34.881076999999998</v>
      </c>
    </row>
    <row r="12" spans="1:111" x14ac:dyDescent="0.25">
      <c r="A12" s="15">
        <v>2019</v>
      </c>
      <c r="B12" s="8">
        <v>4.7946629999999999</v>
      </c>
      <c r="C12" s="8">
        <v>0.485599</v>
      </c>
      <c r="D12" s="8">
        <v>10.2948</v>
      </c>
      <c r="E12" s="8">
        <v>57.116137999999999</v>
      </c>
      <c r="F12" s="8">
        <v>10.058973999999999</v>
      </c>
      <c r="G12" s="8">
        <v>82.750174999999999</v>
      </c>
      <c r="H12" s="8">
        <v>15.58418</v>
      </c>
      <c r="I12" s="8">
        <v>253.45309399999999</v>
      </c>
      <c r="J12" s="8">
        <v>0.40819100000000003</v>
      </c>
      <c r="K12" s="8">
        <v>253.86128199999999</v>
      </c>
      <c r="L12" s="8">
        <v>12.719529</v>
      </c>
      <c r="M12" s="8">
        <v>63.098624999999998</v>
      </c>
      <c r="N12" s="10">
        <v>428.013824</v>
      </c>
      <c r="P12" s="8">
        <v>0</v>
      </c>
      <c r="Q12" s="8">
        <v>0</v>
      </c>
      <c r="R12" s="8">
        <v>0</v>
      </c>
      <c r="S12" s="8">
        <v>453.16195699999997</v>
      </c>
      <c r="T12" s="8">
        <v>1360.130737</v>
      </c>
      <c r="U12" s="8">
        <v>0</v>
      </c>
      <c r="V12" s="8">
        <v>1813.292725</v>
      </c>
      <c r="W12" s="8">
        <v>1775.283203</v>
      </c>
      <c r="X12" s="8">
        <v>1414.4544679999999</v>
      </c>
      <c r="Y12" s="8">
        <v>360.82876599999997</v>
      </c>
      <c r="Z12" s="8">
        <v>0</v>
      </c>
      <c r="AA12" s="8">
        <v>0</v>
      </c>
      <c r="AB12" s="8">
        <v>1.823178</v>
      </c>
      <c r="AC12" s="8">
        <v>170.47045900000001</v>
      </c>
      <c r="AD12" s="10">
        <v>3760.8696289999998</v>
      </c>
      <c r="AF12" s="8">
        <v>5.7755109999999998</v>
      </c>
      <c r="AG12" s="8">
        <v>10.145784000000001</v>
      </c>
      <c r="AH12" s="8">
        <v>8.6585529999999995</v>
      </c>
      <c r="AI12" s="8">
        <v>18.070004000000001</v>
      </c>
      <c r="AJ12" s="8">
        <v>42.649853</v>
      </c>
      <c r="AK12" s="8">
        <v>520.21118200000001</v>
      </c>
      <c r="AL12" s="8">
        <v>610.56640600000003</v>
      </c>
      <c r="AM12" s="8">
        <v>5.4520189999999999</v>
      </c>
      <c r="AN12" s="8">
        <v>43.731589999999997</v>
      </c>
      <c r="AO12" s="8">
        <v>659.75</v>
      </c>
      <c r="AP12" s="8">
        <v>5.2358950000000002</v>
      </c>
      <c r="AQ12" s="8">
        <v>261.49832199999997</v>
      </c>
      <c r="AR12" s="10">
        <v>1489.3452150000001</v>
      </c>
      <c r="AT12" s="8">
        <v>43.756850999999997</v>
      </c>
      <c r="AU12" s="8">
        <v>75.697220000000002</v>
      </c>
      <c r="AV12" s="8">
        <v>64.346519000000001</v>
      </c>
      <c r="AW12" s="8">
        <v>0</v>
      </c>
      <c r="AX12" s="8">
        <v>31.640839</v>
      </c>
      <c r="AY12" s="8">
        <v>215.44143700000001</v>
      </c>
      <c r="AZ12" s="8">
        <v>1793.6342770000001</v>
      </c>
      <c r="BA12" s="8">
        <v>112.742355</v>
      </c>
      <c r="BB12" s="8">
        <v>2.3217999999999999E-2</v>
      </c>
      <c r="BC12" s="8">
        <v>580.60742200000004</v>
      </c>
      <c r="BD12" s="8">
        <v>2702.4487300000001</v>
      </c>
      <c r="BF12" s="8">
        <v>45.376159999999999</v>
      </c>
      <c r="BG12" s="8">
        <v>424.37460299999998</v>
      </c>
      <c r="BH12" s="8">
        <v>53.710571000000002</v>
      </c>
      <c r="BI12" s="8">
        <v>0</v>
      </c>
      <c r="BJ12" s="8">
        <v>523.46130400000004</v>
      </c>
      <c r="BK12" s="8">
        <v>422.19116200000002</v>
      </c>
      <c r="BL12" s="8">
        <v>0</v>
      </c>
      <c r="BM12" s="8">
        <v>1708.854736</v>
      </c>
      <c r="BN12" s="8">
        <v>14.704789999999999</v>
      </c>
      <c r="BO12" s="8">
        <v>6.3026030000000004</v>
      </c>
      <c r="BP12" s="8">
        <v>342.97274800000002</v>
      </c>
      <c r="BQ12" s="8">
        <v>0</v>
      </c>
      <c r="BR12" s="10">
        <v>3018.4873050000001</v>
      </c>
      <c r="BT12" s="16"/>
      <c r="BU12" s="16"/>
      <c r="BV12" s="16"/>
      <c r="BW12" s="16">
        <v>331375000</v>
      </c>
      <c r="BX12" s="21">
        <f t="shared" si="0"/>
        <v>82.872700562642905</v>
      </c>
      <c r="BZ12" s="8">
        <v>0.77573000000000003</v>
      </c>
      <c r="CA12" s="8">
        <v>489.836365</v>
      </c>
      <c r="CB12" s="8">
        <v>78.849723999999995</v>
      </c>
      <c r="CC12" s="8">
        <v>119.037796</v>
      </c>
      <c r="CD12" s="8">
        <v>0</v>
      </c>
      <c r="CE12" s="8">
        <v>688.49963400000001</v>
      </c>
      <c r="CF12" s="8">
        <v>64.906952000000004</v>
      </c>
      <c r="CG12" s="8">
        <v>0</v>
      </c>
      <c r="CH12" s="8">
        <v>26.983170999999999</v>
      </c>
      <c r="CI12" s="8">
        <v>141.015503</v>
      </c>
      <c r="CJ12" s="10">
        <v>921.40527299999997</v>
      </c>
      <c r="CL12" s="13">
        <v>2.8410989999999998</v>
      </c>
      <c r="CM12" s="13">
        <v>0.29681999999999997</v>
      </c>
      <c r="CN12" s="13">
        <v>1.3934280000000001</v>
      </c>
      <c r="CO12" s="13">
        <v>0.14496500000000001</v>
      </c>
      <c r="CP12" s="13">
        <v>1.1954579999999999</v>
      </c>
      <c r="CQ12" s="13">
        <v>3.564543</v>
      </c>
      <c r="CR12" s="13">
        <v>9.4363130000000002</v>
      </c>
      <c r="CS12" s="13">
        <v>8.1650089999999995</v>
      </c>
      <c r="CT12" s="13">
        <v>0</v>
      </c>
      <c r="CU12" s="13">
        <v>1.708855</v>
      </c>
      <c r="CV12" s="13">
        <v>9.8738630000000001</v>
      </c>
      <c r="CW12" s="13">
        <v>0.57893300000000003</v>
      </c>
      <c r="CX12" s="13">
        <v>0.98465199999999997</v>
      </c>
      <c r="CY12" s="13">
        <v>0</v>
      </c>
      <c r="CZ12" s="13">
        <v>5.4520000000000002E-3</v>
      </c>
      <c r="DA12" s="13">
        <v>1.569037</v>
      </c>
      <c r="DB12" s="13">
        <v>0.75200599999999995</v>
      </c>
      <c r="DC12" s="13">
        <v>1.705298</v>
      </c>
      <c r="DD12" s="13">
        <v>3.991822</v>
      </c>
      <c r="DE12" s="13">
        <v>27.328341999999999</v>
      </c>
      <c r="DF12" s="13">
        <v>7.9806819999999998</v>
      </c>
      <c r="DG12" s="14">
        <v>35.309024999999998</v>
      </c>
    </row>
    <row r="13" spans="1:111" x14ac:dyDescent="0.25">
      <c r="A13" s="15">
        <v>2020</v>
      </c>
      <c r="B13" s="8">
        <v>4.7883620000000002</v>
      </c>
      <c r="C13" s="8">
        <v>0.51261299999999999</v>
      </c>
      <c r="D13" s="8">
        <v>10.255915999999999</v>
      </c>
      <c r="E13" s="8">
        <v>58.177891000000002</v>
      </c>
      <c r="F13" s="8">
        <v>10.529449</v>
      </c>
      <c r="G13" s="8">
        <v>84.264229</v>
      </c>
      <c r="H13" s="8">
        <v>15.678661999999999</v>
      </c>
      <c r="I13" s="8">
        <v>254.81781000000001</v>
      </c>
      <c r="J13" s="8">
        <v>0.40392899999999998</v>
      </c>
      <c r="K13" s="8">
        <v>255.22174100000001</v>
      </c>
      <c r="L13" s="8">
        <v>12.765845000000001</v>
      </c>
      <c r="M13" s="8">
        <v>63.001209000000003</v>
      </c>
      <c r="N13" s="10">
        <v>430.93170199999997</v>
      </c>
      <c r="P13" s="8">
        <v>0</v>
      </c>
      <c r="Q13" s="8">
        <v>0</v>
      </c>
      <c r="R13" s="8">
        <v>0</v>
      </c>
      <c r="S13" s="8">
        <v>446.72268700000001</v>
      </c>
      <c r="T13" s="8">
        <v>1351.2224120000001</v>
      </c>
      <c r="U13" s="8">
        <v>0</v>
      </c>
      <c r="V13" s="8">
        <v>1797.945068</v>
      </c>
      <c r="W13" s="8">
        <v>1793.8168949999999</v>
      </c>
      <c r="X13" s="8">
        <v>1432.4139399999999</v>
      </c>
      <c r="Y13" s="8">
        <v>361.40292399999998</v>
      </c>
      <c r="Z13" s="8">
        <v>0</v>
      </c>
      <c r="AA13" s="8">
        <v>0</v>
      </c>
      <c r="AB13" s="8">
        <v>1.823178</v>
      </c>
      <c r="AC13" s="8">
        <v>170.36279300000001</v>
      </c>
      <c r="AD13" s="10">
        <v>3763.9479980000001</v>
      </c>
      <c r="AF13" s="8">
        <v>5.7422190000000004</v>
      </c>
      <c r="AG13" s="8">
        <v>10.284716</v>
      </c>
      <c r="AH13" s="8">
        <v>8.6515629999999994</v>
      </c>
      <c r="AI13" s="8">
        <v>17.80442</v>
      </c>
      <c r="AJ13" s="8">
        <v>42.482917999999998</v>
      </c>
      <c r="AK13" s="8">
        <v>523.10082999999997</v>
      </c>
      <c r="AL13" s="8">
        <v>608.78625499999998</v>
      </c>
      <c r="AM13" s="8">
        <v>3.1486890000000001</v>
      </c>
      <c r="AN13" s="8">
        <v>43.600276999999998</v>
      </c>
      <c r="AO13" s="8">
        <v>655.53521699999999</v>
      </c>
      <c r="AP13" s="8">
        <v>5.2358950000000002</v>
      </c>
      <c r="AQ13" s="8">
        <v>265.21777300000002</v>
      </c>
      <c r="AR13" s="10">
        <v>1491.57251</v>
      </c>
      <c r="AT13" s="8">
        <v>41.164413000000003</v>
      </c>
      <c r="AU13" s="8">
        <v>76.346069</v>
      </c>
      <c r="AV13" s="8">
        <v>64.815887000000004</v>
      </c>
      <c r="AW13" s="8">
        <v>0</v>
      </c>
      <c r="AX13" s="8">
        <v>31.450727000000001</v>
      </c>
      <c r="AY13" s="8">
        <v>213.77709999999999</v>
      </c>
      <c r="AZ13" s="8">
        <v>1817.701538</v>
      </c>
      <c r="BA13" s="8">
        <v>112.845215</v>
      </c>
      <c r="BB13" s="8">
        <v>2.3217999999999999E-2</v>
      </c>
      <c r="BC13" s="8">
        <v>596.54571499999997</v>
      </c>
      <c r="BD13" s="8">
        <v>2740.892578</v>
      </c>
      <c r="BF13" s="8">
        <v>45.382987999999997</v>
      </c>
      <c r="BG13" s="8">
        <v>422.11279300000001</v>
      </c>
      <c r="BH13" s="8">
        <v>53.491118999999998</v>
      </c>
      <c r="BI13" s="8">
        <v>0</v>
      </c>
      <c r="BJ13" s="8">
        <v>520.98693800000001</v>
      </c>
      <c r="BK13" s="8">
        <v>421.55261200000001</v>
      </c>
      <c r="BL13" s="8">
        <v>0</v>
      </c>
      <c r="BM13" s="8">
        <v>1774.6870120000001</v>
      </c>
      <c r="BN13" s="8">
        <v>14.740523</v>
      </c>
      <c r="BO13" s="8">
        <v>6.2766780000000004</v>
      </c>
      <c r="BP13" s="8">
        <v>341.756012</v>
      </c>
      <c r="BQ13" s="8">
        <v>0</v>
      </c>
      <c r="BR13" s="10">
        <v>3079.9997560000002</v>
      </c>
      <c r="BT13" s="16"/>
      <c r="BU13" s="16"/>
      <c r="BV13" s="16"/>
      <c r="BW13" s="16">
        <v>333896000</v>
      </c>
      <c r="BX13" s="21">
        <f t="shared" si="0"/>
        <v>83.50317080969964</v>
      </c>
      <c r="BZ13" s="8">
        <v>0.76895199999999997</v>
      </c>
      <c r="CA13" s="8">
        <v>492.39386000000002</v>
      </c>
      <c r="CB13" s="8">
        <v>79.519576999999998</v>
      </c>
      <c r="CC13" s="8">
        <v>119.553787</v>
      </c>
      <c r="CD13" s="8">
        <v>0</v>
      </c>
      <c r="CE13" s="8">
        <v>692.23620600000004</v>
      </c>
      <c r="CF13" s="8">
        <v>65.468192999999999</v>
      </c>
      <c r="CG13" s="8">
        <v>0</v>
      </c>
      <c r="CH13" s="8">
        <v>27.418441999999999</v>
      </c>
      <c r="CI13" s="8">
        <v>141.43731700000001</v>
      </c>
      <c r="CJ13" s="10">
        <v>926.56018100000006</v>
      </c>
      <c r="CL13" s="13">
        <v>2.8969070000000001</v>
      </c>
      <c r="CM13" s="13">
        <v>0.29730499999999999</v>
      </c>
      <c r="CN13" s="13">
        <v>1.395008</v>
      </c>
      <c r="CO13" s="13">
        <v>0.14151</v>
      </c>
      <c r="CP13" s="13">
        <v>1.2735430000000001</v>
      </c>
      <c r="CQ13" s="13">
        <v>3.5574539999999999</v>
      </c>
      <c r="CR13" s="13">
        <v>9.5617260000000002</v>
      </c>
      <c r="CS13" s="13">
        <v>8.2644319999999993</v>
      </c>
      <c r="CT13" s="13">
        <v>0</v>
      </c>
      <c r="CU13" s="13">
        <v>1.7746869999999999</v>
      </c>
      <c r="CV13" s="13">
        <v>10.039118999999999</v>
      </c>
      <c r="CW13" s="13">
        <v>0.57649399999999995</v>
      </c>
      <c r="CX13" s="13">
        <v>0.98721899999999996</v>
      </c>
      <c r="CY13" s="13">
        <v>0</v>
      </c>
      <c r="CZ13" s="13">
        <v>3.1489999999999999E-3</v>
      </c>
      <c r="DA13" s="13">
        <v>1.566862</v>
      </c>
      <c r="DB13" s="13">
        <v>0.76279200000000003</v>
      </c>
      <c r="DC13" s="13">
        <v>1.7365409999999999</v>
      </c>
      <c r="DD13" s="13">
        <v>4.0412239999999997</v>
      </c>
      <c r="DE13" s="13">
        <v>27.708262999999999</v>
      </c>
      <c r="DF13" s="13">
        <v>8.0521480000000007</v>
      </c>
      <c r="DG13" s="14">
        <v>35.76041</v>
      </c>
    </row>
    <row r="14" spans="1:111" x14ac:dyDescent="0.25">
      <c r="A14" s="15">
        <v>2021</v>
      </c>
      <c r="B14" s="8">
        <v>4.7831479999999997</v>
      </c>
      <c r="C14" s="8">
        <v>0.54355399999999998</v>
      </c>
      <c r="D14" s="8">
        <v>10.197342000000001</v>
      </c>
      <c r="E14" s="8">
        <v>59.521523000000002</v>
      </c>
      <c r="F14" s="8">
        <v>11.070748999999999</v>
      </c>
      <c r="G14" s="8">
        <v>86.116318000000007</v>
      </c>
      <c r="H14" s="8">
        <v>15.728258</v>
      </c>
      <c r="I14" s="8">
        <v>256.29672199999999</v>
      </c>
      <c r="J14" s="8">
        <v>0.399673</v>
      </c>
      <c r="K14" s="8">
        <v>256.69638099999997</v>
      </c>
      <c r="L14" s="8">
        <v>12.836757</v>
      </c>
      <c r="M14" s="8">
        <v>62.975341999999998</v>
      </c>
      <c r="N14" s="10">
        <v>434.35305799999998</v>
      </c>
      <c r="P14" s="8">
        <v>0</v>
      </c>
      <c r="Q14" s="8">
        <v>0</v>
      </c>
      <c r="R14" s="8">
        <v>0</v>
      </c>
      <c r="S14" s="8">
        <v>439.985748</v>
      </c>
      <c r="T14" s="8">
        <v>1345.003052</v>
      </c>
      <c r="U14" s="8">
        <v>2.23E-4</v>
      </c>
      <c r="V14" s="8">
        <v>1784.989014</v>
      </c>
      <c r="W14" s="8">
        <v>1810.4567870000001</v>
      </c>
      <c r="X14" s="8">
        <v>1444.149048</v>
      </c>
      <c r="Y14" s="8">
        <v>366.30777</v>
      </c>
      <c r="Z14" s="8">
        <v>0</v>
      </c>
      <c r="AA14" s="8">
        <v>0</v>
      </c>
      <c r="AB14" s="8">
        <v>1.823178</v>
      </c>
      <c r="AC14" s="8">
        <v>169.90183999999999</v>
      </c>
      <c r="AD14" s="10">
        <v>3767.1708979999999</v>
      </c>
      <c r="AF14" s="8">
        <v>5.7705630000000001</v>
      </c>
      <c r="AG14" s="8">
        <v>10.614908</v>
      </c>
      <c r="AH14" s="8">
        <v>8.7705640000000002</v>
      </c>
      <c r="AI14" s="8">
        <v>18.077743999999999</v>
      </c>
      <c r="AJ14" s="8">
        <v>43.233780000000003</v>
      </c>
      <c r="AK14" s="8">
        <v>529.15344200000004</v>
      </c>
      <c r="AL14" s="8">
        <v>611.11474599999997</v>
      </c>
      <c r="AM14" s="8">
        <v>1.031067</v>
      </c>
      <c r="AN14" s="8">
        <v>43.714252000000002</v>
      </c>
      <c r="AO14" s="8">
        <v>655.86004600000001</v>
      </c>
      <c r="AP14" s="8">
        <v>5.2358950000000002</v>
      </c>
      <c r="AQ14" s="8">
        <v>271.83288599999997</v>
      </c>
      <c r="AR14" s="10">
        <v>1505.315918</v>
      </c>
      <c r="AT14" s="8">
        <v>41.474777000000003</v>
      </c>
      <c r="AU14" s="8">
        <v>77.419646999999998</v>
      </c>
      <c r="AV14" s="8">
        <v>65.612617</v>
      </c>
      <c r="AW14" s="8">
        <v>0</v>
      </c>
      <c r="AX14" s="8">
        <v>32.08128</v>
      </c>
      <c r="AY14" s="8">
        <v>216.58833300000001</v>
      </c>
      <c r="AZ14" s="8">
        <v>1830.4460449999999</v>
      </c>
      <c r="BA14" s="8">
        <v>112.96470600000001</v>
      </c>
      <c r="BB14" s="8">
        <v>2.3217999999999999E-2</v>
      </c>
      <c r="BC14" s="8">
        <v>608.558899</v>
      </c>
      <c r="BD14" s="8">
        <v>2768.5810550000001</v>
      </c>
      <c r="BF14" s="8">
        <v>45.482948</v>
      </c>
      <c r="BG14" s="8">
        <v>418.68228099999999</v>
      </c>
      <c r="BH14" s="8">
        <v>52.972782000000002</v>
      </c>
      <c r="BI14" s="8">
        <v>0</v>
      </c>
      <c r="BJ14" s="8">
        <v>517.13800000000003</v>
      </c>
      <c r="BK14" s="8">
        <v>418.71319599999998</v>
      </c>
      <c r="BL14" s="8">
        <v>0</v>
      </c>
      <c r="BM14" s="8">
        <v>1822.4125979999999</v>
      </c>
      <c r="BN14" s="8">
        <v>14.83597</v>
      </c>
      <c r="BO14" s="8">
        <v>6.1897679999999999</v>
      </c>
      <c r="BP14" s="8">
        <v>339.81778000000003</v>
      </c>
      <c r="BQ14" s="8">
        <v>0</v>
      </c>
      <c r="BR14" s="10">
        <v>3119.1071780000002</v>
      </c>
      <c r="BT14" s="16"/>
      <c r="BU14" s="16"/>
      <c r="BV14" s="16"/>
      <c r="BW14" s="16">
        <v>336416000</v>
      </c>
      <c r="BX14" s="21">
        <f t="shared" si="0"/>
        <v>84.133390969391414</v>
      </c>
      <c r="BZ14" s="8">
        <v>0.76202700000000001</v>
      </c>
      <c r="CA14" s="8">
        <v>494.87194799999997</v>
      </c>
      <c r="CB14" s="8">
        <v>80.217262000000005</v>
      </c>
      <c r="CC14" s="8">
        <v>120.03177599999999</v>
      </c>
      <c r="CD14" s="8">
        <v>0</v>
      </c>
      <c r="CE14" s="8">
        <v>695.88305700000001</v>
      </c>
      <c r="CF14" s="8">
        <v>66.069321000000002</v>
      </c>
      <c r="CG14" s="8">
        <v>0</v>
      </c>
      <c r="CH14" s="8">
        <v>27.845946999999999</v>
      </c>
      <c r="CI14" s="8">
        <v>141.92932099999999</v>
      </c>
      <c r="CJ14" s="10">
        <v>931.72766100000001</v>
      </c>
      <c r="CL14" s="13">
        <v>2.9252199999999999</v>
      </c>
      <c r="CM14" s="13">
        <v>0.297213</v>
      </c>
      <c r="CN14" s="13">
        <v>1.3944620000000001</v>
      </c>
      <c r="CO14" s="13">
        <v>0.14274400000000001</v>
      </c>
      <c r="CP14" s="13">
        <v>1.340263</v>
      </c>
      <c r="CQ14" s="13">
        <v>3.5513520000000001</v>
      </c>
      <c r="CR14" s="13">
        <v>9.6512550000000008</v>
      </c>
      <c r="CS14" s="13">
        <v>8.3436859999999999</v>
      </c>
      <c r="CT14" s="13">
        <v>0</v>
      </c>
      <c r="CU14" s="13">
        <v>1.8224130000000001</v>
      </c>
      <c r="CV14" s="13">
        <v>10.166099000000001</v>
      </c>
      <c r="CW14" s="13">
        <v>0.57780799999999999</v>
      </c>
      <c r="CX14" s="13">
        <v>0.99043999999999999</v>
      </c>
      <c r="CY14" s="13">
        <v>0</v>
      </c>
      <c r="CZ14" s="13">
        <v>1.031E-3</v>
      </c>
      <c r="DA14" s="13">
        <v>1.5692790000000001</v>
      </c>
      <c r="DB14" s="13">
        <v>0.77432100000000004</v>
      </c>
      <c r="DC14" s="13">
        <v>1.7697449999999999</v>
      </c>
      <c r="DD14" s="13">
        <v>4.0946020000000001</v>
      </c>
      <c r="DE14" s="13">
        <v>28.025300999999999</v>
      </c>
      <c r="DF14" s="13">
        <v>8.1371289999999998</v>
      </c>
      <c r="DG14" s="14">
        <v>36.162430000000001</v>
      </c>
    </row>
    <row r="15" spans="1:111" x14ac:dyDescent="0.25">
      <c r="A15" s="15">
        <v>2022</v>
      </c>
      <c r="B15" s="8">
        <v>4.7851949999999999</v>
      </c>
      <c r="C15" s="8">
        <v>0.57479199999999997</v>
      </c>
      <c r="D15" s="8">
        <v>10.16672</v>
      </c>
      <c r="E15" s="8">
        <v>60.868340000000003</v>
      </c>
      <c r="F15" s="8">
        <v>11.617471999999999</v>
      </c>
      <c r="G15" s="8">
        <v>88.012512000000001</v>
      </c>
      <c r="H15" s="8">
        <v>15.810271</v>
      </c>
      <c r="I15" s="8">
        <v>257.41271999999998</v>
      </c>
      <c r="J15" s="8">
        <v>0.39542100000000002</v>
      </c>
      <c r="K15" s="8">
        <v>257.80813599999999</v>
      </c>
      <c r="L15" s="8">
        <v>12.876946999999999</v>
      </c>
      <c r="M15" s="8">
        <v>62.865875000000003</v>
      </c>
      <c r="N15" s="10">
        <v>437.37374899999998</v>
      </c>
      <c r="P15" s="8">
        <v>0</v>
      </c>
      <c r="Q15" s="8">
        <v>0</v>
      </c>
      <c r="R15" s="8">
        <v>0</v>
      </c>
      <c r="S15" s="8">
        <v>431.94232199999999</v>
      </c>
      <c r="T15" s="8">
        <v>1329.0187989999999</v>
      </c>
      <c r="U15" s="8">
        <v>5.0000000000000004E-6</v>
      </c>
      <c r="V15" s="8">
        <v>1760.961182</v>
      </c>
      <c r="W15" s="8">
        <v>1825.2048339999999</v>
      </c>
      <c r="X15" s="8">
        <v>1459.0892329999999</v>
      </c>
      <c r="Y15" s="8">
        <v>366.11563100000001</v>
      </c>
      <c r="Z15" s="8">
        <v>0</v>
      </c>
      <c r="AA15" s="8">
        <v>0</v>
      </c>
      <c r="AB15" s="8">
        <v>1.823178</v>
      </c>
      <c r="AC15" s="8">
        <v>169.39598100000001</v>
      </c>
      <c r="AD15" s="10">
        <v>3757.3852539999998</v>
      </c>
      <c r="AF15" s="8">
        <v>5.8135300000000001</v>
      </c>
      <c r="AG15" s="8">
        <v>10.885274000000001</v>
      </c>
      <c r="AH15" s="8">
        <v>8.8937869999999997</v>
      </c>
      <c r="AI15" s="8">
        <v>18.128157000000002</v>
      </c>
      <c r="AJ15" s="8">
        <v>43.720745000000001</v>
      </c>
      <c r="AK15" s="8">
        <v>535.09411599999999</v>
      </c>
      <c r="AL15" s="8">
        <v>612.93243399999994</v>
      </c>
      <c r="AM15" s="8">
        <v>-1.290092</v>
      </c>
      <c r="AN15" s="8">
        <v>43.777999999999999</v>
      </c>
      <c r="AO15" s="8">
        <v>655.42034899999999</v>
      </c>
      <c r="AP15" s="8">
        <v>5.2358950000000002</v>
      </c>
      <c r="AQ15" s="8">
        <v>278.15301499999998</v>
      </c>
      <c r="AR15" s="10">
        <v>1517.6240230000001</v>
      </c>
      <c r="AT15" s="8">
        <v>40.069527000000001</v>
      </c>
      <c r="AU15" s="8">
        <v>77.653060999999994</v>
      </c>
      <c r="AV15" s="8">
        <v>65.915656999999996</v>
      </c>
      <c r="AW15" s="8">
        <v>0</v>
      </c>
      <c r="AX15" s="8">
        <v>31.863457</v>
      </c>
      <c r="AY15" s="8">
        <v>215.50170900000001</v>
      </c>
      <c r="AZ15" s="8">
        <v>1844.182129</v>
      </c>
      <c r="BA15" s="8">
        <v>113.05259700000001</v>
      </c>
      <c r="BB15" s="8">
        <v>2.3217999999999999E-2</v>
      </c>
      <c r="BC15" s="8">
        <v>618.375854</v>
      </c>
      <c r="BD15" s="8">
        <v>2791.1354980000001</v>
      </c>
      <c r="BF15" s="8">
        <v>45.668036999999998</v>
      </c>
      <c r="BG15" s="8">
        <v>417.57696499999997</v>
      </c>
      <c r="BH15" s="8">
        <v>52.833275</v>
      </c>
      <c r="BI15" s="8">
        <v>0</v>
      </c>
      <c r="BJ15" s="8">
        <v>516.07824700000003</v>
      </c>
      <c r="BK15" s="8">
        <v>418.24908399999998</v>
      </c>
      <c r="BL15" s="8">
        <v>0</v>
      </c>
      <c r="BM15" s="8">
        <v>1849.2944339999999</v>
      </c>
      <c r="BN15" s="8">
        <v>14.941604</v>
      </c>
      <c r="BO15" s="8">
        <v>6.1697810000000004</v>
      </c>
      <c r="BP15" s="8">
        <v>339.70263699999998</v>
      </c>
      <c r="BQ15" s="8">
        <v>0</v>
      </c>
      <c r="BR15" s="10">
        <v>3144.4357909999999</v>
      </c>
      <c r="BT15" s="16"/>
      <c r="BU15" s="16"/>
      <c r="BV15" s="16"/>
      <c r="BW15" s="16">
        <v>338930000</v>
      </c>
      <c r="BX15" s="21">
        <f t="shared" si="0"/>
        <v>84.762110604893437</v>
      </c>
      <c r="BZ15" s="8">
        <v>0.75512800000000002</v>
      </c>
      <c r="CA15" s="8">
        <v>497.20611600000001</v>
      </c>
      <c r="CB15" s="8">
        <v>80.741805999999997</v>
      </c>
      <c r="CC15" s="8">
        <v>120.46431</v>
      </c>
      <c r="CD15" s="8">
        <v>0</v>
      </c>
      <c r="CE15" s="8">
        <v>699.16735800000004</v>
      </c>
      <c r="CF15" s="8">
        <v>66.571037000000004</v>
      </c>
      <c r="CG15" s="8">
        <v>0</v>
      </c>
      <c r="CH15" s="8">
        <v>28.297234</v>
      </c>
      <c r="CI15" s="8">
        <v>142.58209199999999</v>
      </c>
      <c r="CJ15" s="10">
        <v>936.61773700000003</v>
      </c>
      <c r="CL15" s="13">
        <v>2.9704860000000002</v>
      </c>
      <c r="CM15" s="13">
        <v>0.29770200000000002</v>
      </c>
      <c r="CN15" s="13">
        <v>1.3958740000000001</v>
      </c>
      <c r="CO15" s="13">
        <v>0.14141699999999999</v>
      </c>
      <c r="CP15" s="13">
        <v>1.381928</v>
      </c>
      <c r="CQ15" s="13">
        <v>3.5353460000000001</v>
      </c>
      <c r="CR15" s="13">
        <v>9.7227530000000009</v>
      </c>
      <c r="CS15" s="13">
        <v>8.4303419999999996</v>
      </c>
      <c r="CT15" s="13">
        <v>0</v>
      </c>
      <c r="CU15" s="13">
        <v>1.849294</v>
      </c>
      <c r="CV15" s="13">
        <v>10.279636</v>
      </c>
      <c r="CW15" s="13">
        <v>0.57865800000000001</v>
      </c>
      <c r="CX15" s="13">
        <v>0.99316400000000005</v>
      </c>
      <c r="CY15" s="13">
        <v>0</v>
      </c>
      <c r="CZ15" s="13">
        <v>-1.2899999999999999E-3</v>
      </c>
      <c r="DA15" s="13">
        <v>1.570532</v>
      </c>
      <c r="DB15" s="13">
        <v>0.78239000000000003</v>
      </c>
      <c r="DC15" s="13">
        <v>1.7995939999999999</v>
      </c>
      <c r="DD15" s="13">
        <v>4.1483610000000004</v>
      </c>
      <c r="DE15" s="13">
        <v>28.303267999999999</v>
      </c>
      <c r="DF15" s="13">
        <v>8.2058669999999996</v>
      </c>
      <c r="DG15" s="14">
        <v>36.509135999999998</v>
      </c>
    </row>
    <row r="16" spans="1:111" x14ac:dyDescent="0.25">
      <c r="A16" s="15">
        <v>2023</v>
      </c>
      <c r="B16" s="8">
        <v>4.8009870000000001</v>
      </c>
      <c r="C16" s="8">
        <v>0.60682800000000003</v>
      </c>
      <c r="D16" s="8">
        <v>10.147937000000001</v>
      </c>
      <c r="E16" s="8">
        <v>62.175643999999998</v>
      </c>
      <c r="F16" s="8">
        <v>12.178578999999999</v>
      </c>
      <c r="G16" s="8">
        <v>89.909972999999994</v>
      </c>
      <c r="H16" s="8">
        <v>15.853203000000001</v>
      </c>
      <c r="I16" s="8">
        <v>257.98690800000003</v>
      </c>
      <c r="J16" s="8">
        <v>0.391177</v>
      </c>
      <c r="K16" s="8">
        <v>258.37808200000001</v>
      </c>
      <c r="L16" s="8">
        <v>12.869111999999999</v>
      </c>
      <c r="M16" s="8">
        <v>62.619307999999997</v>
      </c>
      <c r="N16" s="10">
        <v>439.62966899999998</v>
      </c>
      <c r="P16" s="8">
        <v>0</v>
      </c>
      <c r="Q16" s="8">
        <v>0</v>
      </c>
      <c r="R16" s="8">
        <v>0</v>
      </c>
      <c r="S16" s="8">
        <v>424.99243200000001</v>
      </c>
      <c r="T16" s="8">
        <v>1313.4019780000001</v>
      </c>
      <c r="U16" s="8">
        <v>0</v>
      </c>
      <c r="V16" s="8">
        <v>1738.394409</v>
      </c>
      <c r="W16" s="8">
        <v>1831.442139</v>
      </c>
      <c r="X16" s="8">
        <v>1467.5821530000001</v>
      </c>
      <c r="Y16" s="8">
        <v>363.86001599999997</v>
      </c>
      <c r="Z16" s="8">
        <v>0</v>
      </c>
      <c r="AA16" s="8">
        <v>0</v>
      </c>
      <c r="AB16" s="8">
        <v>1.823178</v>
      </c>
      <c r="AC16" s="8">
        <v>168.670197</v>
      </c>
      <c r="AD16" s="10">
        <v>3740.3298340000001</v>
      </c>
      <c r="AF16" s="8">
        <v>5.8637189999999997</v>
      </c>
      <c r="AG16" s="8">
        <v>11.179649</v>
      </c>
      <c r="AH16" s="8">
        <v>9.0390189999999997</v>
      </c>
      <c r="AI16" s="8">
        <v>18.187840999999999</v>
      </c>
      <c r="AJ16" s="8">
        <v>44.270226000000001</v>
      </c>
      <c r="AK16" s="8">
        <v>540.21752900000001</v>
      </c>
      <c r="AL16" s="8">
        <v>614.338257</v>
      </c>
      <c r="AM16" s="8">
        <v>-3.8113329999999999</v>
      </c>
      <c r="AN16" s="8">
        <v>43.797432000000001</v>
      </c>
      <c r="AO16" s="8">
        <v>654.324341</v>
      </c>
      <c r="AP16" s="8">
        <v>5.2358950000000002</v>
      </c>
      <c r="AQ16" s="8">
        <v>284.00567599999999</v>
      </c>
      <c r="AR16" s="10">
        <v>1528.0535890000001</v>
      </c>
      <c r="AT16" s="8">
        <v>39.975746000000001</v>
      </c>
      <c r="AU16" s="8">
        <v>78.138382000000007</v>
      </c>
      <c r="AV16" s="8">
        <v>66.316612000000006</v>
      </c>
      <c r="AW16" s="8">
        <v>0</v>
      </c>
      <c r="AX16" s="8">
        <v>31.719936000000001</v>
      </c>
      <c r="AY16" s="8">
        <v>216.15068099999999</v>
      </c>
      <c r="AZ16" s="8">
        <v>1851.525635</v>
      </c>
      <c r="BA16" s="8">
        <v>113.076401</v>
      </c>
      <c r="BB16" s="8">
        <v>2.3217999999999999E-2</v>
      </c>
      <c r="BC16" s="8">
        <v>625.43493699999999</v>
      </c>
      <c r="BD16" s="8">
        <v>2806.210693</v>
      </c>
      <c r="BF16" s="8">
        <v>45.797122999999999</v>
      </c>
      <c r="BG16" s="8">
        <v>416.63232399999998</v>
      </c>
      <c r="BH16" s="8">
        <v>52.741112000000001</v>
      </c>
      <c r="BI16" s="8">
        <v>0</v>
      </c>
      <c r="BJ16" s="8">
        <v>515.17053199999998</v>
      </c>
      <c r="BK16" s="8">
        <v>418.11749300000002</v>
      </c>
      <c r="BL16" s="8">
        <v>0</v>
      </c>
      <c r="BM16" s="8">
        <v>1913.9376219999999</v>
      </c>
      <c r="BN16" s="8">
        <v>15.020123</v>
      </c>
      <c r="BO16" s="8">
        <v>6.1583839999999999</v>
      </c>
      <c r="BP16" s="8">
        <v>339.54885899999999</v>
      </c>
      <c r="BQ16" s="8">
        <v>0</v>
      </c>
      <c r="BR16" s="10">
        <v>3207.9528810000002</v>
      </c>
      <c r="BT16" s="16"/>
      <c r="BU16" s="16"/>
      <c r="BV16" s="16"/>
      <c r="BW16" s="16">
        <v>341436000</v>
      </c>
      <c r="BX16" s="21">
        <f t="shared" si="0"/>
        <v>85.388829541475801</v>
      </c>
      <c r="BZ16" s="8">
        <v>0.74819599999999997</v>
      </c>
      <c r="CA16" s="8">
        <v>497.644836</v>
      </c>
      <c r="CB16" s="8">
        <v>80.878448000000006</v>
      </c>
      <c r="CC16" s="8">
        <v>120.52879299999999</v>
      </c>
      <c r="CD16" s="8">
        <v>0</v>
      </c>
      <c r="CE16" s="8">
        <v>699.80029300000001</v>
      </c>
      <c r="CF16" s="8">
        <v>66.687668000000002</v>
      </c>
      <c r="CG16" s="8">
        <v>0</v>
      </c>
      <c r="CH16" s="8">
        <v>28.641220000000001</v>
      </c>
      <c r="CI16" s="8">
        <v>142.72457900000001</v>
      </c>
      <c r="CJ16" s="10">
        <v>937.85375999999997</v>
      </c>
      <c r="CL16" s="13">
        <v>3.0127769999999998</v>
      </c>
      <c r="CM16" s="13">
        <v>0.297678</v>
      </c>
      <c r="CN16" s="13">
        <v>1.397991</v>
      </c>
      <c r="CO16" s="13">
        <v>0.141981</v>
      </c>
      <c r="CP16" s="13">
        <v>1.4178809999999999</v>
      </c>
      <c r="CQ16" s="13">
        <v>3.5269219999999999</v>
      </c>
      <c r="CR16" s="13">
        <v>9.7952300000000001</v>
      </c>
      <c r="CS16" s="13">
        <v>8.4915160000000007</v>
      </c>
      <c r="CT16" s="13">
        <v>0</v>
      </c>
      <c r="CU16" s="13">
        <v>1.9139379999999999</v>
      </c>
      <c r="CV16" s="13">
        <v>10.405454000000001</v>
      </c>
      <c r="CW16" s="13">
        <v>0.57913000000000003</v>
      </c>
      <c r="CX16" s="13">
        <v>0.99511700000000003</v>
      </c>
      <c r="CY16" s="13">
        <v>0</v>
      </c>
      <c r="CZ16" s="13">
        <v>-3.8110000000000002E-3</v>
      </c>
      <c r="DA16" s="13">
        <v>1.5704359999999999</v>
      </c>
      <c r="DB16" s="13">
        <v>0.78666999999999998</v>
      </c>
      <c r="DC16" s="13">
        <v>1.8287530000000001</v>
      </c>
      <c r="DD16" s="13">
        <v>4.1978119999999999</v>
      </c>
      <c r="DE16" s="13">
        <v>28.584356</v>
      </c>
      <c r="DF16" s="13">
        <v>8.2709019999999995</v>
      </c>
      <c r="DG16" s="14">
        <v>36.855258999999997</v>
      </c>
    </row>
    <row r="17" spans="1:111" x14ac:dyDescent="0.25">
      <c r="A17" s="15">
        <v>2024</v>
      </c>
      <c r="B17" s="8">
        <v>4.8122980000000002</v>
      </c>
      <c r="C17" s="8">
        <v>0.64836800000000006</v>
      </c>
      <c r="D17" s="8">
        <v>10.092323</v>
      </c>
      <c r="E17" s="8">
        <v>64.071167000000003</v>
      </c>
      <c r="F17" s="8">
        <v>12.910769999999999</v>
      </c>
      <c r="G17" s="8">
        <v>92.534926999999996</v>
      </c>
      <c r="H17" s="8">
        <v>15.917474</v>
      </c>
      <c r="I17" s="8">
        <v>258.642517</v>
      </c>
      <c r="J17" s="8">
        <v>0.38694200000000001</v>
      </c>
      <c r="K17" s="8">
        <v>259.029449</v>
      </c>
      <c r="L17" s="8">
        <v>12.897625</v>
      </c>
      <c r="M17" s="8">
        <v>62.521079999999998</v>
      </c>
      <c r="N17" s="10">
        <v>442.90054300000003</v>
      </c>
      <c r="P17" s="8">
        <v>0</v>
      </c>
      <c r="Q17" s="8">
        <v>0</v>
      </c>
      <c r="R17" s="8">
        <v>0</v>
      </c>
      <c r="S17" s="8">
        <v>415.50192299999998</v>
      </c>
      <c r="T17" s="8">
        <v>1299.9875489999999</v>
      </c>
      <c r="U17" s="8">
        <v>0</v>
      </c>
      <c r="V17" s="8">
        <v>1715.4895019999999</v>
      </c>
      <c r="W17" s="8">
        <v>1844.8614500000001</v>
      </c>
      <c r="X17" s="8">
        <v>1480.421143</v>
      </c>
      <c r="Y17" s="8">
        <v>364.44036899999998</v>
      </c>
      <c r="Z17" s="8">
        <v>0</v>
      </c>
      <c r="AA17" s="8">
        <v>0</v>
      </c>
      <c r="AB17" s="8">
        <v>1.823178</v>
      </c>
      <c r="AC17" s="8">
        <v>167.34787</v>
      </c>
      <c r="AD17" s="10">
        <v>3729.5222170000002</v>
      </c>
      <c r="AF17" s="8">
        <v>5.9060879999999996</v>
      </c>
      <c r="AG17" s="8">
        <v>11.514602999999999</v>
      </c>
      <c r="AH17" s="8">
        <v>9.1727019999999992</v>
      </c>
      <c r="AI17" s="8">
        <v>18.401318</v>
      </c>
      <c r="AJ17" s="8">
        <v>44.994709</v>
      </c>
      <c r="AK17" s="8">
        <v>545.53363000000002</v>
      </c>
      <c r="AL17" s="8">
        <v>616.49975600000005</v>
      </c>
      <c r="AM17" s="8">
        <v>-6.4762040000000001</v>
      </c>
      <c r="AN17" s="8">
        <v>43.844456000000001</v>
      </c>
      <c r="AO17" s="8">
        <v>653.86804199999995</v>
      </c>
      <c r="AP17" s="8">
        <v>5.2358950000000002</v>
      </c>
      <c r="AQ17" s="8">
        <v>290.02621499999998</v>
      </c>
      <c r="AR17" s="10">
        <v>1539.658447</v>
      </c>
      <c r="AT17" s="8">
        <v>40.787132</v>
      </c>
      <c r="AU17" s="8">
        <v>79.032173</v>
      </c>
      <c r="AV17" s="8">
        <v>66.908187999999996</v>
      </c>
      <c r="AW17" s="8">
        <v>0</v>
      </c>
      <c r="AX17" s="8">
        <v>32.120086999999998</v>
      </c>
      <c r="AY17" s="8">
        <v>218.84757999999999</v>
      </c>
      <c r="AZ17" s="8">
        <v>1856.9580080000001</v>
      </c>
      <c r="BA17" s="8">
        <v>113.088776</v>
      </c>
      <c r="BB17" s="8">
        <v>2.3217999999999999E-2</v>
      </c>
      <c r="BC17" s="8">
        <v>632.06317100000001</v>
      </c>
      <c r="BD17" s="8">
        <v>2820.9809570000002</v>
      </c>
      <c r="BF17" s="8">
        <v>45.950043000000001</v>
      </c>
      <c r="BG17" s="8">
        <v>414.84027099999997</v>
      </c>
      <c r="BH17" s="8">
        <v>52.458187000000002</v>
      </c>
      <c r="BI17" s="8">
        <v>0</v>
      </c>
      <c r="BJ17" s="8">
        <v>513.24847399999999</v>
      </c>
      <c r="BK17" s="8">
        <v>417.19226099999997</v>
      </c>
      <c r="BL17" s="8">
        <v>0</v>
      </c>
      <c r="BM17" s="8">
        <v>1963.9708250000001</v>
      </c>
      <c r="BN17" s="8">
        <v>15.107086000000001</v>
      </c>
      <c r="BO17" s="8">
        <v>6.1169399999999996</v>
      </c>
      <c r="BP17" s="8">
        <v>338.485657</v>
      </c>
      <c r="BQ17" s="8">
        <v>0</v>
      </c>
      <c r="BR17" s="10">
        <v>3254.1213379999999</v>
      </c>
      <c r="BT17" s="16"/>
      <c r="BU17" s="16"/>
      <c r="BV17" s="16"/>
      <c r="BW17" s="16">
        <v>343929000</v>
      </c>
      <c r="BX17" s="21">
        <f t="shared" si="0"/>
        <v>86.01229734231373</v>
      </c>
      <c r="BZ17" s="8">
        <v>0.74112199999999995</v>
      </c>
      <c r="CA17" s="8">
        <v>498.27856400000002</v>
      </c>
      <c r="CB17" s="8">
        <v>81.070983999999996</v>
      </c>
      <c r="CC17" s="8">
        <v>120.67646000000001</v>
      </c>
      <c r="CD17" s="8">
        <v>0</v>
      </c>
      <c r="CE17" s="8">
        <v>700.76715100000001</v>
      </c>
      <c r="CF17" s="8">
        <v>66.835235999999995</v>
      </c>
      <c r="CG17" s="8">
        <v>0</v>
      </c>
      <c r="CH17" s="8">
        <v>28.993776</v>
      </c>
      <c r="CI17" s="8">
        <v>142.926254</v>
      </c>
      <c r="CJ17" s="10">
        <v>939.52246100000002</v>
      </c>
      <c r="CL17" s="13">
        <v>3.038319</v>
      </c>
      <c r="CM17" s="13">
        <v>0.29748999999999998</v>
      </c>
      <c r="CN17" s="13">
        <v>1.4006179999999999</v>
      </c>
      <c r="CO17" s="13">
        <v>0.143979</v>
      </c>
      <c r="CP17" s="13">
        <v>1.469797</v>
      </c>
      <c r="CQ17" s="13">
        <v>3.5228169999999999</v>
      </c>
      <c r="CR17" s="13">
        <v>9.8730200000000004</v>
      </c>
      <c r="CS17" s="13">
        <v>8.54589</v>
      </c>
      <c r="CT17" s="13">
        <v>0</v>
      </c>
      <c r="CU17" s="13">
        <v>1.9639709999999999</v>
      </c>
      <c r="CV17" s="13">
        <v>10.509861000000001</v>
      </c>
      <c r="CW17" s="13">
        <v>0.58028199999999996</v>
      </c>
      <c r="CX17" s="13">
        <v>0.99681900000000001</v>
      </c>
      <c r="CY17" s="13">
        <v>0</v>
      </c>
      <c r="CZ17" s="13">
        <v>-6.476E-3</v>
      </c>
      <c r="DA17" s="13">
        <v>1.5706249999999999</v>
      </c>
      <c r="DB17" s="13">
        <v>0.78672600000000004</v>
      </c>
      <c r="DC17" s="13">
        <v>1.853091</v>
      </c>
      <c r="DD17" s="13">
        <v>4.2350289999999999</v>
      </c>
      <c r="DE17" s="13">
        <v>28.828347999999998</v>
      </c>
      <c r="DF17" s="13">
        <v>8.3217850000000002</v>
      </c>
      <c r="DG17" s="14">
        <v>37.150131000000002</v>
      </c>
    </row>
    <row r="18" spans="1:111" x14ac:dyDescent="0.25">
      <c r="A18" s="15">
        <v>2025</v>
      </c>
      <c r="B18" s="8">
        <v>4.8332940000000004</v>
      </c>
      <c r="C18" s="8">
        <v>0.69844399999999995</v>
      </c>
      <c r="D18" s="8">
        <v>10.041714000000001</v>
      </c>
      <c r="E18" s="8">
        <v>66.481910999999997</v>
      </c>
      <c r="F18" s="8">
        <v>13.796640999999999</v>
      </c>
      <c r="G18" s="8">
        <v>95.852005000000005</v>
      </c>
      <c r="H18" s="8">
        <v>16.053412999999999</v>
      </c>
      <c r="I18" s="8">
        <v>260.00842299999999</v>
      </c>
      <c r="J18" s="8">
        <v>0.38271899999999998</v>
      </c>
      <c r="K18" s="8">
        <v>260.391144</v>
      </c>
      <c r="L18" s="8">
        <v>12.931647</v>
      </c>
      <c r="M18" s="8">
        <v>62.62426</v>
      </c>
      <c r="N18" s="10">
        <v>447.85247800000002</v>
      </c>
      <c r="P18" s="8">
        <v>0</v>
      </c>
      <c r="Q18" s="8">
        <v>0</v>
      </c>
      <c r="R18" s="8">
        <v>0</v>
      </c>
      <c r="S18" s="8">
        <v>411.22409099999999</v>
      </c>
      <c r="T18" s="8">
        <v>1289.080811</v>
      </c>
      <c r="U18" s="8">
        <v>0</v>
      </c>
      <c r="V18" s="8">
        <v>1700.304932</v>
      </c>
      <c r="W18" s="8">
        <v>1840.0029300000001</v>
      </c>
      <c r="X18" s="8">
        <v>1478.909058</v>
      </c>
      <c r="Y18" s="8">
        <v>361.09390300000001</v>
      </c>
      <c r="Z18" s="8">
        <v>0</v>
      </c>
      <c r="AA18" s="8">
        <v>0</v>
      </c>
      <c r="AB18" s="8">
        <v>1.823178</v>
      </c>
      <c r="AC18" s="8">
        <v>165.344055</v>
      </c>
      <c r="AD18" s="10">
        <v>3707.4750979999999</v>
      </c>
      <c r="AF18" s="8">
        <v>5.9368059999999998</v>
      </c>
      <c r="AG18" s="8">
        <v>11.884328</v>
      </c>
      <c r="AH18" s="8">
        <v>9.284891</v>
      </c>
      <c r="AI18" s="8">
        <v>18.723134999999999</v>
      </c>
      <c r="AJ18" s="8">
        <v>45.829163000000001</v>
      </c>
      <c r="AK18" s="8">
        <v>552.24310300000002</v>
      </c>
      <c r="AL18" s="8">
        <v>620.16137700000002</v>
      </c>
      <c r="AM18" s="8">
        <v>-9.2765660000000008</v>
      </c>
      <c r="AN18" s="8">
        <v>43.963065999999998</v>
      </c>
      <c r="AO18" s="8">
        <v>654.84789999999998</v>
      </c>
      <c r="AP18" s="8">
        <v>5.2358950000000002</v>
      </c>
      <c r="AQ18" s="8">
        <v>297.01049799999998</v>
      </c>
      <c r="AR18" s="10">
        <v>1555.166504</v>
      </c>
      <c r="AT18" s="8">
        <v>40.569884999999999</v>
      </c>
      <c r="AU18" s="8">
        <v>79.491637999999995</v>
      </c>
      <c r="AV18" s="8">
        <v>67.213333000000006</v>
      </c>
      <c r="AW18" s="8">
        <v>0</v>
      </c>
      <c r="AX18" s="8">
        <v>32.513561000000003</v>
      </c>
      <c r="AY18" s="8">
        <v>219.788422</v>
      </c>
      <c r="AZ18" s="8">
        <v>1861.7246090000001</v>
      </c>
      <c r="BA18" s="8">
        <v>113.07202100000001</v>
      </c>
      <c r="BB18" s="8">
        <v>2.3217999999999999E-2</v>
      </c>
      <c r="BC18" s="8">
        <v>636.38256799999999</v>
      </c>
      <c r="BD18" s="8">
        <v>2830.9907229999999</v>
      </c>
      <c r="BF18" s="8">
        <v>46.116363999999997</v>
      </c>
      <c r="BG18" s="8">
        <v>414.00707999999997</v>
      </c>
      <c r="BH18" s="8">
        <v>52.330874999999999</v>
      </c>
      <c r="BI18" s="8">
        <v>0</v>
      </c>
      <c r="BJ18" s="8">
        <v>512.45434599999999</v>
      </c>
      <c r="BK18" s="8">
        <v>417.38305700000001</v>
      </c>
      <c r="BL18" s="8">
        <v>0</v>
      </c>
      <c r="BM18" s="8">
        <v>1990.646851</v>
      </c>
      <c r="BN18" s="8">
        <v>15.183712</v>
      </c>
      <c r="BO18" s="8">
        <v>6.1026109999999996</v>
      </c>
      <c r="BP18" s="8">
        <v>338.03308099999998</v>
      </c>
      <c r="BQ18" s="8">
        <v>0</v>
      </c>
      <c r="BR18" s="10">
        <v>3279.803711</v>
      </c>
      <c r="BT18" s="16"/>
      <c r="BU18" s="16"/>
      <c r="BV18" s="16"/>
      <c r="BW18" s="16">
        <v>346407000</v>
      </c>
      <c r="BX18" s="21">
        <f t="shared" si="0"/>
        <v>86.632013832677302</v>
      </c>
      <c r="BZ18" s="8">
        <v>0.73908700000000005</v>
      </c>
      <c r="CA18" s="8">
        <v>499.87377900000001</v>
      </c>
      <c r="CB18" s="8">
        <v>81.421477999999993</v>
      </c>
      <c r="CC18" s="8">
        <v>121.070335</v>
      </c>
      <c r="CD18" s="8">
        <v>0</v>
      </c>
      <c r="CE18" s="8">
        <v>703.10467500000004</v>
      </c>
      <c r="CF18" s="8">
        <v>67.144180000000006</v>
      </c>
      <c r="CG18" s="8">
        <v>0</v>
      </c>
      <c r="CH18" s="8">
        <v>29.415389999999999</v>
      </c>
      <c r="CI18" s="8">
        <v>143.468918</v>
      </c>
      <c r="CJ18" s="10">
        <v>943.13317900000004</v>
      </c>
      <c r="CL18" s="13">
        <v>3.050192</v>
      </c>
      <c r="CM18" s="13">
        <v>0.29799100000000001</v>
      </c>
      <c r="CN18" s="13">
        <v>1.40608</v>
      </c>
      <c r="CO18" s="13">
        <v>0.144729</v>
      </c>
      <c r="CP18" s="13">
        <v>1.518535</v>
      </c>
      <c r="CQ18" s="13">
        <v>3.532098</v>
      </c>
      <c r="CR18" s="13">
        <v>9.9496230000000008</v>
      </c>
      <c r="CS18" s="13">
        <v>8.5924999999999994</v>
      </c>
      <c r="CT18" s="13">
        <v>0</v>
      </c>
      <c r="CU18" s="13">
        <v>1.9906470000000001</v>
      </c>
      <c r="CV18" s="13">
        <v>10.583147</v>
      </c>
      <c r="CW18" s="13">
        <v>0.58279400000000003</v>
      </c>
      <c r="CX18" s="13">
        <v>0.99932299999999996</v>
      </c>
      <c r="CY18" s="13">
        <v>0</v>
      </c>
      <c r="CZ18" s="13">
        <v>-9.2770000000000005E-3</v>
      </c>
      <c r="DA18" s="13">
        <v>1.57284</v>
      </c>
      <c r="DB18" s="13">
        <v>0.78666700000000001</v>
      </c>
      <c r="DC18" s="13">
        <v>1.881316</v>
      </c>
      <c r="DD18" s="13">
        <v>4.2748860000000004</v>
      </c>
      <c r="DE18" s="13">
        <v>29.048479</v>
      </c>
      <c r="DF18" s="13">
        <v>8.3802990000000008</v>
      </c>
      <c r="DG18" s="14">
        <v>37.428780000000003</v>
      </c>
    </row>
    <row r="19" spans="1:111" x14ac:dyDescent="0.25">
      <c r="A19" s="15">
        <v>2026</v>
      </c>
      <c r="B19" s="8">
        <v>4.8793230000000003</v>
      </c>
      <c r="C19" s="8">
        <v>0.75396600000000003</v>
      </c>
      <c r="D19" s="8">
        <v>10.020578</v>
      </c>
      <c r="E19" s="8">
        <v>69.295876000000007</v>
      </c>
      <c r="F19" s="8">
        <v>14.780627000000001</v>
      </c>
      <c r="G19" s="8">
        <v>99.730369999999994</v>
      </c>
      <c r="H19" s="8">
        <v>16.248341</v>
      </c>
      <c r="I19" s="8">
        <v>261.43170199999997</v>
      </c>
      <c r="J19" s="8">
        <v>0.37851499999999999</v>
      </c>
      <c r="K19" s="8">
        <v>261.81021099999998</v>
      </c>
      <c r="L19" s="8">
        <v>12.944371</v>
      </c>
      <c r="M19" s="8">
        <v>62.816715000000002</v>
      </c>
      <c r="N19" s="10">
        <v>453.54998799999998</v>
      </c>
      <c r="P19" s="8">
        <v>0</v>
      </c>
      <c r="Q19" s="8">
        <v>0</v>
      </c>
      <c r="R19" s="8">
        <v>0</v>
      </c>
      <c r="S19" s="8">
        <v>407.34039300000001</v>
      </c>
      <c r="T19" s="8">
        <v>1280.855957</v>
      </c>
      <c r="U19" s="8">
        <v>0</v>
      </c>
      <c r="V19" s="8">
        <v>1688.196289</v>
      </c>
      <c r="W19" s="8">
        <v>1832.5604249999999</v>
      </c>
      <c r="X19" s="8">
        <v>1474.8885499999999</v>
      </c>
      <c r="Y19" s="8">
        <v>357.671875</v>
      </c>
      <c r="Z19" s="8">
        <v>0</v>
      </c>
      <c r="AA19" s="8">
        <v>0</v>
      </c>
      <c r="AB19" s="8">
        <v>1.823178</v>
      </c>
      <c r="AC19" s="8">
        <v>163.666077</v>
      </c>
      <c r="AD19" s="10">
        <v>3686.2460940000001</v>
      </c>
      <c r="AF19" s="8">
        <v>5.9381830000000004</v>
      </c>
      <c r="AG19" s="8">
        <v>12.087656000000001</v>
      </c>
      <c r="AH19" s="8">
        <v>9.2932620000000004</v>
      </c>
      <c r="AI19" s="8">
        <v>18.658722000000001</v>
      </c>
      <c r="AJ19" s="8">
        <v>45.977825000000003</v>
      </c>
      <c r="AK19" s="8">
        <v>554.916382</v>
      </c>
      <c r="AL19" s="8">
        <v>619.68151899999998</v>
      </c>
      <c r="AM19" s="8">
        <v>-12.421516</v>
      </c>
      <c r="AN19" s="8">
        <v>43.810912999999999</v>
      </c>
      <c r="AO19" s="8">
        <v>651.07092299999999</v>
      </c>
      <c r="AP19" s="8">
        <v>5.2358950000000002</v>
      </c>
      <c r="AQ19" s="8">
        <v>300.85784899999999</v>
      </c>
      <c r="AR19" s="10">
        <v>1558.0588379999999</v>
      </c>
      <c r="AT19" s="8">
        <v>39.888649000000001</v>
      </c>
      <c r="AU19" s="8">
        <v>79.345634000000004</v>
      </c>
      <c r="AV19" s="8">
        <v>67.135941000000003</v>
      </c>
      <c r="AW19" s="8">
        <v>0</v>
      </c>
      <c r="AX19" s="8">
        <v>32.200313999999999</v>
      </c>
      <c r="AY19" s="8">
        <v>218.57054099999999</v>
      </c>
      <c r="AZ19" s="8">
        <v>1862.5471190000001</v>
      </c>
      <c r="BA19" s="8">
        <v>112.998566</v>
      </c>
      <c r="BB19" s="8">
        <v>2.3217999999999999E-2</v>
      </c>
      <c r="BC19" s="8">
        <v>635.37402299999997</v>
      </c>
      <c r="BD19" s="8">
        <v>2829.5134280000002</v>
      </c>
      <c r="BF19" s="8">
        <v>46.088264000000002</v>
      </c>
      <c r="BG19" s="8">
        <v>410.51767000000001</v>
      </c>
      <c r="BH19" s="8">
        <v>51.769547000000003</v>
      </c>
      <c r="BI19" s="8">
        <v>0</v>
      </c>
      <c r="BJ19" s="8">
        <v>508.37548800000002</v>
      </c>
      <c r="BK19" s="8">
        <v>415.313782</v>
      </c>
      <c r="BL19" s="8">
        <v>0</v>
      </c>
      <c r="BM19" s="8">
        <v>2023.9655760000001</v>
      </c>
      <c r="BN19" s="8">
        <v>15.238536</v>
      </c>
      <c r="BO19" s="8">
        <v>6.0224549999999999</v>
      </c>
      <c r="BP19" s="8">
        <v>335.776794</v>
      </c>
      <c r="BQ19" s="8">
        <v>0</v>
      </c>
      <c r="BR19" s="10">
        <v>3304.6926269999999</v>
      </c>
      <c r="BT19" s="16"/>
      <c r="BU19" s="16"/>
      <c r="BV19" s="16"/>
      <c r="BW19" s="16">
        <v>348867000</v>
      </c>
      <c r="BX19" s="21">
        <f t="shared" si="0"/>
        <v>87.247228750471649</v>
      </c>
      <c r="BZ19" s="8">
        <v>0.73908700000000005</v>
      </c>
      <c r="CA19" s="8">
        <v>500.654785</v>
      </c>
      <c r="CB19" s="8">
        <v>81.691399000000004</v>
      </c>
      <c r="CC19" s="8">
        <v>121.311356</v>
      </c>
      <c r="CD19" s="8">
        <v>0</v>
      </c>
      <c r="CE19" s="8">
        <v>704.39660600000002</v>
      </c>
      <c r="CF19" s="8">
        <v>67.34375</v>
      </c>
      <c r="CG19" s="8">
        <v>0</v>
      </c>
      <c r="CH19" s="8">
        <v>29.778853999999999</v>
      </c>
      <c r="CI19" s="8">
        <v>143.759064</v>
      </c>
      <c r="CJ19" s="10">
        <v>945.27832000000001</v>
      </c>
      <c r="CL19" s="13">
        <v>3.0463040000000001</v>
      </c>
      <c r="CM19" s="13">
        <v>0.29750100000000002</v>
      </c>
      <c r="CN19" s="13">
        <v>1.4074329999999999</v>
      </c>
      <c r="CO19" s="13">
        <v>0.144514</v>
      </c>
      <c r="CP19" s="13">
        <v>1.5510459999999999</v>
      </c>
      <c r="CQ19" s="13">
        <v>3.5422220000000002</v>
      </c>
      <c r="CR19" s="13">
        <v>9.9890220000000003</v>
      </c>
      <c r="CS19" s="13">
        <v>8.6337419999999998</v>
      </c>
      <c r="CT19" s="13">
        <v>0</v>
      </c>
      <c r="CU19" s="13">
        <v>2.0239660000000002</v>
      </c>
      <c r="CV19" s="13">
        <v>10.657708</v>
      </c>
      <c r="CW19" s="13">
        <v>0.58153699999999997</v>
      </c>
      <c r="CX19" s="13">
        <v>1.001614</v>
      </c>
      <c r="CY19" s="13">
        <v>0</v>
      </c>
      <c r="CZ19" s="13">
        <v>-1.2422000000000001E-2</v>
      </c>
      <c r="DA19" s="13">
        <v>1.570729</v>
      </c>
      <c r="DB19" s="13">
        <v>0.78665799999999997</v>
      </c>
      <c r="DC19" s="13">
        <v>1.913054</v>
      </c>
      <c r="DD19" s="13">
        <v>4.3034470000000002</v>
      </c>
      <c r="DE19" s="13">
        <v>29.220617000000001</v>
      </c>
      <c r="DF19" s="13">
        <v>8.3915649999999999</v>
      </c>
      <c r="DG19" s="14">
        <v>37.612183000000002</v>
      </c>
    </row>
    <row r="20" spans="1:111" x14ac:dyDescent="0.25">
      <c r="A20" s="15">
        <v>2027</v>
      </c>
      <c r="B20" s="8">
        <v>4.9249559999999999</v>
      </c>
      <c r="C20" s="8">
        <v>0.80924799999999997</v>
      </c>
      <c r="D20" s="8">
        <v>10.010925</v>
      </c>
      <c r="E20" s="8">
        <v>72.261054999999999</v>
      </c>
      <c r="F20" s="8">
        <v>15.760365</v>
      </c>
      <c r="G20" s="8">
        <v>103.766548</v>
      </c>
      <c r="H20" s="8">
        <v>16.435400000000001</v>
      </c>
      <c r="I20" s="8">
        <v>261.12097199999999</v>
      </c>
      <c r="J20" s="8">
        <v>0.37432399999999999</v>
      </c>
      <c r="K20" s="8">
        <v>261.49529999999999</v>
      </c>
      <c r="L20" s="8">
        <v>12.905874000000001</v>
      </c>
      <c r="M20" s="8">
        <v>62.849541000000002</v>
      </c>
      <c r="N20" s="10">
        <v>457.452698</v>
      </c>
      <c r="P20" s="8">
        <v>0</v>
      </c>
      <c r="Q20" s="8">
        <v>0</v>
      </c>
      <c r="R20" s="8">
        <v>0</v>
      </c>
      <c r="S20" s="8">
        <v>403.46228000000002</v>
      </c>
      <c r="T20" s="8">
        <v>1279.941284</v>
      </c>
      <c r="U20" s="8">
        <v>5.4409999999999997E-3</v>
      </c>
      <c r="V20" s="8">
        <v>1683.409058</v>
      </c>
      <c r="W20" s="8">
        <v>1836.3294679999999</v>
      </c>
      <c r="X20" s="8">
        <v>1476.456909</v>
      </c>
      <c r="Y20" s="8">
        <v>359.87252799999999</v>
      </c>
      <c r="Z20" s="8">
        <v>0</v>
      </c>
      <c r="AA20" s="8">
        <v>0</v>
      </c>
      <c r="AB20" s="8">
        <v>1.823178</v>
      </c>
      <c r="AC20" s="8">
        <v>162.87159700000001</v>
      </c>
      <c r="AD20" s="10">
        <v>3684.4333499999998</v>
      </c>
      <c r="AF20" s="8">
        <v>5.8916310000000003</v>
      </c>
      <c r="AG20" s="8">
        <v>12.155692999999999</v>
      </c>
      <c r="AH20" s="8">
        <v>9.2338349999999991</v>
      </c>
      <c r="AI20" s="8">
        <v>18.187607</v>
      </c>
      <c r="AJ20" s="8">
        <v>45.468764999999998</v>
      </c>
      <c r="AK20" s="8">
        <v>552.22558600000002</v>
      </c>
      <c r="AL20" s="8">
        <v>613.683044</v>
      </c>
      <c r="AM20" s="8">
        <v>-15.961646999999999</v>
      </c>
      <c r="AN20" s="8">
        <v>43.308483000000003</v>
      </c>
      <c r="AO20" s="8">
        <v>641.02984600000002</v>
      </c>
      <c r="AP20" s="8">
        <v>5.2358950000000002</v>
      </c>
      <c r="AQ20" s="8">
        <v>300.854919</v>
      </c>
      <c r="AR20" s="10">
        <v>1544.8149410000001</v>
      </c>
      <c r="AT20" s="8">
        <v>39.255637999999998</v>
      </c>
      <c r="AU20" s="8">
        <v>79.601318000000006</v>
      </c>
      <c r="AV20" s="8">
        <v>67.265502999999995</v>
      </c>
      <c r="AW20" s="8">
        <v>0</v>
      </c>
      <c r="AX20" s="8">
        <v>32.084353999999998</v>
      </c>
      <c r="AY20" s="8">
        <v>218.206818</v>
      </c>
      <c r="AZ20" s="8">
        <v>1869.807129</v>
      </c>
      <c r="BA20" s="8">
        <v>112.985687</v>
      </c>
      <c r="BB20" s="8">
        <v>2.3217999999999999E-2</v>
      </c>
      <c r="BC20" s="8">
        <v>637.68878199999995</v>
      </c>
      <c r="BD20" s="8">
        <v>2838.7114259999998</v>
      </c>
      <c r="BF20" s="8">
        <v>46.098179000000002</v>
      </c>
      <c r="BG20" s="8">
        <v>407.25659200000001</v>
      </c>
      <c r="BH20" s="8">
        <v>51.193370999999999</v>
      </c>
      <c r="BI20" s="8">
        <v>0</v>
      </c>
      <c r="BJ20" s="8">
        <v>504.54812600000002</v>
      </c>
      <c r="BK20" s="8">
        <v>413.11340300000001</v>
      </c>
      <c r="BL20" s="8">
        <v>0</v>
      </c>
      <c r="BM20" s="8">
        <v>2061.5078119999998</v>
      </c>
      <c r="BN20" s="8">
        <v>15.303329</v>
      </c>
      <c r="BO20" s="8">
        <v>5.9431120000000002</v>
      </c>
      <c r="BP20" s="8">
        <v>333.54541</v>
      </c>
      <c r="BQ20" s="8">
        <v>0</v>
      </c>
      <c r="BR20" s="10">
        <v>3333.961182</v>
      </c>
      <c r="BT20" s="16"/>
      <c r="BU20" s="16"/>
      <c r="BV20" s="16"/>
      <c r="BW20" s="16">
        <v>351304000</v>
      </c>
      <c r="BX20" s="21">
        <f t="shared" si="0"/>
        <v>87.856691658871981</v>
      </c>
      <c r="BZ20" s="8">
        <v>0.73908700000000005</v>
      </c>
      <c r="CA20" s="8">
        <v>501.83734099999998</v>
      </c>
      <c r="CB20" s="8">
        <v>82.006241000000003</v>
      </c>
      <c r="CC20" s="8">
        <v>121.613586</v>
      </c>
      <c r="CD20" s="8">
        <v>0</v>
      </c>
      <c r="CE20" s="8">
        <v>706.19622800000002</v>
      </c>
      <c r="CF20" s="8">
        <v>67.623465999999993</v>
      </c>
      <c r="CG20" s="8">
        <v>0</v>
      </c>
      <c r="CH20" s="8">
        <v>30.18103</v>
      </c>
      <c r="CI20" s="8">
        <v>144.197159</v>
      </c>
      <c r="CJ20" s="10">
        <v>948.19787599999995</v>
      </c>
      <c r="CL20" s="13">
        <v>3.0521379999999998</v>
      </c>
      <c r="CM20" s="13">
        <v>0.29708200000000001</v>
      </c>
      <c r="CN20" s="13">
        <v>1.407664</v>
      </c>
      <c r="CO20" s="13">
        <v>0.14411199999999999</v>
      </c>
      <c r="CP20" s="13">
        <v>1.597056</v>
      </c>
      <c r="CQ20" s="13">
        <v>3.552603</v>
      </c>
      <c r="CR20" s="13">
        <v>10.050654</v>
      </c>
      <c r="CS20" s="13">
        <v>8.6838320000000007</v>
      </c>
      <c r="CT20" s="13">
        <v>0</v>
      </c>
      <c r="CU20" s="13">
        <v>2.0615079999999999</v>
      </c>
      <c r="CV20" s="13">
        <v>10.745340000000001</v>
      </c>
      <c r="CW20" s="13">
        <v>0.57522799999999996</v>
      </c>
      <c r="CX20" s="13">
        <v>1.0014700000000001</v>
      </c>
      <c r="CY20" s="13">
        <v>0</v>
      </c>
      <c r="CZ20" s="13">
        <v>-1.5962E-2</v>
      </c>
      <c r="DA20" s="13">
        <v>1.560737</v>
      </c>
      <c r="DB20" s="13">
        <v>0.78729800000000005</v>
      </c>
      <c r="DC20" s="13">
        <v>1.935311</v>
      </c>
      <c r="DD20" s="13">
        <v>4.3228939999999998</v>
      </c>
      <c r="DE20" s="13">
        <v>29.402232999999999</v>
      </c>
      <c r="DF20" s="13">
        <v>8.3930930000000004</v>
      </c>
      <c r="DG20" s="14">
        <v>37.795326000000003</v>
      </c>
    </row>
    <row r="21" spans="1:111" x14ac:dyDescent="0.25">
      <c r="A21" s="15">
        <v>2028</v>
      </c>
      <c r="B21" s="8">
        <v>4.9851179999999999</v>
      </c>
      <c r="C21" s="8">
        <v>0.86043999999999998</v>
      </c>
      <c r="D21" s="8">
        <v>10.019349999999999</v>
      </c>
      <c r="E21" s="8">
        <v>75.086455999999998</v>
      </c>
      <c r="F21" s="8">
        <v>16.666574000000001</v>
      </c>
      <c r="G21" s="8">
        <v>107.617935</v>
      </c>
      <c r="H21" s="8">
        <v>16.582208999999999</v>
      </c>
      <c r="I21" s="8">
        <v>259.12097199999999</v>
      </c>
      <c r="J21" s="8">
        <v>0.370147</v>
      </c>
      <c r="K21" s="8">
        <v>259.49111900000003</v>
      </c>
      <c r="L21" s="8">
        <v>12.797793</v>
      </c>
      <c r="M21" s="8">
        <v>62.602561999999999</v>
      </c>
      <c r="N21" s="10">
        <v>459.09161399999999</v>
      </c>
      <c r="P21" s="8">
        <v>0</v>
      </c>
      <c r="Q21" s="8">
        <v>0</v>
      </c>
      <c r="R21" s="8">
        <v>0</v>
      </c>
      <c r="S21" s="8">
        <v>399.91198700000001</v>
      </c>
      <c r="T21" s="8">
        <v>1274.5826420000001</v>
      </c>
      <c r="U21" s="8">
        <v>0</v>
      </c>
      <c r="V21" s="8">
        <v>1674.494629</v>
      </c>
      <c r="W21" s="8">
        <v>1833.2292480000001</v>
      </c>
      <c r="X21" s="8">
        <v>1475.3923339999999</v>
      </c>
      <c r="Y21" s="8">
        <v>357.836975</v>
      </c>
      <c r="Z21" s="8">
        <v>0</v>
      </c>
      <c r="AA21" s="8">
        <v>0</v>
      </c>
      <c r="AB21" s="8">
        <v>1.823178</v>
      </c>
      <c r="AC21" s="8">
        <v>161.978668</v>
      </c>
      <c r="AD21" s="10">
        <v>3671.5258789999998</v>
      </c>
      <c r="AF21" s="8">
        <v>5.82782</v>
      </c>
      <c r="AG21" s="8">
        <v>12.178947000000001</v>
      </c>
      <c r="AH21" s="8">
        <v>9.1367279999999997</v>
      </c>
      <c r="AI21" s="8">
        <v>17.545237</v>
      </c>
      <c r="AJ21" s="8">
        <v>44.688727999999998</v>
      </c>
      <c r="AK21" s="8">
        <v>547.17059300000005</v>
      </c>
      <c r="AL21" s="8">
        <v>605.47094700000002</v>
      </c>
      <c r="AM21" s="8">
        <v>-19.620132000000002</v>
      </c>
      <c r="AN21" s="8">
        <v>42.667755</v>
      </c>
      <c r="AO21" s="8">
        <v>628.51855499999999</v>
      </c>
      <c r="AP21" s="8">
        <v>5.2358950000000002</v>
      </c>
      <c r="AQ21" s="8">
        <v>299.199005</v>
      </c>
      <c r="AR21" s="10">
        <v>1524.8127440000001</v>
      </c>
      <c r="AT21" s="8">
        <v>39.178004999999999</v>
      </c>
      <c r="AU21" s="8">
        <v>79.973183000000006</v>
      </c>
      <c r="AV21" s="8">
        <v>67.397178999999994</v>
      </c>
      <c r="AW21" s="8">
        <v>0</v>
      </c>
      <c r="AX21" s="8">
        <v>32.105964999999998</v>
      </c>
      <c r="AY21" s="8">
        <v>218.65432699999999</v>
      </c>
      <c r="AZ21" s="8">
        <v>1872.797241</v>
      </c>
      <c r="BA21" s="8">
        <v>112.922577</v>
      </c>
      <c r="BB21" s="8">
        <v>2.3217999999999999E-2</v>
      </c>
      <c r="BC21" s="8">
        <v>637.87835700000005</v>
      </c>
      <c r="BD21" s="8">
        <v>2842.2758789999998</v>
      </c>
      <c r="BF21" s="8">
        <v>46.035271000000002</v>
      </c>
      <c r="BG21" s="8">
        <v>403.95825200000002</v>
      </c>
      <c r="BH21" s="8">
        <v>50.611854999999998</v>
      </c>
      <c r="BI21" s="8">
        <v>0</v>
      </c>
      <c r="BJ21" s="8">
        <v>500.60537699999998</v>
      </c>
      <c r="BK21" s="8">
        <v>411.81051600000001</v>
      </c>
      <c r="BL21" s="8">
        <v>0</v>
      </c>
      <c r="BM21" s="8">
        <v>2098.4333499999998</v>
      </c>
      <c r="BN21" s="8">
        <v>15.327335</v>
      </c>
      <c r="BO21" s="8">
        <v>5.8731169999999997</v>
      </c>
      <c r="BP21" s="8">
        <v>331.12390099999999</v>
      </c>
      <c r="BQ21" s="8">
        <v>0</v>
      </c>
      <c r="BR21" s="10">
        <v>3363.1733399999998</v>
      </c>
      <c r="BT21" s="16"/>
      <c r="BU21" s="16"/>
      <c r="BV21" s="16"/>
      <c r="BW21" s="16">
        <v>353718000</v>
      </c>
      <c r="BX21" s="21">
        <f t="shared" si="0"/>
        <v>88.460402557878311</v>
      </c>
      <c r="BZ21" s="8">
        <v>0.73908700000000005</v>
      </c>
      <c r="CA21" s="8">
        <v>502.79864500000002</v>
      </c>
      <c r="CB21" s="8">
        <v>82.266189999999995</v>
      </c>
      <c r="CC21" s="8">
        <v>121.860634</v>
      </c>
      <c r="CD21" s="8">
        <v>0</v>
      </c>
      <c r="CE21" s="8">
        <v>707.66455099999996</v>
      </c>
      <c r="CF21" s="8">
        <v>67.857849000000002</v>
      </c>
      <c r="CG21" s="8">
        <v>0</v>
      </c>
      <c r="CH21" s="8">
        <v>30.574646000000001</v>
      </c>
      <c r="CI21" s="8">
        <v>144.66192599999999</v>
      </c>
      <c r="CJ21" s="10">
        <v>950.75897199999997</v>
      </c>
      <c r="CL21" s="13">
        <v>3.0713499999999998</v>
      </c>
      <c r="CM21" s="13">
        <v>0.29655399999999998</v>
      </c>
      <c r="CN21" s="13">
        <v>1.4057029999999999</v>
      </c>
      <c r="CO21" s="13">
        <v>0.14446100000000001</v>
      </c>
      <c r="CP21" s="13">
        <v>1.6239950000000001</v>
      </c>
      <c r="CQ21" s="13">
        <v>3.5518779999999999</v>
      </c>
      <c r="CR21" s="13">
        <v>10.09394</v>
      </c>
      <c r="CS21" s="13">
        <v>8.7127540000000003</v>
      </c>
      <c r="CT21" s="13">
        <v>0</v>
      </c>
      <c r="CU21" s="13">
        <v>2.098433</v>
      </c>
      <c r="CV21" s="13">
        <v>10.811188</v>
      </c>
      <c r="CW21" s="13">
        <v>0.56691899999999995</v>
      </c>
      <c r="CX21" s="13">
        <v>0.99916499999999997</v>
      </c>
      <c r="CY21" s="13">
        <v>0</v>
      </c>
      <c r="CZ21" s="13">
        <v>-1.9619999999999999E-2</v>
      </c>
      <c r="DA21" s="13">
        <v>1.5464640000000001</v>
      </c>
      <c r="DB21" s="13">
        <v>0.78777699999999995</v>
      </c>
      <c r="DC21" s="13">
        <v>1.9570540000000001</v>
      </c>
      <c r="DD21" s="13">
        <v>4.335852</v>
      </c>
      <c r="DE21" s="13">
        <v>29.532274000000001</v>
      </c>
      <c r="DF21" s="13">
        <v>8.3821449999999995</v>
      </c>
      <c r="DG21" s="14">
        <v>37.914420999999997</v>
      </c>
    </row>
    <row r="22" spans="1:111" x14ac:dyDescent="0.25">
      <c r="A22" s="15">
        <v>2029</v>
      </c>
      <c r="B22" s="8">
        <v>5.04779</v>
      </c>
      <c r="C22" s="8">
        <v>0.90715699999999999</v>
      </c>
      <c r="D22" s="8">
        <v>10.046426</v>
      </c>
      <c r="E22" s="8">
        <v>77.977256999999994</v>
      </c>
      <c r="F22" s="8">
        <v>17.492380000000001</v>
      </c>
      <c r="G22" s="8">
        <v>111.471008</v>
      </c>
      <c r="H22" s="8">
        <v>16.70862</v>
      </c>
      <c r="I22" s="8">
        <v>258.18270899999999</v>
      </c>
      <c r="J22" s="8">
        <v>0.36598799999999998</v>
      </c>
      <c r="K22" s="8">
        <v>258.54870599999998</v>
      </c>
      <c r="L22" s="8">
        <v>12.680156999999999</v>
      </c>
      <c r="M22" s="8">
        <v>62.301448999999998</v>
      </c>
      <c r="N22" s="10">
        <v>461.70992999999999</v>
      </c>
      <c r="P22" s="8">
        <v>0</v>
      </c>
      <c r="Q22" s="8">
        <v>0</v>
      </c>
      <c r="R22" s="8">
        <v>0</v>
      </c>
      <c r="S22" s="8">
        <v>399.21929899999998</v>
      </c>
      <c r="T22" s="8">
        <v>1270.810303</v>
      </c>
      <c r="U22" s="8">
        <v>0</v>
      </c>
      <c r="V22" s="8">
        <v>1670.0295410000001</v>
      </c>
      <c r="W22" s="8">
        <v>1819.783936</v>
      </c>
      <c r="X22" s="8">
        <v>1468.247314</v>
      </c>
      <c r="Y22" s="8">
        <v>351.53656000000001</v>
      </c>
      <c r="Z22" s="8">
        <v>0</v>
      </c>
      <c r="AA22" s="8">
        <v>0</v>
      </c>
      <c r="AB22" s="8">
        <v>1.823178</v>
      </c>
      <c r="AC22" s="8">
        <v>161.03987100000001</v>
      </c>
      <c r="AD22" s="10">
        <v>3652.6765140000002</v>
      </c>
      <c r="AF22" s="8">
        <v>5.7435910000000003</v>
      </c>
      <c r="AG22" s="8">
        <v>12.213822</v>
      </c>
      <c r="AH22" s="8">
        <v>9.0350190000000001</v>
      </c>
      <c r="AI22" s="8">
        <v>16.797836</v>
      </c>
      <c r="AJ22" s="8">
        <v>43.790267999999998</v>
      </c>
      <c r="AK22" s="8">
        <v>541.52728300000001</v>
      </c>
      <c r="AL22" s="8">
        <v>596.85186799999997</v>
      </c>
      <c r="AM22" s="8">
        <v>-23.342193999999999</v>
      </c>
      <c r="AN22" s="8">
        <v>41.994331000000003</v>
      </c>
      <c r="AO22" s="8">
        <v>615.50396699999999</v>
      </c>
      <c r="AP22" s="8">
        <v>5.2358950000000002</v>
      </c>
      <c r="AQ22" s="8">
        <v>297.109039</v>
      </c>
      <c r="AR22" s="10">
        <v>1503.166504</v>
      </c>
      <c r="AT22" s="8">
        <v>39.095146</v>
      </c>
      <c r="AU22" s="8">
        <v>79.484238000000005</v>
      </c>
      <c r="AV22" s="8">
        <v>66.958099000000004</v>
      </c>
      <c r="AW22" s="8">
        <v>0</v>
      </c>
      <c r="AX22" s="8">
        <v>31.379286</v>
      </c>
      <c r="AY22" s="8">
        <v>216.916763</v>
      </c>
      <c r="AZ22" s="8">
        <v>1860.1682129999999</v>
      </c>
      <c r="BA22" s="8">
        <v>112.66098</v>
      </c>
      <c r="BB22" s="8">
        <v>2.3217999999999999E-2</v>
      </c>
      <c r="BC22" s="8">
        <v>627.25427200000001</v>
      </c>
      <c r="BD22" s="8">
        <v>2817.023193</v>
      </c>
      <c r="BF22" s="8">
        <v>46.026412999999998</v>
      </c>
      <c r="BG22" s="8">
        <v>401.087738</v>
      </c>
      <c r="BH22" s="8">
        <v>50.061447000000001</v>
      </c>
      <c r="BI22" s="8">
        <v>0</v>
      </c>
      <c r="BJ22" s="8">
        <v>497.17559799999998</v>
      </c>
      <c r="BK22" s="8">
        <v>410.23968500000001</v>
      </c>
      <c r="BL22" s="8">
        <v>0</v>
      </c>
      <c r="BM22" s="8">
        <v>2125.580078</v>
      </c>
      <c r="BN22" s="8">
        <v>15.349513999999999</v>
      </c>
      <c r="BO22" s="8">
        <v>5.8083939999999998</v>
      </c>
      <c r="BP22" s="8">
        <v>328.65313700000002</v>
      </c>
      <c r="BQ22" s="8">
        <v>0</v>
      </c>
      <c r="BR22" s="10">
        <v>3382.8063959999999</v>
      </c>
      <c r="BT22" s="16"/>
      <c r="BU22" s="16"/>
      <c r="BV22" s="16"/>
      <c r="BW22" s="16">
        <v>356107000</v>
      </c>
      <c r="BX22" s="21">
        <f t="shared" si="0"/>
        <v>89.057861272760704</v>
      </c>
      <c r="BZ22" s="8">
        <v>0.73908700000000005</v>
      </c>
      <c r="CA22" s="8">
        <v>503.65319799999997</v>
      </c>
      <c r="CB22" s="8">
        <v>82.566788000000003</v>
      </c>
      <c r="CC22" s="8">
        <v>122.108749</v>
      </c>
      <c r="CD22" s="8">
        <v>0</v>
      </c>
      <c r="CE22" s="8">
        <v>709.06781000000001</v>
      </c>
      <c r="CF22" s="8">
        <v>68.111389000000003</v>
      </c>
      <c r="CG22" s="8">
        <v>0</v>
      </c>
      <c r="CH22" s="8">
        <v>30.952805999999999</v>
      </c>
      <c r="CI22" s="8">
        <v>145.08140599999999</v>
      </c>
      <c r="CJ22" s="10">
        <v>953.21343999999999</v>
      </c>
      <c r="CL22" s="13">
        <v>3.0598269999999999</v>
      </c>
      <c r="CM22" s="13">
        <v>0.29608099999999998</v>
      </c>
      <c r="CN22" s="13">
        <v>1.405308</v>
      </c>
      <c r="CO22" s="13">
        <v>0.14493200000000001</v>
      </c>
      <c r="CP22" s="13">
        <v>1.6202000000000001</v>
      </c>
      <c r="CQ22" s="13">
        <v>3.5614080000000001</v>
      </c>
      <c r="CR22" s="13">
        <v>10.087755</v>
      </c>
      <c r="CS22" s="13">
        <v>8.7043610000000005</v>
      </c>
      <c r="CT22" s="13">
        <v>0</v>
      </c>
      <c r="CU22" s="13">
        <v>2.1255799999999998</v>
      </c>
      <c r="CV22" s="13">
        <v>10.829941</v>
      </c>
      <c r="CW22" s="13">
        <v>0.55824499999999999</v>
      </c>
      <c r="CX22" s="13">
        <v>0.99785900000000005</v>
      </c>
      <c r="CY22" s="13">
        <v>0</v>
      </c>
      <c r="CZ22" s="13">
        <v>-2.3342000000000002E-2</v>
      </c>
      <c r="DA22" s="13">
        <v>1.532762</v>
      </c>
      <c r="DB22" s="13">
        <v>0.78779299999999997</v>
      </c>
      <c r="DC22" s="13">
        <v>1.980974</v>
      </c>
      <c r="DD22" s="13">
        <v>4.3350530000000003</v>
      </c>
      <c r="DE22" s="13">
        <v>29.554279000000001</v>
      </c>
      <c r="DF22" s="13">
        <v>8.3498380000000001</v>
      </c>
      <c r="DG22" s="14">
        <v>37.904117999999997</v>
      </c>
    </row>
    <row r="23" spans="1:111" x14ac:dyDescent="0.25">
      <c r="A23" s="15">
        <v>2030</v>
      </c>
      <c r="B23" s="8">
        <v>5.1188330000000004</v>
      </c>
      <c r="C23" s="8">
        <v>0.95241600000000004</v>
      </c>
      <c r="D23" s="8">
        <v>10.088685</v>
      </c>
      <c r="E23" s="8">
        <v>81.054969999999997</v>
      </c>
      <c r="F23" s="8">
        <v>18.292066999999999</v>
      </c>
      <c r="G23" s="8">
        <v>115.506973</v>
      </c>
      <c r="H23" s="8">
        <v>16.855709000000001</v>
      </c>
      <c r="I23" s="8">
        <v>257.98373400000003</v>
      </c>
      <c r="J23" s="8">
        <v>0.36184500000000003</v>
      </c>
      <c r="K23" s="8">
        <v>258.34558099999998</v>
      </c>
      <c r="L23" s="8">
        <v>12.595915</v>
      </c>
      <c r="M23" s="8">
        <v>61.972126000000003</v>
      </c>
      <c r="N23" s="10">
        <v>465.27633700000001</v>
      </c>
      <c r="P23" s="8">
        <v>0</v>
      </c>
      <c r="Q23" s="8">
        <v>0</v>
      </c>
      <c r="R23" s="8">
        <v>0</v>
      </c>
      <c r="S23" s="8">
        <v>397.81457499999999</v>
      </c>
      <c r="T23" s="8">
        <v>1275.3763429999999</v>
      </c>
      <c r="U23" s="8">
        <v>0</v>
      </c>
      <c r="V23" s="8">
        <v>1673.190918</v>
      </c>
      <c r="W23" s="8">
        <v>1825.744629</v>
      </c>
      <c r="X23" s="8">
        <v>1469.762573</v>
      </c>
      <c r="Y23" s="8">
        <v>355.98202500000002</v>
      </c>
      <c r="Z23" s="8">
        <v>0</v>
      </c>
      <c r="AA23" s="8">
        <v>0</v>
      </c>
      <c r="AB23" s="8">
        <v>1.823178</v>
      </c>
      <c r="AC23" s="8">
        <v>161.32455400000001</v>
      </c>
      <c r="AD23" s="10">
        <v>3662.0832519999999</v>
      </c>
      <c r="AF23" s="8">
        <v>5.649813</v>
      </c>
      <c r="AG23" s="8">
        <v>12.237470999999999</v>
      </c>
      <c r="AH23" s="8">
        <v>8.9157569999999993</v>
      </c>
      <c r="AI23" s="8">
        <v>15.978706000000001</v>
      </c>
      <c r="AJ23" s="8">
        <v>42.781745999999998</v>
      </c>
      <c r="AK23" s="8">
        <v>535.17584199999999</v>
      </c>
      <c r="AL23" s="8">
        <v>587.56878700000004</v>
      </c>
      <c r="AM23" s="8">
        <v>-27.12236</v>
      </c>
      <c r="AN23" s="8">
        <v>41.273788000000003</v>
      </c>
      <c r="AO23" s="8">
        <v>601.72021500000005</v>
      </c>
      <c r="AP23" s="8">
        <v>5.2358950000000002</v>
      </c>
      <c r="AQ23" s="8">
        <v>294.40564000000001</v>
      </c>
      <c r="AR23" s="10">
        <v>1479.319336</v>
      </c>
      <c r="AT23" s="8">
        <v>39.563507000000001</v>
      </c>
      <c r="AU23" s="8">
        <v>79.152832000000004</v>
      </c>
      <c r="AV23" s="8">
        <v>66.506812999999994</v>
      </c>
      <c r="AW23" s="8">
        <v>0</v>
      </c>
      <c r="AX23" s="8">
        <v>30.521550999999999</v>
      </c>
      <c r="AY23" s="8">
        <v>215.74468999999999</v>
      </c>
      <c r="AZ23" s="8">
        <v>1846.6408690000001</v>
      </c>
      <c r="BA23" s="8">
        <v>112.355484</v>
      </c>
      <c r="BB23" s="8">
        <v>2.3217999999999999E-2</v>
      </c>
      <c r="BC23" s="8">
        <v>616.37811299999998</v>
      </c>
      <c r="BD23" s="8">
        <v>2791.1423340000001</v>
      </c>
      <c r="BF23" s="8">
        <v>46.175316000000002</v>
      </c>
      <c r="BG23" s="8">
        <v>400.38845800000001</v>
      </c>
      <c r="BH23" s="8">
        <v>49.785133000000002</v>
      </c>
      <c r="BI23" s="8">
        <v>0</v>
      </c>
      <c r="BJ23" s="8">
        <v>496.348907</v>
      </c>
      <c r="BK23" s="8">
        <v>410.60189800000001</v>
      </c>
      <c r="BL23" s="8">
        <v>0</v>
      </c>
      <c r="BM23" s="8">
        <v>2157.4040530000002</v>
      </c>
      <c r="BN23" s="8">
        <v>15.426485</v>
      </c>
      <c r="BO23" s="8">
        <v>5.7884370000000001</v>
      </c>
      <c r="BP23" s="8">
        <v>327.33227499999998</v>
      </c>
      <c r="BQ23" s="8">
        <v>0</v>
      </c>
      <c r="BR23" s="10">
        <v>3412.9020999999998</v>
      </c>
      <c r="BT23" s="16"/>
      <c r="BU23" s="16"/>
      <c r="BV23" s="16"/>
      <c r="BW23" s="16">
        <v>358471000</v>
      </c>
      <c r="BX23" s="21">
        <f t="shared" si="0"/>
        <v>89.649067803519173</v>
      </c>
      <c r="BZ23" s="8">
        <v>0.73908700000000005</v>
      </c>
      <c r="CA23" s="8">
        <v>504.53359999999998</v>
      </c>
      <c r="CB23" s="8">
        <v>82.802993999999998</v>
      </c>
      <c r="CC23" s="8">
        <v>122.364723</v>
      </c>
      <c r="CD23" s="8">
        <v>0</v>
      </c>
      <c r="CE23" s="8">
        <v>710.44042999999999</v>
      </c>
      <c r="CF23" s="8">
        <v>68.330001999999993</v>
      </c>
      <c r="CG23" s="8">
        <v>0</v>
      </c>
      <c r="CH23" s="8">
        <v>31.348586999999998</v>
      </c>
      <c r="CI23" s="8">
        <v>145.130661</v>
      </c>
      <c r="CJ23" s="10">
        <v>955.24969499999997</v>
      </c>
      <c r="CL23" s="13">
        <v>3.0471789999999999</v>
      </c>
      <c r="CM23" s="13">
        <v>0.29609600000000003</v>
      </c>
      <c r="CN23" s="13">
        <v>1.408344</v>
      </c>
      <c r="CO23" s="13">
        <v>0.146369</v>
      </c>
      <c r="CP23" s="13">
        <v>1.619845</v>
      </c>
      <c r="CQ23" s="13">
        <v>3.5815619999999999</v>
      </c>
      <c r="CR23" s="13">
        <v>10.099394</v>
      </c>
      <c r="CS23" s="13">
        <v>8.7120669999999993</v>
      </c>
      <c r="CT23" s="13">
        <v>0</v>
      </c>
      <c r="CU23" s="13">
        <v>2.1574040000000001</v>
      </c>
      <c r="CV23" s="13">
        <v>10.869471000000001</v>
      </c>
      <c r="CW23" s="13">
        <v>0.54897300000000004</v>
      </c>
      <c r="CX23" s="13">
        <v>0.99748000000000003</v>
      </c>
      <c r="CY23" s="13">
        <v>0</v>
      </c>
      <c r="CZ23" s="13">
        <v>-2.7122E-2</v>
      </c>
      <c r="DA23" s="13">
        <v>1.5193300000000001</v>
      </c>
      <c r="DB23" s="13">
        <v>0.78778700000000002</v>
      </c>
      <c r="DC23" s="13">
        <v>2.0066139999999999</v>
      </c>
      <c r="DD23" s="13">
        <v>4.3348829999999996</v>
      </c>
      <c r="DE23" s="13">
        <v>29.617477000000001</v>
      </c>
      <c r="DF23" s="13">
        <v>8.3259620000000005</v>
      </c>
      <c r="DG23" s="14">
        <v>37.943438999999998</v>
      </c>
    </row>
    <row r="24" spans="1:111" x14ac:dyDescent="0.25">
      <c r="A24" s="15">
        <v>2031</v>
      </c>
      <c r="B24" s="8">
        <v>5.1825279999999996</v>
      </c>
      <c r="C24" s="8">
        <v>0.99546299999999999</v>
      </c>
      <c r="D24" s="8">
        <v>10.126602</v>
      </c>
      <c r="E24" s="8">
        <v>84.271102999999997</v>
      </c>
      <c r="F24" s="8">
        <v>19.052084000000001</v>
      </c>
      <c r="G24" s="8">
        <v>119.62777699999999</v>
      </c>
      <c r="H24" s="8">
        <v>17.053982000000001</v>
      </c>
      <c r="I24" s="8">
        <v>257.71011399999998</v>
      </c>
      <c r="J24" s="8">
        <v>0.35773100000000002</v>
      </c>
      <c r="K24" s="8">
        <v>258.06784099999999</v>
      </c>
      <c r="L24" s="8">
        <v>12.553129</v>
      </c>
      <c r="M24" s="8">
        <v>61.596435999999997</v>
      </c>
      <c r="N24" s="10">
        <v>468.89917000000003</v>
      </c>
      <c r="P24" s="8">
        <v>0</v>
      </c>
      <c r="Q24" s="8">
        <v>0</v>
      </c>
      <c r="R24" s="8">
        <v>0</v>
      </c>
      <c r="S24" s="8">
        <v>396.19552599999997</v>
      </c>
      <c r="T24" s="8">
        <v>1276.3842770000001</v>
      </c>
      <c r="U24" s="8">
        <v>7.7200000000000001E-4</v>
      </c>
      <c r="V24" s="8">
        <v>1672.5805660000001</v>
      </c>
      <c r="W24" s="8">
        <v>1827.3610839999999</v>
      </c>
      <c r="X24" s="8">
        <v>1469.463745</v>
      </c>
      <c r="Y24" s="8">
        <v>357.89730800000001</v>
      </c>
      <c r="Z24" s="8">
        <v>0</v>
      </c>
      <c r="AA24" s="8">
        <v>0</v>
      </c>
      <c r="AB24" s="8">
        <v>1.823178</v>
      </c>
      <c r="AC24" s="8">
        <v>161.22297699999999</v>
      </c>
      <c r="AD24" s="10">
        <v>3662.9877929999998</v>
      </c>
      <c r="AF24" s="8">
        <v>5.5532250000000003</v>
      </c>
      <c r="AG24" s="8">
        <v>12.25296</v>
      </c>
      <c r="AH24" s="8">
        <v>8.7727950000000003</v>
      </c>
      <c r="AI24" s="8">
        <v>15.193661000000001</v>
      </c>
      <c r="AJ24" s="8">
        <v>41.772644</v>
      </c>
      <c r="AK24" s="8">
        <v>529.60778800000003</v>
      </c>
      <c r="AL24" s="8">
        <v>578.94250499999998</v>
      </c>
      <c r="AM24" s="8">
        <v>-30.941673000000002</v>
      </c>
      <c r="AN24" s="8">
        <v>40.581916999999997</v>
      </c>
      <c r="AO24" s="8">
        <v>588.582764</v>
      </c>
      <c r="AP24" s="8">
        <v>5.2358950000000002</v>
      </c>
      <c r="AQ24" s="8">
        <v>292.05914300000001</v>
      </c>
      <c r="AR24" s="10">
        <v>1457.2581789999999</v>
      </c>
      <c r="AT24" s="8">
        <v>39.141106000000001</v>
      </c>
      <c r="AU24" s="8">
        <v>78.605591000000004</v>
      </c>
      <c r="AV24" s="8">
        <v>65.884444999999999</v>
      </c>
      <c r="AW24" s="8">
        <v>0</v>
      </c>
      <c r="AX24" s="8">
        <v>28.76182</v>
      </c>
      <c r="AY24" s="8">
        <v>212.39295999999999</v>
      </c>
      <c r="AZ24" s="8">
        <v>1839.65625</v>
      </c>
      <c r="BA24" s="8">
        <v>112.08822600000001</v>
      </c>
      <c r="BB24" s="8">
        <v>2.3217999999999999E-2</v>
      </c>
      <c r="BC24" s="8">
        <v>606.34173599999997</v>
      </c>
      <c r="BD24" s="8">
        <v>2770.5024410000001</v>
      </c>
      <c r="BF24" s="8">
        <v>46.188670999999999</v>
      </c>
      <c r="BG24" s="8">
        <v>397.560608</v>
      </c>
      <c r="BH24" s="8">
        <v>49.145645000000002</v>
      </c>
      <c r="BI24" s="8">
        <v>0</v>
      </c>
      <c r="BJ24" s="8">
        <v>492.89489700000001</v>
      </c>
      <c r="BK24" s="8">
        <v>408.911316</v>
      </c>
      <c r="BL24" s="8">
        <v>0</v>
      </c>
      <c r="BM24" s="8">
        <v>2176.0263669999999</v>
      </c>
      <c r="BN24" s="8">
        <v>15.478462</v>
      </c>
      <c r="BO24" s="8">
        <v>5.7122580000000003</v>
      </c>
      <c r="BP24" s="8">
        <v>324.552887</v>
      </c>
      <c r="BQ24" s="8">
        <v>0</v>
      </c>
      <c r="BR24" s="10">
        <v>3423.576172</v>
      </c>
      <c r="BT24" s="16"/>
      <c r="BU24" s="16"/>
      <c r="BV24" s="16"/>
      <c r="BW24" s="16">
        <v>360792000</v>
      </c>
      <c r="BX24" s="21">
        <f t="shared" si="0"/>
        <v>90.229520577584495</v>
      </c>
      <c r="BZ24" s="8">
        <v>0.73908700000000005</v>
      </c>
      <c r="CA24" s="8">
        <v>505.16748000000001</v>
      </c>
      <c r="CB24" s="8">
        <v>83.059555000000003</v>
      </c>
      <c r="CC24" s="8">
        <v>122.586372</v>
      </c>
      <c r="CD24" s="8">
        <v>0</v>
      </c>
      <c r="CE24" s="8">
        <v>711.55249000000003</v>
      </c>
      <c r="CF24" s="8">
        <v>68.543678</v>
      </c>
      <c r="CG24" s="8">
        <v>0</v>
      </c>
      <c r="CH24" s="8">
        <v>31.717593999999998</v>
      </c>
      <c r="CI24" s="8">
        <v>145.119812</v>
      </c>
      <c r="CJ24" s="10">
        <v>956.93359399999997</v>
      </c>
      <c r="CL24" s="13">
        <v>3.0393810000000001</v>
      </c>
      <c r="CM24" s="13">
        <v>0.29544199999999998</v>
      </c>
      <c r="CN24" s="13">
        <v>1.407902</v>
      </c>
      <c r="CO24" s="13">
        <v>0.14601800000000001</v>
      </c>
      <c r="CP24" s="13">
        <v>1.6226290000000001</v>
      </c>
      <c r="CQ24" s="13">
        <v>3.5946920000000002</v>
      </c>
      <c r="CR24" s="13">
        <v>10.106064</v>
      </c>
      <c r="CS24" s="13">
        <v>8.7301950000000001</v>
      </c>
      <c r="CT24" s="13">
        <v>0</v>
      </c>
      <c r="CU24" s="13">
        <v>2.1760259999999998</v>
      </c>
      <c r="CV24" s="13">
        <v>10.906221</v>
      </c>
      <c r="CW24" s="13">
        <v>0.54030400000000001</v>
      </c>
      <c r="CX24" s="13">
        <v>0.99706700000000004</v>
      </c>
      <c r="CY24" s="13">
        <v>0</v>
      </c>
      <c r="CZ24" s="13">
        <v>-3.0942000000000001E-2</v>
      </c>
      <c r="DA24" s="13">
        <v>1.506429</v>
      </c>
      <c r="DB24" s="13">
        <v>0.787825</v>
      </c>
      <c r="DC24" s="13">
        <v>2.0321349999999998</v>
      </c>
      <c r="DD24" s="13">
        <v>4.3305030000000002</v>
      </c>
      <c r="DE24" s="13">
        <v>29.669176</v>
      </c>
      <c r="DF24" s="13">
        <v>8.2872710000000005</v>
      </c>
      <c r="DG24" s="14">
        <v>37.956448000000002</v>
      </c>
    </row>
    <row r="25" spans="1:111" x14ac:dyDescent="0.25">
      <c r="A25" s="15">
        <v>2032</v>
      </c>
      <c r="B25" s="8">
        <v>5.2040980000000001</v>
      </c>
      <c r="C25" s="8">
        <v>1.026651</v>
      </c>
      <c r="D25" s="8">
        <v>10.109113000000001</v>
      </c>
      <c r="E25" s="8">
        <v>86.689269999999993</v>
      </c>
      <c r="F25" s="8">
        <v>19.598742999999999</v>
      </c>
      <c r="G25" s="8">
        <v>122.627876</v>
      </c>
      <c r="H25" s="8">
        <v>17.185043</v>
      </c>
      <c r="I25" s="8">
        <v>254.314728</v>
      </c>
      <c r="J25" s="8">
        <v>0.35364299999999999</v>
      </c>
      <c r="K25" s="8">
        <v>254.66836499999999</v>
      </c>
      <c r="L25" s="8">
        <v>12.43112</v>
      </c>
      <c r="M25" s="8">
        <v>60.978518999999999</v>
      </c>
      <c r="N25" s="10">
        <v>467.89093000000003</v>
      </c>
      <c r="P25" s="8">
        <v>0</v>
      </c>
      <c r="Q25" s="8">
        <v>0</v>
      </c>
      <c r="R25" s="8">
        <v>0</v>
      </c>
      <c r="S25" s="8">
        <v>396.16095000000001</v>
      </c>
      <c r="T25" s="8">
        <v>1281.0390620000001</v>
      </c>
      <c r="U25" s="8">
        <v>0</v>
      </c>
      <c r="V25" s="8">
        <v>1677.1999510000001</v>
      </c>
      <c r="W25" s="8">
        <v>1829.0507809999999</v>
      </c>
      <c r="X25" s="8">
        <v>1468.0648189999999</v>
      </c>
      <c r="Y25" s="8">
        <v>360.98599200000001</v>
      </c>
      <c r="Z25" s="8">
        <v>0</v>
      </c>
      <c r="AA25" s="8">
        <v>0</v>
      </c>
      <c r="AB25" s="8">
        <v>1.823178</v>
      </c>
      <c r="AC25" s="8">
        <v>161.27465799999999</v>
      </c>
      <c r="AD25" s="10">
        <v>3669.3486330000001</v>
      </c>
      <c r="AF25" s="8">
        <v>5.4544579999999998</v>
      </c>
      <c r="AG25" s="8">
        <v>12.305985</v>
      </c>
      <c r="AH25" s="8">
        <v>8.6366829999999997</v>
      </c>
      <c r="AI25" s="8">
        <v>14.695180000000001</v>
      </c>
      <c r="AJ25" s="8">
        <v>41.092308000000003</v>
      </c>
      <c r="AK25" s="8">
        <v>524.15838599999995</v>
      </c>
      <c r="AL25" s="8">
        <v>570.38171399999999</v>
      </c>
      <c r="AM25" s="8">
        <v>-34.815345999999998</v>
      </c>
      <c r="AN25" s="8">
        <v>39.884101999999999</v>
      </c>
      <c r="AO25" s="8">
        <v>575.45043899999996</v>
      </c>
      <c r="AP25" s="8">
        <v>5.2358950000000002</v>
      </c>
      <c r="AQ25" s="8">
        <v>289.70330799999999</v>
      </c>
      <c r="AR25" s="10">
        <v>1435.640259</v>
      </c>
      <c r="AT25" s="8">
        <v>38.834209000000001</v>
      </c>
      <c r="AU25" s="8">
        <v>77.976151000000002</v>
      </c>
      <c r="AV25" s="8">
        <v>65.212410000000006</v>
      </c>
      <c r="AW25" s="8">
        <v>0</v>
      </c>
      <c r="AX25" s="8">
        <v>26.221534999999999</v>
      </c>
      <c r="AY25" s="8">
        <v>208.244293</v>
      </c>
      <c r="AZ25" s="8">
        <v>1835.102905</v>
      </c>
      <c r="BA25" s="8">
        <v>111.83442700000001</v>
      </c>
      <c r="BB25" s="8">
        <v>2.3217999999999999E-2</v>
      </c>
      <c r="BC25" s="8">
        <v>597.31475799999998</v>
      </c>
      <c r="BD25" s="8">
        <v>2752.5195309999999</v>
      </c>
      <c r="BF25" s="8">
        <v>46.180095999999999</v>
      </c>
      <c r="BG25" s="8">
        <v>396.07910199999998</v>
      </c>
      <c r="BH25" s="8">
        <v>48.760039999999996</v>
      </c>
      <c r="BI25" s="8">
        <v>0</v>
      </c>
      <c r="BJ25" s="8">
        <v>491.019226</v>
      </c>
      <c r="BK25" s="8">
        <v>408.80035400000003</v>
      </c>
      <c r="BL25" s="8">
        <v>0</v>
      </c>
      <c r="BM25" s="8">
        <v>2206.5378420000002</v>
      </c>
      <c r="BN25" s="8">
        <v>15.512269</v>
      </c>
      <c r="BO25" s="8">
        <v>5.6816440000000004</v>
      </c>
      <c r="BP25" s="8">
        <v>322.66461199999998</v>
      </c>
      <c r="BQ25" s="8">
        <v>0</v>
      </c>
      <c r="BR25" s="10">
        <v>3450.2158199999999</v>
      </c>
      <c r="BT25" s="16"/>
      <c r="BU25" s="16"/>
      <c r="BV25" s="16"/>
      <c r="BW25" s="16">
        <v>363070000</v>
      </c>
      <c r="BX25" s="21">
        <f t="shared" si="0"/>
        <v>90.799219594956654</v>
      </c>
      <c r="BZ25" s="8">
        <v>0.73908700000000005</v>
      </c>
      <c r="CA25" s="8">
        <v>507.21044899999998</v>
      </c>
      <c r="CB25" s="8">
        <v>83.918364999999994</v>
      </c>
      <c r="CC25" s="8">
        <v>123.135666</v>
      </c>
      <c r="CD25" s="8">
        <v>0</v>
      </c>
      <c r="CE25" s="8">
        <v>715.00354000000004</v>
      </c>
      <c r="CF25" s="8">
        <v>69.332565000000002</v>
      </c>
      <c r="CG25" s="8">
        <v>0</v>
      </c>
      <c r="CH25" s="8">
        <v>32.112656000000001</v>
      </c>
      <c r="CI25" s="8">
        <v>145.442215</v>
      </c>
      <c r="CJ25" s="10">
        <v>961.89099099999999</v>
      </c>
      <c r="CL25" s="13">
        <v>3.0321380000000002</v>
      </c>
      <c r="CM25" s="13">
        <v>0.29572500000000002</v>
      </c>
      <c r="CN25" s="13">
        <v>1.4058820000000001</v>
      </c>
      <c r="CO25" s="13">
        <v>0.145458</v>
      </c>
      <c r="CP25" s="13">
        <v>1.6284829999999999</v>
      </c>
      <c r="CQ25" s="13">
        <v>3.5993930000000001</v>
      </c>
      <c r="CR25" s="13">
        <v>10.10708</v>
      </c>
      <c r="CS25" s="13">
        <v>8.7510100000000008</v>
      </c>
      <c r="CT25" s="13">
        <v>0</v>
      </c>
      <c r="CU25" s="13">
        <v>2.2065380000000001</v>
      </c>
      <c r="CV25" s="13">
        <v>10.957547999999999</v>
      </c>
      <c r="CW25" s="13">
        <v>0.53169999999999995</v>
      </c>
      <c r="CX25" s="13">
        <v>0.99294099999999996</v>
      </c>
      <c r="CY25" s="13">
        <v>0</v>
      </c>
      <c r="CZ25" s="13">
        <v>-3.4814999999999999E-2</v>
      </c>
      <c r="DA25" s="13">
        <v>1.4898260000000001</v>
      </c>
      <c r="DB25" s="13">
        <v>0.78783999999999998</v>
      </c>
      <c r="DC25" s="13">
        <v>2.0484429999999998</v>
      </c>
      <c r="DD25" s="13">
        <v>4.3226180000000003</v>
      </c>
      <c r="DE25" s="13">
        <v>29.713353999999999</v>
      </c>
      <c r="DF25" s="13">
        <v>8.2371449999999999</v>
      </c>
      <c r="DG25" s="14">
        <v>37.950499999999998</v>
      </c>
    </row>
    <row r="26" spans="1:111" x14ac:dyDescent="0.25">
      <c r="A26" s="15">
        <v>2033</v>
      </c>
      <c r="B26" s="8">
        <v>5.214791</v>
      </c>
      <c r="C26" s="8">
        <v>1.0364530000000001</v>
      </c>
      <c r="D26" s="8">
        <v>10.103737000000001</v>
      </c>
      <c r="E26" s="8">
        <v>88.152100000000004</v>
      </c>
      <c r="F26" s="8">
        <v>19.760593</v>
      </c>
      <c r="G26" s="8">
        <v>124.26767700000001</v>
      </c>
      <c r="H26" s="8">
        <v>17.236979000000002</v>
      </c>
      <c r="I26" s="8">
        <v>254.06826799999999</v>
      </c>
      <c r="J26" s="8">
        <v>0.34958699999999998</v>
      </c>
      <c r="K26" s="8">
        <v>254.41786200000001</v>
      </c>
      <c r="L26" s="8">
        <v>12.425011</v>
      </c>
      <c r="M26" s="8">
        <v>60.600430000000003</v>
      </c>
      <c r="N26" s="10">
        <v>468.947968</v>
      </c>
      <c r="P26" s="8">
        <v>0</v>
      </c>
      <c r="Q26" s="8">
        <v>0</v>
      </c>
      <c r="R26" s="8">
        <v>0</v>
      </c>
      <c r="S26" s="8">
        <v>394.61828600000001</v>
      </c>
      <c r="T26" s="8">
        <v>1279.2705080000001</v>
      </c>
      <c r="U26" s="8">
        <v>0</v>
      </c>
      <c r="V26" s="8">
        <v>1673.888794</v>
      </c>
      <c r="W26" s="8">
        <v>1827.586182</v>
      </c>
      <c r="X26" s="8">
        <v>1467.505249</v>
      </c>
      <c r="Y26" s="8">
        <v>360.08090199999998</v>
      </c>
      <c r="Z26" s="8">
        <v>0</v>
      </c>
      <c r="AA26" s="8">
        <v>0</v>
      </c>
      <c r="AB26" s="8">
        <v>1.823178</v>
      </c>
      <c r="AC26" s="8">
        <v>161.09324599999999</v>
      </c>
      <c r="AD26" s="10">
        <v>3664.3916020000001</v>
      </c>
      <c r="AF26" s="8">
        <v>5.3539789999999998</v>
      </c>
      <c r="AG26" s="8">
        <v>12.449533000000001</v>
      </c>
      <c r="AH26" s="8">
        <v>8.5343909999999994</v>
      </c>
      <c r="AI26" s="8">
        <v>14.850766999999999</v>
      </c>
      <c r="AJ26" s="8">
        <v>41.188675000000003</v>
      </c>
      <c r="AK26" s="8">
        <v>518.667236</v>
      </c>
      <c r="AL26" s="8">
        <v>561.46575900000005</v>
      </c>
      <c r="AM26" s="8">
        <v>-38.733704000000003</v>
      </c>
      <c r="AN26" s="8">
        <v>39.156917999999997</v>
      </c>
      <c r="AO26" s="8">
        <v>561.88897699999995</v>
      </c>
      <c r="AP26" s="8">
        <v>5.2358950000000002</v>
      </c>
      <c r="AQ26" s="8">
        <v>286.98651100000001</v>
      </c>
      <c r="AR26" s="10">
        <v>1413.9672849999999</v>
      </c>
      <c r="AT26" s="8">
        <v>39.026749000000002</v>
      </c>
      <c r="AU26" s="8">
        <v>77.285820000000001</v>
      </c>
      <c r="AV26" s="8">
        <v>64.470344999999995</v>
      </c>
      <c r="AW26" s="8">
        <v>0</v>
      </c>
      <c r="AX26" s="8">
        <v>24.573101000000001</v>
      </c>
      <c r="AY26" s="8">
        <v>205.35601800000001</v>
      </c>
      <c r="AZ26" s="8">
        <v>1823.8702390000001</v>
      </c>
      <c r="BA26" s="8">
        <v>111.51783</v>
      </c>
      <c r="BB26" s="8">
        <v>2.3217999999999999E-2</v>
      </c>
      <c r="BC26" s="8">
        <v>585.36596699999996</v>
      </c>
      <c r="BD26" s="8">
        <v>2726.1333009999998</v>
      </c>
      <c r="BF26" s="8">
        <v>46.126430999999997</v>
      </c>
      <c r="BG26" s="8">
        <v>394.63458300000002</v>
      </c>
      <c r="BH26" s="8">
        <v>48.399082</v>
      </c>
      <c r="BI26" s="8">
        <v>0</v>
      </c>
      <c r="BJ26" s="8">
        <v>489.16009500000001</v>
      </c>
      <c r="BK26" s="8">
        <v>408.88128699999999</v>
      </c>
      <c r="BL26" s="8">
        <v>0</v>
      </c>
      <c r="BM26" s="8">
        <v>2237.2416990000002</v>
      </c>
      <c r="BN26" s="8">
        <v>15.521595</v>
      </c>
      <c r="BO26" s="8">
        <v>5.658315</v>
      </c>
      <c r="BP26" s="8">
        <v>321.11077899999998</v>
      </c>
      <c r="BQ26" s="8">
        <v>0</v>
      </c>
      <c r="BR26" s="10">
        <v>3477.5737300000001</v>
      </c>
      <c r="BT26" s="16"/>
      <c r="BU26" s="16"/>
      <c r="BV26" s="16"/>
      <c r="BW26" s="16">
        <v>365307000</v>
      </c>
      <c r="BX26" s="21">
        <f t="shared" si="0"/>
        <v>91.358665030365586</v>
      </c>
      <c r="BZ26" s="8">
        <v>0.73908700000000005</v>
      </c>
      <c r="CA26" s="8">
        <v>507.50939899999997</v>
      </c>
      <c r="CB26" s="8">
        <v>84.024895000000001</v>
      </c>
      <c r="CC26" s="8">
        <v>123.267258</v>
      </c>
      <c r="CD26" s="8">
        <v>0</v>
      </c>
      <c r="CE26" s="8">
        <v>715.54064900000003</v>
      </c>
      <c r="CF26" s="8">
        <v>69.406836999999996</v>
      </c>
      <c r="CG26" s="8">
        <v>0</v>
      </c>
      <c r="CH26" s="8">
        <v>32.487976000000003</v>
      </c>
      <c r="CI26" s="8">
        <v>145.46951300000001</v>
      </c>
      <c r="CJ26" s="10">
        <v>962.90502900000001</v>
      </c>
      <c r="CL26" s="13">
        <v>3.0157409999999998</v>
      </c>
      <c r="CM26" s="13">
        <v>0.29538500000000001</v>
      </c>
      <c r="CN26" s="13">
        <v>1.404817</v>
      </c>
      <c r="CO26" s="13">
        <v>0.14610899999999999</v>
      </c>
      <c r="CP26" s="13">
        <v>1.624155</v>
      </c>
      <c r="CQ26" s="13">
        <v>3.6029930000000001</v>
      </c>
      <c r="CR26" s="13">
        <v>10.0892</v>
      </c>
      <c r="CS26" s="13">
        <v>8.7561710000000001</v>
      </c>
      <c r="CT26" s="13">
        <v>0</v>
      </c>
      <c r="CU26" s="13">
        <v>2.2372420000000002</v>
      </c>
      <c r="CV26" s="13">
        <v>10.993413</v>
      </c>
      <c r="CW26" s="13">
        <v>0.52277899999999999</v>
      </c>
      <c r="CX26" s="13">
        <v>0.99241299999999999</v>
      </c>
      <c r="CY26" s="13">
        <v>0</v>
      </c>
      <c r="CZ26" s="13">
        <v>-3.8733999999999998E-2</v>
      </c>
      <c r="DA26" s="13">
        <v>1.476459</v>
      </c>
      <c r="DB26" s="13">
        <v>0.78784299999999996</v>
      </c>
      <c r="DC26" s="13">
        <v>2.0722740000000002</v>
      </c>
      <c r="DD26" s="13">
        <v>4.3165649999999998</v>
      </c>
      <c r="DE26" s="13">
        <v>29.735754</v>
      </c>
      <c r="DF26" s="13">
        <v>8.2035920000000004</v>
      </c>
      <c r="DG26" s="14">
        <v>37.939346</v>
      </c>
    </row>
    <row r="27" spans="1:111" x14ac:dyDescent="0.25">
      <c r="A27" s="15">
        <v>2034</v>
      </c>
      <c r="B27" s="8">
        <v>5.2333959999999999</v>
      </c>
      <c r="C27" s="8">
        <v>1.0448569999999999</v>
      </c>
      <c r="D27" s="8">
        <v>10.107237</v>
      </c>
      <c r="E27" s="8">
        <v>89.673218000000006</v>
      </c>
      <c r="F27" s="8">
        <v>19.897369000000001</v>
      </c>
      <c r="G27" s="8">
        <v>125.95607800000001</v>
      </c>
      <c r="H27" s="8">
        <v>17.279872999999998</v>
      </c>
      <c r="I27" s="8">
        <v>255.783447</v>
      </c>
      <c r="J27" s="8">
        <v>0.34556399999999998</v>
      </c>
      <c r="K27" s="8">
        <v>256.12899800000002</v>
      </c>
      <c r="L27" s="8">
        <v>12.441189</v>
      </c>
      <c r="M27" s="8">
        <v>60.425507000000003</v>
      </c>
      <c r="N27" s="10">
        <v>472.23165899999998</v>
      </c>
      <c r="P27" s="8">
        <v>0</v>
      </c>
      <c r="Q27" s="8">
        <v>0</v>
      </c>
      <c r="R27" s="8">
        <v>0</v>
      </c>
      <c r="S27" s="8">
        <v>392.83627300000001</v>
      </c>
      <c r="T27" s="8">
        <v>1277.1240230000001</v>
      </c>
      <c r="U27" s="8">
        <v>0</v>
      </c>
      <c r="V27" s="8">
        <v>1669.960327</v>
      </c>
      <c r="W27" s="8">
        <v>1830.1188959999999</v>
      </c>
      <c r="X27" s="8">
        <v>1471.5627440000001</v>
      </c>
      <c r="Y27" s="8">
        <v>358.55609099999998</v>
      </c>
      <c r="Z27" s="8">
        <v>0</v>
      </c>
      <c r="AA27" s="8">
        <v>0</v>
      </c>
      <c r="AB27" s="8">
        <v>1.823178</v>
      </c>
      <c r="AC27" s="8">
        <v>160.44271900000001</v>
      </c>
      <c r="AD27" s="10">
        <v>3662.344971</v>
      </c>
      <c r="AF27" s="8">
        <v>5.2463030000000002</v>
      </c>
      <c r="AG27" s="8">
        <v>12.62476</v>
      </c>
      <c r="AH27" s="8">
        <v>8.4227939999999997</v>
      </c>
      <c r="AI27" s="8">
        <v>14.986539</v>
      </c>
      <c r="AJ27" s="8">
        <v>41.280396000000003</v>
      </c>
      <c r="AK27" s="8">
        <v>512.97778300000004</v>
      </c>
      <c r="AL27" s="8">
        <v>552.63781700000004</v>
      </c>
      <c r="AM27" s="8">
        <v>-42.694541999999998</v>
      </c>
      <c r="AN27" s="8">
        <v>38.425685999999999</v>
      </c>
      <c r="AO27" s="8">
        <v>548.36895800000002</v>
      </c>
      <c r="AP27" s="8">
        <v>5.2358950000000002</v>
      </c>
      <c r="AQ27" s="8">
        <v>284.04840100000001</v>
      </c>
      <c r="AR27" s="10">
        <v>1391.9113769999999</v>
      </c>
      <c r="AT27" s="8">
        <v>38.536448999999998</v>
      </c>
      <c r="AU27" s="8">
        <v>76.537391999999997</v>
      </c>
      <c r="AV27" s="8">
        <v>63.620162999999998</v>
      </c>
      <c r="AW27" s="8">
        <v>0</v>
      </c>
      <c r="AX27" s="8">
        <v>23.196331000000001</v>
      </c>
      <c r="AY27" s="8">
        <v>201.89033499999999</v>
      </c>
      <c r="AZ27" s="8">
        <v>1813.831177</v>
      </c>
      <c r="BA27" s="8">
        <v>111.244156</v>
      </c>
      <c r="BB27" s="8">
        <v>2.3217999999999999E-2</v>
      </c>
      <c r="BC27" s="8">
        <v>573.64093000000003</v>
      </c>
      <c r="BD27" s="8">
        <v>2700.6298830000001</v>
      </c>
      <c r="BF27" s="8">
        <v>46.144257000000003</v>
      </c>
      <c r="BG27" s="8">
        <v>394.04614299999997</v>
      </c>
      <c r="BH27" s="8">
        <v>48.146434999999997</v>
      </c>
      <c r="BI27" s="8">
        <v>0</v>
      </c>
      <c r="BJ27" s="8">
        <v>488.33682299999998</v>
      </c>
      <c r="BK27" s="8">
        <v>409.61920199999997</v>
      </c>
      <c r="BL27" s="8">
        <v>0</v>
      </c>
      <c r="BM27" s="8">
        <v>2264.2302249999998</v>
      </c>
      <c r="BN27" s="8">
        <v>15.540146999999999</v>
      </c>
      <c r="BO27" s="8">
        <v>5.6500899999999996</v>
      </c>
      <c r="BP27" s="8">
        <v>320.18322799999999</v>
      </c>
      <c r="BQ27" s="8">
        <v>0</v>
      </c>
      <c r="BR27" s="10">
        <v>3503.5595699999999</v>
      </c>
      <c r="BT27" s="16"/>
      <c r="BU27" s="16"/>
      <c r="BV27" s="16"/>
      <c r="BW27" s="16">
        <v>367503000</v>
      </c>
      <c r="BX27" s="21">
        <f t="shared" si="0"/>
        <v>91.907856883811249</v>
      </c>
      <c r="BZ27" s="8">
        <v>0.73908700000000005</v>
      </c>
      <c r="CA27" s="8">
        <v>508.12933299999997</v>
      </c>
      <c r="CB27" s="8">
        <v>84.285713000000001</v>
      </c>
      <c r="CC27" s="8">
        <v>123.48735000000001</v>
      </c>
      <c r="CD27" s="8">
        <v>0</v>
      </c>
      <c r="CE27" s="8">
        <v>716.641479</v>
      </c>
      <c r="CF27" s="8">
        <v>69.579819000000001</v>
      </c>
      <c r="CG27" s="8">
        <v>0</v>
      </c>
      <c r="CH27" s="8">
        <v>32.872802999999998</v>
      </c>
      <c r="CI27" s="8">
        <v>145.599457</v>
      </c>
      <c r="CJ27" s="10">
        <v>964.69360400000005</v>
      </c>
      <c r="CL27" s="13">
        <v>2.9800909999999998</v>
      </c>
      <c r="CM27" s="13">
        <v>0.295373</v>
      </c>
      <c r="CN27" s="13">
        <v>1.4076230000000001</v>
      </c>
      <c r="CO27" s="13">
        <v>0.14597199999999999</v>
      </c>
      <c r="CP27" s="13">
        <v>1.636485</v>
      </c>
      <c r="CQ27" s="13">
        <v>3.6142069999999999</v>
      </c>
      <c r="CR27" s="13">
        <v>10.079749</v>
      </c>
      <c r="CS27" s="13">
        <v>8.7700779999999998</v>
      </c>
      <c r="CT27" s="13">
        <v>0</v>
      </c>
      <c r="CU27" s="13">
        <v>2.26423</v>
      </c>
      <c r="CV27" s="13">
        <v>11.034307</v>
      </c>
      <c r="CW27" s="13">
        <v>0.51394399999999996</v>
      </c>
      <c r="CX27" s="13">
        <v>0.99442799999999998</v>
      </c>
      <c r="CY27" s="13">
        <v>0</v>
      </c>
      <c r="CZ27" s="13">
        <v>-4.2694999999999997E-2</v>
      </c>
      <c r="DA27" s="13">
        <v>1.4656769999999999</v>
      </c>
      <c r="DB27" s="13">
        <v>0.78784299999999996</v>
      </c>
      <c r="DC27" s="13">
        <v>2.1028769999999999</v>
      </c>
      <c r="DD27" s="13">
        <v>4.3170739999999999</v>
      </c>
      <c r="DE27" s="13">
        <v>29.787531000000001</v>
      </c>
      <c r="DF27" s="13">
        <v>8.1859090000000005</v>
      </c>
      <c r="DG27" s="14">
        <v>37.973441999999999</v>
      </c>
    </row>
    <row r="28" spans="1:111" x14ac:dyDescent="0.25">
      <c r="A28" s="15">
        <v>2035</v>
      </c>
      <c r="B28" s="8">
        <v>5.2680230000000003</v>
      </c>
      <c r="C28" s="8">
        <v>1.0526390000000001</v>
      </c>
      <c r="D28" s="8">
        <v>10.139927999999999</v>
      </c>
      <c r="E28" s="8">
        <v>91.233727000000002</v>
      </c>
      <c r="F28" s="8">
        <v>20.022644</v>
      </c>
      <c r="G28" s="8">
        <v>127.716965</v>
      </c>
      <c r="H28" s="8">
        <v>17.362684000000002</v>
      </c>
      <c r="I28" s="8">
        <v>257.89221199999997</v>
      </c>
      <c r="J28" s="8">
        <v>0.34220400000000001</v>
      </c>
      <c r="K28" s="8">
        <v>258.23440599999998</v>
      </c>
      <c r="L28" s="8">
        <v>12.466866</v>
      </c>
      <c r="M28" s="8">
        <v>60.390197999999998</v>
      </c>
      <c r="N28" s="10">
        <v>476.17111199999999</v>
      </c>
      <c r="P28" s="8">
        <v>0</v>
      </c>
      <c r="Q28" s="8">
        <v>0</v>
      </c>
      <c r="R28" s="8">
        <v>0</v>
      </c>
      <c r="S28" s="8">
        <v>392.516571</v>
      </c>
      <c r="T28" s="8">
        <v>1280.9697269999999</v>
      </c>
      <c r="U28" s="8">
        <v>0</v>
      </c>
      <c r="V28" s="8">
        <v>1673.486328</v>
      </c>
      <c r="W28" s="8">
        <v>1831.3294679999999</v>
      </c>
      <c r="X28" s="8">
        <v>1471.940552</v>
      </c>
      <c r="Y28" s="8">
        <v>359.38894699999997</v>
      </c>
      <c r="Z28" s="8">
        <v>0</v>
      </c>
      <c r="AA28" s="8">
        <v>0</v>
      </c>
      <c r="AB28" s="8">
        <v>1.823178</v>
      </c>
      <c r="AC28" s="8">
        <v>160.673462</v>
      </c>
      <c r="AD28" s="10">
        <v>3667.3125</v>
      </c>
      <c r="AF28" s="8">
        <v>5.1366139999999998</v>
      </c>
      <c r="AG28" s="8">
        <v>12.749612000000001</v>
      </c>
      <c r="AH28" s="8">
        <v>8.2911529999999996</v>
      </c>
      <c r="AI28" s="8">
        <v>15.118423</v>
      </c>
      <c r="AJ28" s="8">
        <v>41.295802999999999</v>
      </c>
      <c r="AK28" s="8">
        <v>506.67028800000003</v>
      </c>
      <c r="AL28" s="8">
        <v>543.20574999999997</v>
      </c>
      <c r="AM28" s="8">
        <v>-46.655616999999999</v>
      </c>
      <c r="AN28" s="8">
        <v>37.647506999999997</v>
      </c>
      <c r="AO28" s="8">
        <v>534.197632</v>
      </c>
      <c r="AP28" s="8">
        <v>5.2358950000000002</v>
      </c>
      <c r="AQ28" s="8">
        <v>280.42767300000003</v>
      </c>
      <c r="AR28" s="10">
        <v>1367.8271480000001</v>
      </c>
      <c r="AT28" s="8">
        <v>38.622501</v>
      </c>
      <c r="AU28" s="8">
        <v>75.94426</v>
      </c>
      <c r="AV28" s="8">
        <v>62.976570000000002</v>
      </c>
      <c r="AW28" s="8">
        <v>0</v>
      </c>
      <c r="AX28" s="8">
        <v>22.059145000000001</v>
      </c>
      <c r="AY28" s="8">
        <v>199.60247799999999</v>
      </c>
      <c r="AZ28" s="8">
        <v>1802.7250979999999</v>
      </c>
      <c r="BA28" s="8">
        <v>110.96637699999999</v>
      </c>
      <c r="BB28" s="8">
        <v>2.3217999999999999E-2</v>
      </c>
      <c r="BC28" s="8">
        <v>562.12628199999995</v>
      </c>
      <c r="BD28" s="8">
        <v>2675.4433589999999</v>
      </c>
      <c r="BF28" s="8">
        <v>46.095196000000001</v>
      </c>
      <c r="BG28" s="8">
        <v>391.58914199999998</v>
      </c>
      <c r="BH28" s="8">
        <v>47.580238000000001</v>
      </c>
      <c r="BI28" s="8">
        <v>0</v>
      </c>
      <c r="BJ28" s="8">
        <v>485.26455700000002</v>
      </c>
      <c r="BK28" s="8">
        <v>408.11895800000002</v>
      </c>
      <c r="BL28" s="8">
        <v>0</v>
      </c>
      <c r="BM28" s="8">
        <v>2292.8562010000001</v>
      </c>
      <c r="BN28" s="8">
        <v>15.561674</v>
      </c>
      <c r="BO28" s="8">
        <v>5.5879339999999997</v>
      </c>
      <c r="BP28" s="8">
        <v>317.90472399999999</v>
      </c>
      <c r="BQ28" s="8">
        <v>0</v>
      </c>
      <c r="BR28" s="10">
        <v>3525.2941890000002</v>
      </c>
      <c r="BT28" s="16"/>
      <c r="BU28" s="16"/>
      <c r="BV28" s="16"/>
      <c r="BW28" s="16">
        <v>369662000</v>
      </c>
      <c r="BX28" s="21">
        <f t="shared" si="0"/>
        <v>92.447795504753543</v>
      </c>
      <c r="BZ28" s="8">
        <v>0.73908700000000005</v>
      </c>
      <c r="CA28" s="8">
        <v>508.61346400000002</v>
      </c>
      <c r="CB28" s="8">
        <v>84.520386000000002</v>
      </c>
      <c r="CC28" s="8">
        <v>123.674988</v>
      </c>
      <c r="CD28" s="8">
        <v>0</v>
      </c>
      <c r="CE28" s="8">
        <v>717.54791299999999</v>
      </c>
      <c r="CF28" s="8">
        <v>69.731598000000005</v>
      </c>
      <c r="CG28" s="8">
        <v>0</v>
      </c>
      <c r="CH28" s="8">
        <v>33.249878000000002</v>
      </c>
      <c r="CI28" s="8">
        <v>145.715744</v>
      </c>
      <c r="CJ28" s="10">
        <v>966.24517800000001</v>
      </c>
      <c r="CL28" s="13">
        <v>2.968086</v>
      </c>
      <c r="CM28" s="13">
        <v>0.29478199999999999</v>
      </c>
      <c r="CN28" s="13">
        <v>1.409405</v>
      </c>
      <c r="CO28" s="13">
        <v>0.14668200000000001</v>
      </c>
      <c r="CP28" s="13">
        <v>1.6248849999999999</v>
      </c>
      <c r="CQ28" s="13">
        <v>3.6348690000000001</v>
      </c>
      <c r="CR28" s="13">
        <v>10.078709</v>
      </c>
      <c r="CS28" s="13">
        <v>8.7818339999999999</v>
      </c>
      <c r="CT28" s="13">
        <v>0</v>
      </c>
      <c r="CU28" s="13">
        <v>2.292856</v>
      </c>
      <c r="CV28" s="13">
        <v>11.07469</v>
      </c>
      <c r="CW28" s="13">
        <v>0.50456199999999995</v>
      </c>
      <c r="CX28" s="13">
        <v>0.99690299999999998</v>
      </c>
      <c r="CY28" s="13">
        <v>0</v>
      </c>
      <c r="CZ28" s="13">
        <v>-4.6656000000000003E-2</v>
      </c>
      <c r="DA28" s="13">
        <v>1.454809</v>
      </c>
      <c r="DB28" s="13">
        <v>0.78617499999999996</v>
      </c>
      <c r="DC28" s="13">
        <v>2.1325959999999999</v>
      </c>
      <c r="DD28" s="13">
        <v>4.3166770000000003</v>
      </c>
      <c r="DE28" s="13">
        <v>29.843654999999998</v>
      </c>
      <c r="DF28" s="13">
        <v>8.1590729999999994</v>
      </c>
      <c r="DG28" s="14">
        <v>38.002727999999998</v>
      </c>
    </row>
    <row r="29" spans="1:111" x14ac:dyDescent="0.25">
      <c r="A29" s="15">
        <v>2036</v>
      </c>
      <c r="B29" s="8">
        <v>5.297771</v>
      </c>
      <c r="C29" s="8">
        <v>1.06124</v>
      </c>
      <c r="D29" s="8">
        <v>10.171132</v>
      </c>
      <c r="E29" s="8">
        <v>93.029510000000002</v>
      </c>
      <c r="F29" s="8">
        <v>20.162552000000002</v>
      </c>
      <c r="G29" s="8">
        <v>129.72219799999999</v>
      </c>
      <c r="H29" s="8">
        <v>17.457433999999999</v>
      </c>
      <c r="I29" s="8">
        <v>259.69122299999998</v>
      </c>
      <c r="J29" s="8">
        <v>0.34115899999999999</v>
      </c>
      <c r="K29" s="8">
        <v>260.03237899999999</v>
      </c>
      <c r="L29" s="8">
        <v>12.517906</v>
      </c>
      <c r="M29" s="8">
        <v>60.531413999999998</v>
      </c>
      <c r="N29" s="10">
        <v>480.26132200000001</v>
      </c>
      <c r="P29" s="8">
        <v>0</v>
      </c>
      <c r="Q29" s="8">
        <v>0</v>
      </c>
      <c r="R29" s="8">
        <v>0</v>
      </c>
      <c r="S29" s="8">
        <v>393.68240400000002</v>
      </c>
      <c r="T29" s="8">
        <v>1284.08374</v>
      </c>
      <c r="U29" s="8">
        <v>0</v>
      </c>
      <c r="V29" s="8">
        <v>1677.7661129999999</v>
      </c>
      <c r="W29" s="8">
        <v>1830.0219729999999</v>
      </c>
      <c r="X29" s="8">
        <v>1470.377563</v>
      </c>
      <c r="Y29" s="8">
        <v>359.644409</v>
      </c>
      <c r="Z29" s="8">
        <v>0</v>
      </c>
      <c r="AA29" s="8">
        <v>0</v>
      </c>
      <c r="AB29" s="8">
        <v>1.823178</v>
      </c>
      <c r="AC29" s="8">
        <v>160.82382200000001</v>
      </c>
      <c r="AD29" s="10">
        <v>3670.4350589999999</v>
      </c>
      <c r="AF29" s="8">
        <v>5.0124120000000003</v>
      </c>
      <c r="AG29" s="8">
        <v>12.913042000000001</v>
      </c>
      <c r="AH29" s="8">
        <v>8.1741700000000002</v>
      </c>
      <c r="AI29" s="8">
        <v>15.240405000000001</v>
      </c>
      <c r="AJ29" s="8">
        <v>41.340026999999999</v>
      </c>
      <c r="AK29" s="8">
        <v>500.23315400000001</v>
      </c>
      <c r="AL29" s="8">
        <v>534.46667500000001</v>
      </c>
      <c r="AM29" s="8">
        <v>-50.651001000000001</v>
      </c>
      <c r="AN29" s="8">
        <v>36.874695000000003</v>
      </c>
      <c r="AO29" s="8">
        <v>520.69036900000003</v>
      </c>
      <c r="AP29" s="8">
        <v>5.2358950000000002</v>
      </c>
      <c r="AQ29" s="8">
        <v>276.80407700000001</v>
      </c>
      <c r="AR29" s="10">
        <v>1344.303467</v>
      </c>
      <c r="AT29" s="8">
        <v>38.865135000000002</v>
      </c>
      <c r="AU29" s="8">
        <v>75.376266000000001</v>
      </c>
      <c r="AV29" s="8">
        <v>62.385662000000004</v>
      </c>
      <c r="AW29" s="8">
        <v>0</v>
      </c>
      <c r="AX29" s="8">
        <v>21.112278</v>
      </c>
      <c r="AY29" s="8">
        <v>197.73933400000001</v>
      </c>
      <c r="AZ29" s="8">
        <v>1790.353638</v>
      </c>
      <c r="BA29" s="8">
        <v>110.683716</v>
      </c>
      <c r="BB29" s="8">
        <v>2.3217999999999999E-2</v>
      </c>
      <c r="BC29" s="8">
        <v>550.621399</v>
      </c>
      <c r="BD29" s="8">
        <v>2649.4213869999999</v>
      </c>
      <c r="BF29" s="8">
        <v>45.946753999999999</v>
      </c>
      <c r="BG29" s="8">
        <v>389.05239899999998</v>
      </c>
      <c r="BH29" s="8">
        <v>47.080322000000002</v>
      </c>
      <c r="BI29" s="8">
        <v>0</v>
      </c>
      <c r="BJ29" s="8">
        <v>482.07946800000002</v>
      </c>
      <c r="BK29" s="8">
        <v>406.96942100000001</v>
      </c>
      <c r="BL29" s="8">
        <v>0</v>
      </c>
      <c r="BM29" s="8">
        <v>2319.999268</v>
      </c>
      <c r="BN29" s="8">
        <v>15.548899</v>
      </c>
      <c r="BO29" s="8">
        <v>5.5342779999999996</v>
      </c>
      <c r="BP29" s="8">
        <v>315.68499800000001</v>
      </c>
      <c r="BQ29" s="8">
        <v>0</v>
      </c>
      <c r="BR29" s="10">
        <v>3545.8161620000001</v>
      </c>
      <c r="BT29" s="16"/>
      <c r="BU29" s="16"/>
      <c r="BV29" s="16"/>
      <c r="BW29" s="16">
        <v>371788000</v>
      </c>
      <c r="BX29" s="21">
        <f t="shared" si="0"/>
        <v>92.979481242652227</v>
      </c>
      <c r="BZ29" s="8">
        <v>0.73908700000000005</v>
      </c>
      <c r="CA29" s="8">
        <v>509.37237499999998</v>
      </c>
      <c r="CB29" s="8">
        <v>84.801361</v>
      </c>
      <c r="CC29" s="8">
        <v>123.93259399999999</v>
      </c>
      <c r="CD29" s="8">
        <v>0</v>
      </c>
      <c r="CE29" s="8">
        <v>718.84539800000005</v>
      </c>
      <c r="CF29" s="8">
        <v>69.912766000000005</v>
      </c>
      <c r="CG29" s="8">
        <v>0</v>
      </c>
      <c r="CH29" s="8">
        <v>33.650222999999997</v>
      </c>
      <c r="CI29" s="8">
        <v>145.90893600000001</v>
      </c>
      <c r="CJ29" s="10">
        <v>968.31732199999999</v>
      </c>
      <c r="CL29" s="13">
        <v>2.9489999999999998</v>
      </c>
      <c r="CM29" s="13">
        <v>0.29442299999999999</v>
      </c>
      <c r="CN29" s="13">
        <v>1.4113849999999999</v>
      </c>
      <c r="CO29" s="13">
        <v>0.147675</v>
      </c>
      <c r="CP29" s="13">
        <v>1.6157319999999999</v>
      </c>
      <c r="CQ29" s="13">
        <v>3.6594250000000001</v>
      </c>
      <c r="CR29" s="13">
        <v>10.077641</v>
      </c>
      <c r="CS29" s="13">
        <v>8.7855609999999995</v>
      </c>
      <c r="CT29" s="13">
        <v>0</v>
      </c>
      <c r="CU29" s="13">
        <v>2.3199990000000001</v>
      </c>
      <c r="CV29" s="13">
        <v>11.105560000000001</v>
      </c>
      <c r="CW29" s="13">
        <v>0.49585400000000002</v>
      </c>
      <c r="CX29" s="13">
        <v>0.99915799999999999</v>
      </c>
      <c r="CY29" s="13">
        <v>0</v>
      </c>
      <c r="CZ29" s="13">
        <v>-5.0651000000000002E-2</v>
      </c>
      <c r="DA29" s="13">
        <v>1.444361</v>
      </c>
      <c r="DB29" s="13">
        <v>0.78289399999999998</v>
      </c>
      <c r="DC29" s="13">
        <v>2.164174</v>
      </c>
      <c r="DD29" s="13">
        <v>4.3205330000000002</v>
      </c>
      <c r="DE29" s="13">
        <v>29.895161000000002</v>
      </c>
      <c r="DF29" s="13">
        <v>8.1429770000000001</v>
      </c>
      <c r="DG29" s="14">
        <v>38.038139000000001</v>
      </c>
    </row>
    <row r="30" spans="1:111" x14ac:dyDescent="0.25">
      <c r="A30" s="15">
        <v>2037</v>
      </c>
      <c r="B30" s="8">
        <v>5.3263910000000001</v>
      </c>
      <c r="C30" s="8">
        <v>1.069029</v>
      </c>
      <c r="D30" s="8">
        <v>10.207342000000001</v>
      </c>
      <c r="E30" s="8">
        <v>94.976607999999999</v>
      </c>
      <c r="F30" s="8">
        <v>20.288301000000001</v>
      </c>
      <c r="G30" s="8">
        <v>131.86767599999999</v>
      </c>
      <c r="H30" s="8">
        <v>17.610409000000001</v>
      </c>
      <c r="I30" s="8">
        <v>261.03478999999999</v>
      </c>
      <c r="J30" s="8">
        <v>0.340924</v>
      </c>
      <c r="K30" s="8">
        <v>261.37570199999999</v>
      </c>
      <c r="L30" s="8">
        <v>12.577662</v>
      </c>
      <c r="M30" s="8">
        <v>60.806277999999999</v>
      </c>
      <c r="N30" s="10">
        <v>484.23773199999999</v>
      </c>
      <c r="P30" s="8">
        <v>0</v>
      </c>
      <c r="Q30" s="8">
        <v>0</v>
      </c>
      <c r="R30" s="8">
        <v>0</v>
      </c>
      <c r="S30" s="8">
        <v>394.62631199999998</v>
      </c>
      <c r="T30" s="8">
        <v>1287.2780760000001</v>
      </c>
      <c r="U30" s="8">
        <v>0</v>
      </c>
      <c r="V30" s="8">
        <v>1681.904419</v>
      </c>
      <c r="W30" s="8">
        <v>1829.940186</v>
      </c>
      <c r="X30" s="8">
        <v>1470.226807</v>
      </c>
      <c r="Y30" s="8">
        <v>359.71331800000002</v>
      </c>
      <c r="Z30" s="8">
        <v>0</v>
      </c>
      <c r="AA30" s="8">
        <v>0</v>
      </c>
      <c r="AB30" s="8">
        <v>1.823178</v>
      </c>
      <c r="AC30" s="8">
        <v>161.092117</v>
      </c>
      <c r="AD30" s="10">
        <v>3674.76001</v>
      </c>
      <c r="AF30" s="8">
        <v>4.8886479999999999</v>
      </c>
      <c r="AG30" s="8">
        <v>13.04388</v>
      </c>
      <c r="AH30" s="8">
        <v>8.0194410000000005</v>
      </c>
      <c r="AI30" s="8">
        <v>15.43834</v>
      </c>
      <c r="AJ30" s="8">
        <v>41.390307999999997</v>
      </c>
      <c r="AK30" s="8">
        <v>493.65176400000001</v>
      </c>
      <c r="AL30" s="8">
        <v>526.04760699999997</v>
      </c>
      <c r="AM30" s="8">
        <v>-53.778388999999997</v>
      </c>
      <c r="AN30" s="8">
        <v>36.180591999999997</v>
      </c>
      <c r="AO30" s="8">
        <v>508.44982900000002</v>
      </c>
      <c r="AP30" s="8">
        <v>5.2358950000000002</v>
      </c>
      <c r="AQ30" s="8">
        <v>272.50952100000001</v>
      </c>
      <c r="AR30" s="10">
        <v>1321.2373050000001</v>
      </c>
      <c r="AT30" s="8">
        <v>38.102814000000002</v>
      </c>
      <c r="AU30" s="8">
        <v>74.961867999999996</v>
      </c>
      <c r="AV30" s="8">
        <v>61.864697</v>
      </c>
      <c r="AW30" s="8">
        <v>0</v>
      </c>
      <c r="AX30" s="8">
        <v>20.564491</v>
      </c>
      <c r="AY30" s="8">
        <v>195.493866</v>
      </c>
      <c r="AZ30" s="8">
        <v>1790.3524170000001</v>
      </c>
      <c r="BA30" s="8">
        <v>110.50181600000001</v>
      </c>
      <c r="BB30" s="8">
        <v>2.3217999999999999E-2</v>
      </c>
      <c r="BC30" s="8">
        <v>543.73107900000002</v>
      </c>
      <c r="BD30" s="8">
        <v>2640.1022950000001</v>
      </c>
      <c r="BF30" s="8">
        <v>45.717857000000002</v>
      </c>
      <c r="BG30" s="8">
        <v>387.19207799999998</v>
      </c>
      <c r="BH30" s="8">
        <v>46.770493000000002</v>
      </c>
      <c r="BI30" s="8">
        <v>0</v>
      </c>
      <c r="BJ30" s="8">
        <v>479.68042000000003</v>
      </c>
      <c r="BK30" s="8">
        <v>406.99975599999999</v>
      </c>
      <c r="BL30" s="8">
        <v>0</v>
      </c>
      <c r="BM30" s="8">
        <v>2346.5744629999999</v>
      </c>
      <c r="BN30" s="8">
        <v>15.50919</v>
      </c>
      <c r="BO30" s="8">
        <v>5.5142509999999998</v>
      </c>
      <c r="BP30" s="8">
        <v>314.155914</v>
      </c>
      <c r="BQ30" s="8">
        <v>0</v>
      </c>
      <c r="BR30" s="10">
        <v>3568.4340820000002</v>
      </c>
      <c r="BT30" s="16"/>
      <c r="BU30" s="16"/>
      <c r="BV30" s="16"/>
      <c r="BW30" s="16">
        <v>373883000</v>
      </c>
      <c r="BX30" s="21">
        <f t="shared" si="0"/>
        <v>93.503414272237237</v>
      </c>
      <c r="BZ30" s="8">
        <v>0.73908700000000005</v>
      </c>
      <c r="CA30" s="8">
        <v>510.59857199999999</v>
      </c>
      <c r="CB30" s="8">
        <v>85.306137000000007</v>
      </c>
      <c r="CC30" s="8">
        <v>124.296677</v>
      </c>
      <c r="CD30" s="8">
        <v>0</v>
      </c>
      <c r="CE30" s="8">
        <v>720.94049099999995</v>
      </c>
      <c r="CF30" s="8">
        <v>70.301749999999998</v>
      </c>
      <c r="CG30" s="8">
        <v>0</v>
      </c>
      <c r="CH30" s="8">
        <v>34.055087999999998</v>
      </c>
      <c r="CI30" s="8">
        <v>146.19750999999999</v>
      </c>
      <c r="CJ30" s="10">
        <v>971.49487299999998</v>
      </c>
      <c r="CL30" s="13">
        <v>2.9528530000000002</v>
      </c>
      <c r="CM30" s="13">
        <v>0.29454599999999997</v>
      </c>
      <c r="CN30" s="13">
        <v>1.413508</v>
      </c>
      <c r="CO30" s="13">
        <v>0.14693800000000001</v>
      </c>
      <c r="CP30" s="13">
        <v>1.6199239999999999</v>
      </c>
      <c r="CQ30" s="13">
        <v>3.6811180000000001</v>
      </c>
      <c r="CR30" s="13">
        <v>10.108888</v>
      </c>
      <c r="CS30" s="13">
        <v>8.8189480000000007</v>
      </c>
      <c r="CT30" s="13">
        <v>0</v>
      </c>
      <c r="CU30" s="13">
        <v>2.3465750000000001</v>
      </c>
      <c r="CV30" s="13">
        <v>11.165523</v>
      </c>
      <c r="CW30" s="13">
        <v>0.487618</v>
      </c>
      <c r="CX30" s="13">
        <v>1.0013989999999999</v>
      </c>
      <c r="CY30" s="13">
        <v>0</v>
      </c>
      <c r="CZ30" s="13">
        <v>-5.3777999999999999E-2</v>
      </c>
      <c r="DA30" s="13">
        <v>1.4352389999999999</v>
      </c>
      <c r="DB30" s="13">
        <v>0.78063800000000005</v>
      </c>
      <c r="DC30" s="13">
        <v>2.1937739999999999</v>
      </c>
      <c r="DD30" s="13">
        <v>4.3278249999999998</v>
      </c>
      <c r="DE30" s="13">
        <v>30.011884999999999</v>
      </c>
      <c r="DF30" s="13">
        <v>8.1323190000000007</v>
      </c>
      <c r="DG30" s="14">
        <v>38.144202999999997</v>
      </c>
    </row>
    <row r="31" spans="1:111" x14ac:dyDescent="0.25">
      <c r="A31" s="15">
        <v>2038</v>
      </c>
      <c r="B31" s="8">
        <v>5.3601929999999998</v>
      </c>
      <c r="C31" s="8">
        <v>1.075917</v>
      </c>
      <c r="D31" s="8">
        <v>10.257955000000001</v>
      </c>
      <c r="E31" s="8">
        <v>97.051331000000005</v>
      </c>
      <c r="F31" s="8">
        <v>20.412243</v>
      </c>
      <c r="G31" s="8">
        <v>134.15763899999999</v>
      </c>
      <c r="H31" s="8">
        <v>17.791793999999999</v>
      </c>
      <c r="I31" s="8">
        <v>262.70086700000002</v>
      </c>
      <c r="J31" s="8">
        <v>0.34068999999999999</v>
      </c>
      <c r="K31" s="8">
        <v>263.04156499999999</v>
      </c>
      <c r="L31" s="8">
        <v>12.639938000000001</v>
      </c>
      <c r="M31" s="8">
        <v>61.238289000000002</v>
      </c>
      <c r="N31" s="10">
        <v>488.86920199999997</v>
      </c>
      <c r="P31" s="8">
        <v>0</v>
      </c>
      <c r="Q31" s="8">
        <v>0</v>
      </c>
      <c r="R31" s="8">
        <v>0</v>
      </c>
      <c r="S31" s="8">
        <v>395.550995</v>
      </c>
      <c r="T31" s="8">
        <v>1293.4125979999999</v>
      </c>
      <c r="U31" s="8">
        <v>3.47E-3</v>
      </c>
      <c r="V31" s="8">
        <v>1688.9670410000001</v>
      </c>
      <c r="W31" s="8">
        <v>1833.8897710000001</v>
      </c>
      <c r="X31" s="8">
        <v>1473.141846</v>
      </c>
      <c r="Y31" s="8">
        <v>360.74795499999999</v>
      </c>
      <c r="Z31" s="8">
        <v>0</v>
      </c>
      <c r="AA31" s="8">
        <v>0</v>
      </c>
      <c r="AB31" s="8">
        <v>1.823178</v>
      </c>
      <c r="AC31" s="8">
        <v>161.939987</v>
      </c>
      <c r="AD31" s="10">
        <v>3686.6201169999999</v>
      </c>
      <c r="AF31" s="8">
        <v>4.7660749999999998</v>
      </c>
      <c r="AG31" s="8">
        <v>13.156575</v>
      </c>
      <c r="AH31" s="8">
        <v>7.8630089999999999</v>
      </c>
      <c r="AI31" s="8">
        <v>15.631086</v>
      </c>
      <c r="AJ31" s="8">
        <v>41.416744000000001</v>
      </c>
      <c r="AK31" s="8">
        <v>487.42288200000002</v>
      </c>
      <c r="AL31" s="8">
        <v>521.696594</v>
      </c>
      <c r="AM31" s="8">
        <v>-51.848526</v>
      </c>
      <c r="AN31" s="8">
        <v>36.111736000000001</v>
      </c>
      <c r="AO31" s="8">
        <v>505.95980800000001</v>
      </c>
      <c r="AP31" s="8">
        <v>5.2358950000000002</v>
      </c>
      <c r="AQ31" s="8">
        <v>266.32446299999998</v>
      </c>
      <c r="AR31" s="10">
        <v>1306.359741</v>
      </c>
      <c r="AT31" s="8">
        <v>37.502968000000003</v>
      </c>
      <c r="AU31" s="8">
        <v>74.553237999999993</v>
      </c>
      <c r="AV31" s="8">
        <v>61.389446</v>
      </c>
      <c r="AW31" s="8">
        <v>0</v>
      </c>
      <c r="AX31" s="8">
        <v>20.277363000000001</v>
      </c>
      <c r="AY31" s="8">
        <v>193.723007</v>
      </c>
      <c r="AZ31" s="8">
        <v>1789.5407709999999</v>
      </c>
      <c r="BA31" s="8">
        <v>110.332047</v>
      </c>
      <c r="BB31" s="8">
        <v>2.3217999999999999E-2</v>
      </c>
      <c r="BC31" s="8">
        <v>537.54022199999997</v>
      </c>
      <c r="BD31" s="8">
        <v>2631.1594239999999</v>
      </c>
      <c r="BF31" s="8">
        <v>45.569907999999998</v>
      </c>
      <c r="BG31" s="8">
        <v>383.280304</v>
      </c>
      <c r="BH31" s="8">
        <v>46.038142999999998</v>
      </c>
      <c r="BI31" s="8">
        <v>0</v>
      </c>
      <c r="BJ31" s="8">
        <v>474.88836700000002</v>
      </c>
      <c r="BK31" s="8">
        <v>403.774902</v>
      </c>
      <c r="BL31" s="8">
        <v>0</v>
      </c>
      <c r="BM31" s="8">
        <v>2369.7768550000001</v>
      </c>
      <c r="BN31" s="8">
        <v>15.496838</v>
      </c>
      <c r="BO31" s="8">
        <v>5.4120739999999996</v>
      </c>
      <c r="BP31" s="8">
        <v>310.82641599999999</v>
      </c>
      <c r="BQ31" s="8">
        <v>0</v>
      </c>
      <c r="BR31" s="10">
        <v>3580.1755370000001</v>
      </c>
      <c r="BT31" s="16"/>
      <c r="BU31" s="16"/>
      <c r="BV31" s="16"/>
      <c r="BW31" s="16">
        <v>375950000</v>
      </c>
      <c r="BX31" s="21">
        <f t="shared" si="0"/>
        <v>94.020344855603469</v>
      </c>
      <c r="BZ31" s="8">
        <v>0.73908700000000005</v>
      </c>
      <c r="CA31" s="8">
        <v>511.56839000000002</v>
      </c>
      <c r="CB31" s="8">
        <v>85.792266999999995</v>
      </c>
      <c r="CC31" s="8">
        <v>124.611824</v>
      </c>
      <c r="CD31" s="8">
        <v>0</v>
      </c>
      <c r="CE31" s="8">
        <v>722.71154799999999</v>
      </c>
      <c r="CF31" s="8">
        <v>70.649010000000004</v>
      </c>
      <c r="CG31" s="8">
        <v>0</v>
      </c>
      <c r="CH31" s="8">
        <v>34.437477000000001</v>
      </c>
      <c r="CI31" s="8">
        <v>146.40744000000001</v>
      </c>
      <c r="CJ31" s="10">
        <v>974.20544400000006</v>
      </c>
      <c r="CL31" s="13">
        <v>2.9429129999999999</v>
      </c>
      <c r="CM31" s="13">
        <v>0.29387999999999997</v>
      </c>
      <c r="CN31" s="13">
        <v>1.4135420000000001</v>
      </c>
      <c r="CO31" s="13">
        <v>0.14652000000000001</v>
      </c>
      <c r="CP31" s="13">
        <v>1.633086</v>
      </c>
      <c r="CQ31" s="13">
        <v>3.7064210000000002</v>
      </c>
      <c r="CR31" s="13">
        <v>10.136362999999999</v>
      </c>
      <c r="CS31" s="13">
        <v>8.8514569999999999</v>
      </c>
      <c r="CT31" s="13">
        <v>0</v>
      </c>
      <c r="CU31" s="13">
        <v>2.369777</v>
      </c>
      <c r="CV31" s="13">
        <v>11.221233</v>
      </c>
      <c r="CW31" s="13">
        <v>0.48407600000000001</v>
      </c>
      <c r="CX31" s="13">
        <v>1.0052479999999999</v>
      </c>
      <c r="CY31" s="13">
        <v>0</v>
      </c>
      <c r="CZ31" s="13">
        <v>-5.1848999999999999E-2</v>
      </c>
      <c r="DA31" s="13">
        <v>1.437476</v>
      </c>
      <c r="DB31" s="13">
        <v>0.781775</v>
      </c>
      <c r="DC31" s="13">
        <v>2.2234340000000001</v>
      </c>
      <c r="DD31" s="13">
        <v>4.3361850000000004</v>
      </c>
      <c r="DE31" s="13">
        <v>30.136462999999999</v>
      </c>
      <c r="DF31" s="13">
        <v>8.1271360000000001</v>
      </c>
      <c r="DG31" s="14">
        <v>38.263598999999999</v>
      </c>
    </row>
    <row r="32" spans="1:111" x14ac:dyDescent="0.25">
      <c r="A32" s="15">
        <v>2039</v>
      </c>
      <c r="B32" s="8">
        <v>5.3674679999999997</v>
      </c>
      <c r="C32" s="8">
        <v>1.0777699999999999</v>
      </c>
      <c r="D32" s="8">
        <v>10.281981</v>
      </c>
      <c r="E32" s="8">
        <v>99.002196999999995</v>
      </c>
      <c r="F32" s="8">
        <v>20.449047</v>
      </c>
      <c r="G32" s="8">
        <v>136.17846700000001</v>
      </c>
      <c r="H32" s="8">
        <v>17.898147999999999</v>
      </c>
      <c r="I32" s="8">
        <v>263.11215199999998</v>
      </c>
      <c r="J32" s="8">
        <v>0.33788800000000002</v>
      </c>
      <c r="K32" s="8">
        <v>263.45004299999999</v>
      </c>
      <c r="L32" s="8">
        <v>12.675347</v>
      </c>
      <c r="M32" s="8">
        <v>61.550933999999998</v>
      </c>
      <c r="N32" s="10">
        <v>491.75295999999997</v>
      </c>
      <c r="P32" s="8">
        <v>0</v>
      </c>
      <c r="Q32" s="8">
        <v>0</v>
      </c>
      <c r="R32" s="8">
        <v>0</v>
      </c>
      <c r="S32" s="8">
        <v>397.604218</v>
      </c>
      <c r="T32" s="8">
        <v>1296.0321039999999</v>
      </c>
      <c r="U32" s="8">
        <v>2.1580000000000002E-3</v>
      </c>
      <c r="V32" s="8">
        <v>1693.6385499999999</v>
      </c>
      <c r="W32" s="8">
        <v>1841.0104980000001</v>
      </c>
      <c r="X32" s="8">
        <v>1479.3376459999999</v>
      </c>
      <c r="Y32" s="8">
        <v>361.67279100000002</v>
      </c>
      <c r="Z32" s="8">
        <v>0</v>
      </c>
      <c r="AA32" s="8">
        <v>0</v>
      </c>
      <c r="AB32" s="8">
        <v>1.823178</v>
      </c>
      <c r="AC32" s="8">
        <v>162.661575</v>
      </c>
      <c r="AD32" s="10">
        <v>3699.133789</v>
      </c>
      <c r="AF32" s="8">
        <v>4.6248899999999997</v>
      </c>
      <c r="AG32" s="8">
        <v>13.258374</v>
      </c>
      <c r="AH32" s="8">
        <v>7.7094839999999998</v>
      </c>
      <c r="AI32" s="8">
        <v>15.757974000000001</v>
      </c>
      <c r="AJ32" s="8">
        <v>41.350723000000002</v>
      </c>
      <c r="AK32" s="8">
        <v>481.77478000000002</v>
      </c>
      <c r="AL32" s="8">
        <v>515.52319299999999</v>
      </c>
      <c r="AM32" s="8">
        <v>-49.780090000000001</v>
      </c>
      <c r="AN32" s="8">
        <v>35.970978000000002</v>
      </c>
      <c r="AO32" s="8">
        <v>501.71408100000002</v>
      </c>
      <c r="AP32" s="8">
        <v>5.2358950000000002</v>
      </c>
      <c r="AQ32" s="8">
        <v>264.19909699999999</v>
      </c>
      <c r="AR32" s="10">
        <v>1294.2745359999999</v>
      </c>
      <c r="AT32" s="8">
        <v>37.320613999999999</v>
      </c>
      <c r="AU32" s="8">
        <v>73.810776000000004</v>
      </c>
      <c r="AV32" s="8">
        <v>60.692290999999997</v>
      </c>
      <c r="AW32" s="8">
        <v>0</v>
      </c>
      <c r="AX32" s="8">
        <v>20.327629000000002</v>
      </c>
      <c r="AY32" s="8">
        <v>192.15130600000001</v>
      </c>
      <c r="AZ32" s="8">
        <v>1778.5982670000001</v>
      </c>
      <c r="BA32" s="8">
        <v>110.09317799999999</v>
      </c>
      <c r="BB32" s="8">
        <v>2.3217999999999999E-2</v>
      </c>
      <c r="BC32" s="8">
        <v>526.73919699999999</v>
      </c>
      <c r="BD32" s="8">
        <v>2607.6052249999998</v>
      </c>
      <c r="BF32" s="8">
        <v>45.549354999999998</v>
      </c>
      <c r="BG32" s="8">
        <v>382.06030299999998</v>
      </c>
      <c r="BH32" s="8">
        <v>45.797173000000001</v>
      </c>
      <c r="BI32" s="8">
        <v>0</v>
      </c>
      <c r="BJ32" s="8">
        <v>473.40683000000001</v>
      </c>
      <c r="BK32" s="8">
        <v>403.35086100000001</v>
      </c>
      <c r="BL32" s="8">
        <v>0</v>
      </c>
      <c r="BM32" s="8">
        <v>2390.741943</v>
      </c>
      <c r="BN32" s="8">
        <v>15.484196000000001</v>
      </c>
      <c r="BO32" s="8">
        <v>5.389831</v>
      </c>
      <c r="BP32" s="8">
        <v>309.453979</v>
      </c>
      <c r="BQ32" s="8">
        <v>0</v>
      </c>
      <c r="BR32" s="10">
        <v>3597.8276369999999</v>
      </c>
      <c r="BT32" s="16"/>
      <c r="BU32" s="16"/>
      <c r="BV32" s="16"/>
      <c r="BW32" s="16">
        <v>377993000</v>
      </c>
      <c r="BX32" s="21">
        <f t="shared" si="0"/>
        <v>94.531273342210724</v>
      </c>
      <c r="BZ32" s="8">
        <v>0.73908700000000005</v>
      </c>
      <c r="CA32" s="8">
        <v>512.48724400000003</v>
      </c>
      <c r="CB32" s="8">
        <v>86.207183999999998</v>
      </c>
      <c r="CC32" s="8">
        <v>124.89212000000001</v>
      </c>
      <c r="CD32" s="8">
        <v>0</v>
      </c>
      <c r="CE32" s="8">
        <v>724.32562299999995</v>
      </c>
      <c r="CF32" s="8">
        <v>70.951035000000005</v>
      </c>
      <c r="CG32" s="8">
        <v>0</v>
      </c>
      <c r="CH32" s="8">
        <v>34.836685000000003</v>
      </c>
      <c r="CI32" s="8">
        <v>146.670502</v>
      </c>
      <c r="CJ32" s="10">
        <v>976.78381300000001</v>
      </c>
      <c r="CL32" s="13">
        <v>2.9263330000000001</v>
      </c>
      <c r="CM32" s="13">
        <v>0.29397400000000001</v>
      </c>
      <c r="CN32" s="13">
        <v>1.4148019999999999</v>
      </c>
      <c r="CO32" s="13">
        <v>0.14706900000000001</v>
      </c>
      <c r="CP32" s="13">
        <v>1.615415</v>
      </c>
      <c r="CQ32" s="13">
        <v>3.7266810000000001</v>
      </c>
      <c r="CR32" s="13">
        <v>10.124274</v>
      </c>
      <c r="CS32" s="13">
        <v>8.8659149999999993</v>
      </c>
      <c r="CT32" s="13">
        <v>0</v>
      </c>
      <c r="CU32" s="13">
        <v>2.3907419999999999</v>
      </c>
      <c r="CV32" s="13">
        <v>11.256658</v>
      </c>
      <c r="CW32" s="13">
        <v>0.478877</v>
      </c>
      <c r="CX32" s="13">
        <v>1.007755</v>
      </c>
      <c r="CY32" s="13">
        <v>0</v>
      </c>
      <c r="CZ32" s="13">
        <v>-4.9779999999999998E-2</v>
      </c>
      <c r="DA32" s="13">
        <v>1.4368510000000001</v>
      </c>
      <c r="DB32" s="13">
        <v>0.78727199999999997</v>
      </c>
      <c r="DC32" s="13">
        <v>2.2510780000000001</v>
      </c>
      <c r="DD32" s="13">
        <v>4.341107</v>
      </c>
      <c r="DE32" s="13">
        <v>30.197239</v>
      </c>
      <c r="DF32" s="13">
        <v>8.1155609999999996</v>
      </c>
      <c r="DG32" s="14">
        <v>38.312801</v>
      </c>
    </row>
    <row r="33" spans="1:111" x14ac:dyDescent="0.25">
      <c r="A33" s="15">
        <v>2040</v>
      </c>
      <c r="B33" s="8">
        <v>5.366384</v>
      </c>
      <c r="C33" s="8">
        <v>1.074894</v>
      </c>
      <c r="D33" s="8">
        <v>10.300611</v>
      </c>
      <c r="E33" s="8">
        <v>100.881615</v>
      </c>
      <c r="F33" s="8">
        <v>20.400708999999999</v>
      </c>
      <c r="G33" s="8">
        <v>138.024216</v>
      </c>
      <c r="H33" s="8">
        <v>17.986563</v>
      </c>
      <c r="I33" s="8">
        <v>263.948669</v>
      </c>
      <c r="J33" s="8">
        <v>0.33511299999999999</v>
      </c>
      <c r="K33" s="8">
        <v>264.28378300000003</v>
      </c>
      <c r="L33" s="8">
        <v>12.693225999999999</v>
      </c>
      <c r="M33" s="8">
        <v>61.855742999999997</v>
      </c>
      <c r="N33" s="10">
        <v>494.84353599999997</v>
      </c>
      <c r="P33" s="8">
        <v>0</v>
      </c>
      <c r="Q33" s="8">
        <v>0</v>
      </c>
      <c r="R33" s="8">
        <v>0</v>
      </c>
      <c r="S33" s="8">
        <v>396.67929099999998</v>
      </c>
      <c r="T33" s="8">
        <v>1297.3774410000001</v>
      </c>
      <c r="U33" s="8">
        <v>0</v>
      </c>
      <c r="V33" s="8">
        <v>1694.056763</v>
      </c>
      <c r="W33" s="8">
        <v>1846.7817379999999</v>
      </c>
      <c r="X33" s="8">
        <v>1483.5200199999999</v>
      </c>
      <c r="Y33" s="8">
        <v>363.26165800000001</v>
      </c>
      <c r="Z33" s="8">
        <v>0</v>
      </c>
      <c r="AA33" s="8">
        <v>0</v>
      </c>
      <c r="AB33" s="8">
        <v>1.823178</v>
      </c>
      <c r="AC33" s="8">
        <v>163.12472500000001</v>
      </c>
      <c r="AD33" s="10">
        <v>3705.7863769999999</v>
      </c>
      <c r="AF33" s="8">
        <v>4.4716839999999998</v>
      </c>
      <c r="AG33" s="8">
        <v>13.315422999999999</v>
      </c>
      <c r="AH33" s="8">
        <v>7.5362010000000001</v>
      </c>
      <c r="AI33" s="8">
        <v>15.836219</v>
      </c>
      <c r="AJ33" s="8">
        <v>41.159526999999997</v>
      </c>
      <c r="AK33" s="8">
        <v>475.52545199999997</v>
      </c>
      <c r="AL33" s="8">
        <v>508.04248000000001</v>
      </c>
      <c r="AM33" s="8">
        <v>-47.667228999999999</v>
      </c>
      <c r="AN33" s="8">
        <v>35.753211999999998</v>
      </c>
      <c r="AO33" s="8">
        <v>496.12844799999999</v>
      </c>
      <c r="AP33" s="8">
        <v>5.2358950000000002</v>
      </c>
      <c r="AQ33" s="8">
        <v>261.782532</v>
      </c>
      <c r="AR33" s="10">
        <v>1279.8317870000001</v>
      </c>
      <c r="AT33" s="8">
        <v>37.290801999999999</v>
      </c>
      <c r="AU33" s="8">
        <v>72.965575999999999</v>
      </c>
      <c r="AV33" s="8">
        <v>59.860236999999998</v>
      </c>
      <c r="AW33" s="8">
        <v>0</v>
      </c>
      <c r="AX33" s="8">
        <v>20.343993999999999</v>
      </c>
      <c r="AY33" s="8">
        <v>190.46060199999999</v>
      </c>
      <c r="AZ33" s="8">
        <v>1765.6450199999999</v>
      </c>
      <c r="BA33" s="8">
        <v>109.824806</v>
      </c>
      <c r="BB33" s="8">
        <v>2.3217999999999999E-2</v>
      </c>
      <c r="BC33" s="8">
        <v>513.86682099999996</v>
      </c>
      <c r="BD33" s="8">
        <v>2579.820557</v>
      </c>
      <c r="BF33" s="8">
        <v>45.542682999999997</v>
      </c>
      <c r="BG33" s="8">
        <v>380.926331</v>
      </c>
      <c r="BH33" s="8">
        <v>45.578586999999999</v>
      </c>
      <c r="BI33" s="8">
        <v>0</v>
      </c>
      <c r="BJ33" s="8">
        <v>472.04760700000003</v>
      </c>
      <c r="BK33" s="8">
        <v>402.88433800000001</v>
      </c>
      <c r="BL33" s="8">
        <v>0</v>
      </c>
      <c r="BM33" s="8">
        <v>2405.8774410000001</v>
      </c>
      <c r="BN33" s="8">
        <v>15.483653</v>
      </c>
      <c r="BO33" s="8">
        <v>5.369275</v>
      </c>
      <c r="BP33" s="8">
        <v>308.06805400000002</v>
      </c>
      <c r="BQ33" s="8">
        <v>0</v>
      </c>
      <c r="BR33" s="10">
        <v>3609.7304690000001</v>
      </c>
      <c r="BT33" s="16"/>
      <c r="BU33" s="16"/>
      <c r="BV33" s="16"/>
      <c r="BW33" s="16">
        <v>380016000</v>
      </c>
      <c r="BX33" s="21">
        <f t="shared" si="0"/>
        <v>95.037200081518847</v>
      </c>
      <c r="BZ33" s="8">
        <v>0.73908700000000005</v>
      </c>
      <c r="CA33" s="8">
        <v>513.149902</v>
      </c>
      <c r="CB33" s="8">
        <v>86.569366000000002</v>
      </c>
      <c r="CC33" s="8">
        <v>125.118179</v>
      </c>
      <c r="CD33" s="8">
        <v>0</v>
      </c>
      <c r="CE33" s="8">
        <v>725.57647699999995</v>
      </c>
      <c r="CF33" s="8">
        <v>71.186072999999993</v>
      </c>
      <c r="CG33" s="8">
        <v>0</v>
      </c>
      <c r="CH33" s="8">
        <v>35.224552000000003</v>
      </c>
      <c r="CI33" s="8">
        <v>146.89698799999999</v>
      </c>
      <c r="CJ33" s="10">
        <v>978.884094</v>
      </c>
      <c r="CL33" s="13">
        <v>2.8999709999999999</v>
      </c>
      <c r="CM33" s="13">
        <v>0.294014</v>
      </c>
      <c r="CN33" s="13">
        <v>1.416825</v>
      </c>
      <c r="CO33" s="13">
        <v>0.147871</v>
      </c>
      <c r="CP33" s="13">
        <v>1.594425</v>
      </c>
      <c r="CQ33" s="13">
        <v>3.7462430000000002</v>
      </c>
      <c r="CR33" s="13">
        <v>10.099348000000001</v>
      </c>
      <c r="CS33" s="13">
        <v>8.8721460000000008</v>
      </c>
      <c r="CT33" s="13">
        <v>0</v>
      </c>
      <c r="CU33" s="13">
        <v>2.4058769999999998</v>
      </c>
      <c r="CV33" s="13">
        <v>11.278022999999999</v>
      </c>
      <c r="CW33" s="13">
        <v>0.47248400000000002</v>
      </c>
      <c r="CX33" s="13">
        <v>1.010883</v>
      </c>
      <c r="CY33" s="13">
        <v>0</v>
      </c>
      <c r="CZ33" s="13">
        <v>-4.7667000000000001E-2</v>
      </c>
      <c r="DA33" s="13">
        <v>1.4357</v>
      </c>
      <c r="DB33" s="13">
        <v>0.78659999999999997</v>
      </c>
      <c r="DC33" s="13">
        <v>2.2789630000000001</v>
      </c>
      <c r="DD33" s="13">
        <v>4.343502</v>
      </c>
      <c r="DE33" s="13">
        <v>30.222134</v>
      </c>
      <c r="DF33" s="13">
        <v>8.1042439999999996</v>
      </c>
      <c r="DG33" s="14">
        <v>38.326377999999998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1"/>
  <sheetViews>
    <sheetView workbookViewId="0"/>
  </sheetViews>
  <sheetFormatPr defaultColWidth="8.85546875" defaultRowHeight="15" x14ac:dyDescent="0.25"/>
  <cols>
    <col min="1" max="1" width="8.85546875" style="6"/>
    <col min="2" max="2" width="18.85546875" style="6" bestFit="1" customWidth="1"/>
    <col min="3" max="3" width="15.7109375" style="6" bestFit="1" customWidth="1"/>
    <col min="4" max="5" width="18.85546875" style="6" bestFit="1" customWidth="1"/>
    <col min="6" max="6" width="17.85546875" style="6" bestFit="1" customWidth="1"/>
    <col min="7" max="7" width="16.42578125" style="6" customWidth="1"/>
    <col min="8" max="8" width="18.85546875" style="6" bestFit="1" customWidth="1"/>
  </cols>
  <sheetData>
    <row r="1" spans="1:8" x14ac:dyDescent="0.25">
      <c r="A1" s="6" t="s">
        <v>0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</row>
    <row r="2" spans="1:8" x14ac:dyDescent="0.25">
      <c r="A2" s="6">
        <v>2011</v>
      </c>
      <c r="B2" s="24">
        <f>Data!M4*10^12</f>
        <v>34839428000000</v>
      </c>
      <c r="C2" s="24">
        <f>Data!AC4*10^12</f>
        <v>201604645000000</v>
      </c>
      <c r="D2" s="24">
        <f>Data!AQ4*10^12</f>
        <v>199444916000000</v>
      </c>
      <c r="E2" s="24">
        <f>Data!BC4*10^12</f>
        <v>468887573000000</v>
      </c>
      <c r="F2" s="24">
        <f>Data!BP4*10^12</f>
        <v>289734558000000</v>
      </c>
      <c r="G2" s="24">
        <f>Data!BX4*10^12</f>
        <v>77922862397321.828</v>
      </c>
      <c r="H2" s="24">
        <f>(Data!DD4*1000-SUM(Data!CH4:CI4))*10^12-SUM(B2:G2)</f>
        <v>1958135445602678.2</v>
      </c>
    </row>
    <row r="3" spans="1:8" x14ac:dyDescent="0.25">
      <c r="A3" s="6">
        <v>2012</v>
      </c>
      <c r="B3" s="24">
        <f>Data!M5*10^12</f>
        <v>43982491000000</v>
      </c>
      <c r="C3" s="24">
        <f>Data!AC5*10^12</f>
        <v>196283630000000</v>
      </c>
      <c r="D3" s="24">
        <f>Data!AQ5*10^12</f>
        <v>208489471000000</v>
      </c>
      <c r="E3" s="24">
        <f>Data!BC5*10^12</f>
        <v>470407867000000</v>
      </c>
      <c r="F3" s="24">
        <f>Data!BP5*10^12</f>
        <v>294360413000000</v>
      </c>
      <c r="G3" s="24">
        <f>Data!BX5*10^12</f>
        <v>78495842811009.594</v>
      </c>
      <c r="H3" s="24">
        <f>(Data!DD5*1000-SUM(Data!CH5:CI5))*10^12-SUM(B3:G3)</f>
        <v>1912956834188990.5</v>
      </c>
    </row>
    <row r="4" spans="1:8" x14ac:dyDescent="0.25">
      <c r="A4" s="6">
        <v>2013</v>
      </c>
      <c r="B4" s="24">
        <f>Data!M6*10^12</f>
        <v>47065346000000</v>
      </c>
      <c r="C4" s="24">
        <f>Data!AC6*10^12</f>
        <v>196283630000000</v>
      </c>
      <c r="D4" s="24">
        <f>Data!AQ6*10^12</f>
        <v>208382889000000</v>
      </c>
      <c r="E4" s="24">
        <f>Data!BC6*10^12</f>
        <v>472822205000000</v>
      </c>
      <c r="F4" s="24">
        <f>Data!BP6*10^12</f>
        <v>301259216000000</v>
      </c>
      <c r="G4" s="24">
        <f>Data!BX6*10^12</f>
        <v>79059828332441.937</v>
      </c>
      <c r="H4" s="24">
        <f>(Data!DD6*1000-SUM(Data!CH6:CI6))*10^12-SUM(B4:G4)</f>
        <v>1864448697667558</v>
      </c>
    </row>
    <row r="5" spans="1:8" x14ac:dyDescent="0.25">
      <c r="A5" s="6">
        <v>2014</v>
      </c>
      <c r="B5" s="24">
        <f>Data!M7*10^12</f>
        <v>50180828000000</v>
      </c>
      <c r="C5" s="24">
        <f>Data!AC7*10^12</f>
        <v>196283630000000</v>
      </c>
      <c r="D5" s="24">
        <f>Data!AQ7*10^12</f>
        <v>220489319000000</v>
      </c>
      <c r="E5" s="24">
        <f>Data!BC7*10^12</f>
        <v>483203430000000</v>
      </c>
      <c r="F5" s="24">
        <f>Data!BP7*10^12</f>
        <v>313431885000000</v>
      </c>
      <c r="G5" s="24">
        <f>Data!BX7*10^12</f>
        <v>79711640154638.281</v>
      </c>
      <c r="H5" s="24">
        <f>(Data!DD7*1000-SUM(Data!CH7:CI7))*10^12-SUM(B5:G5)</f>
        <v>1950626546845362.2</v>
      </c>
    </row>
    <row r="6" spans="1:8" x14ac:dyDescent="0.25">
      <c r="A6" s="6">
        <v>2015</v>
      </c>
      <c r="B6" s="24">
        <f>Data!M8*10^12</f>
        <v>55509567000000</v>
      </c>
      <c r="C6" s="24">
        <f>Data!AC8*10^12</f>
        <v>168713699000000</v>
      </c>
      <c r="D6" s="24">
        <f>Data!AQ8*10^12</f>
        <v>236564651000000</v>
      </c>
      <c r="E6" s="24">
        <f>Data!BC8*10^12</f>
        <v>499372192000000</v>
      </c>
      <c r="F6" s="24">
        <f>Data!BP8*10^12</f>
        <v>325409119000000</v>
      </c>
      <c r="G6" s="24">
        <f>Data!BX8*10^12</f>
        <v>80368825864692.922</v>
      </c>
      <c r="H6" s="24">
        <f>(Data!DD8*1000-SUM(Data!CH8:CI8))*10^12-SUM(B6:G6)</f>
        <v>2062925382135307</v>
      </c>
    </row>
    <row r="7" spans="1:8" x14ac:dyDescent="0.25">
      <c r="A7" s="6">
        <v>2016</v>
      </c>
      <c r="B7" s="24">
        <f>Data!M9*10^12</f>
        <v>60423294000000</v>
      </c>
      <c r="C7" s="24">
        <f>Data!AC9*10^12</f>
        <v>169409393000000</v>
      </c>
      <c r="D7" s="24">
        <f>Data!AQ9*10^12</f>
        <v>250447845000000</v>
      </c>
      <c r="E7" s="24">
        <f>Data!BC9*10^12</f>
        <v>521013367000000</v>
      </c>
      <c r="F7" s="24">
        <f>Data!BP9*10^12</f>
        <v>336429535000000</v>
      </c>
      <c r="G7" s="24">
        <f>Data!BX9*10^12</f>
        <v>80990543053976.141</v>
      </c>
      <c r="H7" s="24">
        <f>(Data!DD9*1000-SUM(Data!CH9:CI9))*10^12-SUM(B7:G7)</f>
        <v>2154200675946024.3</v>
      </c>
    </row>
    <row r="8" spans="1:8" x14ac:dyDescent="0.25">
      <c r="A8" s="6">
        <v>2017</v>
      </c>
      <c r="B8" s="24">
        <f>Data!M10*10^12</f>
        <v>62774467000000</v>
      </c>
      <c r="C8" s="24">
        <f>Data!AC10*10^12</f>
        <v>170676590000000</v>
      </c>
      <c r="D8" s="24">
        <f>Data!AQ10*10^12</f>
        <v>259046173000000</v>
      </c>
      <c r="E8" s="24">
        <f>Data!BC10*10^12</f>
        <v>543515502999999.94</v>
      </c>
      <c r="F8" s="24">
        <f>Data!BP10*10^12</f>
        <v>341177673000000</v>
      </c>
      <c r="G8" s="24">
        <f>Data!BX10*10^12</f>
        <v>81615511379003.812</v>
      </c>
      <c r="H8" s="24">
        <f>(Data!DD10*1000-SUM(Data!CH10:CI10))*10^12-SUM(B8:G8)</f>
        <v>2245628734620996.2</v>
      </c>
    </row>
    <row r="9" spans="1:8" x14ac:dyDescent="0.25">
      <c r="A9" s="6">
        <v>2018</v>
      </c>
      <c r="B9" s="24">
        <f>Data!M11*10^12</f>
        <v>63268368000000</v>
      </c>
      <c r="C9" s="24">
        <f>Data!AC11*10^12</f>
        <v>171019119000000</v>
      </c>
      <c r="D9" s="24">
        <f>Data!AQ11*10^12</f>
        <v>261152313000000</v>
      </c>
      <c r="E9" s="24">
        <f>Data!BC11*10^12</f>
        <v>561582520000000.06</v>
      </c>
      <c r="F9" s="24">
        <f>Data!BP11*10^12</f>
        <v>342728455000000</v>
      </c>
      <c r="G9" s="24">
        <f>Data!BX11*10^12</f>
        <v>82242980577681.047</v>
      </c>
      <c r="H9" s="24">
        <f>(Data!DD11*1000-SUM(Data!CH11:CI11))*10^12-SUM(B9:G9)</f>
        <v>2307019925422319.5</v>
      </c>
    </row>
    <row r="10" spans="1:8" x14ac:dyDescent="0.25">
      <c r="A10" s="6">
        <v>2019</v>
      </c>
      <c r="B10" s="24">
        <f>Data!M12*10^12</f>
        <v>63098625000000</v>
      </c>
      <c r="C10" s="24">
        <f>Data!AC12*10^12</f>
        <v>170470459000000</v>
      </c>
      <c r="D10" s="24">
        <f>Data!AQ12*10^12</f>
        <v>261498321999999.97</v>
      </c>
      <c r="E10" s="24">
        <f>Data!BC12*10^12</f>
        <v>580607422000000</v>
      </c>
      <c r="F10" s="24">
        <f>Data!BP12*10^12</f>
        <v>342972748000000</v>
      </c>
      <c r="G10" s="24">
        <f>Data!BX12*10^12</f>
        <v>82872700562642.906</v>
      </c>
      <c r="H10" s="24">
        <f>(Data!DD12*1000-SUM(Data!CH12:CI12))*10^12-SUM(B10:G10)</f>
        <v>2322303049437357</v>
      </c>
    </row>
    <row r="11" spans="1:8" x14ac:dyDescent="0.25">
      <c r="A11" s="6">
        <v>2020</v>
      </c>
      <c r="B11" s="24">
        <f>Data!M13*10^12</f>
        <v>63001209000000</v>
      </c>
      <c r="C11" s="24">
        <f>Data!AC13*10^12</f>
        <v>170362793000000</v>
      </c>
      <c r="D11" s="24">
        <f>Data!AQ13*10^12</f>
        <v>265217773000000.03</v>
      </c>
      <c r="E11" s="24">
        <f>Data!BC13*10^12</f>
        <v>596545715000000</v>
      </c>
      <c r="F11" s="24">
        <f>Data!BP13*10^12</f>
        <v>341756012000000</v>
      </c>
      <c r="G11" s="24">
        <f>Data!BX13*10^12</f>
        <v>83503170809699.641</v>
      </c>
      <c r="H11" s="24">
        <f>(Data!DD13*1000-SUM(Data!CH13:CI13))*10^12-SUM(B11:G11)</f>
        <v>2351981568190300</v>
      </c>
    </row>
    <row r="12" spans="1:8" x14ac:dyDescent="0.25">
      <c r="A12" s="6">
        <v>2021</v>
      </c>
      <c r="B12" s="24">
        <f>Data!M14*10^12</f>
        <v>62975342000000</v>
      </c>
      <c r="C12" s="24">
        <f>Data!AC14*10^12</f>
        <v>169901840000000</v>
      </c>
      <c r="D12" s="24">
        <f>Data!AQ14*10^12</f>
        <v>271832885999999.97</v>
      </c>
      <c r="E12" s="24">
        <f>Data!BC14*10^12</f>
        <v>608558899000000</v>
      </c>
      <c r="F12" s="24">
        <f>Data!BP14*10^12</f>
        <v>339817780000000</v>
      </c>
      <c r="G12" s="24">
        <f>Data!BX14*10^12</f>
        <v>84133390969391.406</v>
      </c>
      <c r="H12" s="24">
        <f>(Data!DD14*1000-SUM(Data!CH14:CI14))*10^12-SUM(B12:G12)</f>
        <v>2387606594030608.5</v>
      </c>
    </row>
    <row r="13" spans="1:8" x14ac:dyDescent="0.25">
      <c r="A13" s="6">
        <v>2022</v>
      </c>
      <c r="B13" s="24">
        <f>Data!M15*10^12</f>
        <v>62865875000000</v>
      </c>
      <c r="C13" s="24">
        <f>Data!AC15*10^12</f>
        <v>169395981000000</v>
      </c>
      <c r="D13" s="24">
        <f>Data!AQ15*10^12</f>
        <v>278153014999999.97</v>
      </c>
      <c r="E13" s="24">
        <f>Data!BC15*10^12</f>
        <v>618375854000000</v>
      </c>
      <c r="F13" s="24">
        <f>Data!BP15*10^12</f>
        <v>339702637000000</v>
      </c>
      <c r="G13" s="24">
        <f>Data!BX15*10^12</f>
        <v>84762110604893.437</v>
      </c>
      <c r="H13" s="24">
        <f>(Data!DD15*1000-SUM(Data!CH15:CI15))*10^12-SUM(B13:G13)</f>
        <v>2424226201395107</v>
      </c>
    </row>
    <row r="14" spans="1:8" x14ac:dyDescent="0.25">
      <c r="A14" s="6">
        <v>2023</v>
      </c>
      <c r="B14" s="24">
        <f>Data!M16*10^12</f>
        <v>62619308000000</v>
      </c>
      <c r="C14" s="24">
        <f>Data!AC16*10^12</f>
        <v>168670197000000</v>
      </c>
      <c r="D14" s="24">
        <f>Data!AQ16*10^12</f>
        <v>284005676000000</v>
      </c>
      <c r="E14" s="24">
        <f>Data!BC16*10^12</f>
        <v>625434937000000</v>
      </c>
      <c r="F14" s="24">
        <f>Data!BP16*10^12</f>
        <v>339548859000000</v>
      </c>
      <c r="G14" s="24">
        <f>Data!BX16*10^12</f>
        <v>85388829541475.797</v>
      </c>
      <c r="H14" s="24">
        <f>(Data!DD16*1000-SUM(Data!CH16:CI16))*10^12-SUM(B14:G14)</f>
        <v>2460778394458524</v>
      </c>
    </row>
    <row r="15" spans="1:8" x14ac:dyDescent="0.25">
      <c r="A15" s="6">
        <v>2024</v>
      </c>
      <c r="B15" s="24">
        <f>Data!M17*10^12</f>
        <v>62521080000000</v>
      </c>
      <c r="C15" s="24">
        <f>Data!AC17*10^12</f>
        <v>167347870000000</v>
      </c>
      <c r="D15" s="24">
        <f>Data!AQ17*10^12</f>
        <v>290026215000000</v>
      </c>
      <c r="E15" s="24">
        <f>Data!BC17*10^12</f>
        <v>632063171000000</v>
      </c>
      <c r="F15" s="24">
        <f>Data!BP17*10^12</f>
        <v>338485657000000</v>
      </c>
      <c r="G15" s="24">
        <f>Data!BX17*10^12</f>
        <v>86012297342313.734</v>
      </c>
      <c r="H15" s="24">
        <f>(Data!DD17*1000-SUM(Data!CH17:CI17))*10^12-SUM(B15:G15)</f>
        <v>2486652679657686</v>
      </c>
    </row>
    <row r="16" spans="1:8" x14ac:dyDescent="0.25">
      <c r="A16" s="6">
        <v>2025</v>
      </c>
      <c r="B16" s="24">
        <f>Data!M18*10^12</f>
        <v>62624260000000</v>
      </c>
      <c r="C16" s="24">
        <f>Data!AC18*10^12</f>
        <v>165344055000000</v>
      </c>
      <c r="D16" s="24">
        <f>Data!AQ18*10^12</f>
        <v>297010498000000</v>
      </c>
      <c r="E16" s="24">
        <f>Data!BC18*10^12</f>
        <v>636382568000000</v>
      </c>
      <c r="F16" s="24">
        <f>Data!BP18*10^12</f>
        <v>338033081000000</v>
      </c>
      <c r="G16" s="24">
        <f>Data!BX18*10^12</f>
        <v>86632013832677.297</v>
      </c>
      <c r="H16" s="24">
        <f>(Data!DD18*1000-SUM(Data!CH18:CI18))*10^12-SUM(B16:G16)</f>
        <v>2515975216167323</v>
      </c>
    </row>
    <row r="17" spans="1:8" x14ac:dyDescent="0.25">
      <c r="A17" s="6">
        <v>2026</v>
      </c>
      <c r="B17" s="24">
        <f>Data!M19*10^12</f>
        <v>62816715000000</v>
      </c>
      <c r="C17" s="24">
        <f>Data!AC19*10^12</f>
        <v>163666077000000</v>
      </c>
      <c r="D17" s="24">
        <f>Data!AQ19*10^12</f>
        <v>300857849000000</v>
      </c>
      <c r="E17" s="24">
        <f>Data!BC19*10^12</f>
        <v>635374023000000</v>
      </c>
      <c r="F17" s="24">
        <f>Data!BP19*10^12</f>
        <v>335776794000000</v>
      </c>
      <c r="G17" s="24">
        <f>Data!BX19*10^12</f>
        <v>87247228750471.656</v>
      </c>
      <c r="H17" s="24">
        <f>(Data!DD19*1000-SUM(Data!CH19:CI19))*10^12-SUM(B17:G17)</f>
        <v>2544170395249528</v>
      </c>
    </row>
    <row r="18" spans="1:8" x14ac:dyDescent="0.25">
      <c r="A18" s="6">
        <v>2027</v>
      </c>
      <c r="B18" s="24">
        <f>Data!M20*10^12</f>
        <v>62849541000000</v>
      </c>
      <c r="C18" s="24">
        <f>Data!AC20*10^12</f>
        <v>162871597000000</v>
      </c>
      <c r="D18" s="24">
        <f>Data!AQ20*10^12</f>
        <v>300854919000000</v>
      </c>
      <c r="E18" s="24">
        <f>Data!BC20*10^12</f>
        <v>637688782000000</v>
      </c>
      <c r="F18" s="24">
        <f>Data!BP20*10^12</f>
        <v>333545410000000</v>
      </c>
      <c r="G18" s="24">
        <f>Data!BX20*10^12</f>
        <v>87856691658871.984</v>
      </c>
      <c r="H18" s="24">
        <f>(Data!DD20*1000-SUM(Data!CH20:CI20))*10^12-SUM(B18:G18)</f>
        <v>2562848870341128</v>
      </c>
    </row>
    <row r="19" spans="1:8" x14ac:dyDescent="0.25">
      <c r="A19" s="6">
        <v>2028</v>
      </c>
      <c r="B19" s="24">
        <f>Data!M21*10^12</f>
        <v>62602562000000</v>
      </c>
      <c r="C19" s="24">
        <f>Data!AC21*10^12</f>
        <v>161978668000000</v>
      </c>
      <c r="D19" s="24">
        <f>Data!AQ21*10^12</f>
        <v>299199005000000</v>
      </c>
      <c r="E19" s="24">
        <f>Data!BC21*10^12</f>
        <v>637878357000000</v>
      </c>
      <c r="F19" s="24">
        <f>Data!BP21*10^12</f>
        <v>331123901000000</v>
      </c>
      <c r="G19" s="24">
        <f>Data!BX21*10^12</f>
        <v>88460402557878.312</v>
      </c>
      <c r="H19" s="24">
        <f>(Data!DD21*1000-SUM(Data!CH21:CI21))*10^12-SUM(B19:G19)</f>
        <v>2579372532442122</v>
      </c>
    </row>
    <row r="20" spans="1:8" x14ac:dyDescent="0.25">
      <c r="A20" s="6">
        <v>2029</v>
      </c>
      <c r="B20" s="24">
        <f>Data!M22*10^12</f>
        <v>62301449000000</v>
      </c>
      <c r="C20" s="24">
        <f>Data!AC22*10^12</f>
        <v>161039871000000</v>
      </c>
      <c r="D20" s="24">
        <f>Data!AQ22*10^12</f>
        <v>297109039000000</v>
      </c>
      <c r="E20" s="24">
        <f>Data!BC22*10^12</f>
        <v>627254272000000</v>
      </c>
      <c r="F20" s="24">
        <f>Data!BP22*10^12</f>
        <v>328653137000000</v>
      </c>
      <c r="G20" s="24">
        <f>Data!BX22*10^12</f>
        <v>89057861272760.703</v>
      </c>
      <c r="H20" s="24">
        <f>(Data!DD22*1000-SUM(Data!CH22:CI22))*10^12-SUM(B20:G20)</f>
        <v>2593603158727240</v>
      </c>
    </row>
    <row r="21" spans="1:8" x14ac:dyDescent="0.25">
      <c r="A21" s="6">
        <v>2030</v>
      </c>
      <c r="B21" s="24">
        <f>Data!M23*10^12</f>
        <v>61972126000000</v>
      </c>
      <c r="C21" s="24">
        <f>Data!AC23*10^12</f>
        <v>161324554000000</v>
      </c>
      <c r="D21" s="24">
        <f>Data!AQ23*10^12</f>
        <v>294405640000000</v>
      </c>
      <c r="E21" s="24">
        <f>Data!BC23*10^12</f>
        <v>616378113000000</v>
      </c>
      <c r="F21" s="24">
        <f>Data!BP23*10^12</f>
        <v>327332275000000</v>
      </c>
      <c r="G21" s="24">
        <f>Data!BX23*10^12</f>
        <v>89649067803519.172</v>
      </c>
      <c r="H21" s="24">
        <f>(Data!DD23*1000-SUM(Data!CH23:CI23))*10^12-SUM(B21:G21)</f>
        <v>2607341976196481</v>
      </c>
    </row>
    <row r="22" spans="1:8" x14ac:dyDescent="0.25">
      <c r="A22" s="6">
        <v>2031</v>
      </c>
      <c r="B22" s="24">
        <f>Data!M24*10^12</f>
        <v>61596436000000</v>
      </c>
      <c r="C22" s="24">
        <f>Data!AC24*10^12</f>
        <v>161222977000000</v>
      </c>
      <c r="D22" s="24">
        <f>Data!AQ24*10^12</f>
        <v>292059143000000</v>
      </c>
      <c r="E22" s="24">
        <f>Data!BC24*10^12</f>
        <v>606341736000000</v>
      </c>
      <c r="F22" s="24">
        <f>Data!BP24*10^12</f>
        <v>324552887000000</v>
      </c>
      <c r="G22" s="24">
        <f>Data!BX24*10^12</f>
        <v>90229520577584.5</v>
      </c>
      <c r="H22" s="24">
        <f>(Data!DD24*1000-SUM(Data!CH24:CI24))*10^12-SUM(B22:G22)</f>
        <v>2617662894422416.5</v>
      </c>
    </row>
    <row r="23" spans="1:8" x14ac:dyDescent="0.25">
      <c r="A23" s="6">
        <v>2032</v>
      </c>
      <c r="B23" s="24">
        <f>Data!M25*10^12</f>
        <v>60978519000000</v>
      </c>
      <c r="C23" s="24">
        <f>Data!AC25*10^12</f>
        <v>161274658000000</v>
      </c>
      <c r="D23" s="24">
        <f>Data!AQ25*10^12</f>
        <v>289703308000000</v>
      </c>
      <c r="E23" s="24">
        <f>Data!BC25*10^12</f>
        <v>597314758000000</v>
      </c>
      <c r="F23" s="24">
        <f>Data!BP25*10^12</f>
        <v>322664612000000</v>
      </c>
      <c r="G23" s="24">
        <f>Data!BX25*10^12</f>
        <v>90799219594956.656</v>
      </c>
      <c r="H23" s="24">
        <f>(Data!DD25*1000-SUM(Data!CH25:CI25))*10^12-SUM(B23:G23)</f>
        <v>2622328054405043</v>
      </c>
    </row>
    <row r="24" spans="1:8" x14ac:dyDescent="0.25">
      <c r="A24" s="6">
        <v>2033</v>
      </c>
      <c r="B24" s="24">
        <f>Data!M26*10^12</f>
        <v>60600430000000</v>
      </c>
      <c r="C24" s="24">
        <f>Data!AC26*10^12</f>
        <v>161093246000000</v>
      </c>
      <c r="D24" s="24">
        <f>Data!AQ26*10^12</f>
        <v>286986511000000</v>
      </c>
      <c r="E24" s="24">
        <f>Data!BC26*10^12</f>
        <v>585365967000000</v>
      </c>
      <c r="F24" s="24">
        <f>Data!BP26*10^12</f>
        <v>321110779000000</v>
      </c>
      <c r="G24" s="24">
        <f>Data!BX26*10^12</f>
        <v>91358665030365.578</v>
      </c>
      <c r="H24" s="24">
        <f>(Data!DD26*1000-SUM(Data!CH26:CI26))*10^12-SUM(B24:G24)</f>
        <v>2632091912969633.5</v>
      </c>
    </row>
    <row r="25" spans="1:8" x14ac:dyDescent="0.25">
      <c r="A25" s="6">
        <v>2034</v>
      </c>
      <c r="B25" s="24">
        <f>Data!M27*10^12</f>
        <v>60425507000000</v>
      </c>
      <c r="C25" s="24">
        <f>Data!AC27*10^12</f>
        <v>160442719000000</v>
      </c>
      <c r="D25" s="24">
        <f>Data!AQ27*10^12</f>
        <v>284048401000000</v>
      </c>
      <c r="E25" s="24">
        <f>Data!BC27*10^12</f>
        <v>573640930000000</v>
      </c>
      <c r="F25" s="24">
        <f>Data!BP27*10^12</f>
        <v>320183228000000</v>
      </c>
      <c r="G25" s="24">
        <f>Data!BX27*10^12</f>
        <v>91907856883811.25</v>
      </c>
      <c r="H25" s="24">
        <f>(Data!DD27*1000-SUM(Data!CH27:CI27))*10^12-SUM(B25:G25)</f>
        <v>2647953098116189</v>
      </c>
    </row>
    <row r="26" spans="1:8" x14ac:dyDescent="0.25">
      <c r="A26" s="6">
        <v>2035</v>
      </c>
      <c r="B26" s="24">
        <f>Data!M28*10^12</f>
        <v>60390198000000</v>
      </c>
      <c r="C26" s="24">
        <f>Data!AC28*10^12</f>
        <v>160673462000000</v>
      </c>
      <c r="D26" s="24">
        <f>Data!AQ28*10^12</f>
        <v>280427673000000.03</v>
      </c>
      <c r="E26" s="24">
        <f>Data!BC28*10^12</f>
        <v>562126281999999.94</v>
      </c>
      <c r="F26" s="24">
        <f>Data!BP28*10^12</f>
        <v>317904724000000</v>
      </c>
      <c r="G26" s="24">
        <f>Data!BX28*10^12</f>
        <v>92447795504753.547</v>
      </c>
      <c r="H26" s="24">
        <f>(Data!DD28*1000-SUM(Data!CH28:CI28))*10^12-SUM(B26:G26)</f>
        <v>2663741243495247.5</v>
      </c>
    </row>
    <row r="27" spans="1:8" x14ac:dyDescent="0.25">
      <c r="A27" s="6">
        <v>2036</v>
      </c>
      <c r="B27" s="24">
        <f>Data!M29*10^12</f>
        <v>60531414000000</v>
      </c>
      <c r="C27" s="24">
        <f>Data!AC29*10^12</f>
        <v>160823822000000</v>
      </c>
      <c r="D27" s="24">
        <f>Data!AQ29*10^12</f>
        <v>276804077000000</v>
      </c>
      <c r="E27" s="24">
        <f>Data!BC29*10^12</f>
        <v>550621399000000</v>
      </c>
      <c r="F27" s="24">
        <f>Data!BP29*10^12</f>
        <v>315684998000000</v>
      </c>
      <c r="G27" s="24">
        <f>Data!BX29*10^12</f>
        <v>92979481242652.234</v>
      </c>
      <c r="H27" s="24">
        <f>(Data!DD29*1000-SUM(Data!CH29:CI29))*10^12-SUM(B27:G27)</f>
        <v>2683528649757348</v>
      </c>
    </row>
    <row r="28" spans="1:8" x14ac:dyDescent="0.25">
      <c r="A28" s="6">
        <v>2037</v>
      </c>
      <c r="B28" s="24">
        <f>Data!M30*10^12</f>
        <v>60806278000000</v>
      </c>
      <c r="C28" s="24">
        <f>Data!AC30*10^12</f>
        <v>161092117000000</v>
      </c>
      <c r="D28" s="24">
        <f>Data!AQ30*10^12</f>
        <v>272509521000000</v>
      </c>
      <c r="E28" s="24">
        <f>Data!BC30*10^12</f>
        <v>543731079000000</v>
      </c>
      <c r="F28" s="24">
        <f>Data!BP30*10^12</f>
        <v>314155914000000</v>
      </c>
      <c r="G28" s="24">
        <f>Data!BX30*10^12</f>
        <v>93503414272237.234</v>
      </c>
      <c r="H28" s="24">
        <f>(Data!DD30*1000-SUM(Data!CH30:CI30))*10^12-SUM(B28:G28)</f>
        <v>2701774078727763</v>
      </c>
    </row>
    <row r="29" spans="1:8" x14ac:dyDescent="0.25">
      <c r="A29" s="6">
        <v>2038</v>
      </c>
      <c r="B29" s="24">
        <f>Data!M31*10^12</f>
        <v>61238289000000</v>
      </c>
      <c r="C29" s="24">
        <f>Data!AC31*10^12</f>
        <v>161939987000000</v>
      </c>
      <c r="D29" s="24">
        <f>Data!AQ31*10^12</f>
        <v>266324462999999.97</v>
      </c>
      <c r="E29" s="24">
        <f>Data!BC31*10^12</f>
        <v>537540222000000</v>
      </c>
      <c r="F29" s="24">
        <f>Data!BP31*10^12</f>
        <v>310826416000000</v>
      </c>
      <c r="G29" s="24">
        <f>Data!BX31*10^12</f>
        <v>94020344855603.469</v>
      </c>
      <c r="H29" s="24">
        <f>(Data!DD31*1000-SUM(Data!CH31:CI31))*10^12-SUM(B29:G29)</f>
        <v>2723450361144396.5</v>
      </c>
    </row>
    <row r="30" spans="1:8" x14ac:dyDescent="0.25">
      <c r="A30" s="6">
        <v>2039</v>
      </c>
      <c r="B30" s="24">
        <f>Data!M32*10^12</f>
        <v>61550934000000</v>
      </c>
      <c r="C30" s="24">
        <f>Data!AC32*10^12</f>
        <v>162661575000000</v>
      </c>
      <c r="D30" s="24">
        <f>Data!AQ32*10^12</f>
        <v>264199097000000</v>
      </c>
      <c r="E30" s="24">
        <f>Data!BC32*10^12</f>
        <v>526739197000000</v>
      </c>
      <c r="F30" s="24">
        <f>Data!BP32*10^12</f>
        <v>309453979000000</v>
      </c>
      <c r="G30" s="24">
        <f>Data!BX32*10^12</f>
        <v>94531273342210.719</v>
      </c>
      <c r="H30" s="24">
        <f>(Data!DD32*1000-SUM(Data!CH32:CI32))*10^12-SUM(B30:G30)</f>
        <v>2740463757657789</v>
      </c>
    </row>
    <row r="31" spans="1:8" x14ac:dyDescent="0.25">
      <c r="A31" s="6">
        <v>2040</v>
      </c>
      <c r="B31" s="24">
        <f>Data!M33*10^12</f>
        <v>61855743000000</v>
      </c>
      <c r="C31" s="24">
        <f>Data!AC33*10^12</f>
        <v>163124725000000</v>
      </c>
      <c r="D31" s="24">
        <f>Data!AQ33*10^12</f>
        <v>261782532000000</v>
      </c>
      <c r="E31" s="24">
        <f>Data!BC33*10^12</f>
        <v>513866820999999.94</v>
      </c>
      <c r="F31" s="24">
        <f>Data!BP33*10^12</f>
        <v>308068054000000</v>
      </c>
      <c r="G31" s="24">
        <f>Data!BX33*10^12</f>
        <v>95037200081518.844</v>
      </c>
      <c r="H31" s="24">
        <f>(Data!DD33*1000-SUM(Data!CH33:CI33))*10^12-SUM(B31:G31)</f>
        <v>2757645384918482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1"/>
  <sheetViews>
    <sheetView workbookViewId="0"/>
  </sheetViews>
  <sheetFormatPr defaultColWidth="8.85546875" defaultRowHeight="15" x14ac:dyDescent="0.25"/>
  <cols>
    <col min="2" max="2" width="18.85546875" bestFit="1" customWidth="1"/>
    <col min="3" max="3" width="15.7109375" bestFit="1" customWidth="1"/>
    <col min="4" max="5" width="18.85546875" bestFit="1" customWidth="1"/>
    <col min="6" max="6" width="17.85546875" bestFit="1" customWidth="1"/>
    <col min="7" max="7" width="16.42578125" customWidth="1"/>
    <col min="8" max="8" width="18.85546875" bestFit="1" customWidth="1"/>
  </cols>
  <sheetData>
    <row r="1" spans="1:8" x14ac:dyDescent="0.25">
      <c r="A1" t="s">
        <v>0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</row>
    <row r="2" spans="1:8" x14ac:dyDescent="0.25">
      <c r="A2">
        <v>2011</v>
      </c>
      <c r="B2" s="24">
        <f>Data!K4*10^12</f>
        <v>165813751000000</v>
      </c>
      <c r="C2" s="24">
        <f>Data!AA4*10^12</f>
        <v>690000000000</v>
      </c>
      <c r="D2" s="24">
        <f>Data!AO4*10^12</f>
        <v>652132507000000</v>
      </c>
      <c r="E2" s="24">
        <f>Data!BA4*10^12</f>
        <v>127162521000000</v>
      </c>
      <c r="F2" s="24">
        <f>Data!BN4*10^12</f>
        <v>13253897000000</v>
      </c>
      <c r="G2" s="24">
        <v>0</v>
      </c>
      <c r="H2" s="24">
        <f>(Data!DA4*1000-Data!CG4)*10^12-SUM(B2:G2)</f>
        <v>566325324000000</v>
      </c>
    </row>
    <row r="3" spans="1:8" x14ac:dyDescent="0.25">
      <c r="A3">
        <v>2012</v>
      </c>
      <c r="B3" s="24">
        <f>Data!K5*10^12</f>
        <v>177862839000000</v>
      </c>
      <c r="C3" s="24">
        <f>Data!AA5*10^12</f>
        <v>668000000000</v>
      </c>
      <c r="D3" s="24">
        <f>Data!AO5*10^12</f>
        <v>647007019000000</v>
      </c>
      <c r="E3" s="24">
        <f>Data!BA5*10^12</f>
        <v>111650429000000</v>
      </c>
      <c r="F3" s="24">
        <f>Data!BN5*10^12</f>
        <v>13042849000000</v>
      </c>
      <c r="G3" s="24">
        <v>0</v>
      </c>
      <c r="H3" s="24">
        <f>(Data!DA5*1000-Data!CG5)*10^12-SUM(B3:G3)</f>
        <v>534339864000000.25</v>
      </c>
    </row>
    <row r="4" spans="1:8" x14ac:dyDescent="0.25">
      <c r="A4" s="6">
        <v>2013</v>
      </c>
      <c r="B4" s="24">
        <f>Data!K6*10^12</f>
        <v>184890945000000</v>
      </c>
      <c r="C4" s="24">
        <f>Data!AA6*10^12</f>
        <v>668000000000</v>
      </c>
      <c r="D4" s="24">
        <f>Data!AO6*10^12</f>
        <v>637330811000000</v>
      </c>
      <c r="E4" s="24">
        <f>Data!BA6*10^12</f>
        <v>111580383000000</v>
      </c>
      <c r="F4" s="24">
        <f>Data!BN6*10^12</f>
        <v>13191283000000</v>
      </c>
      <c r="G4" s="24">
        <v>0</v>
      </c>
      <c r="H4" s="24">
        <f>(Data!DA6*1000-Data!CG6)*10^12-SUM(B4:G4)</f>
        <v>510718578000000</v>
      </c>
    </row>
    <row r="5" spans="1:8" x14ac:dyDescent="0.25">
      <c r="A5" s="6">
        <v>2014</v>
      </c>
      <c r="B5" s="24">
        <f>Data!K7*10^12</f>
        <v>198415192000000</v>
      </c>
      <c r="C5" s="24">
        <f>Data!AA7*10^12</f>
        <v>668000000000</v>
      </c>
      <c r="D5" s="24">
        <f>Data!AO7*10^12</f>
        <v>646584656000000</v>
      </c>
      <c r="E5" s="24">
        <f>Data!BA7*10^12</f>
        <v>111726639000000</v>
      </c>
      <c r="F5" s="24">
        <f>Data!BN7*10^12</f>
        <v>13476568000000</v>
      </c>
      <c r="G5" s="24">
        <v>0</v>
      </c>
      <c r="H5" s="24">
        <f>(Data!DA7*1000-Data!CG7)*10^12-SUM(B5:G5)</f>
        <v>512875944999999.75</v>
      </c>
    </row>
    <row r="6" spans="1:8" x14ac:dyDescent="0.25">
      <c r="A6" s="6">
        <v>2015</v>
      </c>
      <c r="B6" s="24">
        <f>Data!K8*10^12</f>
        <v>220494507000000</v>
      </c>
      <c r="C6" s="24">
        <f>Data!AA8*10^12</f>
        <v>0</v>
      </c>
      <c r="D6" s="24">
        <f>Data!AO8*10^12</f>
        <v>662038696000000</v>
      </c>
      <c r="E6" s="24">
        <f>Data!BA8*10^12</f>
        <v>112029007000000</v>
      </c>
      <c r="F6" s="24">
        <f>Data!BN8*10^12</f>
        <v>13903590000000</v>
      </c>
      <c r="G6" s="24">
        <v>0</v>
      </c>
      <c r="H6" s="24">
        <f>(Data!DA8*1000-Data!CG8)*10^12-SUM(B6:G6)</f>
        <v>521636200000000</v>
      </c>
    </row>
    <row r="7" spans="1:8" x14ac:dyDescent="0.25">
      <c r="A7" s="6">
        <v>2016</v>
      </c>
      <c r="B7" s="24">
        <f>Data!K9*10^12</f>
        <v>239069458000000</v>
      </c>
      <c r="C7" s="24">
        <f>Data!AA9*10^12</f>
        <v>0</v>
      </c>
      <c r="D7" s="24">
        <f>Data!AO9*10^12</f>
        <v>673235352000000</v>
      </c>
      <c r="E7" s="24">
        <f>Data!BA9*10^12</f>
        <v>112354858000000</v>
      </c>
      <c r="F7" s="24">
        <f>Data!BN9*10^12</f>
        <v>14182495000000</v>
      </c>
      <c r="G7" s="24">
        <v>0</v>
      </c>
      <c r="H7" s="24">
        <f>(Data!DA9*1000-Data!CG9)*10^12-SUM(B7:G7)</f>
        <v>524408837000000</v>
      </c>
    </row>
    <row r="8" spans="1:8" x14ac:dyDescent="0.25">
      <c r="A8" s="6">
        <v>2017</v>
      </c>
      <c r="B8" s="24">
        <f>Data!K10*10^12</f>
        <v>249122681000000</v>
      </c>
      <c r="C8" s="24">
        <f>Data!AA10*10^12</f>
        <v>0</v>
      </c>
      <c r="D8" s="24">
        <f>Data!AO10*10^12</f>
        <v>676137329000000</v>
      </c>
      <c r="E8" s="24">
        <f>Data!BA10*10^12</f>
        <v>112604866000000</v>
      </c>
      <c r="F8" s="24">
        <f>Data!BN10*10^12</f>
        <v>14545465000000</v>
      </c>
      <c r="G8" s="24">
        <v>0</v>
      </c>
      <c r="H8" s="24">
        <f>(Data!DA10*1000-Data!CG10)*10^12-SUM(B8:G8)</f>
        <v>526234659000000</v>
      </c>
    </row>
    <row r="9" spans="1:8" x14ac:dyDescent="0.25">
      <c r="A9" s="6">
        <v>2018</v>
      </c>
      <c r="B9" s="24">
        <f>Data!K11*10^12</f>
        <v>252447769000000</v>
      </c>
      <c r="C9" s="24">
        <f>Data!AA11*10^12</f>
        <v>0</v>
      </c>
      <c r="D9" s="24">
        <f>Data!AO11*10^12</f>
        <v>669085327000000</v>
      </c>
      <c r="E9" s="24">
        <f>Data!BA11*10^12</f>
        <v>112665558000000</v>
      </c>
      <c r="F9" s="24">
        <f>Data!BN11*10^12</f>
        <v>14683992000000</v>
      </c>
      <c r="G9" s="24">
        <v>0</v>
      </c>
      <c r="H9" s="24">
        <f>(Data!DA11*1000-Data!CG11)*10^12-SUM(B9:G9)</f>
        <v>527327354000000</v>
      </c>
    </row>
    <row r="10" spans="1:8" x14ac:dyDescent="0.25">
      <c r="A10" s="6">
        <v>2019</v>
      </c>
      <c r="B10" s="24">
        <f>Data!K12*10^12</f>
        <v>253861282000000</v>
      </c>
      <c r="C10" s="24">
        <f>Data!AA12*10^12</f>
        <v>0</v>
      </c>
      <c r="D10" s="24">
        <f>Data!AO12*10^12</f>
        <v>659750000000000</v>
      </c>
      <c r="E10" s="24">
        <f>Data!BA12*10^12</f>
        <v>112742355000000</v>
      </c>
      <c r="F10" s="24">
        <f>Data!BN12*10^12</f>
        <v>14704790000000</v>
      </c>
      <c r="G10" s="24">
        <v>0</v>
      </c>
      <c r="H10" s="24">
        <f>(Data!DA12*1000-Data!CG12)*10^12-SUM(B10:G10)</f>
        <v>527978573000000</v>
      </c>
    </row>
    <row r="11" spans="1:8" x14ac:dyDescent="0.25">
      <c r="A11" s="6">
        <v>2020</v>
      </c>
      <c r="B11" s="24">
        <f>Data!K13*10^12</f>
        <v>255221741000000</v>
      </c>
      <c r="C11" s="24">
        <f>Data!AA13*10^12</f>
        <v>0</v>
      </c>
      <c r="D11" s="24">
        <f>Data!AO13*10^12</f>
        <v>655535217000000</v>
      </c>
      <c r="E11" s="24">
        <f>Data!BA13*10^12</f>
        <v>112845215000000</v>
      </c>
      <c r="F11" s="24">
        <f>Data!BN13*10^12</f>
        <v>14740523000000</v>
      </c>
      <c r="G11" s="24">
        <v>0</v>
      </c>
      <c r="H11" s="24">
        <f>(Data!DA13*1000-Data!CG13)*10^12-SUM(B11:G11)</f>
        <v>528519304000000</v>
      </c>
    </row>
    <row r="12" spans="1:8" x14ac:dyDescent="0.25">
      <c r="A12" s="6">
        <v>2021</v>
      </c>
      <c r="B12" s="24">
        <f>Data!K14*10^12</f>
        <v>256696380999999.97</v>
      </c>
      <c r="C12" s="24">
        <f>Data!AA14*10^12</f>
        <v>0</v>
      </c>
      <c r="D12" s="24">
        <f>Data!AO14*10^12</f>
        <v>655860046000000</v>
      </c>
      <c r="E12" s="24">
        <f>Data!BA14*10^12</f>
        <v>112964706000000</v>
      </c>
      <c r="F12" s="24">
        <f>Data!BN14*10^12</f>
        <v>14835970000000</v>
      </c>
      <c r="G12" s="24">
        <v>0</v>
      </c>
      <c r="H12" s="24">
        <f>(Data!DA14*1000-Data!CG14)*10^12-SUM(B12:G12)</f>
        <v>528921897000000</v>
      </c>
    </row>
    <row r="13" spans="1:8" x14ac:dyDescent="0.25">
      <c r="A13" s="6">
        <v>2022</v>
      </c>
      <c r="B13" s="24">
        <f>Data!K15*10^12</f>
        <v>257808136000000</v>
      </c>
      <c r="C13" s="24">
        <f>Data!AA15*10^12</f>
        <v>0</v>
      </c>
      <c r="D13" s="24">
        <f>Data!AO15*10^12</f>
        <v>655420349000000</v>
      </c>
      <c r="E13" s="24">
        <f>Data!BA15*10^12</f>
        <v>113052597000000</v>
      </c>
      <c r="F13" s="24">
        <f>Data!BN15*10^12</f>
        <v>14941604000000</v>
      </c>
      <c r="G13" s="24">
        <v>0</v>
      </c>
      <c r="H13" s="24">
        <f>(Data!DA15*1000-Data!CG15)*10^12-SUM(B13:G13)</f>
        <v>529309314000000.25</v>
      </c>
    </row>
    <row r="14" spans="1:8" x14ac:dyDescent="0.25">
      <c r="A14" s="6">
        <v>2023</v>
      </c>
      <c r="B14" s="24">
        <f>Data!K16*10^12</f>
        <v>258378082000000</v>
      </c>
      <c r="C14" s="24">
        <f>Data!AA16*10^12</f>
        <v>0</v>
      </c>
      <c r="D14" s="24">
        <f>Data!AO16*10^12</f>
        <v>654324341000000</v>
      </c>
      <c r="E14" s="24">
        <f>Data!BA16*10^12</f>
        <v>113076401000000</v>
      </c>
      <c r="F14" s="24">
        <f>Data!BN16*10^12</f>
        <v>15020123000000</v>
      </c>
      <c r="G14" s="24">
        <v>0</v>
      </c>
      <c r="H14" s="24">
        <f>(Data!DA16*1000-Data!CG16)*10^12-SUM(B14:G14)</f>
        <v>529637053000000</v>
      </c>
    </row>
    <row r="15" spans="1:8" x14ac:dyDescent="0.25">
      <c r="A15" s="6">
        <v>2024</v>
      </c>
      <c r="B15" s="24">
        <f>Data!K17*10^12</f>
        <v>259029449000000</v>
      </c>
      <c r="C15" s="24">
        <f>Data!AA17*10^12</f>
        <v>0</v>
      </c>
      <c r="D15" s="24">
        <f>Data!AO17*10^12</f>
        <v>653868042000000</v>
      </c>
      <c r="E15" s="24">
        <f>Data!BA17*10^12</f>
        <v>113088776000000</v>
      </c>
      <c r="F15" s="24">
        <f>Data!BN17*10^12</f>
        <v>15107086000000</v>
      </c>
      <c r="G15" s="24">
        <v>0</v>
      </c>
      <c r="H15" s="24">
        <f>(Data!DA17*1000-Data!CG17)*10^12-SUM(B15:G15)</f>
        <v>529531647000000</v>
      </c>
    </row>
    <row r="16" spans="1:8" x14ac:dyDescent="0.25">
      <c r="A16" s="6">
        <v>2025</v>
      </c>
      <c r="B16" s="24">
        <f>Data!K18*10^12</f>
        <v>260391144000000</v>
      </c>
      <c r="C16" s="24">
        <f>Data!AA18*10^12</f>
        <v>0</v>
      </c>
      <c r="D16" s="24">
        <f>Data!AO18*10^12</f>
        <v>654847900000000</v>
      </c>
      <c r="E16" s="24">
        <f>Data!BA18*10^12</f>
        <v>113072021000000</v>
      </c>
      <c r="F16" s="24">
        <f>Data!BN18*10^12</f>
        <v>15183712000000</v>
      </c>
      <c r="G16" s="24">
        <v>0</v>
      </c>
      <c r="H16" s="24">
        <f>(Data!DA18*1000-Data!CG18)*10^12-SUM(B16:G16)</f>
        <v>529345223000000</v>
      </c>
    </row>
    <row r="17" spans="1:8" x14ac:dyDescent="0.25">
      <c r="A17" s="6">
        <v>2026</v>
      </c>
      <c r="B17" s="24">
        <f>Data!K19*10^12</f>
        <v>261810210999999.97</v>
      </c>
      <c r="C17" s="24">
        <f>Data!AA19*10^12</f>
        <v>0</v>
      </c>
      <c r="D17" s="24">
        <f>Data!AO19*10^12</f>
        <v>651070923000000</v>
      </c>
      <c r="E17" s="24">
        <f>Data!BA19*10^12</f>
        <v>112998566000000</v>
      </c>
      <c r="F17" s="24">
        <f>Data!BN19*10^12</f>
        <v>15238536000000</v>
      </c>
      <c r="G17" s="24">
        <v>0</v>
      </c>
      <c r="H17" s="24">
        <f>(Data!DA19*1000-Data!CG19)*10^12-SUM(B17:G17)</f>
        <v>529610764000000</v>
      </c>
    </row>
    <row r="18" spans="1:8" x14ac:dyDescent="0.25">
      <c r="A18" s="6">
        <v>2027</v>
      </c>
      <c r="B18" s="24">
        <f>Data!K20*10^12</f>
        <v>261495300000000</v>
      </c>
      <c r="C18" s="24">
        <f>Data!AA20*10^12</f>
        <v>0</v>
      </c>
      <c r="D18" s="24">
        <f>Data!AO20*10^12</f>
        <v>641029846000000</v>
      </c>
      <c r="E18" s="24">
        <f>Data!BA20*10^12</f>
        <v>112985687000000</v>
      </c>
      <c r="F18" s="24">
        <f>Data!BN20*10^12</f>
        <v>15303329000000</v>
      </c>
      <c r="G18" s="24">
        <v>0</v>
      </c>
      <c r="H18" s="24">
        <f>(Data!DA20*1000-Data!CG20)*10^12-SUM(B18:G18)</f>
        <v>529922838000000</v>
      </c>
    </row>
    <row r="19" spans="1:8" x14ac:dyDescent="0.25">
      <c r="A19" s="6">
        <v>2028</v>
      </c>
      <c r="B19" s="24">
        <f>Data!K21*10^12</f>
        <v>259491119000000.03</v>
      </c>
      <c r="C19" s="24">
        <f>Data!AA21*10^12</f>
        <v>0</v>
      </c>
      <c r="D19" s="24">
        <f>Data!AO21*10^12</f>
        <v>628518555000000</v>
      </c>
      <c r="E19" s="24">
        <f>Data!BA21*10^12</f>
        <v>112922577000000</v>
      </c>
      <c r="F19" s="24">
        <f>Data!BN21*10^12</f>
        <v>15327335000000</v>
      </c>
      <c r="G19" s="24">
        <v>0</v>
      </c>
      <c r="H19" s="24">
        <f>(Data!DA21*1000-Data!CG21)*10^12-SUM(B19:G19)</f>
        <v>530204414000000.25</v>
      </c>
    </row>
    <row r="20" spans="1:8" x14ac:dyDescent="0.25">
      <c r="A20" s="6">
        <v>2029</v>
      </c>
      <c r="B20" s="24">
        <f>Data!K22*10^12</f>
        <v>258548705999999.97</v>
      </c>
      <c r="C20" s="24">
        <f>Data!AA22*10^12</f>
        <v>0</v>
      </c>
      <c r="D20" s="24">
        <f>Data!AO22*10^12</f>
        <v>615503967000000</v>
      </c>
      <c r="E20" s="24">
        <f>Data!BA22*10^12</f>
        <v>112660980000000</v>
      </c>
      <c r="F20" s="24">
        <f>Data!BN22*10^12</f>
        <v>15349514000000</v>
      </c>
      <c r="G20" s="24">
        <v>0</v>
      </c>
      <c r="H20" s="24">
        <f>(Data!DA22*1000-Data!CG22)*10^12-SUM(B20:G20)</f>
        <v>530698833000000</v>
      </c>
    </row>
    <row r="21" spans="1:8" x14ac:dyDescent="0.25">
      <c r="A21" s="6">
        <v>2030</v>
      </c>
      <c r="B21" s="24">
        <f>Data!K23*10^12</f>
        <v>258345580999999.97</v>
      </c>
      <c r="C21" s="24">
        <f>Data!AA23*10^12</f>
        <v>0</v>
      </c>
      <c r="D21" s="24">
        <f>Data!AO23*10^12</f>
        <v>601720215000000</v>
      </c>
      <c r="E21" s="24">
        <f>Data!BA23*10^12</f>
        <v>112355484000000</v>
      </c>
      <c r="F21" s="24">
        <f>Data!BN23*10^12</f>
        <v>15426485000000</v>
      </c>
      <c r="G21" s="24">
        <v>0</v>
      </c>
      <c r="H21" s="24">
        <f>(Data!DA23*1000-Data!CG23)*10^12-SUM(B21:G21)</f>
        <v>531482235000000.25</v>
      </c>
    </row>
    <row r="22" spans="1:8" x14ac:dyDescent="0.25">
      <c r="A22" s="6">
        <v>2031</v>
      </c>
      <c r="B22" s="24">
        <f>Data!K24*10^12</f>
        <v>258067841000000</v>
      </c>
      <c r="C22" s="24">
        <f>Data!AA24*10^12</f>
        <v>0</v>
      </c>
      <c r="D22" s="24">
        <f>Data!AO24*10^12</f>
        <v>588582764000000</v>
      </c>
      <c r="E22" s="24">
        <f>Data!BA24*10^12</f>
        <v>112088226000000</v>
      </c>
      <c r="F22" s="24">
        <f>Data!BN24*10^12</f>
        <v>15478462000000</v>
      </c>
      <c r="G22" s="24">
        <v>0</v>
      </c>
      <c r="H22" s="24">
        <f>(Data!DA24*1000-Data!CG24)*10^12-SUM(B22:G22)</f>
        <v>532211707000000</v>
      </c>
    </row>
    <row r="23" spans="1:8" x14ac:dyDescent="0.25">
      <c r="A23" s="6">
        <v>2032</v>
      </c>
      <c r="B23" s="24">
        <f>Data!K25*10^12</f>
        <v>254668365000000</v>
      </c>
      <c r="C23" s="24">
        <f>Data!AA25*10^12</f>
        <v>0</v>
      </c>
      <c r="D23" s="24">
        <f>Data!AO25*10^12</f>
        <v>575450439000000</v>
      </c>
      <c r="E23" s="24">
        <f>Data!BA25*10^12</f>
        <v>111834427000000</v>
      </c>
      <c r="F23" s="24">
        <f>Data!BN25*10^12</f>
        <v>15512269000000</v>
      </c>
      <c r="G23" s="24">
        <v>0</v>
      </c>
      <c r="H23" s="24">
        <f>(Data!DA25*1000-Data!CG25)*10^12-SUM(B23:G23)</f>
        <v>532360500000000</v>
      </c>
    </row>
    <row r="24" spans="1:8" x14ac:dyDescent="0.25">
      <c r="A24" s="6">
        <v>2033</v>
      </c>
      <c r="B24" s="24">
        <f>Data!K26*10^12</f>
        <v>254417862000000</v>
      </c>
      <c r="C24" s="24">
        <f>Data!AA26*10^12</f>
        <v>0</v>
      </c>
      <c r="D24" s="24">
        <f>Data!AO26*10^12</f>
        <v>561888976999999.94</v>
      </c>
      <c r="E24" s="24">
        <f>Data!BA26*10^12</f>
        <v>111517830000000</v>
      </c>
      <c r="F24" s="24">
        <f>Data!BN26*10^12</f>
        <v>15521595000000</v>
      </c>
      <c r="G24" s="24">
        <v>0</v>
      </c>
      <c r="H24" s="24">
        <f>(Data!DA26*1000-Data!CG26)*10^12-SUM(B24:G24)</f>
        <v>533112736000000</v>
      </c>
    </row>
    <row r="25" spans="1:8" x14ac:dyDescent="0.25">
      <c r="A25" s="6">
        <v>2034</v>
      </c>
      <c r="B25" s="24">
        <f>Data!K27*10^12</f>
        <v>256128998000000.03</v>
      </c>
      <c r="C25" s="24">
        <f>Data!AA27*10^12</f>
        <v>0</v>
      </c>
      <c r="D25" s="24">
        <f>Data!AO27*10^12</f>
        <v>548368958000000</v>
      </c>
      <c r="E25" s="24">
        <f>Data!BA27*10^12</f>
        <v>111244156000000</v>
      </c>
      <c r="F25" s="24">
        <f>Data!BN27*10^12</f>
        <v>15540147000000</v>
      </c>
      <c r="G25" s="24">
        <v>0</v>
      </c>
      <c r="H25" s="24">
        <f>(Data!DA27*1000-Data!CG27)*10^12-SUM(B25:G25)</f>
        <v>534394741000000</v>
      </c>
    </row>
    <row r="26" spans="1:8" x14ac:dyDescent="0.25">
      <c r="A26" s="6">
        <v>2035</v>
      </c>
      <c r="B26" s="24">
        <f>Data!K28*10^12</f>
        <v>258234405999999.97</v>
      </c>
      <c r="C26" s="24">
        <f>Data!AA28*10^12</f>
        <v>0</v>
      </c>
      <c r="D26" s="24">
        <f>Data!AO28*10^12</f>
        <v>534197632000000</v>
      </c>
      <c r="E26" s="24">
        <f>Data!BA28*10^12</f>
        <v>110966377000000</v>
      </c>
      <c r="F26" s="24">
        <f>Data!BN28*10^12</f>
        <v>15561674000000</v>
      </c>
      <c r="G26" s="24">
        <v>0</v>
      </c>
      <c r="H26" s="24">
        <f>(Data!DA28*1000-Data!CG28)*10^12-SUM(B26:G26)</f>
        <v>535848911000000</v>
      </c>
    </row>
    <row r="27" spans="1:8" x14ac:dyDescent="0.25">
      <c r="A27" s="6">
        <v>2036</v>
      </c>
      <c r="B27" s="24">
        <f>Data!K29*10^12</f>
        <v>260032379000000</v>
      </c>
      <c r="C27" s="24">
        <f>Data!AA29*10^12</f>
        <v>0</v>
      </c>
      <c r="D27" s="24">
        <f>Data!AO29*10^12</f>
        <v>520690369000000.06</v>
      </c>
      <c r="E27" s="24">
        <f>Data!BA29*10^12</f>
        <v>110683716000000</v>
      </c>
      <c r="F27" s="24">
        <f>Data!BN29*10^12</f>
        <v>15548899000000</v>
      </c>
      <c r="G27" s="24">
        <v>0</v>
      </c>
      <c r="H27" s="24">
        <f>(Data!DA29*1000-Data!CG29)*10^12-SUM(B27:G27)</f>
        <v>537405637000000</v>
      </c>
    </row>
    <row r="28" spans="1:8" x14ac:dyDescent="0.25">
      <c r="A28" s="6">
        <v>2037</v>
      </c>
      <c r="B28" s="24">
        <f>Data!K30*10^12</f>
        <v>261375702000000</v>
      </c>
      <c r="C28" s="24">
        <f>Data!AA30*10^12</f>
        <v>0</v>
      </c>
      <c r="D28" s="24">
        <f>Data!AO30*10^12</f>
        <v>508449829000000</v>
      </c>
      <c r="E28" s="24">
        <f>Data!BA30*10^12</f>
        <v>110501816000000</v>
      </c>
      <c r="F28" s="24">
        <f>Data!BN30*10^12</f>
        <v>15509190000000</v>
      </c>
      <c r="G28" s="24">
        <v>0</v>
      </c>
      <c r="H28" s="24">
        <f>(Data!DA30*1000-Data!CG30)*10^12-SUM(B28:G28)</f>
        <v>539402463000000</v>
      </c>
    </row>
    <row r="29" spans="1:8" x14ac:dyDescent="0.25">
      <c r="A29" s="6">
        <v>2038</v>
      </c>
      <c r="B29" s="24">
        <f>Data!K31*10^12</f>
        <v>263041565000000</v>
      </c>
      <c r="C29" s="24">
        <f>Data!AA31*10^12</f>
        <v>0</v>
      </c>
      <c r="D29" s="24">
        <f>Data!AO31*10^12</f>
        <v>505959808000000</v>
      </c>
      <c r="E29" s="24">
        <f>Data!BA31*10^12</f>
        <v>110332047000000</v>
      </c>
      <c r="F29" s="24">
        <f>Data!BN31*10^12</f>
        <v>15496838000000</v>
      </c>
      <c r="G29" s="24">
        <v>0</v>
      </c>
      <c r="H29" s="24">
        <f>(Data!DA31*1000-Data!CG31)*10^12-SUM(B29:G29)</f>
        <v>542645742000000</v>
      </c>
    </row>
    <row r="30" spans="1:8" x14ac:dyDescent="0.25">
      <c r="A30" s="6">
        <v>2039</v>
      </c>
      <c r="B30" s="24">
        <f>Data!K32*10^12</f>
        <v>263450043000000</v>
      </c>
      <c r="C30" s="24">
        <f>Data!AA32*10^12</f>
        <v>0</v>
      </c>
      <c r="D30" s="24">
        <f>Data!AO32*10^12</f>
        <v>501714081000000</v>
      </c>
      <c r="E30" s="24">
        <f>Data!BA32*10^12</f>
        <v>110093178000000</v>
      </c>
      <c r="F30" s="24">
        <f>Data!BN32*10^12</f>
        <v>15484196000000</v>
      </c>
      <c r="G30" s="24">
        <v>0</v>
      </c>
      <c r="H30" s="24">
        <f>(Data!DA32*1000-Data!CG32)*10^12-SUM(B30:G30)</f>
        <v>546109502000000</v>
      </c>
    </row>
    <row r="31" spans="1:8" x14ac:dyDescent="0.25">
      <c r="A31" s="6">
        <v>2040</v>
      </c>
      <c r="B31" s="24">
        <f>Data!K33*10^12</f>
        <v>264283783000000.03</v>
      </c>
      <c r="C31" s="24">
        <f>Data!AA33*10^12</f>
        <v>0</v>
      </c>
      <c r="D31" s="24">
        <f>Data!AO33*10^12</f>
        <v>496128448000000</v>
      </c>
      <c r="E31" s="24">
        <f>Data!BA33*10^12</f>
        <v>109824806000000</v>
      </c>
      <c r="F31" s="24">
        <f>Data!BN33*10^12</f>
        <v>15483653000000</v>
      </c>
      <c r="G31" s="24">
        <v>0</v>
      </c>
      <c r="H31" s="24">
        <f>(Data!DA33*1000-Data!CG33)*10^12-SUM(B31:G31)</f>
        <v>549979310000000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1"/>
  <sheetViews>
    <sheetView workbookViewId="0">
      <selection activeCell="H2" sqref="H2"/>
    </sheetView>
  </sheetViews>
  <sheetFormatPr defaultColWidth="8.85546875" defaultRowHeight="15" x14ac:dyDescent="0.25"/>
  <cols>
    <col min="1" max="1" width="8.85546875" style="6"/>
    <col min="2" max="2" width="18.85546875" style="6" bestFit="1" customWidth="1"/>
    <col min="3" max="3" width="15.7109375" style="6" bestFit="1" customWidth="1"/>
    <col min="4" max="5" width="18.85546875" style="6" bestFit="1" customWidth="1"/>
    <col min="6" max="6" width="17.85546875" style="6" bestFit="1" customWidth="1"/>
    <col min="7" max="7" width="16.42578125" style="6" customWidth="1"/>
    <col min="8" max="8" width="18.85546875" style="6" bestFit="1" customWidth="1"/>
  </cols>
  <sheetData>
    <row r="1" spans="1:8" x14ac:dyDescent="0.25">
      <c r="A1" s="6" t="s">
        <v>0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</row>
    <row r="2" spans="1:8" x14ac:dyDescent="0.25">
      <c r="A2" s="6">
        <v>2011</v>
      </c>
      <c r="B2" s="24">
        <f>Data!H4*10^12</f>
        <v>17671194000000</v>
      </c>
      <c r="C2" s="24">
        <f>SUM(Data!X4,Data!Z4)*10^12</f>
        <v>1094378905999999.9</v>
      </c>
      <c r="D2" s="24">
        <f>Data!AK4*10^12</f>
        <v>434511261000000</v>
      </c>
      <c r="E2" s="24">
        <f>Data!AZ4*10^12</f>
        <v>1689364136000000</v>
      </c>
      <c r="F2" s="24">
        <f>SUM(Data!BK4:BM4)*10^12</f>
        <v>1709297607000000</v>
      </c>
      <c r="G2" s="24">
        <v>0</v>
      </c>
      <c r="H2" s="24">
        <f>(Data!CV4*1000-Data!CF4)*10^12-SUM(B2:G2)</f>
        <v>3403287459999998</v>
      </c>
    </row>
    <row r="3" spans="1:8" x14ac:dyDescent="0.25">
      <c r="A3" s="6">
        <v>2012</v>
      </c>
      <c r="B3" s="24">
        <f>Data!H5*10^12</f>
        <v>11926341000000</v>
      </c>
      <c r="C3" s="24">
        <f>SUM(Data!X5,Data!Z5)*10^12</f>
        <v>1192799316000000</v>
      </c>
      <c r="D3" s="24">
        <f>Data!AK5*10^12</f>
        <v>471611115000000</v>
      </c>
      <c r="E3" s="24">
        <f>Data!AZ5*10^12</f>
        <v>1700024414000000</v>
      </c>
      <c r="F3" s="24">
        <f>SUM(Data!BK5:BM5)*10^12</f>
        <v>1823490295000000</v>
      </c>
      <c r="G3" s="24">
        <v>0</v>
      </c>
      <c r="H3" s="24">
        <f>(Data!CV5*1000-Data!CF5)*10^12-SUM(B3:G3)</f>
        <v>3492302962999998</v>
      </c>
    </row>
    <row r="4" spans="1:8" x14ac:dyDescent="0.25">
      <c r="A4" s="6">
        <v>2013</v>
      </c>
      <c r="B4" s="24">
        <f>Data!H6*10^12</f>
        <v>12395788000000</v>
      </c>
      <c r="C4" s="24">
        <f>SUM(Data!X6,Data!Z6)*10^12</f>
        <v>1193978027000000</v>
      </c>
      <c r="D4" s="24">
        <f>Data!AK6*10^12</f>
        <v>468313660000000</v>
      </c>
      <c r="E4" s="24">
        <f>Data!AZ6*10^12</f>
        <v>1698982178000000</v>
      </c>
      <c r="F4" s="24">
        <f>SUM(Data!BK6:BM6)*10^12</f>
        <v>1816871764999999.7</v>
      </c>
      <c r="G4" s="24">
        <v>0</v>
      </c>
      <c r="H4" s="24">
        <f>(Data!CV6*1000-Data!CF6)*10^12-SUM(B4:G4)</f>
        <v>3701935920000001</v>
      </c>
    </row>
    <row r="5" spans="1:8" x14ac:dyDescent="0.25">
      <c r="A5" s="6">
        <v>2014</v>
      </c>
      <c r="B5" s="24">
        <f>Data!H7*10^12</f>
        <v>12981266000000</v>
      </c>
      <c r="C5" s="24">
        <f>SUM(Data!X7,Data!Z7)*10^12</f>
        <v>1158484253000000</v>
      </c>
      <c r="D5" s="24">
        <f>Data!AK7*10^12</f>
        <v>481898132000000</v>
      </c>
      <c r="E5" s="24">
        <f>Data!AZ7*10^12</f>
        <v>1707628906000000</v>
      </c>
      <c r="F5" s="24">
        <f>SUM(Data!BK7:BM7)*10^12</f>
        <v>1837099060000000</v>
      </c>
      <c r="G5" s="24">
        <v>0</v>
      </c>
      <c r="H5" s="24">
        <f>(Data!CV7*1000-Data!CF7)*10^12-SUM(B5:G5)</f>
        <v>3749392452999999</v>
      </c>
    </row>
    <row r="6" spans="1:8" x14ac:dyDescent="0.25">
      <c r="A6" s="6">
        <v>2015</v>
      </c>
      <c r="B6" s="24">
        <f>Data!H8*10^12</f>
        <v>14005811000000</v>
      </c>
      <c r="C6" s="24">
        <f>SUM(Data!X8,Data!Z8)*10^12</f>
        <v>1362683472000000</v>
      </c>
      <c r="D6" s="24">
        <f>Data!AK8*10^12</f>
        <v>498417633000000</v>
      </c>
      <c r="E6" s="24">
        <f>Data!AZ8*10^12</f>
        <v>1709764160000000</v>
      </c>
      <c r="F6" s="24">
        <f>SUM(Data!BK8:BM8)*10^12</f>
        <v>1839644378000000</v>
      </c>
      <c r="G6" s="24">
        <v>0</v>
      </c>
      <c r="H6" s="24">
        <f>(Data!CV8*1000-Data!CF8)*10^12-SUM(B6:G6)</f>
        <v>3813245172000002</v>
      </c>
    </row>
    <row r="7" spans="1:8" x14ac:dyDescent="0.25">
      <c r="A7" s="6">
        <v>2016</v>
      </c>
      <c r="B7" s="24">
        <f>Data!H9*10^12</f>
        <v>14969743000000</v>
      </c>
      <c r="C7" s="24">
        <f>SUM(Data!X9,Data!Z9)*10^12</f>
        <v>1386201904000000</v>
      </c>
      <c r="D7" s="24">
        <f>Data!AK9*10^12</f>
        <v>514663147000000</v>
      </c>
      <c r="E7" s="24">
        <f>Data!AZ9*10^12</f>
        <v>1736000244000000</v>
      </c>
      <c r="F7" s="24">
        <f>SUM(Data!BK9:BM9)*10^12</f>
        <v>1884174652000000</v>
      </c>
      <c r="G7" s="24">
        <v>0</v>
      </c>
      <c r="H7" s="24">
        <f>(Data!CV9*1000-Data!CF9)*10^12-SUM(B7:G7)</f>
        <v>3870888552000000</v>
      </c>
    </row>
    <row r="8" spans="1:8" x14ac:dyDescent="0.25">
      <c r="A8" s="6">
        <v>2017</v>
      </c>
      <c r="B8" s="24">
        <f>Data!H10*10^12</f>
        <v>15468806000000</v>
      </c>
      <c r="C8" s="24">
        <f>SUM(Data!X10,Data!Z10)*10^12</f>
        <v>1398773926000000</v>
      </c>
      <c r="D8" s="24">
        <f>Data!AK10*10^12</f>
        <v>523189392000000</v>
      </c>
      <c r="E8" s="24">
        <f>Data!AZ10*10^12</f>
        <v>1759397217000000</v>
      </c>
      <c r="F8" s="24">
        <f>SUM(Data!BK10:BM10)*10^12</f>
        <v>1957280151000000</v>
      </c>
      <c r="G8" s="24">
        <v>0</v>
      </c>
      <c r="H8" s="24">
        <f>(Data!CV10*1000-Data!CF10)*10^12-SUM(B8:G8)</f>
        <v>3902424961999998</v>
      </c>
    </row>
    <row r="9" spans="1:8" x14ac:dyDescent="0.25">
      <c r="A9" s="6">
        <v>2018</v>
      </c>
      <c r="B9" s="24">
        <f>Data!H11*10^12</f>
        <v>15560842000000</v>
      </c>
      <c r="C9" s="24">
        <f>SUM(Data!X11,Data!Z11)*10^12</f>
        <v>1405247070000000</v>
      </c>
      <c r="D9" s="24">
        <f>Data!AK11*10^12</f>
        <v>522458069000000</v>
      </c>
      <c r="E9" s="24">
        <f>Data!AZ11*10^12</f>
        <v>1772062622000000</v>
      </c>
      <c r="F9" s="24">
        <f>SUM(Data!BK11:BM11)*10^12</f>
        <v>2042070831000000</v>
      </c>
      <c r="G9" s="24">
        <v>0</v>
      </c>
      <c r="H9" s="24">
        <f>(Data!CV11*1000-Data!CF11)*10^12-SUM(B9:G9)</f>
        <v>3906854024000000</v>
      </c>
    </row>
    <row r="10" spans="1:8" x14ac:dyDescent="0.25">
      <c r="A10" s="6">
        <v>2019</v>
      </c>
      <c r="B10" s="24">
        <f>Data!H12*10^12</f>
        <v>15584180000000</v>
      </c>
      <c r="C10" s="24">
        <f>SUM(Data!X12,Data!Z12)*10^12</f>
        <v>1414454468000000</v>
      </c>
      <c r="D10" s="24">
        <f>Data!AK12*10^12</f>
        <v>520211182000000</v>
      </c>
      <c r="E10" s="24">
        <f>Data!AZ12*10^12</f>
        <v>1793634277000000</v>
      </c>
      <c r="F10" s="24">
        <f>SUM(Data!BK12:BM12)*10^12</f>
        <v>2131045897999999.7</v>
      </c>
      <c r="G10" s="24">
        <v>0</v>
      </c>
      <c r="H10" s="24">
        <f>(Data!CV12*1000-Data!CF12)*10^12-SUM(B10:G10)</f>
        <v>3934026043000000</v>
      </c>
    </row>
    <row r="11" spans="1:8" x14ac:dyDescent="0.25">
      <c r="A11" s="6">
        <v>2020</v>
      </c>
      <c r="B11" s="24">
        <f>Data!H13*10^12</f>
        <v>15678662000000</v>
      </c>
      <c r="C11" s="24">
        <f>SUM(Data!X13,Data!Z13)*10^12</f>
        <v>1432413940000000</v>
      </c>
      <c r="D11" s="24">
        <f>Data!AK13*10^12</f>
        <v>523100830000000</v>
      </c>
      <c r="E11" s="24">
        <f>Data!AZ13*10^12</f>
        <v>1817701538000000</v>
      </c>
      <c r="F11" s="24">
        <f>SUM(Data!BK13:BM13)*10^12</f>
        <v>2196239624000000.3</v>
      </c>
      <c r="G11" s="24">
        <v>0</v>
      </c>
      <c r="H11" s="24">
        <f>(Data!CV13*1000-Data!CF13)*10^12-SUM(B11:G11)</f>
        <v>3988516212999998</v>
      </c>
    </row>
    <row r="12" spans="1:8" x14ac:dyDescent="0.25">
      <c r="A12" s="6">
        <v>2021</v>
      </c>
      <c r="B12" s="24">
        <f>Data!H14*10^12</f>
        <v>15728258000000</v>
      </c>
      <c r="C12" s="24">
        <f>SUM(Data!X14,Data!Z14)*10^12</f>
        <v>1444149048000000</v>
      </c>
      <c r="D12" s="24">
        <f>Data!AK14*10^12</f>
        <v>529153442000000.06</v>
      </c>
      <c r="E12" s="24">
        <f>Data!AZ14*10^12</f>
        <v>1830446045000000</v>
      </c>
      <c r="F12" s="24">
        <f>SUM(Data!BK14:BM14)*10^12</f>
        <v>2241125794000000</v>
      </c>
      <c r="G12" s="24">
        <v>0</v>
      </c>
      <c r="H12" s="24">
        <f>(Data!CV14*1000-Data!CF14)*10^12-SUM(B12:G12)</f>
        <v>4039427092000000</v>
      </c>
    </row>
    <row r="13" spans="1:8" x14ac:dyDescent="0.25">
      <c r="A13" s="6">
        <v>2022</v>
      </c>
      <c r="B13" s="24">
        <f>Data!H15*10^12</f>
        <v>15810271000000</v>
      </c>
      <c r="C13" s="24">
        <f>SUM(Data!X15,Data!Z15)*10^12</f>
        <v>1459089233000000</v>
      </c>
      <c r="D13" s="24">
        <f>Data!AK15*10^12</f>
        <v>535094116000000</v>
      </c>
      <c r="E13" s="24">
        <f>Data!AZ15*10^12</f>
        <v>1844182129000000</v>
      </c>
      <c r="F13" s="24">
        <f>SUM(Data!BK15:BM15)*10^12</f>
        <v>2267543518000000</v>
      </c>
      <c r="G13" s="24">
        <v>0</v>
      </c>
      <c r="H13" s="24">
        <f>(Data!CV15*1000-Data!CF15)*10^12-SUM(B13:G13)</f>
        <v>4091345696000000</v>
      </c>
    </row>
    <row r="14" spans="1:8" x14ac:dyDescent="0.25">
      <c r="A14" s="6">
        <v>2023</v>
      </c>
      <c r="B14" s="24">
        <f>Data!H16*10^12</f>
        <v>15853203000000</v>
      </c>
      <c r="C14" s="24">
        <f>SUM(Data!X16,Data!Z16)*10^12</f>
        <v>1467582153000000</v>
      </c>
      <c r="D14" s="24">
        <f>Data!AK16*10^12</f>
        <v>540217529000000</v>
      </c>
      <c r="E14" s="24">
        <f>Data!AZ16*10^12</f>
        <v>1851525635000000</v>
      </c>
      <c r="F14" s="24">
        <f>SUM(Data!BK16:BM16)*10^12</f>
        <v>2332055115000000</v>
      </c>
      <c r="G14" s="24">
        <v>0</v>
      </c>
      <c r="H14" s="24">
        <f>(Data!CV16*1000-Data!CF16)*10^12-SUM(B14:G14)</f>
        <v>4131532697000002</v>
      </c>
    </row>
    <row r="15" spans="1:8" x14ac:dyDescent="0.25">
      <c r="A15" s="6">
        <v>2024</v>
      </c>
      <c r="B15" s="24">
        <f>Data!H17*10^12</f>
        <v>15917474000000</v>
      </c>
      <c r="C15" s="24">
        <f>SUM(Data!X17,Data!Z17)*10^12</f>
        <v>1480421143000000</v>
      </c>
      <c r="D15" s="24">
        <f>Data!AK17*10^12</f>
        <v>545533630000000</v>
      </c>
      <c r="E15" s="24">
        <f>Data!AZ17*10^12</f>
        <v>1856958008000000</v>
      </c>
      <c r="F15" s="24">
        <f>SUM(Data!BK17:BM17)*10^12</f>
        <v>2381163086000000</v>
      </c>
      <c r="G15" s="24">
        <v>0</v>
      </c>
      <c r="H15" s="24">
        <f>(Data!CV17*1000-Data!CF17)*10^12-SUM(B15:G15)</f>
        <v>4163032423000000</v>
      </c>
    </row>
    <row r="16" spans="1:8" x14ac:dyDescent="0.25">
      <c r="A16" s="6">
        <v>2025</v>
      </c>
      <c r="B16" s="24">
        <f>Data!H18*10^12</f>
        <v>16053413000000</v>
      </c>
      <c r="C16" s="24">
        <f>SUM(Data!X18,Data!Z18)*10^12</f>
        <v>1478909058000000</v>
      </c>
      <c r="D16" s="24">
        <f>Data!AK18*10^12</f>
        <v>552243103000000</v>
      </c>
      <c r="E16" s="24">
        <f>Data!AZ18*10^12</f>
        <v>1861724609000000</v>
      </c>
      <c r="F16" s="24">
        <f>SUM(Data!BK18:BM18)*10^12</f>
        <v>2408029908000000</v>
      </c>
      <c r="G16" s="24">
        <v>0</v>
      </c>
      <c r="H16" s="24">
        <f>(Data!CV18*1000-Data!CF18)*10^12-SUM(B16:G16)</f>
        <v>4199042729000002</v>
      </c>
    </row>
    <row r="17" spans="1:8" x14ac:dyDescent="0.25">
      <c r="A17" s="6">
        <v>2026</v>
      </c>
      <c r="B17" s="24">
        <f>Data!H19*10^12</f>
        <v>16248341000000</v>
      </c>
      <c r="C17" s="24">
        <f>SUM(Data!X19,Data!Z19)*10^12</f>
        <v>1474888550000000</v>
      </c>
      <c r="D17" s="24">
        <f>Data!AK19*10^12</f>
        <v>554916382000000</v>
      </c>
      <c r="E17" s="24">
        <f>Data!AZ19*10^12</f>
        <v>1862547119000000</v>
      </c>
      <c r="F17" s="24">
        <f>SUM(Data!BK19:BM19)*10^12</f>
        <v>2439279358000000</v>
      </c>
      <c r="G17" s="24">
        <v>0</v>
      </c>
      <c r="H17" s="24">
        <f>(Data!CV19*1000-Data!CF19)*10^12-SUM(B17:G17)</f>
        <v>4242484499999998</v>
      </c>
    </row>
    <row r="18" spans="1:8" x14ac:dyDescent="0.25">
      <c r="A18" s="6">
        <v>2027</v>
      </c>
      <c r="B18" s="24">
        <f>Data!H20*10^12</f>
        <v>16435400000000.002</v>
      </c>
      <c r="C18" s="24">
        <f>SUM(Data!X20,Data!Z20)*10^12</f>
        <v>1476456909000000</v>
      </c>
      <c r="D18" s="24">
        <f>Data!AK20*10^12</f>
        <v>552225586000000</v>
      </c>
      <c r="E18" s="24">
        <f>Data!AZ20*10^12</f>
        <v>1869807129000000</v>
      </c>
      <c r="F18" s="24">
        <f>SUM(Data!BK20:BM20)*10^12</f>
        <v>2474621214999999.5</v>
      </c>
      <c r="G18" s="24">
        <v>0</v>
      </c>
      <c r="H18" s="24">
        <f>(Data!CV20*1000-Data!CF20)*10^12-SUM(B18:G18)</f>
        <v>4288170295000002</v>
      </c>
    </row>
    <row r="19" spans="1:8" x14ac:dyDescent="0.25">
      <c r="A19" s="6">
        <v>2028</v>
      </c>
      <c r="B19" s="24">
        <f>Data!H21*10^12</f>
        <v>16582208999999.998</v>
      </c>
      <c r="C19" s="24">
        <f>SUM(Data!X21,Data!Z21)*10^12</f>
        <v>1475392334000000</v>
      </c>
      <c r="D19" s="24">
        <f>Data!AK21*10^12</f>
        <v>547170593000000.06</v>
      </c>
      <c r="E19" s="24">
        <f>Data!AZ21*10^12</f>
        <v>1872797241000000</v>
      </c>
      <c r="F19" s="24">
        <f>SUM(Data!BK21:BM21)*10^12</f>
        <v>2510243866000000</v>
      </c>
      <c r="G19" s="24">
        <v>0</v>
      </c>
      <c r="H19" s="24">
        <f>(Data!CV21*1000-Data!CF21)*10^12-SUM(B19:G19)</f>
        <v>4321143908000000</v>
      </c>
    </row>
    <row r="20" spans="1:8" x14ac:dyDescent="0.25">
      <c r="A20" s="6">
        <v>2029</v>
      </c>
      <c r="B20" s="24">
        <f>Data!H22*10^12</f>
        <v>16708620000000</v>
      </c>
      <c r="C20" s="24">
        <f>SUM(Data!X22,Data!Z22)*10^12</f>
        <v>1468247314000000</v>
      </c>
      <c r="D20" s="24">
        <f>Data!AK22*10^12</f>
        <v>541527283000000</v>
      </c>
      <c r="E20" s="24">
        <f>Data!AZ22*10^12</f>
        <v>1860168213000000</v>
      </c>
      <c r="F20" s="24">
        <f>SUM(Data!BK22:BM22)*10^12</f>
        <v>2535819763000000</v>
      </c>
      <c r="G20" s="24">
        <v>0</v>
      </c>
      <c r="H20" s="24">
        <f>(Data!CV22*1000-Data!CF22)*10^12-SUM(B20:G20)</f>
        <v>4339358418000002</v>
      </c>
    </row>
    <row r="21" spans="1:8" x14ac:dyDescent="0.25">
      <c r="A21" s="6">
        <v>2030</v>
      </c>
      <c r="B21" s="24">
        <f>Data!H23*10^12</f>
        <v>16855709000000</v>
      </c>
      <c r="C21" s="24">
        <f>SUM(Data!X23,Data!Z23)*10^12</f>
        <v>1469762573000000</v>
      </c>
      <c r="D21" s="24">
        <f>Data!AK23*10^12</f>
        <v>535175842000000</v>
      </c>
      <c r="E21" s="24">
        <f>Data!AZ23*10^12</f>
        <v>1846640869000000</v>
      </c>
      <c r="F21" s="24">
        <f>SUM(Data!BK23:BM23)*10^12</f>
        <v>2568005951000000</v>
      </c>
      <c r="G21" s="24">
        <v>0</v>
      </c>
      <c r="H21" s="24">
        <f>(Data!CV23*1000-Data!CF23)*10^12-SUM(B21:G21)</f>
        <v>4364700054000000</v>
      </c>
    </row>
    <row r="22" spans="1:8" x14ac:dyDescent="0.25">
      <c r="A22" s="6">
        <v>2031</v>
      </c>
      <c r="B22" s="24">
        <f>Data!H24*10^12</f>
        <v>17053982000000.002</v>
      </c>
      <c r="C22" s="24">
        <f>SUM(Data!X24,Data!Z24)*10^12</f>
        <v>1469463745000000</v>
      </c>
      <c r="D22" s="24">
        <f>Data!AK24*10^12</f>
        <v>529607788000000</v>
      </c>
      <c r="E22" s="24">
        <f>Data!AZ24*10^12</f>
        <v>1839656250000000</v>
      </c>
      <c r="F22" s="24">
        <f>SUM(Data!BK24:BM24)*10^12</f>
        <v>2584937683000000</v>
      </c>
      <c r="G22" s="24">
        <v>0</v>
      </c>
      <c r="H22" s="24">
        <f>(Data!CV24*1000-Data!CF24)*10^12-SUM(B22:G22)</f>
        <v>4396957874000000</v>
      </c>
    </row>
    <row r="23" spans="1:8" x14ac:dyDescent="0.25">
      <c r="A23" s="6">
        <v>2032</v>
      </c>
      <c r="B23" s="24">
        <f>Data!H25*10^12</f>
        <v>17185043000000</v>
      </c>
      <c r="C23" s="24">
        <f>SUM(Data!X25,Data!Z25)*10^12</f>
        <v>1468064819000000</v>
      </c>
      <c r="D23" s="24">
        <f>Data!AK25*10^12</f>
        <v>524158385999999.94</v>
      </c>
      <c r="E23" s="24">
        <f>Data!AZ25*10^12</f>
        <v>1835102905000000</v>
      </c>
      <c r="F23" s="24">
        <f>SUM(Data!BK25:BM25)*10^12</f>
        <v>2615338196000000</v>
      </c>
      <c r="G23" s="24">
        <v>0</v>
      </c>
      <c r="H23" s="24">
        <f>(Data!CV25*1000-Data!CF25)*10^12-SUM(B23:G23)</f>
        <v>4428366085999998</v>
      </c>
    </row>
    <row r="24" spans="1:8" x14ac:dyDescent="0.25">
      <c r="A24" s="6">
        <v>2033</v>
      </c>
      <c r="B24" s="24">
        <f>Data!H26*10^12</f>
        <v>17236979000000.002</v>
      </c>
      <c r="C24" s="24">
        <f>SUM(Data!X26,Data!Z26)*10^12</f>
        <v>1467505249000000</v>
      </c>
      <c r="D24" s="24">
        <f>Data!AK26*10^12</f>
        <v>518667236000000</v>
      </c>
      <c r="E24" s="24">
        <f>Data!AZ26*10^12</f>
        <v>1823870239000000</v>
      </c>
      <c r="F24" s="24">
        <f>SUM(Data!BK26:BM26)*10^12</f>
        <v>2646122986000000.5</v>
      </c>
      <c r="G24" s="24">
        <v>0</v>
      </c>
      <c r="H24" s="24">
        <f>(Data!CV26*1000-Data!CF26)*10^12-SUM(B24:G24)</f>
        <v>4450603474000000</v>
      </c>
    </row>
    <row r="25" spans="1:8" x14ac:dyDescent="0.25">
      <c r="A25" s="6">
        <v>2034</v>
      </c>
      <c r="B25" s="24">
        <f>Data!H27*10^12</f>
        <v>17279872999999.998</v>
      </c>
      <c r="C25" s="24">
        <f>SUM(Data!X27,Data!Z27)*10^12</f>
        <v>1471562744000000</v>
      </c>
      <c r="D25" s="24">
        <f>Data!AK27*10^12</f>
        <v>512977783000000.06</v>
      </c>
      <c r="E25" s="24">
        <f>Data!AZ27*10^12</f>
        <v>1813831177000000</v>
      </c>
      <c r="F25" s="24">
        <f>SUM(Data!BK27:BM27)*10^12</f>
        <v>2673849426999999.5</v>
      </c>
      <c r="G25" s="24">
        <v>0</v>
      </c>
      <c r="H25" s="24">
        <f>(Data!CV27*1000-Data!CF27)*10^12-SUM(B25:G25)</f>
        <v>4475226177000000</v>
      </c>
    </row>
    <row r="26" spans="1:8" x14ac:dyDescent="0.25">
      <c r="A26" s="6">
        <v>2035</v>
      </c>
      <c r="B26" s="24">
        <f>Data!H28*10^12</f>
        <v>17362684000000.002</v>
      </c>
      <c r="C26" s="24">
        <f>SUM(Data!X28,Data!Z28)*10^12</f>
        <v>1471940552000000</v>
      </c>
      <c r="D26" s="24">
        <f>Data!AK28*10^12</f>
        <v>506670288000000</v>
      </c>
      <c r="E26" s="24">
        <f>Data!AZ28*10^12</f>
        <v>1802725098000000</v>
      </c>
      <c r="F26" s="24">
        <f>SUM(Data!BK28:BM28)*10^12</f>
        <v>2700975159000000</v>
      </c>
      <c r="G26" s="24">
        <v>0</v>
      </c>
      <c r="H26" s="24">
        <f>(Data!CV28*1000-Data!CF28)*10^12-SUM(B26:G26)</f>
        <v>4505284621000000</v>
      </c>
    </row>
    <row r="27" spans="1:8" x14ac:dyDescent="0.25">
      <c r="A27" s="6">
        <v>2036</v>
      </c>
      <c r="B27" s="24">
        <f>Data!H29*10^12</f>
        <v>17457434000000</v>
      </c>
      <c r="C27" s="24">
        <f>SUM(Data!X29,Data!Z29)*10^12</f>
        <v>1470377563000000</v>
      </c>
      <c r="D27" s="24">
        <f>Data!AK29*10^12</f>
        <v>500233154000000</v>
      </c>
      <c r="E27" s="24">
        <f>Data!AZ29*10^12</f>
        <v>1790353638000000</v>
      </c>
      <c r="F27" s="24">
        <f>SUM(Data!BK29:BM29)*10^12</f>
        <v>2726968689000000.5</v>
      </c>
      <c r="G27" s="24">
        <v>0</v>
      </c>
      <c r="H27" s="24">
        <f>(Data!CV29*1000-Data!CF29)*10^12-SUM(B27:G27)</f>
        <v>4530256756000002</v>
      </c>
    </row>
    <row r="28" spans="1:8" x14ac:dyDescent="0.25">
      <c r="A28" s="6">
        <v>2037</v>
      </c>
      <c r="B28" s="24">
        <f>Data!H30*10^12</f>
        <v>17610409000000</v>
      </c>
      <c r="C28" s="24">
        <f>SUM(Data!X30,Data!Z30)*10^12</f>
        <v>1470226807000000</v>
      </c>
      <c r="D28" s="24">
        <f>Data!AK30*10^12</f>
        <v>493651764000000</v>
      </c>
      <c r="E28" s="24">
        <f>Data!AZ30*10^12</f>
        <v>1790352417000000</v>
      </c>
      <c r="F28" s="24">
        <f>SUM(Data!BK30:BM30)*10^12</f>
        <v>2753574219000000</v>
      </c>
      <c r="G28" s="24">
        <v>0</v>
      </c>
      <c r="H28" s="24">
        <f>(Data!CV30*1000-Data!CF30)*10^12-SUM(B28:G28)</f>
        <v>4569805634000000</v>
      </c>
    </row>
    <row r="29" spans="1:8" x14ac:dyDescent="0.25">
      <c r="A29" s="6">
        <v>2038</v>
      </c>
      <c r="B29" s="24">
        <f>Data!H31*10^12</f>
        <v>17791794000000</v>
      </c>
      <c r="C29" s="24">
        <f>SUM(Data!X31,Data!Z31)*10^12</f>
        <v>1473141846000000</v>
      </c>
      <c r="D29" s="24">
        <f>Data!AK31*10^12</f>
        <v>487422882000000</v>
      </c>
      <c r="E29" s="24">
        <f>Data!AZ31*10^12</f>
        <v>1789540771000000</v>
      </c>
      <c r="F29" s="24">
        <f>SUM(Data!BK31:BM31)*10^12</f>
        <v>2773551757000000</v>
      </c>
      <c r="G29" s="24">
        <v>0</v>
      </c>
      <c r="H29" s="24">
        <f>(Data!CV31*1000-Data!CF31)*10^12-SUM(B29:G29)</f>
        <v>4609134940000000</v>
      </c>
    </row>
    <row r="30" spans="1:8" x14ac:dyDescent="0.25">
      <c r="A30" s="6">
        <v>2039</v>
      </c>
      <c r="B30" s="24">
        <f>Data!H32*10^12</f>
        <v>17898148000000</v>
      </c>
      <c r="C30" s="24">
        <f>SUM(Data!X32,Data!Z32)*10^12</f>
        <v>1479337646000000</v>
      </c>
      <c r="D30" s="24">
        <f>Data!AK32*10^12</f>
        <v>481774780000000</v>
      </c>
      <c r="E30" s="24">
        <f>Data!AZ32*10^12</f>
        <v>1778598267000000</v>
      </c>
      <c r="F30" s="24">
        <f>SUM(Data!BK32:BM32)*10^12</f>
        <v>2794092804000000</v>
      </c>
      <c r="G30" s="24">
        <v>0</v>
      </c>
      <c r="H30" s="24">
        <f>(Data!CV32*1000-Data!CF32)*10^12-SUM(B30:G30)</f>
        <v>4634005320000000</v>
      </c>
    </row>
    <row r="31" spans="1:8" x14ac:dyDescent="0.25">
      <c r="A31" s="6">
        <v>2040</v>
      </c>
      <c r="B31" s="24">
        <f>Data!H33*10^12</f>
        <v>17986563000000</v>
      </c>
      <c r="C31" s="24">
        <f>SUM(Data!X33,Data!Z33)*10^12</f>
        <v>1483520020000000</v>
      </c>
      <c r="D31" s="24">
        <f>Data!AK33*10^12</f>
        <v>475525452000000</v>
      </c>
      <c r="E31" s="24">
        <f>Data!AZ33*10^12</f>
        <v>1765645020000000</v>
      </c>
      <c r="F31" s="24">
        <f>SUM(Data!BK33:BM33)*10^12</f>
        <v>2808761779000000</v>
      </c>
      <c r="G31" s="24">
        <v>0</v>
      </c>
      <c r="H31" s="24">
        <f>(Data!CV33*1000-Data!CF33)*10^12-SUM(B31:G31)</f>
        <v>4655398092999998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1"/>
  <sheetViews>
    <sheetView workbookViewId="0"/>
  </sheetViews>
  <sheetFormatPr defaultColWidth="8.85546875" defaultRowHeight="15" x14ac:dyDescent="0.25"/>
  <cols>
    <col min="1" max="1" width="8.85546875" style="6"/>
    <col min="2" max="2" width="18.85546875" style="6" bestFit="1" customWidth="1"/>
    <col min="3" max="3" width="15.7109375" style="6" bestFit="1" customWidth="1"/>
    <col min="4" max="5" width="18.85546875" style="6" bestFit="1" customWidth="1"/>
    <col min="6" max="6" width="17.85546875" style="6" bestFit="1" customWidth="1"/>
    <col min="7" max="7" width="16.42578125" style="6" customWidth="1"/>
    <col min="8" max="8" width="18.85546875" style="6" bestFit="1" customWidth="1"/>
  </cols>
  <sheetData>
    <row r="1" spans="1:8" x14ac:dyDescent="0.25">
      <c r="A1" s="6" t="s">
        <v>0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</row>
    <row r="2" spans="1:8" x14ac:dyDescent="0.25">
      <c r="A2" s="6">
        <v>2011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f>Data!DB4*1000*10^12-SUM(B2:G2)</f>
        <v>461851000000000</v>
      </c>
    </row>
    <row r="3" spans="1:8" x14ac:dyDescent="0.25">
      <c r="A3" s="6">
        <v>2012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f>Data!DB5*1000*10^12-SUM(B3:G3)</f>
        <v>518245000000000</v>
      </c>
    </row>
    <row r="4" spans="1:8" x14ac:dyDescent="0.25">
      <c r="A4" s="6">
        <v>2013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f>Data!DB6*1000*10^12-SUM(B4:G4)</f>
        <v>528768000000000</v>
      </c>
    </row>
    <row r="5" spans="1:8" x14ac:dyDescent="0.25">
      <c r="A5" s="6">
        <v>2014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f>Data!DB7*1000*10^12-SUM(B5:G5)</f>
        <v>485885000000000</v>
      </c>
    </row>
    <row r="6" spans="1:8" x14ac:dyDescent="0.25">
      <c r="A6" s="6">
        <v>2015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f>Data!DB8*1000*10^12-SUM(B6:G6)</f>
        <v>709705000000000</v>
      </c>
    </row>
    <row r="7" spans="1:8" x14ac:dyDescent="0.25">
      <c r="A7" s="6">
        <v>2016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f>Data!DB9*1000*10^12-SUM(B7:G7)</f>
        <v>715642000000000</v>
      </c>
    </row>
    <row r="8" spans="1:8" x14ac:dyDescent="0.25">
      <c r="A8" s="6">
        <v>2017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f>Data!DB10*1000*10^12-SUM(B8:G8)</f>
        <v>728603000000000</v>
      </c>
    </row>
    <row r="9" spans="1:8" x14ac:dyDescent="0.25">
      <c r="A9" s="6">
        <v>2018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f>Data!DB11*1000*10^12-SUM(B9:G9)</f>
        <v>742690000000000</v>
      </c>
    </row>
    <row r="10" spans="1:8" x14ac:dyDescent="0.25">
      <c r="A10" s="6">
        <v>2019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f>Data!DB12*1000*10^12-SUM(B10:G10)</f>
        <v>752006000000000</v>
      </c>
    </row>
    <row r="11" spans="1:8" x14ac:dyDescent="0.25">
      <c r="A11" s="6">
        <v>2020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f>Data!DB13*1000*10^12-SUM(B11:G11)</f>
        <v>762792000000000</v>
      </c>
    </row>
    <row r="12" spans="1:8" x14ac:dyDescent="0.25">
      <c r="A12" s="6">
        <v>2021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f>Data!DB14*1000*10^12-SUM(B12:G12)</f>
        <v>774321000000000</v>
      </c>
    </row>
    <row r="13" spans="1:8" x14ac:dyDescent="0.25">
      <c r="A13" s="6">
        <v>2022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f>Data!DB15*1000*10^12-SUM(B13:G13)</f>
        <v>782390000000000</v>
      </c>
    </row>
    <row r="14" spans="1:8" x14ac:dyDescent="0.25">
      <c r="A14" s="6">
        <v>2023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f>Data!DB16*1000*10^12-SUM(B14:G14)</f>
        <v>786670000000000</v>
      </c>
    </row>
    <row r="15" spans="1:8" x14ac:dyDescent="0.25">
      <c r="A15" s="6">
        <v>2024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f>Data!DB17*1000*10^12-SUM(B15:G15)</f>
        <v>786726000000000</v>
      </c>
    </row>
    <row r="16" spans="1:8" x14ac:dyDescent="0.25">
      <c r="A16" s="6">
        <v>2025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f>Data!DB18*1000*10^12-SUM(B16:G16)</f>
        <v>786667000000000</v>
      </c>
    </row>
    <row r="17" spans="1:8" x14ac:dyDescent="0.25">
      <c r="A17" s="6">
        <v>2026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f>Data!DB19*1000*10^12-SUM(B17:G17)</f>
        <v>786658000000000</v>
      </c>
    </row>
    <row r="18" spans="1:8" x14ac:dyDescent="0.25">
      <c r="A18" s="6">
        <v>2027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f>Data!DB20*1000*10^12-SUM(B18:G18)</f>
        <v>787298000000000</v>
      </c>
    </row>
    <row r="19" spans="1:8" x14ac:dyDescent="0.25">
      <c r="A19" s="6">
        <v>2028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f>Data!DB21*1000*10^12-SUM(B19:G19)</f>
        <v>787776999999999.87</v>
      </c>
    </row>
    <row r="20" spans="1:8" x14ac:dyDescent="0.25">
      <c r="A20" s="6">
        <v>2029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f>Data!DB22*1000*10^12-SUM(B20:G20)</f>
        <v>787793000000000</v>
      </c>
    </row>
    <row r="21" spans="1:8" x14ac:dyDescent="0.25">
      <c r="A21" s="6">
        <v>2030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f>Data!DB23*1000*10^12-SUM(B21:G21)</f>
        <v>787787000000000</v>
      </c>
    </row>
    <row r="22" spans="1:8" x14ac:dyDescent="0.25">
      <c r="A22" s="6">
        <v>2031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f>Data!DB24*1000*10^12-SUM(B22:G22)</f>
        <v>787825000000000</v>
      </c>
    </row>
    <row r="23" spans="1:8" x14ac:dyDescent="0.25">
      <c r="A23" s="6">
        <v>2032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f>Data!DB25*1000*10^12-SUM(B23:G23)</f>
        <v>787840000000000</v>
      </c>
    </row>
    <row r="24" spans="1:8" x14ac:dyDescent="0.25">
      <c r="A24" s="6">
        <v>2033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f>Data!DB26*1000*10^12-SUM(B24:G24)</f>
        <v>787843000000000</v>
      </c>
    </row>
    <row r="25" spans="1:8" x14ac:dyDescent="0.25">
      <c r="A25" s="6">
        <v>2034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f>Data!DB27*1000*10^12-SUM(B25:G25)</f>
        <v>787843000000000</v>
      </c>
    </row>
    <row r="26" spans="1:8" x14ac:dyDescent="0.25">
      <c r="A26" s="6">
        <v>2035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f>Data!DB28*1000*10^12-SUM(B26:G26)</f>
        <v>786175000000000</v>
      </c>
    </row>
    <row r="27" spans="1:8" x14ac:dyDescent="0.25">
      <c r="A27" s="6">
        <v>2036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f>Data!DB29*1000*10^12-SUM(B27:G27)</f>
        <v>782894000000000</v>
      </c>
    </row>
    <row r="28" spans="1:8" x14ac:dyDescent="0.25">
      <c r="A28" s="6">
        <v>2037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f>Data!DB30*1000*10^12-SUM(B28:G28)</f>
        <v>780638000000000</v>
      </c>
    </row>
    <row r="29" spans="1:8" x14ac:dyDescent="0.25">
      <c r="A29" s="6">
        <v>2038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f>Data!DB31*1000*10^12-SUM(B29:G29)</f>
        <v>781775000000000</v>
      </c>
    </row>
    <row r="30" spans="1:8" x14ac:dyDescent="0.25">
      <c r="A30" s="6">
        <v>2039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f>Data!DB32*1000*10^12-SUM(B30:G30)</f>
        <v>787271999999999.87</v>
      </c>
    </row>
    <row r="31" spans="1:8" x14ac:dyDescent="0.25">
      <c r="A31" s="6">
        <v>2040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f>Data!DB33*1000*10^12-SUM(B31:G31)</f>
        <v>786599999999999.87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1"/>
  <sheetViews>
    <sheetView workbookViewId="0"/>
  </sheetViews>
  <sheetFormatPr defaultColWidth="8.85546875" defaultRowHeight="15" x14ac:dyDescent="0.25"/>
  <cols>
    <col min="1" max="1" width="8.85546875" style="6"/>
    <col min="2" max="2" width="18.85546875" style="6" bestFit="1" customWidth="1"/>
    <col min="3" max="3" width="15.7109375" style="6" bestFit="1" customWidth="1"/>
    <col min="4" max="5" width="18.85546875" style="6" bestFit="1" customWidth="1"/>
    <col min="6" max="6" width="17.85546875" style="6" bestFit="1" customWidth="1"/>
    <col min="7" max="7" width="16.42578125" style="6" customWidth="1"/>
    <col min="8" max="8" width="18.85546875" style="6" bestFit="1" customWidth="1"/>
    <col min="9" max="16384" width="8.85546875" style="6"/>
  </cols>
  <sheetData>
    <row r="1" spans="1:8" x14ac:dyDescent="0.25">
      <c r="A1" s="6" t="s">
        <v>0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</row>
    <row r="2" spans="1:8" x14ac:dyDescent="0.25">
      <c r="A2" s="6">
        <v>2011</v>
      </c>
      <c r="B2" s="24">
        <f>Data!G4*10^12</f>
        <v>78111572000000</v>
      </c>
      <c r="C2" s="24">
        <f>Data!V4*10^12</f>
        <v>1950411987000000</v>
      </c>
      <c r="D2" s="24">
        <f>Data!AJ4*10^12</f>
        <v>70217262000000.008</v>
      </c>
      <c r="E2" s="24">
        <f>Data!AY4*10^12</f>
        <v>155417191000000</v>
      </c>
      <c r="F2" s="24">
        <f>Data!BJ4*10^12</f>
        <v>449301300000000</v>
      </c>
      <c r="G2" s="24">
        <v>0</v>
      </c>
      <c r="H2" s="24">
        <f>(Data!CR4*1000-Data!CE4)*10^12-SUM(B2:G2)</f>
        <v>4792340316000001</v>
      </c>
    </row>
    <row r="3" spans="1:8" x14ac:dyDescent="0.25">
      <c r="A3" s="6">
        <v>2012</v>
      </c>
      <c r="B3" s="24">
        <f>Data!G5*10^12</f>
        <v>51971497000000</v>
      </c>
      <c r="C3" s="24">
        <f>Data!V5*10^12</f>
        <v>1969347046000000</v>
      </c>
      <c r="D3" s="24">
        <f>Data!AJ5*10^12</f>
        <v>32301895000000</v>
      </c>
      <c r="E3" s="24">
        <f>Data!AY5*10^12</f>
        <v>144454651000000</v>
      </c>
      <c r="F3" s="24">
        <f>Data!BJ5*10^12</f>
        <v>457254578000000</v>
      </c>
      <c r="G3" s="24">
        <v>0</v>
      </c>
      <c r="H3" s="24">
        <f>(Data!CR5*1000-Data!CE5)*10^12-SUM(B3:G3)</f>
        <v>4810652392000000</v>
      </c>
    </row>
    <row r="4" spans="1:8" x14ac:dyDescent="0.25">
      <c r="A4" s="6">
        <v>2013</v>
      </c>
      <c r="B4" s="24">
        <f>Data!G6*10^12</f>
        <v>55969444000000</v>
      </c>
      <c r="C4" s="24">
        <f>Data!V6*10^12</f>
        <v>1969347046000000</v>
      </c>
      <c r="D4" s="24">
        <f>Data!AJ6*10^12</f>
        <v>30637653000000</v>
      </c>
      <c r="E4" s="24">
        <f>Data!AY6*10^12</f>
        <v>147637238000000</v>
      </c>
      <c r="F4" s="24">
        <f>Data!BJ6*10^12</f>
        <v>470072174000000</v>
      </c>
      <c r="G4" s="24">
        <v>0</v>
      </c>
      <c r="H4" s="24">
        <f>(Data!CR6*1000-Data!CE6)*10^12-SUM(B4:G4)</f>
        <v>4821789587000000</v>
      </c>
    </row>
    <row r="5" spans="1:8" x14ac:dyDescent="0.25">
      <c r="A5" s="6">
        <v>2014</v>
      </c>
      <c r="B5" s="24">
        <f>Data!G7*10^12</f>
        <v>59944942000000</v>
      </c>
      <c r="C5" s="24">
        <f>Data!V7*10^12</f>
        <v>1969347046000000</v>
      </c>
      <c r="D5" s="24">
        <f>Data!AJ7*10^12</f>
        <v>32677368000000</v>
      </c>
      <c r="E5" s="24">
        <f>Data!AY7*10^12</f>
        <v>154478302000000</v>
      </c>
      <c r="F5" s="24">
        <f>Data!BJ7*10^12</f>
        <v>489409302000000</v>
      </c>
      <c r="G5" s="24">
        <v>0</v>
      </c>
      <c r="H5" s="24">
        <f>(Data!CR7*1000-Data!CE7)*10^12-SUM(B5:G5)</f>
        <v>4927501511999999</v>
      </c>
    </row>
    <row r="6" spans="1:8" x14ac:dyDescent="0.25">
      <c r="A6" s="6">
        <v>2015</v>
      </c>
      <c r="B6" s="24">
        <f>Data!G8*10^12</f>
        <v>67271324000000.008</v>
      </c>
      <c r="C6" s="24">
        <f>Data!V8*10^12</f>
        <v>1880758179000000</v>
      </c>
      <c r="D6" s="24">
        <f>Data!AJ8*10^12</f>
        <v>39130383000000</v>
      </c>
      <c r="E6" s="24">
        <f>Data!AY8*10^12</f>
        <v>181662628000000</v>
      </c>
      <c r="F6" s="24">
        <f>Data!BJ8*10^12</f>
        <v>505294067000000</v>
      </c>
      <c r="G6" s="24">
        <v>0</v>
      </c>
      <c r="H6" s="24">
        <f>(Data!CR8*1000-Data!CE8)*10^12-SUM(B6:G6)</f>
        <v>5224107875000000</v>
      </c>
    </row>
    <row r="7" spans="1:8" x14ac:dyDescent="0.25">
      <c r="A7" s="6">
        <v>2016</v>
      </c>
      <c r="B7" s="24">
        <f>Data!G9*10^12</f>
        <v>74541977000000</v>
      </c>
      <c r="C7" s="24">
        <f>Data!V9*10^12</f>
        <v>1849463623000000</v>
      </c>
      <c r="D7" s="24">
        <f>Data!AJ9*10^12</f>
        <v>41609894000000</v>
      </c>
      <c r="E7" s="24">
        <f>Data!AY9*10^12</f>
        <v>192912476000000</v>
      </c>
      <c r="F7" s="24">
        <f>Data!BJ9*10^12</f>
        <v>517576659999999.94</v>
      </c>
      <c r="G7" s="24">
        <v>0</v>
      </c>
      <c r="H7" s="24">
        <f>(Data!CR9*1000-Data!CE9)*10^12-SUM(B7:G7)</f>
        <v>5490463557000000</v>
      </c>
    </row>
    <row r="8" spans="1:8" x14ac:dyDescent="0.25">
      <c r="A8" s="6">
        <v>2017</v>
      </c>
      <c r="B8" s="24">
        <f>Data!G10*10^12</f>
        <v>79308990000000</v>
      </c>
      <c r="C8" s="24">
        <f>Data!V10*10^12</f>
        <v>1843650024000000</v>
      </c>
      <c r="D8" s="24">
        <f>Data!AJ10*10^12</f>
        <v>43129501000000</v>
      </c>
      <c r="E8" s="24">
        <f>Data!AY10*10^12</f>
        <v>203338272000000</v>
      </c>
      <c r="F8" s="24">
        <f>Data!BJ10*10^12</f>
        <v>522494263000000.06</v>
      </c>
      <c r="G8" s="24">
        <v>0</v>
      </c>
      <c r="H8" s="24">
        <f>(Data!CR10*1000-Data!CE10)*10^12-SUM(B8:G8)</f>
        <v>5710378985000000</v>
      </c>
    </row>
    <row r="9" spans="1:8" x14ac:dyDescent="0.25">
      <c r="A9" s="6">
        <v>2018</v>
      </c>
      <c r="B9" s="24">
        <f>Data!G11*10^12</f>
        <v>81529602000000</v>
      </c>
      <c r="C9" s="24">
        <f>Data!V11*10^12</f>
        <v>1830769409000000</v>
      </c>
      <c r="D9" s="24">
        <f>Data!AJ11*10^12</f>
        <v>43274357000000</v>
      </c>
      <c r="E9" s="24">
        <f>Data!AY11*10^12</f>
        <v>212328308000000</v>
      </c>
      <c r="F9" s="24">
        <f>Data!BJ11*10^12</f>
        <v>523815735000000</v>
      </c>
      <c r="G9" s="24">
        <v>0</v>
      </c>
      <c r="H9" s="24">
        <f>(Data!CR11*1000-Data!CE11)*10^12-SUM(B9:G9)</f>
        <v>5898194195000001</v>
      </c>
    </row>
    <row r="10" spans="1:8" x14ac:dyDescent="0.25">
      <c r="A10" s="6">
        <v>2019</v>
      </c>
      <c r="B10" s="24">
        <f>Data!G12*10^12</f>
        <v>82750175000000</v>
      </c>
      <c r="C10" s="24">
        <f>Data!V12*10^12</f>
        <v>1813292725000000</v>
      </c>
      <c r="D10" s="24">
        <f>Data!AJ12*10^12</f>
        <v>42649853000000</v>
      </c>
      <c r="E10" s="24">
        <f>Data!AY12*10^12</f>
        <v>215441437000000</v>
      </c>
      <c r="F10" s="24">
        <f>Data!BJ12*10^12</f>
        <v>523461304000000.06</v>
      </c>
      <c r="G10" s="24">
        <v>0</v>
      </c>
      <c r="H10" s="24">
        <f>(Data!CR12*1000-Data!CE12)*10^12-SUM(B10:G10)</f>
        <v>6070217872000000</v>
      </c>
    </row>
    <row r="11" spans="1:8" x14ac:dyDescent="0.25">
      <c r="A11" s="6">
        <v>2020</v>
      </c>
      <c r="B11" s="24">
        <f>Data!G13*10^12</f>
        <v>84264229000000</v>
      </c>
      <c r="C11" s="24">
        <f>Data!V13*10^12</f>
        <v>1797945068000000</v>
      </c>
      <c r="D11" s="24">
        <f>Data!AJ13*10^12</f>
        <v>42482918000000</v>
      </c>
      <c r="E11" s="24">
        <f>Data!AY13*10^12</f>
        <v>213777100000000</v>
      </c>
      <c r="F11" s="24">
        <f>Data!BJ13*10^12</f>
        <v>520986938000000</v>
      </c>
      <c r="G11" s="24">
        <v>0</v>
      </c>
      <c r="H11" s="24">
        <f>(Data!CR13*1000-Data!CE13)*10^12-SUM(B11:G11)</f>
        <v>6210033541000001</v>
      </c>
    </row>
    <row r="12" spans="1:8" x14ac:dyDescent="0.25">
      <c r="A12" s="6">
        <v>2021</v>
      </c>
      <c r="B12" s="24">
        <f>Data!G14*10^12</f>
        <v>86116318000000</v>
      </c>
      <c r="C12" s="24">
        <f>Data!V14*10^12</f>
        <v>1784989014000000</v>
      </c>
      <c r="D12" s="24">
        <f>Data!AJ14*10^12</f>
        <v>43233780000000</v>
      </c>
      <c r="E12" s="24">
        <f>Data!AY14*10^12</f>
        <v>216588333000000</v>
      </c>
      <c r="F12" s="24">
        <f>Data!BJ14*10^12</f>
        <v>517138000000000.06</v>
      </c>
      <c r="G12" s="24">
        <v>0</v>
      </c>
      <c r="H12" s="24">
        <f>(Data!CR14*1000-Data!CE14)*10^12-SUM(B12:G12)</f>
        <v>6307306498000002</v>
      </c>
    </row>
    <row r="13" spans="1:8" x14ac:dyDescent="0.25">
      <c r="A13" s="6">
        <v>2022</v>
      </c>
      <c r="B13" s="24">
        <f>Data!G15*10^12</f>
        <v>88012512000000</v>
      </c>
      <c r="C13" s="24">
        <f>Data!V15*10^12</f>
        <v>1760961182000000</v>
      </c>
      <c r="D13" s="24">
        <f>Data!AJ15*10^12</f>
        <v>43720745000000</v>
      </c>
      <c r="E13" s="24">
        <f>Data!AY15*10^12</f>
        <v>215501709000000</v>
      </c>
      <c r="F13" s="24">
        <f>Data!BJ15*10^12</f>
        <v>516078247000000.06</v>
      </c>
      <c r="G13" s="24">
        <v>0</v>
      </c>
      <c r="H13" s="24">
        <f>(Data!CR15*1000-Data!CE15)*10^12-SUM(B13:G13)</f>
        <v>6399311247000000</v>
      </c>
    </row>
    <row r="14" spans="1:8" x14ac:dyDescent="0.25">
      <c r="A14" s="6">
        <v>2023</v>
      </c>
      <c r="B14" s="24">
        <f>Data!G16*10^12</f>
        <v>89909973000000</v>
      </c>
      <c r="C14" s="24">
        <f>Data!V16*10^12</f>
        <v>1738394409000000</v>
      </c>
      <c r="D14" s="24">
        <f>Data!AJ16*10^12</f>
        <v>44270226000000</v>
      </c>
      <c r="E14" s="24">
        <f>Data!AY16*10^12</f>
        <v>216150681000000</v>
      </c>
      <c r="F14" s="24">
        <f>Data!BJ16*10^12</f>
        <v>515170532000000</v>
      </c>
      <c r="G14" s="24">
        <v>0</v>
      </c>
      <c r="H14" s="24">
        <f>(Data!CR16*1000-Data!CE16)*10^12-SUM(B14:G14)</f>
        <v>6491533886000000</v>
      </c>
    </row>
    <row r="15" spans="1:8" x14ac:dyDescent="0.25">
      <c r="A15" s="6">
        <v>2024</v>
      </c>
      <c r="B15" s="24">
        <f>Data!G17*10^12</f>
        <v>92534927000000</v>
      </c>
      <c r="C15" s="24">
        <f>Data!V17*10^12</f>
        <v>1715489502000000</v>
      </c>
      <c r="D15" s="24">
        <f>Data!AJ17*10^12</f>
        <v>44994709000000</v>
      </c>
      <c r="E15" s="24">
        <f>Data!AY17*10^12</f>
        <v>218847580000000</v>
      </c>
      <c r="F15" s="24">
        <f>Data!BJ17*10^12</f>
        <v>513248474000000</v>
      </c>
      <c r="G15" s="24">
        <v>0</v>
      </c>
      <c r="H15" s="24">
        <f>(Data!CR17*1000-Data!CE17)*10^12-SUM(B15:G15)</f>
        <v>6587137657000000</v>
      </c>
    </row>
    <row r="16" spans="1:8" x14ac:dyDescent="0.25">
      <c r="A16" s="6">
        <v>2025</v>
      </c>
      <c r="B16" s="24">
        <f>Data!G18*10^12</f>
        <v>95852005000000</v>
      </c>
      <c r="C16" s="24">
        <f>Data!V18*10^12</f>
        <v>1700304932000000</v>
      </c>
      <c r="D16" s="24">
        <f>Data!AJ18*10^12</f>
        <v>45829163000000</v>
      </c>
      <c r="E16" s="24">
        <f>Data!AY18*10^12</f>
        <v>219788422000000</v>
      </c>
      <c r="F16" s="24">
        <f>Data!BJ18*10^12</f>
        <v>512454346000000</v>
      </c>
      <c r="G16" s="24">
        <v>0</v>
      </c>
      <c r="H16" s="24">
        <f>(Data!CR18*1000-Data!CE18)*10^12-SUM(B16:G16)</f>
        <v>6672289457000000</v>
      </c>
    </row>
    <row r="17" spans="1:8" x14ac:dyDescent="0.25">
      <c r="A17" s="6">
        <v>2026</v>
      </c>
      <c r="B17" s="24">
        <f>Data!G19*10^12</f>
        <v>99730370000000</v>
      </c>
      <c r="C17" s="24">
        <f>Data!V19*10^12</f>
        <v>1688196289000000</v>
      </c>
      <c r="D17" s="24">
        <f>Data!AJ19*10^12</f>
        <v>45977825000000</v>
      </c>
      <c r="E17" s="24">
        <f>Data!AY19*10^12</f>
        <v>218570541000000</v>
      </c>
      <c r="F17" s="24">
        <f>Data!BJ19*10^12</f>
        <v>508375488000000</v>
      </c>
      <c r="G17" s="24">
        <v>0</v>
      </c>
      <c r="H17" s="24">
        <f>(Data!CR19*1000-Data!CE19)*10^12-SUM(B17:G17)</f>
        <v>6723774881000000</v>
      </c>
    </row>
    <row r="18" spans="1:8" x14ac:dyDescent="0.25">
      <c r="A18" s="6">
        <v>2027</v>
      </c>
      <c r="B18" s="24">
        <f>Data!G20*10^12</f>
        <v>103766548000000</v>
      </c>
      <c r="C18" s="24">
        <f>Data!V20*10^12</f>
        <v>1683409058000000</v>
      </c>
      <c r="D18" s="24">
        <f>Data!AJ20*10^12</f>
        <v>45468765000000</v>
      </c>
      <c r="E18" s="24">
        <f>Data!AY20*10^12</f>
        <v>218206818000000</v>
      </c>
      <c r="F18" s="24">
        <f>Data!BJ20*10^12</f>
        <v>504548126000000</v>
      </c>
      <c r="G18" s="24">
        <v>0</v>
      </c>
      <c r="H18" s="24">
        <f>(Data!CR20*1000-Data!CE20)*10^12-SUM(B18:G18)</f>
        <v>6789058457000000</v>
      </c>
    </row>
    <row r="19" spans="1:8" x14ac:dyDescent="0.25">
      <c r="A19" s="6">
        <v>2028</v>
      </c>
      <c r="B19" s="24">
        <f>Data!G21*10^12</f>
        <v>107617935000000</v>
      </c>
      <c r="C19" s="24">
        <f>Data!V21*10^12</f>
        <v>1674494629000000</v>
      </c>
      <c r="D19" s="24">
        <f>Data!AJ21*10^12</f>
        <v>44688728000000</v>
      </c>
      <c r="E19" s="24">
        <f>Data!AY21*10^12</f>
        <v>218654327000000</v>
      </c>
      <c r="F19" s="24">
        <f>Data!BJ21*10^12</f>
        <v>500605377000000</v>
      </c>
      <c r="G19" s="24">
        <v>0</v>
      </c>
      <c r="H19" s="24">
        <f>(Data!CR21*1000-Data!CE21)*10^12-SUM(B19:G19)</f>
        <v>6840214453000000</v>
      </c>
    </row>
    <row r="20" spans="1:8" x14ac:dyDescent="0.25">
      <c r="A20" s="6">
        <v>2029</v>
      </c>
      <c r="B20" s="24">
        <f>Data!G22*10^12</f>
        <v>111471008000000</v>
      </c>
      <c r="C20" s="24">
        <f>Data!V22*10^12</f>
        <v>1670029541000000</v>
      </c>
      <c r="D20" s="24">
        <f>Data!AJ22*10^12</f>
        <v>43790268000000</v>
      </c>
      <c r="E20" s="24">
        <f>Data!AY22*10^12</f>
        <v>216916763000000</v>
      </c>
      <c r="F20" s="24">
        <f>Data!BJ22*10^12</f>
        <v>497175598000000</v>
      </c>
      <c r="G20" s="24">
        <v>0</v>
      </c>
      <c r="H20" s="24">
        <f>(Data!CR22*1000-Data!CE22)*10^12-SUM(B20:G20)</f>
        <v>6839304011999998</v>
      </c>
    </row>
    <row r="21" spans="1:8" x14ac:dyDescent="0.25">
      <c r="A21" s="6">
        <v>2030</v>
      </c>
      <c r="B21" s="24">
        <f>Data!G23*10^12</f>
        <v>115506973000000</v>
      </c>
      <c r="C21" s="24">
        <f>Data!V23*10^12</f>
        <v>1673190918000000</v>
      </c>
      <c r="D21" s="24">
        <f>Data!AJ23*10^12</f>
        <v>42781746000000</v>
      </c>
      <c r="E21" s="24">
        <f>Data!AY23*10^12</f>
        <v>215744690000000</v>
      </c>
      <c r="F21" s="24">
        <f>Data!BJ23*10^12</f>
        <v>496348907000000</v>
      </c>
      <c r="G21" s="24">
        <v>0</v>
      </c>
      <c r="H21" s="24">
        <f>(Data!CR23*1000-Data!CE23)*10^12-SUM(B21:G21)</f>
        <v>6845380336000000</v>
      </c>
    </row>
    <row r="22" spans="1:8" x14ac:dyDescent="0.25">
      <c r="A22" s="6">
        <v>2031</v>
      </c>
      <c r="B22" s="24">
        <f>Data!G24*10^12</f>
        <v>119627777000000</v>
      </c>
      <c r="C22" s="24">
        <f>Data!V24*10^12</f>
        <v>1672580566000000</v>
      </c>
      <c r="D22" s="24">
        <f>Data!AJ24*10^12</f>
        <v>41772644000000</v>
      </c>
      <c r="E22" s="24">
        <f>Data!AY24*10^12</f>
        <v>212392960000000</v>
      </c>
      <c r="F22" s="24">
        <f>Data!BJ24*10^12</f>
        <v>492894897000000</v>
      </c>
      <c r="G22" s="24">
        <v>0</v>
      </c>
      <c r="H22" s="24">
        <f>(Data!CR24*1000-Data!CE24)*10^12-SUM(B22:G22)</f>
        <v>6855242666000000</v>
      </c>
    </row>
    <row r="23" spans="1:8" x14ac:dyDescent="0.25">
      <c r="A23" s="6">
        <v>2032</v>
      </c>
      <c r="B23" s="24">
        <f>Data!G25*10^12</f>
        <v>122627876000000</v>
      </c>
      <c r="C23" s="24">
        <f>Data!V25*10^12</f>
        <v>1677199951000000</v>
      </c>
      <c r="D23" s="24">
        <f>Data!AJ25*10^12</f>
        <v>41092308000000</v>
      </c>
      <c r="E23" s="24">
        <f>Data!AY25*10^12</f>
        <v>208244293000000</v>
      </c>
      <c r="F23" s="24">
        <f>Data!BJ25*10^12</f>
        <v>491019226000000</v>
      </c>
      <c r="G23" s="24">
        <v>0</v>
      </c>
      <c r="H23" s="24">
        <f>(Data!CR25*1000-Data!CE25)*10^12-SUM(B23:G23)</f>
        <v>6851892806000000</v>
      </c>
    </row>
    <row r="24" spans="1:8" x14ac:dyDescent="0.25">
      <c r="A24" s="6">
        <v>2033</v>
      </c>
      <c r="B24" s="24">
        <f>Data!G26*10^12</f>
        <v>124267677000000</v>
      </c>
      <c r="C24" s="24">
        <f>Data!V26*10^12</f>
        <v>1673888794000000</v>
      </c>
      <c r="D24" s="24">
        <f>Data!AJ26*10^12</f>
        <v>41188675000000</v>
      </c>
      <c r="E24" s="24">
        <f>Data!AY26*10^12</f>
        <v>205356018000000</v>
      </c>
      <c r="F24" s="24">
        <f>Data!BJ26*10^12</f>
        <v>489160095000000</v>
      </c>
      <c r="G24" s="24">
        <v>0</v>
      </c>
      <c r="H24" s="24">
        <f>(Data!CR26*1000-Data!CE26)*10^12-SUM(B24:G24)</f>
        <v>6839798092000000</v>
      </c>
    </row>
    <row r="25" spans="1:8" x14ac:dyDescent="0.25">
      <c r="A25" s="6">
        <v>2034</v>
      </c>
      <c r="B25" s="24">
        <f>Data!G27*10^12</f>
        <v>125956078000000</v>
      </c>
      <c r="C25" s="24">
        <f>Data!V27*10^12</f>
        <v>1669960327000000</v>
      </c>
      <c r="D25" s="24">
        <f>Data!AJ27*10^12</f>
        <v>41280396000000</v>
      </c>
      <c r="E25" s="24">
        <f>Data!AY27*10^12</f>
        <v>201890335000000</v>
      </c>
      <c r="F25" s="24">
        <f>Data!BJ27*10^12</f>
        <v>488336823000000</v>
      </c>
      <c r="G25" s="24">
        <v>0</v>
      </c>
      <c r="H25" s="24">
        <f>(Data!CR27*1000-Data!CE27)*10^12-SUM(B25:G25)</f>
        <v>6835683562000000</v>
      </c>
    </row>
    <row r="26" spans="1:8" x14ac:dyDescent="0.25">
      <c r="A26" s="6">
        <v>2035</v>
      </c>
      <c r="B26" s="24">
        <f>Data!G28*10^12</f>
        <v>127716965000000</v>
      </c>
      <c r="C26" s="24">
        <f>Data!V28*10^12</f>
        <v>1673486328000000</v>
      </c>
      <c r="D26" s="24">
        <f>Data!AJ28*10^12</f>
        <v>41295803000000</v>
      </c>
      <c r="E26" s="24">
        <f>Data!AY28*10^12</f>
        <v>199602478000000</v>
      </c>
      <c r="F26" s="24">
        <f>Data!BJ28*10^12</f>
        <v>485264557000000</v>
      </c>
      <c r="G26" s="24">
        <v>0</v>
      </c>
      <c r="H26" s="24">
        <f>(Data!CR28*1000-Data!CE28)*10^12-SUM(B26:G26)</f>
        <v>6833794956000000</v>
      </c>
    </row>
    <row r="27" spans="1:8" x14ac:dyDescent="0.25">
      <c r="A27" s="6">
        <v>2036</v>
      </c>
      <c r="B27" s="24">
        <f>Data!G29*10^12</f>
        <v>129722197999999.98</v>
      </c>
      <c r="C27" s="24">
        <f>Data!V29*10^12</f>
        <v>1677766113000000</v>
      </c>
      <c r="D27" s="24">
        <f>Data!AJ29*10^12</f>
        <v>41340027000000</v>
      </c>
      <c r="E27" s="24">
        <f>Data!AY29*10^12</f>
        <v>197739334000000</v>
      </c>
      <c r="F27" s="24">
        <f>Data!BJ29*10^12</f>
        <v>482079468000000</v>
      </c>
      <c r="G27" s="24">
        <v>0</v>
      </c>
      <c r="H27" s="24">
        <f>(Data!CR29*1000-Data!CE29)*10^12-SUM(B27:G27)</f>
        <v>6830148462000000</v>
      </c>
    </row>
    <row r="28" spans="1:8" x14ac:dyDescent="0.25">
      <c r="A28" s="6">
        <v>2037</v>
      </c>
      <c r="B28" s="24">
        <f>Data!G30*10^12</f>
        <v>131867675999999.98</v>
      </c>
      <c r="C28" s="24">
        <f>Data!V30*10^12</f>
        <v>1681904419000000</v>
      </c>
      <c r="D28" s="24">
        <f>Data!AJ30*10^12</f>
        <v>41390308000000</v>
      </c>
      <c r="E28" s="24">
        <f>Data!AY30*10^12</f>
        <v>195493866000000</v>
      </c>
      <c r="F28" s="24">
        <f>Data!BJ30*10^12</f>
        <v>479680420000000</v>
      </c>
      <c r="G28" s="24">
        <v>0</v>
      </c>
      <c r="H28" s="24">
        <f>(Data!CR30*1000-Data!CE30)*10^12-SUM(B28:G28)</f>
        <v>6857610820000002</v>
      </c>
    </row>
    <row r="29" spans="1:8" x14ac:dyDescent="0.25">
      <c r="A29" s="6">
        <v>2038</v>
      </c>
      <c r="B29" s="24">
        <f>Data!G31*10^12</f>
        <v>134157638999999.98</v>
      </c>
      <c r="C29" s="24">
        <f>Data!V31*10^12</f>
        <v>1688967041000000</v>
      </c>
      <c r="D29" s="24">
        <f>Data!AJ31*10^12</f>
        <v>41416744000000</v>
      </c>
      <c r="E29" s="24">
        <f>Data!AY31*10^12</f>
        <v>193723007000000</v>
      </c>
      <c r="F29" s="24">
        <f>Data!BJ31*10^12</f>
        <v>474888367000000</v>
      </c>
      <c r="G29" s="24">
        <v>0</v>
      </c>
      <c r="H29" s="24">
        <f>(Data!CR31*1000-Data!CE31)*10^12-SUM(B29:G29)</f>
        <v>6880498654000000</v>
      </c>
    </row>
    <row r="30" spans="1:8" x14ac:dyDescent="0.25">
      <c r="A30" s="6">
        <v>2039</v>
      </c>
      <c r="B30" s="24">
        <f>Data!G32*10^12</f>
        <v>136178467000000.02</v>
      </c>
      <c r="C30" s="24">
        <f>Data!V32*10^12</f>
        <v>1693638550000000</v>
      </c>
      <c r="D30" s="24">
        <f>Data!AJ32*10^12</f>
        <v>41350723000000</v>
      </c>
      <c r="E30" s="24">
        <f>Data!AY32*10^12</f>
        <v>192151306000000</v>
      </c>
      <c r="F30" s="24">
        <f>Data!BJ32*10^12</f>
        <v>473406830000000</v>
      </c>
      <c r="G30" s="24">
        <v>0</v>
      </c>
      <c r="H30" s="24">
        <f>(Data!CR32*1000-Data!CE32)*10^12-SUM(B30:G30)</f>
        <v>6863222500999998</v>
      </c>
    </row>
    <row r="31" spans="1:8" x14ac:dyDescent="0.25">
      <c r="A31" s="6">
        <v>2040</v>
      </c>
      <c r="B31" s="24">
        <f>Data!G33*10^12</f>
        <v>138024216000000</v>
      </c>
      <c r="C31" s="24">
        <f>Data!V33*10^12</f>
        <v>1694056763000000</v>
      </c>
      <c r="D31" s="24">
        <f>Data!AJ33*10^12</f>
        <v>41159527000000</v>
      </c>
      <c r="E31" s="24">
        <f>Data!AY33*10^12</f>
        <v>190460602000000</v>
      </c>
      <c r="F31" s="24">
        <f>Data!BJ33*10^12</f>
        <v>472047607000000</v>
      </c>
      <c r="G31" s="24">
        <v>0</v>
      </c>
      <c r="H31" s="24">
        <f>(Data!CR33*1000-Data!CE33)*10^12-SUM(B31:G31)</f>
        <v>6838022808000002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1"/>
  <sheetViews>
    <sheetView workbookViewId="0"/>
  </sheetViews>
  <sheetFormatPr defaultColWidth="8.85546875" defaultRowHeight="15" x14ac:dyDescent="0.25"/>
  <cols>
    <col min="1" max="1" width="8.85546875" style="6"/>
    <col min="2" max="2" width="18.85546875" style="6" bestFit="1" customWidth="1"/>
    <col min="3" max="3" width="15.7109375" style="6" bestFit="1" customWidth="1"/>
    <col min="4" max="5" width="18.85546875" style="6" bestFit="1" customWidth="1"/>
    <col min="6" max="6" width="17.85546875" style="6" bestFit="1" customWidth="1"/>
    <col min="7" max="7" width="16.42578125" style="6" customWidth="1"/>
    <col min="8" max="8" width="18.85546875" style="6" bestFit="1" customWidth="1"/>
    <col min="9" max="16384" width="8.85546875" style="6"/>
  </cols>
  <sheetData>
    <row r="1" spans="1:8" x14ac:dyDescent="0.25">
      <c r="A1" s="6" t="s">
        <v>0</v>
      </c>
      <c r="B1" s="6" t="s">
        <v>128</v>
      </c>
      <c r="C1" s="6" t="s">
        <v>129</v>
      </c>
      <c r="D1" s="6" t="s">
        <v>130</v>
      </c>
      <c r="E1" s="6" t="s">
        <v>131</v>
      </c>
      <c r="F1" s="6" t="s">
        <v>132</v>
      </c>
      <c r="G1" s="6" t="s">
        <v>133</v>
      </c>
      <c r="H1" s="6" t="s">
        <v>134</v>
      </c>
    </row>
    <row r="2" spans="1:8" x14ac:dyDescent="0.25">
      <c r="A2" s="6">
        <v>2011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</row>
    <row r="3" spans="1:8" x14ac:dyDescent="0.25">
      <c r="A3" s="6">
        <v>2012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</row>
    <row r="4" spans="1:8" x14ac:dyDescent="0.25">
      <c r="A4" s="6">
        <v>2013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</row>
    <row r="5" spans="1:8" x14ac:dyDescent="0.25">
      <c r="A5" s="6">
        <v>2014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</row>
    <row r="6" spans="1:8" x14ac:dyDescent="0.25">
      <c r="A6" s="6">
        <v>2015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</row>
    <row r="7" spans="1:8" x14ac:dyDescent="0.25">
      <c r="A7" s="6">
        <v>2016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</row>
    <row r="8" spans="1:8" x14ac:dyDescent="0.25">
      <c r="A8" s="6">
        <v>2017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</row>
    <row r="9" spans="1:8" x14ac:dyDescent="0.25">
      <c r="A9" s="6">
        <v>2018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</row>
    <row r="10" spans="1:8" x14ac:dyDescent="0.25">
      <c r="A10" s="6">
        <v>2019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</row>
    <row r="11" spans="1:8" x14ac:dyDescent="0.25">
      <c r="A11" s="6">
        <v>2020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</row>
    <row r="12" spans="1:8" x14ac:dyDescent="0.25">
      <c r="A12" s="6">
        <v>2021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</row>
    <row r="13" spans="1:8" x14ac:dyDescent="0.25">
      <c r="A13" s="6">
        <v>2022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</row>
    <row r="14" spans="1:8" x14ac:dyDescent="0.25">
      <c r="A14" s="6">
        <v>2023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</row>
    <row r="15" spans="1:8" x14ac:dyDescent="0.25">
      <c r="A15" s="6">
        <v>2024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</row>
    <row r="16" spans="1:8" x14ac:dyDescent="0.25">
      <c r="A16" s="6">
        <v>2025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</row>
    <row r="17" spans="1:8" x14ac:dyDescent="0.25">
      <c r="A17" s="6">
        <v>2026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</row>
    <row r="18" spans="1:8" x14ac:dyDescent="0.25">
      <c r="A18" s="6">
        <v>2027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</row>
    <row r="19" spans="1:8" x14ac:dyDescent="0.25">
      <c r="A19" s="6">
        <v>2028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</row>
    <row r="20" spans="1:8" x14ac:dyDescent="0.25">
      <c r="A20" s="6">
        <v>2029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</row>
    <row r="21" spans="1:8" x14ac:dyDescent="0.25">
      <c r="A21" s="6">
        <v>2030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</row>
    <row r="22" spans="1:8" x14ac:dyDescent="0.25">
      <c r="A22" s="6">
        <v>2031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</row>
    <row r="23" spans="1:8" x14ac:dyDescent="0.25">
      <c r="A23" s="6">
        <v>2032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</row>
    <row r="24" spans="1:8" x14ac:dyDescent="0.25">
      <c r="A24" s="6">
        <v>2033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</row>
    <row r="25" spans="1:8" x14ac:dyDescent="0.25">
      <c r="A25" s="6">
        <v>2034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</row>
    <row r="26" spans="1:8" x14ac:dyDescent="0.25">
      <c r="A26" s="6">
        <v>2035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</row>
    <row r="27" spans="1:8" x14ac:dyDescent="0.25">
      <c r="A27" s="6">
        <v>2036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</row>
    <row r="28" spans="1:8" x14ac:dyDescent="0.25">
      <c r="A28" s="6">
        <v>2037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</row>
    <row r="29" spans="1:8" x14ac:dyDescent="0.25">
      <c r="A29" s="6">
        <v>2038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</row>
    <row r="30" spans="1:8" x14ac:dyDescent="0.25">
      <c r="A30" s="6">
        <v>2039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</row>
    <row r="31" spans="1:8" x14ac:dyDescent="0.25">
      <c r="A31" s="6">
        <v>2040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Data</vt:lpstr>
      <vt:lpstr>BIFU-electricity</vt:lpstr>
      <vt:lpstr>BIFU-coal</vt:lpstr>
      <vt:lpstr>BIFU-natural-gas</vt:lpstr>
      <vt:lpstr>BIFU-biomass</vt:lpstr>
      <vt:lpstr>BIFU-petroleum-diesel</vt:lpstr>
      <vt:lpstr>BIFU-heat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2015-06-24T23:41:26Z</dcterms:modified>
</cp:coreProperties>
</file>