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autoCompressPictures="0"/>
  <bookViews>
    <workbookView xWindow="0" yWindow="0" windowWidth="25605" windowHeight="14520" tabRatio="852"/>
  </bookViews>
  <sheets>
    <sheet name="About" sheetId="12" r:id="rId1"/>
    <sheet name="Data" sheetId="1" r:id="rId2"/>
    <sheet name="BPEiC-CO2" sheetId="7" r:id="rId3"/>
    <sheet name="BPEiC-CH4" sheetId="8" r:id="rId4"/>
    <sheet name="BPEiC-N2O" sheetId="9" r:id="rId5"/>
    <sheet name="BPEiC-F-gases" sheetId="10" r:id="rId6"/>
  </sheets>
  <calcPr calcId="145621" concurrentCalc="0"/>
  <extLst>
    <ext xmlns:mx="http://schemas.microsoft.com/office/mac/excel/2008/main" uri="{7523E5D3-25F3-A5E0-1632-64F254C22452}">
      <mx:ArchID Flags="2"/>
    </ext>
  </extLst>
</workbook>
</file>

<file path=xl/calcChain.xml><?xml version="1.0" encoding="utf-8"?>
<calcChain xmlns="http://schemas.openxmlformats.org/spreadsheetml/2006/main">
  <c r="H22" i="7" l="1"/>
  <c r="H22" i="10"/>
  <c r="E22" i="7"/>
  <c r="F36" i="1"/>
  <c r="E22" i="10"/>
  <c r="D22" i="7"/>
  <c r="C22" i="7"/>
  <c r="B22" i="7"/>
  <c r="H17" i="7"/>
  <c r="H17" i="10"/>
  <c r="E17" i="7"/>
  <c r="E36" i="1"/>
  <c r="E17" i="10"/>
  <c r="D17" i="7"/>
  <c r="C17" i="7"/>
  <c r="B17" i="7"/>
  <c r="H12" i="7"/>
  <c r="H12" i="10"/>
  <c r="E12" i="7"/>
  <c r="D36" i="1"/>
  <c r="E12" i="10"/>
  <c r="D12" i="7"/>
  <c r="C12" i="7"/>
  <c r="B12" i="7"/>
  <c r="H7" i="7"/>
  <c r="H7" i="10"/>
  <c r="E7" i="7"/>
  <c r="C36" i="1"/>
  <c r="E7" i="10"/>
  <c r="D7" i="7"/>
  <c r="C7" i="7"/>
  <c r="B7" i="7"/>
  <c r="C2" i="7"/>
  <c r="D2" i="7"/>
  <c r="E2" i="7"/>
  <c r="B36" i="1"/>
  <c r="E2" i="10"/>
  <c r="H2" i="7"/>
  <c r="H2" i="10"/>
  <c r="B2" i="7"/>
  <c r="G22" i="9"/>
  <c r="G17" i="9"/>
  <c r="G12" i="9"/>
  <c r="G7" i="9"/>
  <c r="G2" i="9"/>
  <c r="G22" i="8"/>
  <c r="G17" i="8"/>
  <c r="G12" i="8"/>
  <c r="G7" i="8"/>
  <c r="G2" i="8"/>
  <c r="F45" i="1"/>
  <c r="F22" i="8"/>
  <c r="E45" i="1"/>
  <c r="F17" i="8"/>
  <c r="D45" i="1"/>
  <c r="F12" i="8"/>
  <c r="C45" i="1"/>
  <c r="F7" i="8"/>
  <c r="B45" i="1"/>
  <c r="F2" i="8"/>
  <c r="F34" i="1"/>
  <c r="E22" i="9"/>
  <c r="E34" i="1"/>
  <c r="E17" i="9"/>
  <c r="D34" i="1"/>
  <c r="E12" i="9"/>
  <c r="C34" i="1"/>
  <c r="E7" i="9"/>
  <c r="B34" i="1"/>
  <c r="E2" i="9"/>
  <c r="F35" i="1"/>
  <c r="E22" i="8"/>
  <c r="E35" i="1"/>
  <c r="E17" i="8"/>
  <c r="D35" i="1"/>
  <c r="E12" i="8"/>
  <c r="C35" i="1"/>
  <c r="E7" i="8"/>
  <c r="B35" i="1"/>
  <c r="E2" i="8"/>
  <c r="F23" i="1"/>
  <c r="C22" i="8"/>
  <c r="E23" i="1"/>
  <c r="C17" i="8"/>
  <c r="D23" i="1"/>
  <c r="C12" i="8"/>
  <c r="C23" i="1"/>
  <c r="C7" i="8"/>
  <c r="B23" i="1"/>
  <c r="C2" i="8"/>
  <c r="H21" i="10"/>
  <c r="G21" i="10"/>
  <c r="F21" i="10"/>
  <c r="E21" i="10"/>
  <c r="D21" i="10"/>
  <c r="C21" i="10"/>
  <c r="B21" i="10"/>
  <c r="H20" i="10"/>
  <c r="G20" i="10"/>
  <c r="F20" i="10"/>
  <c r="E20" i="10"/>
  <c r="D20" i="10"/>
  <c r="C20" i="10"/>
  <c r="B20" i="10"/>
  <c r="H19" i="10"/>
  <c r="G19" i="10"/>
  <c r="F19" i="10"/>
  <c r="E19" i="10"/>
  <c r="D19" i="10"/>
  <c r="C19" i="10"/>
  <c r="B19" i="10"/>
  <c r="H18" i="10"/>
  <c r="G18" i="10"/>
  <c r="F18" i="10"/>
  <c r="E18" i="10"/>
  <c r="D18" i="10"/>
  <c r="C18" i="10"/>
  <c r="B18" i="10"/>
  <c r="H16" i="10"/>
  <c r="G16" i="10"/>
  <c r="F16" i="10"/>
  <c r="E16" i="10"/>
  <c r="D16" i="10"/>
  <c r="C16" i="10"/>
  <c r="B16" i="10"/>
  <c r="H15" i="10"/>
  <c r="G15" i="10"/>
  <c r="F15" i="10"/>
  <c r="E15" i="10"/>
  <c r="D15" i="10"/>
  <c r="C15" i="10"/>
  <c r="B15" i="10"/>
  <c r="H14" i="10"/>
  <c r="G14" i="10"/>
  <c r="F14" i="10"/>
  <c r="E14" i="10"/>
  <c r="D14" i="10"/>
  <c r="C14" i="10"/>
  <c r="B14" i="10"/>
  <c r="H13" i="10"/>
  <c r="G13" i="10"/>
  <c r="F13" i="10"/>
  <c r="E13" i="10"/>
  <c r="D13" i="10"/>
  <c r="C13" i="10"/>
  <c r="B13" i="10"/>
  <c r="H11" i="10"/>
  <c r="G11" i="10"/>
  <c r="F11" i="10"/>
  <c r="E11" i="10"/>
  <c r="D11" i="10"/>
  <c r="C11" i="10"/>
  <c r="B11" i="10"/>
  <c r="H10" i="10"/>
  <c r="G10" i="10"/>
  <c r="F10" i="10"/>
  <c r="E10" i="10"/>
  <c r="D10" i="10"/>
  <c r="C10" i="10"/>
  <c r="B10" i="10"/>
  <c r="H9" i="10"/>
  <c r="G9" i="10"/>
  <c r="F9" i="10"/>
  <c r="E9" i="10"/>
  <c r="D9" i="10"/>
  <c r="C9" i="10"/>
  <c r="B9" i="10"/>
  <c r="H8" i="10"/>
  <c r="G8" i="10"/>
  <c r="F8" i="10"/>
  <c r="E8" i="10"/>
  <c r="D8" i="10"/>
  <c r="C8" i="10"/>
  <c r="B8" i="10"/>
  <c r="H6" i="10"/>
  <c r="G6" i="10"/>
  <c r="F6" i="10"/>
  <c r="E6" i="10"/>
  <c r="D6" i="10"/>
  <c r="C6" i="10"/>
  <c r="B6" i="10"/>
  <c r="H5" i="10"/>
  <c r="G5" i="10"/>
  <c r="F5" i="10"/>
  <c r="E5" i="10"/>
  <c r="D5" i="10"/>
  <c r="C5" i="10"/>
  <c r="B5" i="10"/>
  <c r="H4" i="10"/>
  <c r="G4" i="10"/>
  <c r="F4" i="10"/>
  <c r="E4" i="10"/>
  <c r="D4" i="10"/>
  <c r="C4" i="10"/>
  <c r="B4" i="10"/>
  <c r="H3" i="10"/>
  <c r="G3" i="10"/>
  <c r="F3" i="10"/>
  <c r="E3" i="10"/>
  <c r="D3" i="10"/>
  <c r="C3" i="10"/>
  <c r="B3" i="10"/>
  <c r="H21" i="9"/>
  <c r="G21" i="9"/>
  <c r="F21" i="9"/>
  <c r="E21" i="9"/>
  <c r="D21" i="9"/>
  <c r="C21" i="9"/>
  <c r="B21" i="9"/>
  <c r="H20" i="9"/>
  <c r="G20" i="9"/>
  <c r="F20" i="9"/>
  <c r="E20" i="9"/>
  <c r="D20" i="9"/>
  <c r="C20" i="9"/>
  <c r="B20" i="9"/>
  <c r="H19" i="9"/>
  <c r="G19" i="9"/>
  <c r="F19" i="9"/>
  <c r="E19" i="9"/>
  <c r="D19" i="9"/>
  <c r="C19" i="9"/>
  <c r="B19" i="9"/>
  <c r="H18" i="9"/>
  <c r="G18" i="9"/>
  <c r="F18" i="9"/>
  <c r="E18" i="9"/>
  <c r="D18" i="9"/>
  <c r="C18" i="9"/>
  <c r="B18" i="9"/>
  <c r="H16" i="9"/>
  <c r="G16" i="9"/>
  <c r="F16" i="9"/>
  <c r="E16" i="9"/>
  <c r="D16" i="9"/>
  <c r="C16" i="9"/>
  <c r="B16" i="9"/>
  <c r="H15" i="9"/>
  <c r="G15" i="9"/>
  <c r="F15" i="9"/>
  <c r="E15" i="9"/>
  <c r="D15" i="9"/>
  <c r="C15" i="9"/>
  <c r="B15" i="9"/>
  <c r="H14" i="9"/>
  <c r="G14" i="9"/>
  <c r="F14" i="9"/>
  <c r="E14" i="9"/>
  <c r="D14" i="9"/>
  <c r="C14" i="9"/>
  <c r="B14" i="9"/>
  <c r="H13" i="9"/>
  <c r="G13" i="9"/>
  <c r="F13" i="9"/>
  <c r="E13" i="9"/>
  <c r="D13" i="9"/>
  <c r="C13" i="9"/>
  <c r="B13" i="9"/>
  <c r="H11" i="9"/>
  <c r="G11" i="9"/>
  <c r="F11" i="9"/>
  <c r="E11" i="9"/>
  <c r="D11" i="9"/>
  <c r="C11" i="9"/>
  <c r="B11" i="9"/>
  <c r="H10" i="9"/>
  <c r="G10" i="9"/>
  <c r="F10" i="9"/>
  <c r="E10" i="9"/>
  <c r="D10" i="9"/>
  <c r="C10" i="9"/>
  <c r="B10" i="9"/>
  <c r="H9" i="9"/>
  <c r="G9" i="9"/>
  <c r="F9" i="9"/>
  <c r="E9" i="9"/>
  <c r="D9" i="9"/>
  <c r="C9" i="9"/>
  <c r="B9" i="9"/>
  <c r="H8" i="9"/>
  <c r="G8" i="9"/>
  <c r="F8" i="9"/>
  <c r="E8" i="9"/>
  <c r="D8" i="9"/>
  <c r="C8" i="9"/>
  <c r="B8" i="9"/>
  <c r="H6" i="9"/>
  <c r="G6" i="9"/>
  <c r="F6" i="9"/>
  <c r="E6" i="9"/>
  <c r="D6" i="9"/>
  <c r="C6" i="9"/>
  <c r="B6" i="9"/>
  <c r="H5" i="9"/>
  <c r="G5" i="9"/>
  <c r="F5" i="9"/>
  <c r="E5" i="9"/>
  <c r="D5" i="9"/>
  <c r="C5" i="9"/>
  <c r="B5" i="9"/>
  <c r="H4" i="9"/>
  <c r="G4" i="9"/>
  <c r="F4" i="9"/>
  <c r="E4" i="9"/>
  <c r="D4" i="9"/>
  <c r="C4" i="9"/>
  <c r="B4" i="9"/>
  <c r="H3" i="9"/>
  <c r="G3" i="9"/>
  <c r="F3" i="9"/>
  <c r="E3" i="9"/>
  <c r="D3" i="9"/>
  <c r="C3" i="9"/>
  <c r="B3" i="9"/>
  <c r="H21" i="8"/>
  <c r="G21" i="8"/>
  <c r="F21" i="8"/>
  <c r="E21" i="8"/>
  <c r="D21" i="8"/>
  <c r="C21" i="8"/>
  <c r="B21" i="8"/>
  <c r="H20" i="8"/>
  <c r="G20" i="8"/>
  <c r="F20" i="8"/>
  <c r="E20" i="8"/>
  <c r="D20" i="8"/>
  <c r="C20" i="8"/>
  <c r="B20" i="8"/>
  <c r="H19" i="8"/>
  <c r="G19" i="8"/>
  <c r="F19" i="8"/>
  <c r="E19" i="8"/>
  <c r="D19" i="8"/>
  <c r="C19" i="8"/>
  <c r="B19" i="8"/>
  <c r="H18" i="8"/>
  <c r="G18" i="8"/>
  <c r="F18" i="8"/>
  <c r="E18" i="8"/>
  <c r="D18" i="8"/>
  <c r="C18" i="8"/>
  <c r="B18" i="8"/>
  <c r="H16" i="8"/>
  <c r="G16" i="8"/>
  <c r="F16" i="8"/>
  <c r="E16" i="8"/>
  <c r="D16" i="8"/>
  <c r="C16" i="8"/>
  <c r="B16" i="8"/>
  <c r="H15" i="8"/>
  <c r="G15" i="8"/>
  <c r="F15" i="8"/>
  <c r="E15" i="8"/>
  <c r="D15" i="8"/>
  <c r="C15" i="8"/>
  <c r="B15" i="8"/>
  <c r="H14" i="8"/>
  <c r="G14" i="8"/>
  <c r="F14" i="8"/>
  <c r="E14" i="8"/>
  <c r="D14" i="8"/>
  <c r="C14" i="8"/>
  <c r="B14" i="8"/>
  <c r="H13" i="8"/>
  <c r="G13" i="8"/>
  <c r="F13" i="8"/>
  <c r="E13" i="8"/>
  <c r="D13" i="8"/>
  <c r="C13" i="8"/>
  <c r="B13" i="8"/>
  <c r="H11" i="8"/>
  <c r="G11" i="8"/>
  <c r="F11" i="8"/>
  <c r="E11" i="8"/>
  <c r="D11" i="8"/>
  <c r="C11" i="8"/>
  <c r="B11" i="8"/>
  <c r="H10" i="8"/>
  <c r="G10" i="8"/>
  <c r="F10" i="8"/>
  <c r="E10" i="8"/>
  <c r="D10" i="8"/>
  <c r="C10" i="8"/>
  <c r="B10" i="8"/>
  <c r="H9" i="8"/>
  <c r="G9" i="8"/>
  <c r="F9" i="8"/>
  <c r="E9" i="8"/>
  <c r="D9" i="8"/>
  <c r="C9" i="8"/>
  <c r="B9" i="8"/>
  <c r="H8" i="8"/>
  <c r="G8" i="8"/>
  <c r="F8" i="8"/>
  <c r="E8" i="8"/>
  <c r="D8" i="8"/>
  <c r="C8" i="8"/>
  <c r="B8" i="8"/>
  <c r="H6" i="8"/>
  <c r="G6" i="8"/>
  <c r="F6" i="8"/>
  <c r="E6" i="8"/>
  <c r="D6" i="8"/>
  <c r="C6" i="8"/>
  <c r="B6" i="8"/>
  <c r="H5" i="8"/>
  <c r="G5" i="8"/>
  <c r="F5" i="8"/>
  <c r="E5" i="8"/>
  <c r="D5" i="8"/>
  <c r="C5" i="8"/>
  <c r="B5" i="8"/>
  <c r="H4" i="8"/>
  <c r="G4" i="8"/>
  <c r="F4" i="8"/>
  <c r="E4" i="8"/>
  <c r="D4" i="8"/>
  <c r="C4" i="8"/>
  <c r="B4" i="8"/>
  <c r="H3" i="8"/>
  <c r="G3" i="8"/>
  <c r="F3" i="8"/>
  <c r="E3" i="8"/>
  <c r="D3" i="8"/>
  <c r="C3" i="8"/>
  <c r="B3" i="8"/>
  <c r="C3" i="7"/>
  <c r="D3" i="7"/>
  <c r="E3" i="7"/>
  <c r="F3" i="7"/>
  <c r="G3" i="7"/>
  <c r="H3" i="7"/>
  <c r="C4" i="7"/>
  <c r="D4" i="7"/>
  <c r="E4" i="7"/>
  <c r="F4" i="7"/>
  <c r="G4" i="7"/>
  <c r="H4" i="7"/>
  <c r="C5" i="7"/>
  <c r="D5" i="7"/>
  <c r="E5" i="7"/>
  <c r="F5" i="7"/>
  <c r="G5" i="7"/>
  <c r="H5" i="7"/>
  <c r="C6" i="7"/>
  <c r="D6" i="7"/>
  <c r="E6" i="7"/>
  <c r="F6" i="7"/>
  <c r="G6" i="7"/>
  <c r="H6" i="7"/>
  <c r="C8" i="7"/>
  <c r="D8" i="7"/>
  <c r="E8" i="7"/>
  <c r="F8" i="7"/>
  <c r="G8" i="7"/>
  <c r="H8" i="7"/>
  <c r="C9" i="7"/>
  <c r="D9" i="7"/>
  <c r="E9" i="7"/>
  <c r="F9" i="7"/>
  <c r="G9" i="7"/>
  <c r="H9" i="7"/>
  <c r="C10" i="7"/>
  <c r="D10" i="7"/>
  <c r="E10" i="7"/>
  <c r="F10" i="7"/>
  <c r="G10" i="7"/>
  <c r="H10" i="7"/>
  <c r="C11" i="7"/>
  <c r="D11" i="7"/>
  <c r="E11" i="7"/>
  <c r="F11" i="7"/>
  <c r="G11" i="7"/>
  <c r="H11" i="7"/>
  <c r="C13" i="7"/>
  <c r="D13" i="7"/>
  <c r="E13" i="7"/>
  <c r="F13" i="7"/>
  <c r="G13" i="7"/>
  <c r="H13" i="7"/>
  <c r="C14" i="7"/>
  <c r="D14" i="7"/>
  <c r="E14" i="7"/>
  <c r="F14" i="7"/>
  <c r="G14" i="7"/>
  <c r="H14" i="7"/>
  <c r="C15" i="7"/>
  <c r="D15" i="7"/>
  <c r="E15" i="7"/>
  <c r="F15" i="7"/>
  <c r="G15" i="7"/>
  <c r="H15" i="7"/>
  <c r="C16" i="7"/>
  <c r="D16" i="7"/>
  <c r="E16" i="7"/>
  <c r="F16" i="7"/>
  <c r="G16" i="7"/>
  <c r="H16" i="7"/>
  <c r="C18" i="7"/>
  <c r="D18" i="7"/>
  <c r="E18" i="7"/>
  <c r="F18" i="7"/>
  <c r="G18" i="7"/>
  <c r="H18" i="7"/>
  <c r="C19" i="7"/>
  <c r="D19" i="7"/>
  <c r="E19" i="7"/>
  <c r="F19" i="7"/>
  <c r="G19" i="7"/>
  <c r="H19" i="7"/>
  <c r="C20" i="7"/>
  <c r="D20" i="7"/>
  <c r="E20" i="7"/>
  <c r="F20" i="7"/>
  <c r="G20" i="7"/>
  <c r="H20" i="7"/>
  <c r="C21" i="7"/>
  <c r="D21" i="7"/>
  <c r="E21" i="7"/>
  <c r="F21" i="7"/>
  <c r="G21" i="7"/>
  <c r="H21" i="7"/>
  <c r="B19" i="7"/>
  <c r="B20" i="7"/>
  <c r="B21" i="7"/>
  <c r="B18" i="7"/>
  <c r="B14" i="7"/>
  <c r="B15" i="7"/>
  <c r="B16" i="7"/>
  <c r="B13" i="7"/>
  <c r="B9" i="7"/>
  <c r="B10" i="7"/>
  <c r="B11" i="7"/>
  <c r="B8" i="7"/>
  <c r="B4" i="7"/>
  <c r="B5" i="7"/>
  <c r="B6" i="7"/>
  <c r="B3" i="7"/>
</calcChain>
</file>

<file path=xl/sharedStrings.xml><?xml version="1.0" encoding="utf-8"?>
<sst xmlns="http://schemas.openxmlformats.org/spreadsheetml/2006/main" count="156" uniqueCount="122">
  <si>
    <t>Cement and other carbonates</t>
  </si>
  <si>
    <t>Natural gas and petroleum systems</t>
  </si>
  <si>
    <t>Iron and steel</t>
  </si>
  <si>
    <t>Chemicals</t>
  </si>
  <si>
    <t>Coal mining</t>
  </si>
  <si>
    <t>Chemicals, N2O</t>
  </si>
  <si>
    <t>Chemicals, F-gases</t>
  </si>
  <si>
    <t>Natural gas and petroleum systems, CH4</t>
  </si>
  <si>
    <t>Coal mining, CH4</t>
  </si>
  <si>
    <t>Waste management</t>
  </si>
  <si>
    <t>Waste management, N2O</t>
  </si>
  <si>
    <t>Waste management, CH4</t>
  </si>
  <si>
    <t>Other industries</t>
  </si>
  <si>
    <t>Other industries, F-gases</t>
  </si>
  <si>
    <t>Cement and other carbonates, process CO2</t>
  </si>
  <si>
    <t>Chemicals, process CO2</t>
  </si>
  <si>
    <t>Other industries, process CO2</t>
  </si>
  <si>
    <t>Natural gas and petroleum systems, process CO2</t>
  </si>
  <si>
    <t>Agriculture -- excluded from model</t>
  </si>
  <si>
    <t>http://www.state.gov/documents/organization/218993.pdf</t>
  </si>
  <si>
    <t>Chemicals, CH4</t>
  </si>
  <si>
    <t>includes a small amount from iron and steel but is mostly chemical</t>
  </si>
  <si>
    <t>U.S. Environmental Protection Agency</t>
  </si>
  <si>
    <t>http://www.epa.gov/climatechange/Downloads/EPAactivities/DataAnnex_Global_NonCO2_Projections_Dec2012.zip</t>
  </si>
  <si>
    <t>U.S. State Department</t>
  </si>
  <si>
    <t>2014 Climate Action Report</t>
  </si>
  <si>
    <t>Page 137, Table 5-2, Row "Cement Production"</t>
  </si>
  <si>
    <t>Page 137, Table 5-2, Row "Natural Gas"</t>
  </si>
  <si>
    <t>Iron and steel, process CO2</t>
  </si>
  <si>
    <t>Page 137, Table 5-2, Row "Iron and Steel Production"</t>
  </si>
  <si>
    <t>Page 137, Table 5-2, Row "Non-Energy Use of Fuels"</t>
  </si>
  <si>
    <t>Page 137, Table 5-2, Row "Other"</t>
  </si>
  <si>
    <t>Reference or Notes</t>
  </si>
  <si>
    <t>Tab "NGO", Row "United States"</t>
  </si>
  <si>
    <r>
      <t>Tab "</t>
    </r>
    <r>
      <rPr>
        <sz val="11"/>
        <color theme="1"/>
        <rFont val="Calibri"/>
        <family val="2"/>
        <scheme val="minor"/>
      </rPr>
      <t>OtherEnergyN2O</t>
    </r>
    <r>
      <rPr>
        <sz val="11"/>
        <color theme="1"/>
        <rFont val="Calibri"/>
        <family val="2"/>
        <scheme val="minor"/>
      </rPr>
      <t>", Row "United States"</t>
    </r>
  </si>
  <si>
    <r>
      <t>Tab "OtherEnergyCH4</t>
    </r>
    <r>
      <rPr>
        <sz val="11"/>
        <color theme="1"/>
        <rFont val="Calibri"/>
        <family val="2"/>
        <scheme val="minor"/>
      </rPr>
      <t>", Row "United States"</t>
    </r>
  </si>
  <si>
    <t>Note that the methane produced from iron and steel manufacture is included under in the "other industrial process sources" category (which is mostly from the chemical industry, and thus is assigned to the chemical industry in the model).  The value is small.</t>
  </si>
  <si>
    <t>Tab "NitricAdipic", Row "United States"</t>
  </si>
  <si>
    <t>Tab "OtherIPN2O", Row "United States"</t>
  </si>
  <si>
    <t>Tab "OtherIPCH4", Row "United States"</t>
  </si>
  <si>
    <t>Tab "HCFC22", Row "United States"</t>
  </si>
  <si>
    <t>Tab "ODS Sub", Row "United States"</t>
  </si>
  <si>
    <t>N2O emissions from the production of adipic and nitric acid</t>
  </si>
  <si>
    <t>N2O emissions from other industrial process sources</t>
  </si>
  <si>
    <t>CH4 emissions from other industrial process sources</t>
  </si>
  <si>
    <t>High GWP emissions from the production of HCFC-22</t>
  </si>
  <si>
    <t>High GWP emissions from ODS substitutes</t>
  </si>
  <si>
    <t>Rationale for Exclusion</t>
  </si>
  <si>
    <t>EPA TOC Row</t>
  </si>
  <si>
    <t>Tab "Coal", Row "United States"</t>
  </si>
  <si>
    <t>Tab "Sewage", Row "United States"</t>
  </si>
  <si>
    <t>Tab "OtherWasteN2O", Row "United States"</t>
  </si>
  <si>
    <t>Tab "Wastewater'", Row "United States"</t>
  </si>
  <si>
    <t>Tab "Landfill", Row "United States"</t>
  </si>
  <si>
    <t>Tab "OtherWasteCH4", Row "United States"</t>
  </si>
  <si>
    <t>Tab "Semi", Row "United States"</t>
  </si>
  <si>
    <t>Tab "Al", Row "United States"</t>
  </si>
  <si>
    <t>Tab "Magnesium", Row "United States"</t>
  </si>
  <si>
    <t>Tab "FPD", Row "United States"</t>
  </si>
  <si>
    <t>Tab "PV", Row "United States"</t>
  </si>
  <si>
    <t>Tab "EPS", Row "United States"</t>
  </si>
  <si>
    <t>EPA Process Emissions Categories Not Included Above (Note that only rows 12-42 (31 rows) in the EPA document are gas-specific categories.)  All such categories are accounted for in this sheet.</t>
  </si>
  <si>
    <t>CH4 emissions from coal mining activities</t>
  </si>
  <si>
    <t>N2O emissions from human sewage - domestic wastewater</t>
  </si>
  <si>
    <t>N2O emissions from other waste sources</t>
  </si>
  <si>
    <t>CH4 emissions from wastewater</t>
  </si>
  <si>
    <t>CH4 emissions from landfilling of solid waste</t>
  </si>
  <si>
    <t>CH4 emissions from other waste sources</t>
  </si>
  <si>
    <t>High GWP emissions from the manufacture of semiconductors</t>
  </si>
  <si>
    <t>High GWP emissions from aluminum</t>
  </si>
  <si>
    <t>High GWP emissions from magnesium manufacturing</t>
  </si>
  <si>
    <t>High GWP emissions from flat panel display manufacturing</t>
  </si>
  <si>
    <t>High GWP emissions from photovoltaic manufacturing</t>
  </si>
  <si>
    <t>High GWP emissions from electric power systems</t>
  </si>
  <si>
    <t>N2O emissions from biomass combustion</t>
  </si>
  <si>
    <t>N2O emissions from other agriculture sources</t>
  </si>
  <si>
    <t>N2O emissions from agricultural soils</t>
  </si>
  <si>
    <t>N2O emissions from manure management</t>
  </si>
  <si>
    <t>N2O emissions from stationary and mobile combustion</t>
  </si>
  <si>
    <t>CH4 emissions from biomass combustion</t>
  </si>
  <si>
    <t>CH4 emissions from rice cultivation</t>
  </si>
  <si>
    <t>CH4 emissions from enteric fermentation</t>
  </si>
  <si>
    <t>CH4 emissions from other agriculture sources</t>
  </si>
  <si>
    <t>CH4 emissions from stationary and mobile combustion</t>
  </si>
  <si>
    <t>CH4 emissions from manure management</t>
  </si>
  <si>
    <t>Year</t>
  </si>
  <si>
    <t>Cement and other carbonates (g CO2e)</t>
  </si>
  <si>
    <t>Natural gas and petroleum systems (g CO2e)</t>
  </si>
  <si>
    <t>Iron and steel (g CO2e)</t>
  </si>
  <si>
    <t>Chemicals (g CO2e)</t>
  </si>
  <si>
    <t>Mining (g CO2e)</t>
  </si>
  <si>
    <t>Waste management (g CO2e)</t>
  </si>
  <si>
    <t>Other industries (g CO2e)</t>
  </si>
  <si>
    <t>N2O emissions from other energy sources</t>
  </si>
  <si>
    <t>CH4 emissions from natural gas and oil systems</t>
  </si>
  <si>
    <t>CH4 emissions from other energy sources</t>
  </si>
  <si>
    <t>BPEiC BAU Process Emissions in CO2e</t>
  </si>
  <si>
    <t>Source:</t>
  </si>
  <si>
    <t>CO2 Process Emissions</t>
  </si>
  <si>
    <t>Non-CO2 GHG Process Emissions</t>
  </si>
  <si>
    <t>Emissions from combustion are not process emissions in this model.</t>
  </si>
  <si>
    <t>How to Read This Table</t>
  </si>
  <si>
    <t>This table provides process emissions levels in each of five years by industry and by greenhouse gas.</t>
  </si>
  <si>
    <t>Each industry has a bold heading.  Each process GHG that is emitted by that industry appears below the</t>
  </si>
  <si>
    <t>heading, underlined.  These underlined items designate the rows used to produce input data for the model.</t>
  </si>
  <si>
    <t>When an underlined row is given directly by one of the sources, it has reference information in the</t>
  </si>
  <si>
    <t>"Reference or Notes" column.  When an underlined row is the sum of several items in the source material,</t>
  </si>
  <si>
    <t>the summed items appear in italics below the underlined items, and the italicized items have reference</t>
  </si>
  <si>
    <t>information in the "Reference or Notes" column.</t>
  </si>
  <si>
    <t>To ensure completeness, all process emissions categories from the EPA source document are included in</t>
  </si>
  <si>
    <t>this table.  The ones we do not use in the model are listed in a separate section at the bottom, with the</t>
  </si>
  <si>
    <t>rationale for why it is not used.  (Either because the emissions are from fuel combustion, which we capture</t>
  </si>
  <si>
    <t>using emissions indices rather than this methodology, or because they are for Agriculture, which we are</t>
  </si>
  <si>
    <t>not including in the model currently but hope to include in the future.)</t>
  </si>
  <si>
    <t>All values are given in Tg CO2e (equivalent to million metric tons).</t>
  </si>
  <si>
    <t>Notes:</t>
  </si>
  <si>
    <t>For Non-CO2 gases, the EPA source document includes information for almost every country, so</t>
  </si>
  <si>
    <t>it could be used when adapting the model to a different region.  Simply use numbers from a</t>
  </si>
  <si>
    <t>different country row rather than the "United States" row.</t>
  </si>
  <si>
    <t>Data Annex for Global Non-CO2 GHG Emissions: 1990-2030</t>
  </si>
  <si>
    <t>See "Data" tab for specific spreadsheet tabs and rows.</t>
  </si>
  <si>
    <t>Page 137, Table 5-2</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</si>
</sst>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7"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u/>
      <sz val="12"/>
      <color theme="10"/>
      <name val="Calibri"/>
      <family val="2"/>
      <scheme val="minor"/>
    </font>
    <font>
      <u/>
      <sz val="12"/>
      <color theme="11"/>
      <name val="Calibri"/>
      <family val="2"/>
      <scheme val="minor"/>
    </font>
    <font>
      <b/>
      <sz val="11"/>
      <color theme="1"/>
      <name val="Calibri"/>
      <family val="2"/>
      <scheme val="minor"/>
    </font>
    <font>
      <sz val="11"/>
      <color theme="1"/>
      <name val="Calibri"/>
      <family val="2"/>
    </font>
    <font>
      <b/>
      <sz val="11"/>
      <color theme="1"/>
      <name val="Calibri"/>
      <family val="2"/>
    </font>
    <font>
      <sz val="11"/>
      <color rgb="FF000000"/>
      <name val="Calibri"/>
      <family val="2"/>
      <scheme val="minor"/>
    </font>
    <font>
      <u/>
      <sz val="11"/>
      <color theme="1"/>
      <name val="Calibri"/>
      <family val="2"/>
    </font>
    <font>
      <i/>
      <sz val="11"/>
      <color theme="1"/>
      <name val="Calibri"/>
      <family val="2"/>
    </font>
    <font>
      <i/>
      <sz val="11"/>
      <color theme="1"/>
      <name val="Calibri"/>
      <family val="2"/>
      <scheme val="minor"/>
    </font>
    <font>
      <i/>
      <sz val="11"/>
      <name val="Calibri"/>
      <family val="2"/>
    </font>
    <font>
      <sz val="11"/>
      <name val="Calibri"/>
      <family val="2"/>
    </font>
    <font>
      <u/>
      <sz val="11"/>
      <color theme="1"/>
      <name val="Calibri"/>
      <family val="2"/>
      <scheme val="minor"/>
    </font>
    <font>
      <u/>
      <sz val="11"/>
      <color theme="10"/>
      <name val="Calibri"/>
      <family val="2"/>
      <scheme val="minor"/>
    </font>
  </fonts>
  <fills count="5">
    <fill>
      <patternFill patternType="none"/>
    </fill>
    <fill>
      <patternFill patternType="gray125"/>
    </fill>
    <fill>
      <patternFill patternType="solid">
        <fgColor theme="0" tint="-0.249977111117893"/>
        <bgColor indexed="64"/>
      </patternFill>
    </fill>
    <fill>
      <patternFill patternType="solid">
        <fgColor theme="9" tint="0.59999389629810485"/>
        <bgColor indexed="64"/>
      </patternFill>
    </fill>
    <fill>
      <patternFill patternType="solid">
        <fgColor rgb="FFFFFF00"/>
        <bgColor indexed="64"/>
      </patternFill>
    </fill>
  </fills>
  <borders count="1">
    <border>
      <left/>
      <right/>
      <top/>
      <bottom/>
      <diagonal/>
    </border>
  </borders>
  <cellStyleXfs count="124">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cellStyleXfs>
  <cellXfs count="48">
    <xf numFmtId="0" fontId="0" fillId="0" borderId="0" xfId="0"/>
    <xf numFmtId="0" fontId="6" fillId="0" borderId="0" xfId="0" applyFont="1"/>
    <xf numFmtId="0" fontId="3" fillId="0" borderId="0" xfId="0" applyFont="1"/>
    <xf numFmtId="0" fontId="3" fillId="0" borderId="0" xfId="0" applyFont="1" applyAlignment="1">
      <alignment horizontal="left"/>
    </xf>
    <xf numFmtId="0" fontId="7" fillId="0" borderId="0" xfId="0" applyFont="1"/>
    <xf numFmtId="0" fontId="8" fillId="0" borderId="0" xfId="0" applyFont="1" applyFill="1" applyBorder="1"/>
    <xf numFmtId="0" fontId="10" fillId="0" borderId="0" xfId="0" applyFont="1" applyFill="1" applyBorder="1"/>
    <xf numFmtId="0" fontId="7" fillId="0" borderId="0" xfId="0" quotePrefix="1" applyFont="1" applyAlignment="1">
      <alignment horizontal="right"/>
    </xf>
    <xf numFmtId="164" fontId="7" fillId="0" borderId="0" xfId="0" applyNumberFormat="1" applyFont="1"/>
    <xf numFmtId="0" fontId="12" fillId="0" borderId="0" xfId="0" applyFont="1" applyFill="1" applyBorder="1" applyAlignment="1">
      <alignment horizontal="left" indent="1"/>
    </xf>
    <xf numFmtId="164" fontId="11" fillId="0" borderId="0" xfId="0" applyNumberFormat="1" applyFont="1"/>
    <xf numFmtId="0" fontId="13" fillId="0" borderId="0" xfId="0" applyFont="1" applyFill="1" applyBorder="1" applyAlignment="1">
      <alignment horizontal="left" vertical="center" indent="1"/>
    </xf>
    <xf numFmtId="0" fontId="14" fillId="0" borderId="0" xfId="0" applyFont="1" applyFill="1" applyBorder="1" applyAlignment="1">
      <alignment horizontal="left" vertical="center" indent="1"/>
    </xf>
    <xf numFmtId="0" fontId="11" fillId="0" borderId="0" xfId="0" applyFont="1" applyFill="1" applyBorder="1" applyAlignment="1">
      <alignment horizontal="left" indent="1"/>
    </xf>
    <xf numFmtId="164" fontId="7" fillId="0" borderId="0" xfId="0" applyNumberFormat="1" applyFont="1" applyBorder="1"/>
    <xf numFmtId="0" fontId="15" fillId="0" borderId="0" xfId="0" applyFont="1" applyFill="1" applyBorder="1"/>
    <xf numFmtId="0" fontId="15" fillId="0" borderId="0" xfId="0" applyFont="1" applyFill="1" applyBorder="1" applyAlignment="1">
      <alignment horizontal="left"/>
    </xf>
    <xf numFmtId="0" fontId="3" fillId="0" borderId="0" xfId="0" applyFont="1" applyFill="1" applyBorder="1"/>
    <xf numFmtId="0" fontId="6" fillId="0" borderId="0" xfId="0" applyFont="1" applyFill="1" applyBorder="1"/>
    <xf numFmtId="0" fontId="3" fillId="0" borderId="0" xfId="0" applyFont="1" applyFill="1" applyBorder="1" applyAlignment="1">
      <alignment horizontal="left"/>
    </xf>
    <xf numFmtId="0" fontId="16" fillId="0" borderId="0" xfId="123" applyFont="1"/>
    <xf numFmtId="0" fontId="9" fillId="0" borderId="0" xfId="0" applyFont="1" applyAlignment="1">
      <alignment horizontal="left"/>
    </xf>
    <xf numFmtId="0" fontId="7" fillId="0" borderId="0" xfId="0" quotePrefix="1" applyFont="1" applyAlignment="1">
      <alignment horizontal="left"/>
    </xf>
    <xf numFmtId="0" fontId="7" fillId="0" borderId="0" xfId="0" applyFont="1" applyAlignment="1">
      <alignment horizontal="left"/>
    </xf>
    <xf numFmtId="164" fontId="7" fillId="0" borderId="0" xfId="0" applyNumberFormat="1" applyFont="1" applyAlignment="1">
      <alignment horizontal="left"/>
    </xf>
    <xf numFmtId="1" fontId="7" fillId="0" borderId="0" xfId="0" applyNumberFormat="1" applyFont="1" applyAlignment="1">
      <alignment horizontal="left"/>
    </xf>
    <xf numFmtId="164" fontId="11" fillId="0" borderId="0" xfId="0" applyNumberFormat="1" applyFont="1" applyAlignment="1">
      <alignment horizontal="left"/>
    </xf>
    <xf numFmtId="1" fontId="11" fillId="0" borderId="0" xfId="0" applyNumberFormat="1" applyFont="1" applyAlignment="1">
      <alignment horizontal="left"/>
    </xf>
    <xf numFmtId="0" fontId="8" fillId="2" borderId="0" xfId="0" applyFont="1" applyFill="1" applyAlignment="1">
      <alignment horizontal="left"/>
    </xf>
    <xf numFmtId="0" fontId="6" fillId="2" borderId="0" xfId="0" applyFont="1" applyFill="1"/>
    <xf numFmtId="0" fontId="7" fillId="2" borderId="0" xfId="0" applyFont="1" applyFill="1"/>
    <xf numFmtId="0" fontId="2" fillId="0" borderId="0" xfId="0" applyFont="1"/>
    <xf numFmtId="0" fontId="6" fillId="3" borderId="0" xfId="0" applyFont="1" applyFill="1"/>
    <xf numFmtId="0" fontId="2" fillId="0" borderId="0" xfId="0" applyFont="1" applyAlignment="1">
      <alignment wrapText="1"/>
    </xf>
    <xf numFmtId="0" fontId="3" fillId="2" borderId="0" xfId="0" applyFont="1" applyFill="1"/>
    <xf numFmtId="0" fontId="6" fillId="2" borderId="0" xfId="0" applyFont="1" applyFill="1" applyAlignment="1">
      <alignment horizontal="left"/>
    </xf>
    <xf numFmtId="0" fontId="6" fillId="2" borderId="0" xfId="0" applyFont="1" applyFill="1" applyBorder="1" applyAlignment="1">
      <alignment wrapText="1"/>
    </xf>
    <xf numFmtId="0" fontId="2" fillId="0" borderId="0" xfId="0" applyFont="1" applyAlignment="1">
      <alignment horizontal="left"/>
    </xf>
    <xf numFmtId="164" fontId="7" fillId="0" borderId="0" xfId="0" applyNumberFormat="1" applyFont="1" applyBorder="1" applyAlignment="1">
      <alignment horizontal="left"/>
    </xf>
    <xf numFmtId="164" fontId="11" fillId="0" borderId="0" xfId="0" applyNumberFormat="1" applyFont="1" applyBorder="1" applyAlignment="1">
      <alignment horizontal="left"/>
    </xf>
    <xf numFmtId="164" fontId="3" fillId="0" borderId="0" xfId="0" applyNumberFormat="1" applyFont="1" applyBorder="1" applyAlignment="1">
      <alignment horizontal="left"/>
    </xf>
    <xf numFmtId="1" fontId="7" fillId="0" borderId="0" xfId="0" applyNumberFormat="1" applyFont="1" applyBorder="1" applyAlignment="1">
      <alignment horizontal="left"/>
    </xf>
    <xf numFmtId="11" fontId="2" fillId="2" borderId="0" xfId="0" applyNumberFormat="1" applyFont="1" applyFill="1" applyAlignment="1">
      <alignment horizontal="left"/>
    </xf>
    <xf numFmtId="11" fontId="2" fillId="0" borderId="0" xfId="0" applyNumberFormat="1" applyFont="1" applyAlignment="1">
      <alignment horizontal="left"/>
    </xf>
    <xf numFmtId="0" fontId="1" fillId="0" borderId="0" xfId="0" applyFont="1"/>
    <xf numFmtId="0" fontId="2" fillId="2" borderId="0" xfId="0" applyNumberFormat="1" applyFont="1" applyFill="1" applyAlignment="1">
      <alignment horizontal="left"/>
    </xf>
    <xf numFmtId="0" fontId="2" fillId="0" borderId="0" xfId="0" applyNumberFormat="1" applyFont="1" applyAlignment="1">
      <alignment horizontal="left"/>
    </xf>
    <xf numFmtId="0" fontId="6" fillId="4" borderId="0" xfId="0" applyFont="1" applyFill="1"/>
  </cellXfs>
  <cellStyles count="124">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http://www.state.gov/documents/organization/218993.pdf" TargetMode="External"/><Relationship Id="rId1" Type="http://schemas.openxmlformats.org/officeDocument/2006/relationships/hyperlink" Target="http://www.epa.gov/climatechange/Downloads/EPAactivities/DataAnnex_Global_NonCO2_Projections_Dec2012.zip"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0"/>
  <sheetViews>
    <sheetView tabSelected="1" workbookViewId="0"/>
  </sheetViews>
  <sheetFormatPr defaultRowHeight="15" x14ac:dyDescent="0.25"/>
  <cols>
    <col min="1" max="1" width="9" style="44"/>
    <col min="2" max="2" width="68.375" style="44" customWidth="1"/>
    <col min="3" max="16384" width="9" style="44"/>
  </cols>
  <sheetData>
    <row r="1" spans="1:2" x14ac:dyDescent="0.25">
      <c r="A1" s="1" t="s">
        <v>96</v>
      </c>
    </row>
    <row r="3" spans="1:2" x14ac:dyDescent="0.25">
      <c r="A3" s="1" t="s">
        <v>97</v>
      </c>
      <c r="B3" s="29" t="s">
        <v>99</v>
      </c>
    </row>
    <row r="4" spans="1:2" x14ac:dyDescent="0.25">
      <c r="B4" s="2" t="s">
        <v>22</v>
      </c>
    </row>
    <row r="5" spans="1:2" x14ac:dyDescent="0.25">
      <c r="B5" s="3">
        <v>2012</v>
      </c>
    </row>
    <row r="6" spans="1:2" x14ac:dyDescent="0.25">
      <c r="B6" s="44" t="s">
        <v>119</v>
      </c>
    </row>
    <row r="7" spans="1:2" x14ac:dyDescent="0.25">
      <c r="B7" s="20" t="s">
        <v>23</v>
      </c>
    </row>
    <row r="8" spans="1:2" x14ac:dyDescent="0.25">
      <c r="B8" s="44" t="s">
        <v>120</v>
      </c>
    </row>
    <row r="10" spans="1:2" x14ac:dyDescent="0.25">
      <c r="B10" s="29" t="s">
        <v>98</v>
      </c>
    </row>
    <row r="11" spans="1:2" x14ac:dyDescent="0.25">
      <c r="B11" s="2" t="s">
        <v>24</v>
      </c>
    </row>
    <row r="12" spans="1:2" x14ac:dyDescent="0.25">
      <c r="B12" s="3">
        <v>2013</v>
      </c>
    </row>
    <row r="13" spans="1:2" x14ac:dyDescent="0.25">
      <c r="B13" s="2" t="s">
        <v>25</v>
      </c>
    </row>
    <row r="14" spans="1:2" x14ac:dyDescent="0.25">
      <c r="B14" s="20" t="s">
        <v>19</v>
      </c>
    </row>
    <row r="15" spans="1:2" x14ac:dyDescent="0.25">
      <c r="B15" s="44" t="s">
        <v>121</v>
      </c>
    </row>
    <row r="17" spans="1:1" x14ac:dyDescent="0.25">
      <c r="A17" s="1" t="s">
        <v>115</v>
      </c>
    </row>
    <row r="18" spans="1:1" x14ac:dyDescent="0.25">
      <c r="A18" s="44" t="s">
        <v>116</v>
      </c>
    </row>
    <row r="19" spans="1:1" x14ac:dyDescent="0.25">
      <c r="A19" s="44" t="s">
        <v>117</v>
      </c>
    </row>
    <row r="20" spans="1:1" x14ac:dyDescent="0.25">
      <c r="A20" s="44" t="s">
        <v>118</v>
      </c>
    </row>
  </sheetData>
  <hyperlinks>
    <hyperlink ref="B7" r:id="rId1"/>
    <hyperlink ref="B14"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V78"/>
  <sheetViews>
    <sheetView zoomScaleNormal="100" workbookViewId="0"/>
  </sheetViews>
  <sheetFormatPr defaultColWidth="11" defaultRowHeight="15" x14ac:dyDescent="0.25"/>
  <cols>
    <col min="1" max="1" width="53.625" style="2" customWidth="1"/>
    <col min="2" max="6" width="11" style="2"/>
    <col min="7" max="7" width="44.75" style="2" customWidth="1"/>
    <col min="8" max="8" width="12.625" style="3" customWidth="1"/>
    <col min="9" max="16384" width="11" style="2"/>
  </cols>
  <sheetData>
    <row r="1" spans="1:1" x14ac:dyDescent="0.25">
      <c r="A1" s="47" t="s">
        <v>101</v>
      </c>
    </row>
    <row r="2" spans="1:1" x14ac:dyDescent="0.25">
      <c r="A2" s="44" t="s">
        <v>102</v>
      </c>
    </row>
    <row r="3" spans="1:1" x14ac:dyDescent="0.25">
      <c r="A3" s="44" t="s">
        <v>103</v>
      </c>
    </row>
    <row r="4" spans="1:1" x14ac:dyDescent="0.25">
      <c r="A4" s="44" t="s">
        <v>104</v>
      </c>
    </row>
    <row r="6" spans="1:1" x14ac:dyDescent="0.25">
      <c r="A6" s="44" t="s">
        <v>105</v>
      </c>
    </row>
    <row r="7" spans="1:1" x14ac:dyDescent="0.25">
      <c r="A7" s="44" t="s">
        <v>106</v>
      </c>
    </row>
    <row r="8" spans="1:1" x14ac:dyDescent="0.25">
      <c r="A8" s="44" t="s">
        <v>107</v>
      </c>
    </row>
    <row r="9" spans="1:1" x14ac:dyDescent="0.25">
      <c r="A9" s="44" t="s">
        <v>108</v>
      </c>
    </row>
    <row r="10" spans="1:1" x14ac:dyDescent="0.25">
      <c r="A10" s="44"/>
    </row>
    <row r="11" spans="1:1" x14ac:dyDescent="0.25">
      <c r="A11" s="44" t="s">
        <v>109</v>
      </c>
    </row>
    <row r="12" spans="1:1" x14ac:dyDescent="0.25">
      <c r="A12" s="44" t="s">
        <v>110</v>
      </c>
    </row>
    <row r="13" spans="1:1" x14ac:dyDescent="0.25">
      <c r="A13" s="44" t="s">
        <v>111</v>
      </c>
    </row>
    <row r="14" spans="1:1" x14ac:dyDescent="0.25">
      <c r="A14" s="44" t="s">
        <v>112</v>
      </c>
    </row>
    <row r="15" spans="1:1" x14ac:dyDescent="0.25">
      <c r="A15" s="44" t="s">
        <v>113</v>
      </c>
    </row>
    <row r="16" spans="1:1" x14ac:dyDescent="0.25">
      <c r="A16" s="44"/>
    </row>
    <row r="17" spans="1:22" x14ac:dyDescent="0.25">
      <c r="A17" s="32" t="s">
        <v>114</v>
      </c>
    </row>
    <row r="18" spans="1:22" x14ac:dyDescent="0.25">
      <c r="A18" s="30"/>
      <c r="B18" s="28">
        <v>2010</v>
      </c>
      <c r="C18" s="28">
        <v>2015</v>
      </c>
      <c r="D18" s="28">
        <v>2020</v>
      </c>
      <c r="E18" s="28">
        <v>2025</v>
      </c>
      <c r="F18" s="28">
        <v>2030</v>
      </c>
      <c r="G18" s="29" t="s">
        <v>32</v>
      </c>
      <c r="H18" s="35" t="s">
        <v>48</v>
      </c>
    </row>
    <row r="19" spans="1:22" x14ac:dyDescent="0.25">
      <c r="A19" s="5" t="s">
        <v>0</v>
      </c>
      <c r="B19" s="21"/>
      <c r="C19" s="21"/>
      <c r="D19" s="21"/>
      <c r="E19" s="21"/>
      <c r="F19" s="21"/>
    </row>
    <row r="20" spans="1:22" x14ac:dyDescent="0.25">
      <c r="A20" s="6" t="s">
        <v>14</v>
      </c>
      <c r="B20" s="22">
        <v>31</v>
      </c>
      <c r="C20" s="22">
        <v>42</v>
      </c>
      <c r="D20" s="22">
        <v>50</v>
      </c>
      <c r="E20" s="22">
        <v>53</v>
      </c>
      <c r="F20" s="22">
        <v>58</v>
      </c>
      <c r="G20" s="2" t="s">
        <v>26</v>
      </c>
      <c r="H20" s="22"/>
      <c r="I20" s="7"/>
      <c r="J20" s="7"/>
      <c r="K20" s="7"/>
      <c r="L20" s="7"/>
      <c r="M20" s="7"/>
      <c r="N20" s="7"/>
      <c r="O20" s="7"/>
      <c r="P20" s="7"/>
      <c r="Q20" s="7"/>
      <c r="R20" s="7"/>
      <c r="S20" s="7"/>
      <c r="T20" s="7"/>
      <c r="U20" s="7"/>
      <c r="V20" s="7"/>
    </row>
    <row r="21" spans="1:22" x14ac:dyDescent="0.25">
      <c r="A21" s="5"/>
      <c r="B21" s="23"/>
      <c r="C21" s="23"/>
      <c r="D21" s="23"/>
      <c r="E21" s="23"/>
      <c r="F21" s="23"/>
    </row>
    <row r="22" spans="1:22" x14ac:dyDescent="0.25">
      <c r="A22" s="5" t="s">
        <v>1</v>
      </c>
      <c r="B22" s="23"/>
      <c r="C22" s="23"/>
      <c r="D22" s="23"/>
      <c r="E22" s="23"/>
      <c r="F22" s="23"/>
    </row>
    <row r="23" spans="1:22" x14ac:dyDescent="0.25">
      <c r="A23" s="6" t="s">
        <v>7</v>
      </c>
      <c r="B23" s="24">
        <f>SUM(B25:B27)</f>
        <v>247.80281864766346</v>
      </c>
      <c r="C23" s="24">
        <f t="shared" ref="C23:F23" si="0">SUM(C25:C27)</f>
        <v>258.27551767074192</v>
      </c>
      <c r="D23" s="24">
        <f t="shared" si="0"/>
        <v>281.61557102976099</v>
      </c>
      <c r="E23" s="24">
        <f t="shared" si="0"/>
        <v>307.24381605514731</v>
      </c>
      <c r="F23" s="24">
        <f t="shared" si="0"/>
        <v>313.05756714522806</v>
      </c>
    </row>
    <row r="24" spans="1:22" x14ac:dyDescent="0.25">
      <c r="A24" s="6" t="s">
        <v>17</v>
      </c>
      <c r="B24" s="25">
        <v>32</v>
      </c>
      <c r="C24" s="25">
        <v>34</v>
      </c>
      <c r="D24" s="25">
        <v>37</v>
      </c>
      <c r="E24" s="25">
        <v>40</v>
      </c>
      <c r="F24" s="25">
        <v>42</v>
      </c>
      <c r="G24" s="2" t="s">
        <v>27</v>
      </c>
    </row>
    <row r="25" spans="1:22" x14ac:dyDescent="0.25">
      <c r="A25" s="9" t="s">
        <v>93</v>
      </c>
      <c r="B25" s="26">
        <v>0</v>
      </c>
      <c r="C25" s="26">
        <v>0</v>
      </c>
      <c r="D25" s="26">
        <v>0</v>
      </c>
      <c r="E25" s="26">
        <v>0</v>
      </c>
      <c r="F25" s="26">
        <v>0</v>
      </c>
      <c r="G25" s="31" t="s">
        <v>34</v>
      </c>
      <c r="H25" s="3">
        <v>28</v>
      </c>
    </row>
    <row r="26" spans="1:22" x14ac:dyDescent="0.25">
      <c r="A26" s="11" t="s">
        <v>94</v>
      </c>
      <c r="B26" s="26">
        <v>247.80281864766346</v>
      </c>
      <c r="C26" s="26">
        <v>258.27551767074192</v>
      </c>
      <c r="D26" s="26">
        <v>281.61557102976099</v>
      </c>
      <c r="E26" s="26">
        <v>307.24381605514731</v>
      </c>
      <c r="F26" s="26">
        <v>313.05756714522806</v>
      </c>
      <c r="G26" s="31" t="s">
        <v>33</v>
      </c>
      <c r="H26" s="3">
        <v>35</v>
      </c>
    </row>
    <row r="27" spans="1:22" x14ac:dyDescent="0.25">
      <c r="A27" s="9" t="s">
        <v>95</v>
      </c>
      <c r="B27" s="26">
        <v>0</v>
      </c>
      <c r="C27" s="26">
        <v>0</v>
      </c>
      <c r="D27" s="26">
        <v>0</v>
      </c>
      <c r="E27" s="26">
        <v>0</v>
      </c>
      <c r="F27" s="26">
        <v>0</v>
      </c>
      <c r="G27" s="31" t="s">
        <v>35</v>
      </c>
      <c r="H27" s="3">
        <v>27</v>
      </c>
    </row>
    <row r="28" spans="1:22" x14ac:dyDescent="0.25">
      <c r="A28" s="12"/>
      <c r="B28" s="24"/>
      <c r="C28" s="24"/>
      <c r="D28" s="24"/>
      <c r="E28" s="24"/>
      <c r="F28" s="24"/>
    </row>
    <row r="29" spans="1:22" x14ac:dyDescent="0.25">
      <c r="A29" s="5" t="s">
        <v>2</v>
      </c>
      <c r="B29" s="22"/>
      <c r="C29" s="22"/>
      <c r="D29" s="22"/>
      <c r="E29" s="22"/>
      <c r="F29" s="22"/>
    </row>
    <row r="30" spans="1:22" x14ac:dyDescent="0.25">
      <c r="A30" s="6" t="s">
        <v>28</v>
      </c>
      <c r="B30" s="22">
        <v>56</v>
      </c>
      <c r="C30" s="22">
        <v>72</v>
      </c>
      <c r="D30" s="22">
        <v>77</v>
      </c>
      <c r="E30" s="22">
        <v>75</v>
      </c>
      <c r="F30" s="22">
        <v>65</v>
      </c>
      <c r="G30" s="2" t="s">
        <v>29</v>
      </c>
    </row>
    <row r="31" spans="1:22" ht="60" customHeight="1" x14ac:dyDescent="0.25">
      <c r="A31" s="33" t="s">
        <v>36</v>
      </c>
      <c r="B31" s="3"/>
      <c r="C31" s="3"/>
      <c r="D31" s="3"/>
      <c r="E31" s="3"/>
      <c r="F31" s="3"/>
    </row>
    <row r="32" spans="1:22" x14ac:dyDescent="0.25">
      <c r="B32" s="3"/>
      <c r="C32" s="3"/>
      <c r="D32" s="3"/>
      <c r="E32" s="3"/>
      <c r="F32" s="3"/>
    </row>
    <row r="33" spans="1:8" x14ac:dyDescent="0.25">
      <c r="A33" s="5" t="s">
        <v>3</v>
      </c>
      <c r="B33" s="23"/>
      <c r="C33" s="23"/>
      <c r="D33" s="23"/>
      <c r="E33" s="23"/>
      <c r="F33" s="23"/>
    </row>
    <row r="34" spans="1:8" x14ac:dyDescent="0.25">
      <c r="A34" s="6" t="s">
        <v>5</v>
      </c>
      <c r="B34" s="24">
        <f>SUM(B38:B39)</f>
        <v>33.032765023997037</v>
      </c>
      <c r="C34" s="24">
        <f t="shared" ref="C34:F34" si="1">SUM(C38:C39)</f>
        <v>34.855137864788603</v>
      </c>
      <c r="D34" s="24">
        <f t="shared" si="1"/>
        <v>36.811096219745238</v>
      </c>
      <c r="E34" s="24">
        <f t="shared" si="1"/>
        <v>38.892621531273626</v>
      </c>
      <c r="F34" s="24">
        <f t="shared" si="1"/>
        <v>41.10777484041936</v>
      </c>
    </row>
    <row r="35" spans="1:8" x14ac:dyDescent="0.25">
      <c r="A35" s="6" t="s">
        <v>20</v>
      </c>
      <c r="B35" s="24">
        <f>SUM(B40)</f>
        <v>1.2220351509893104</v>
      </c>
      <c r="C35" s="24">
        <f t="shared" ref="C35:F35" si="2">SUM(C40)</f>
        <v>1.2220351509893104</v>
      </c>
      <c r="D35" s="24">
        <f t="shared" si="2"/>
        <v>1.2220351509893104</v>
      </c>
      <c r="E35" s="24">
        <f t="shared" si="2"/>
        <v>1.2220351509893104</v>
      </c>
      <c r="F35" s="24">
        <f t="shared" si="2"/>
        <v>1.2220351509893104</v>
      </c>
      <c r="G35" s="2" t="s">
        <v>21</v>
      </c>
    </row>
    <row r="36" spans="1:8" x14ac:dyDescent="0.25">
      <c r="A36" s="6" t="s">
        <v>6</v>
      </c>
      <c r="B36" s="24">
        <f>SUM(B41:B42)</f>
        <v>142.87912248677884</v>
      </c>
      <c r="C36" s="24">
        <f t="shared" ref="C36:F36" si="3">SUM(C41:C42)</f>
        <v>195.98991619854107</v>
      </c>
      <c r="D36" s="24">
        <f t="shared" si="3"/>
        <v>257.30334754674669</v>
      </c>
      <c r="E36" s="24">
        <f t="shared" si="3"/>
        <v>331.22911870636119</v>
      </c>
      <c r="F36" s="24">
        <f t="shared" si="3"/>
        <v>372.89579634913855</v>
      </c>
    </row>
    <row r="37" spans="1:8" x14ac:dyDescent="0.25">
      <c r="A37" s="6" t="s">
        <v>15</v>
      </c>
      <c r="B37" s="25">
        <v>133</v>
      </c>
      <c r="C37" s="25">
        <v>141</v>
      </c>
      <c r="D37" s="25">
        <v>158</v>
      </c>
      <c r="E37" s="25">
        <v>162</v>
      </c>
      <c r="F37" s="25">
        <v>160</v>
      </c>
      <c r="G37" s="2" t="s">
        <v>30</v>
      </c>
    </row>
    <row r="38" spans="1:8" x14ac:dyDescent="0.25">
      <c r="A38" s="13" t="s">
        <v>42</v>
      </c>
      <c r="B38" s="26">
        <v>28.645619621357039</v>
      </c>
      <c r="C38" s="26">
        <v>30.467992462148601</v>
      </c>
      <c r="D38" s="26">
        <v>32.423950817105236</v>
      </c>
      <c r="E38" s="26">
        <v>34.505476128633624</v>
      </c>
      <c r="F38" s="26">
        <v>36.720629437779358</v>
      </c>
      <c r="G38" s="31" t="s">
        <v>37</v>
      </c>
      <c r="H38" s="3">
        <v>18</v>
      </c>
    </row>
    <row r="39" spans="1:8" x14ac:dyDescent="0.25">
      <c r="A39" s="9" t="s">
        <v>43</v>
      </c>
      <c r="B39" s="26">
        <v>4.3871454026400007</v>
      </c>
      <c r="C39" s="26">
        <v>4.3871454026400007</v>
      </c>
      <c r="D39" s="26">
        <v>4.3871454026400007</v>
      </c>
      <c r="E39" s="26">
        <v>4.3871454026400007</v>
      </c>
      <c r="F39" s="26">
        <v>4.3871454026400007</v>
      </c>
      <c r="G39" s="31" t="s">
        <v>38</v>
      </c>
      <c r="H39" s="3">
        <v>30</v>
      </c>
    </row>
    <row r="40" spans="1:8" x14ac:dyDescent="0.25">
      <c r="A40" s="9" t="s">
        <v>44</v>
      </c>
      <c r="B40" s="26">
        <v>1.2220351509893104</v>
      </c>
      <c r="C40" s="26">
        <v>1.2220351509893104</v>
      </c>
      <c r="D40" s="26">
        <v>1.2220351509893104</v>
      </c>
      <c r="E40" s="26">
        <v>1.2220351509893104</v>
      </c>
      <c r="F40" s="26">
        <v>1.2220351509893104</v>
      </c>
      <c r="G40" s="31" t="s">
        <v>39</v>
      </c>
      <c r="H40" s="3">
        <v>29</v>
      </c>
    </row>
    <row r="41" spans="1:8" x14ac:dyDescent="0.25">
      <c r="A41" s="13" t="s">
        <v>45</v>
      </c>
      <c r="B41" s="26">
        <v>11.780000851778885</v>
      </c>
      <c r="C41" s="26">
        <v>10.631682964541053</v>
      </c>
      <c r="D41" s="26">
        <v>10.760520473746723</v>
      </c>
      <c r="E41" s="26">
        <v>7.8970829013612729</v>
      </c>
      <c r="F41" s="26">
        <v>6.0303794691385519</v>
      </c>
      <c r="G41" s="31" t="s">
        <v>40</v>
      </c>
      <c r="H41" s="3">
        <v>37</v>
      </c>
    </row>
    <row r="42" spans="1:8" x14ac:dyDescent="0.25">
      <c r="A42" s="13" t="s">
        <v>46</v>
      </c>
      <c r="B42" s="26">
        <v>131.09912163499996</v>
      </c>
      <c r="C42" s="26">
        <v>185.35823323400001</v>
      </c>
      <c r="D42" s="26">
        <v>246.54282707299996</v>
      </c>
      <c r="E42" s="26">
        <v>323.33203580499992</v>
      </c>
      <c r="F42" s="26">
        <v>366.86541688</v>
      </c>
      <c r="G42" s="31" t="s">
        <v>41</v>
      </c>
      <c r="H42" s="3">
        <v>14</v>
      </c>
    </row>
    <row r="43" spans="1:8" x14ac:dyDescent="0.25">
      <c r="A43" s="13"/>
      <c r="B43" s="27"/>
      <c r="C43" s="27"/>
      <c r="D43" s="27"/>
      <c r="E43" s="27"/>
      <c r="F43" s="27"/>
    </row>
    <row r="44" spans="1:8" x14ac:dyDescent="0.25">
      <c r="A44" s="5" t="s">
        <v>4</v>
      </c>
      <c r="B44" s="14"/>
      <c r="C44" s="14"/>
      <c r="D44" s="14"/>
      <c r="E44" s="14"/>
      <c r="F44" s="14"/>
    </row>
    <row r="45" spans="1:8" x14ac:dyDescent="0.25">
      <c r="A45" s="6" t="s">
        <v>8</v>
      </c>
      <c r="B45" s="38">
        <f>SUM(B46)</f>
        <v>67.466576630932906</v>
      </c>
      <c r="C45" s="38">
        <f t="shared" ref="C45:F45" si="4">SUM(C46)</f>
        <v>69.979198740008854</v>
      </c>
      <c r="D45" s="38">
        <f t="shared" si="4"/>
        <v>70.460339143874464</v>
      </c>
      <c r="E45" s="38">
        <f t="shared" si="4"/>
        <v>72.705661028580622</v>
      </c>
      <c r="F45" s="38">
        <f t="shared" si="4"/>
        <v>78.105125560850212</v>
      </c>
    </row>
    <row r="46" spans="1:8" x14ac:dyDescent="0.25">
      <c r="A46" s="13" t="s">
        <v>62</v>
      </c>
      <c r="B46" s="39">
        <v>67.466576630932906</v>
      </c>
      <c r="C46" s="39">
        <v>69.979198740008854</v>
      </c>
      <c r="D46" s="39">
        <v>70.460339143874464</v>
      </c>
      <c r="E46" s="39">
        <v>72.705661028580622</v>
      </c>
      <c r="F46" s="39">
        <v>78.105125560850212</v>
      </c>
      <c r="G46" s="31" t="s">
        <v>49</v>
      </c>
      <c r="H46" s="3">
        <v>36</v>
      </c>
    </row>
    <row r="47" spans="1:8" x14ac:dyDescent="0.25">
      <c r="A47" s="13"/>
      <c r="B47" s="14"/>
      <c r="C47" s="14"/>
      <c r="D47" s="14"/>
      <c r="E47" s="14"/>
      <c r="F47" s="14"/>
    </row>
    <row r="48" spans="1:8" x14ac:dyDescent="0.25">
      <c r="A48" s="5" t="s">
        <v>9</v>
      </c>
      <c r="B48" s="14"/>
      <c r="C48" s="14"/>
      <c r="D48" s="14"/>
      <c r="E48" s="14"/>
      <c r="F48" s="14"/>
    </row>
    <row r="49" spans="1:8" x14ac:dyDescent="0.25">
      <c r="A49" s="15" t="s">
        <v>10</v>
      </c>
      <c r="B49" s="38">
        <v>6.9159505989965933</v>
      </c>
      <c r="C49" s="38">
        <v>7.1660694698396359</v>
      </c>
      <c r="D49" s="38">
        <v>7.4250112209429631</v>
      </c>
      <c r="E49" s="38">
        <v>7.687516451727971</v>
      </c>
      <c r="F49" s="38">
        <v>7.9498108770683125</v>
      </c>
    </row>
    <row r="50" spans="1:8" x14ac:dyDescent="0.25">
      <c r="A50" s="16" t="s">
        <v>11</v>
      </c>
      <c r="B50" s="38">
        <v>156.14835244069593</v>
      </c>
      <c r="C50" s="38">
        <v>156.04550554563517</v>
      </c>
      <c r="D50" s="38">
        <v>156.64797521506952</v>
      </c>
      <c r="E50" s="38">
        <v>158.18569318102561</v>
      </c>
      <c r="F50" s="38">
        <v>159.46633691982075</v>
      </c>
    </row>
    <row r="51" spans="1:8" x14ac:dyDescent="0.25">
      <c r="A51" s="11" t="s">
        <v>63</v>
      </c>
      <c r="B51" s="39">
        <v>5.069279639993316</v>
      </c>
      <c r="C51" s="39">
        <v>5.3193985108363577</v>
      </c>
      <c r="D51" s="39">
        <v>5.5783402619396858</v>
      </c>
      <c r="E51" s="39">
        <v>5.8408454927246938</v>
      </c>
      <c r="F51" s="39">
        <v>6.1031399180650352</v>
      </c>
      <c r="G51" s="31" t="s">
        <v>50</v>
      </c>
      <c r="H51" s="3">
        <v>41</v>
      </c>
    </row>
    <row r="52" spans="1:8" x14ac:dyDescent="0.25">
      <c r="A52" s="13" t="s">
        <v>64</v>
      </c>
      <c r="B52" s="39">
        <v>1.8466709590032777</v>
      </c>
      <c r="C52" s="39">
        <v>1.8466709590032777</v>
      </c>
      <c r="D52" s="39">
        <v>1.8466709590032777</v>
      </c>
      <c r="E52" s="39">
        <v>1.8466709590032777</v>
      </c>
      <c r="F52" s="39">
        <v>1.8466709590032777</v>
      </c>
      <c r="G52" s="31" t="s">
        <v>51</v>
      </c>
      <c r="H52" s="3">
        <v>32</v>
      </c>
    </row>
    <row r="53" spans="1:8" x14ac:dyDescent="0.25">
      <c r="A53" s="11" t="s">
        <v>65</v>
      </c>
      <c r="B53" s="39">
        <v>24.750587904167407</v>
      </c>
      <c r="C53" s="39">
        <v>25.971784906292147</v>
      </c>
      <c r="D53" s="39">
        <v>27.236059325517203</v>
      </c>
      <c r="E53" s="39">
        <v>28.517732314829082</v>
      </c>
      <c r="F53" s="39">
        <v>29.798376053624235</v>
      </c>
      <c r="G53" s="31" t="s">
        <v>52</v>
      </c>
      <c r="H53" s="3">
        <v>24</v>
      </c>
    </row>
    <row r="54" spans="1:8" x14ac:dyDescent="0.25">
      <c r="A54" s="11" t="s">
        <v>66</v>
      </c>
      <c r="B54" s="39">
        <v>129.72980367033199</v>
      </c>
      <c r="C54" s="39">
        <v>128.40575977314649</v>
      </c>
      <c r="D54" s="39">
        <v>127.74395502335578</v>
      </c>
      <c r="E54" s="39">
        <v>128</v>
      </c>
      <c r="F54" s="39">
        <v>128</v>
      </c>
      <c r="G54" s="31" t="s">
        <v>53</v>
      </c>
      <c r="H54" s="3">
        <v>20</v>
      </c>
    </row>
    <row r="55" spans="1:8" x14ac:dyDescent="0.25">
      <c r="A55" s="13" t="s">
        <v>67</v>
      </c>
      <c r="B55" s="39">
        <v>1.6679608661965097</v>
      </c>
      <c r="C55" s="39">
        <v>1.6679608661965097</v>
      </c>
      <c r="D55" s="39">
        <v>1.6679608661965097</v>
      </c>
      <c r="E55" s="39">
        <v>1.6679608661965097</v>
      </c>
      <c r="F55" s="39">
        <v>1.6679608661965097</v>
      </c>
      <c r="G55" s="31" t="s">
        <v>54</v>
      </c>
      <c r="H55" s="3">
        <v>31</v>
      </c>
    </row>
    <row r="56" spans="1:8" x14ac:dyDescent="0.25">
      <c r="A56" s="13"/>
      <c r="B56" s="40"/>
      <c r="C56" s="40"/>
      <c r="D56" s="40"/>
      <c r="E56" s="40"/>
      <c r="F56" s="40"/>
    </row>
    <row r="57" spans="1:8" x14ac:dyDescent="0.25">
      <c r="A57" s="18" t="s">
        <v>12</v>
      </c>
      <c r="B57" s="40"/>
      <c r="C57" s="40"/>
      <c r="D57" s="40"/>
      <c r="E57" s="40"/>
      <c r="F57" s="40"/>
    </row>
    <row r="58" spans="1:8" x14ac:dyDescent="0.25">
      <c r="A58" s="16" t="s">
        <v>13</v>
      </c>
      <c r="B58" s="38">
        <v>21.75361289330986</v>
      </c>
      <c r="C58" s="38">
        <v>21.084301087710372</v>
      </c>
      <c r="D58" s="38">
        <v>20.508832844825278</v>
      </c>
      <c r="E58" s="38">
        <v>21.776063192470616</v>
      </c>
      <c r="F58" s="38">
        <v>25.056200316168201</v>
      </c>
    </row>
    <row r="59" spans="1:8" x14ac:dyDescent="0.25">
      <c r="A59" s="16" t="s">
        <v>16</v>
      </c>
      <c r="B59" s="41">
        <v>76</v>
      </c>
      <c r="C59" s="41">
        <v>79</v>
      </c>
      <c r="D59" s="41">
        <v>83</v>
      </c>
      <c r="E59" s="41">
        <v>86</v>
      </c>
      <c r="F59" s="41">
        <v>89</v>
      </c>
      <c r="G59" s="2" t="s">
        <v>31</v>
      </c>
    </row>
    <row r="60" spans="1:8" x14ac:dyDescent="0.25">
      <c r="A60" s="9" t="s">
        <v>68</v>
      </c>
      <c r="B60" s="26">
        <v>4.4970054851035162</v>
      </c>
      <c r="C60" s="26">
        <v>4.4970054851035162</v>
      </c>
      <c r="D60" s="26">
        <v>4.4970054851035162</v>
      </c>
      <c r="E60" s="26">
        <v>4.4970054851035162</v>
      </c>
      <c r="F60" s="26">
        <v>4.4970054851035162</v>
      </c>
      <c r="G60" s="31" t="s">
        <v>55</v>
      </c>
      <c r="H60" s="3">
        <v>42</v>
      </c>
    </row>
    <row r="61" spans="1:8" x14ac:dyDescent="0.25">
      <c r="A61" s="9" t="s">
        <v>69</v>
      </c>
      <c r="B61" s="26">
        <v>3.7365593720751624</v>
      </c>
      <c r="C61" s="26">
        <v>3.6916969606280312</v>
      </c>
      <c r="D61" s="26">
        <v>3.6474211922791118</v>
      </c>
      <c r="E61" s="26">
        <v>3.6474211922791118</v>
      </c>
      <c r="F61" s="26">
        <v>3.6474211922791118</v>
      </c>
      <c r="G61" s="31" t="s">
        <v>56</v>
      </c>
      <c r="H61" s="3">
        <v>38</v>
      </c>
    </row>
    <row r="62" spans="1:8" x14ac:dyDescent="0.25">
      <c r="A62" s="9" t="s">
        <v>70</v>
      </c>
      <c r="B62" s="26">
        <v>1.1622005712080041</v>
      </c>
      <c r="C62" s="26">
        <v>0.29055014280200103</v>
      </c>
      <c r="D62" s="26">
        <v>7.2637535700500258E-2</v>
      </c>
      <c r="E62" s="26">
        <v>7.2637535700500258E-2</v>
      </c>
      <c r="F62" s="26">
        <v>7.2637535700500258E-2</v>
      </c>
      <c r="G62" s="31" t="s">
        <v>57</v>
      </c>
      <c r="H62" s="3">
        <v>33</v>
      </c>
    </row>
    <row r="63" spans="1:8" x14ac:dyDescent="0.25">
      <c r="A63" s="9" t="s">
        <v>71</v>
      </c>
      <c r="B63" s="26">
        <v>0</v>
      </c>
      <c r="C63" s="26">
        <v>0</v>
      </c>
      <c r="D63" s="26">
        <v>0</v>
      </c>
      <c r="E63" s="26">
        <v>0</v>
      </c>
      <c r="F63" s="26">
        <v>0</v>
      </c>
      <c r="G63" s="31" t="s">
        <v>58</v>
      </c>
      <c r="H63" s="3">
        <v>23</v>
      </c>
    </row>
    <row r="64" spans="1:8" x14ac:dyDescent="0.25">
      <c r="A64" s="9" t="s">
        <v>72</v>
      </c>
      <c r="B64" s="26">
        <v>0.26516387238354489</v>
      </c>
      <c r="C64" s="26">
        <v>0.50662360200948142</v>
      </c>
      <c r="D64" s="26">
        <v>1.1865809230266418</v>
      </c>
      <c r="E64" s="26">
        <v>2.7803795785137853</v>
      </c>
      <c r="F64" s="26">
        <v>6.5538607978718284</v>
      </c>
      <c r="G64" s="31" t="s">
        <v>59</v>
      </c>
      <c r="H64" s="3">
        <v>16</v>
      </c>
    </row>
    <row r="65" spans="1:8" x14ac:dyDescent="0.25">
      <c r="A65" s="9" t="s">
        <v>73</v>
      </c>
      <c r="B65" s="26">
        <v>12.092683592539634</v>
      </c>
      <c r="C65" s="26">
        <v>12.098424897167344</v>
      </c>
      <c r="D65" s="26">
        <v>11.10518770871551</v>
      </c>
      <c r="E65" s="26">
        <v>10.778619400873701</v>
      </c>
      <c r="F65" s="26">
        <v>10.285275305213244</v>
      </c>
      <c r="G65" s="31" t="s">
        <v>60</v>
      </c>
      <c r="H65" s="3">
        <v>15</v>
      </c>
    </row>
    <row r="66" spans="1:8" x14ac:dyDescent="0.25">
      <c r="B66" s="4"/>
    </row>
    <row r="67" spans="1:8" ht="45" x14ac:dyDescent="0.25">
      <c r="A67" s="36" t="s">
        <v>61</v>
      </c>
      <c r="B67" s="29" t="s">
        <v>47</v>
      </c>
      <c r="C67" s="34"/>
      <c r="D67" s="34"/>
      <c r="E67" s="34"/>
      <c r="F67" s="34"/>
      <c r="G67" s="34"/>
      <c r="H67" s="35" t="s">
        <v>48</v>
      </c>
    </row>
    <row r="68" spans="1:8" x14ac:dyDescent="0.25">
      <c r="A68" s="17" t="s">
        <v>74</v>
      </c>
      <c r="B68" s="8" t="s">
        <v>100</v>
      </c>
      <c r="H68" s="3">
        <v>13</v>
      </c>
    </row>
    <row r="69" spans="1:8" x14ac:dyDescent="0.25">
      <c r="A69" s="17" t="s">
        <v>75</v>
      </c>
      <c r="B69" s="2" t="s">
        <v>18</v>
      </c>
      <c r="H69" s="3">
        <v>26</v>
      </c>
    </row>
    <row r="70" spans="1:8" x14ac:dyDescent="0.25">
      <c r="A70" s="17" t="s">
        <v>76</v>
      </c>
      <c r="B70" s="2" t="s">
        <v>18</v>
      </c>
      <c r="H70" s="3">
        <v>34</v>
      </c>
    </row>
    <row r="71" spans="1:8" x14ac:dyDescent="0.25">
      <c r="A71" s="17" t="s">
        <v>77</v>
      </c>
      <c r="B71" s="2" t="s">
        <v>18</v>
      </c>
      <c r="H71" s="3">
        <v>40</v>
      </c>
    </row>
    <row r="72" spans="1:8" x14ac:dyDescent="0.25">
      <c r="A72" s="19" t="s">
        <v>78</v>
      </c>
      <c r="B72" s="8" t="s">
        <v>100</v>
      </c>
      <c r="C72" s="10"/>
      <c r="D72" s="10"/>
      <c r="E72" s="10"/>
      <c r="F72" s="10"/>
      <c r="H72" s="3">
        <v>22</v>
      </c>
    </row>
    <row r="73" spans="1:8" x14ac:dyDescent="0.25">
      <c r="A73" s="17" t="s">
        <v>79</v>
      </c>
      <c r="B73" s="8" t="s">
        <v>100</v>
      </c>
      <c r="H73" s="3">
        <v>12</v>
      </c>
    </row>
    <row r="74" spans="1:8" x14ac:dyDescent="0.25">
      <c r="A74" s="17" t="s">
        <v>80</v>
      </c>
      <c r="B74" s="2" t="s">
        <v>18</v>
      </c>
      <c r="H74" s="3">
        <v>17</v>
      </c>
    </row>
    <row r="75" spans="1:8" x14ac:dyDescent="0.25">
      <c r="A75" s="17" t="s">
        <v>81</v>
      </c>
      <c r="B75" s="2" t="s">
        <v>18</v>
      </c>
      <c r="H75" s="3">
        <v>19</v>
      </c>
    </row>
    <row r="76" spans="1:8" x14ac:dyDescent="0.25">
      <c r="A76" s="17" t="s">
        <v>82</v>
      </c>
      <c r="B76" s="2" t="s">
        <v>18</v>
      </c>
      <c r="H76" s="3">
        <v>25</v>
      </c>
    </row>
    <row r="77" spans="1:8" x14ac:dyDescent="0.25">
      <c r="A77" s="19" t="s">
        <v>83</v>
      </c>
      <c r="B77" s="8" t="s">
        <v>100</v>
      </c>
      <c r="C77" s="10"/>
      <c r="D77" s="10"/>
      <c r="E77" s="10"/>
      <c r="F77" s="10"/>
      <c r="H77" s="3">
        <v>21</v>
      </c>
    </row>
    <row r="78" spans="1:8" x14ac:dyDescent="0.25">
      <c r="A78" s="17" t="s">
        <v>84</v>
      </c>
      <c r="B78" s="2" t="s">
        <v>18</v>
      </c>
      <c r="H78" s="3">
        <v>39</v>
      </c>
    </row>
  </sheetData>
  <pageMargins left="0.75" right="0.75" top="1" bottom="1" header="0.5" footer="0.5"/>
  <pageSetup orientation="portrait" horizontalDpi="4294967292" verticalDpi="4294967292" r:id="rId1"/>
  <ignoredErrors>
    <ignoredError sqref="B23:F23 B34:F36" formulaRange="1"/>
  </ignoredErrors>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H22"/>
  <sheetViews>
    <sheetView workbookViewId="0"/>
  </sheetViews>
  <sheetFormatPr defaultRowHeight="15" x14ac:dyDescent="0.25"/>
  <cols>
    <col min="1" max="1" width="9" style="37"/>
    <col min="2" max="8" width="17.625" style="37" customWidth="1"/>
    <col min="9" max="16384" width="9" style="31"/>
  </cols>
  <sheetData>
    <row r="1" spans="1:8" x14ac:dyDescent="0.25">
      <c r="A1" s="37" t="s">
        <v>85</v>
      </c>
      <c r="B1" s="37" t="s">
        <v>86</v>
      </c>
      <c r="C1" s="37" t="s">
        <v>87</v>
      </c>
      <c r="D1" s="37" t="s">
        <v>88</v>
      </c>
      <c r="E1" s="37" t="s">
        <v>89</v>
      </c>
      <c r="F1" s="37" t="s">
        <v>90</v>
      </c>
      <c r="G1" s="37" t="s">
        <v>91</v>
      </c>
      <c r="H1" s="37" t="s">
        <v>92</v>
      </c>
    </row>
    <row r="2" spans="1:8" x14ac:dyDescent="0.25">
      <c r="A2" s="37">
        <v>2010</v>
      </c>
      <c r="B2" s="42">
        <f>Data!B20*10^12</f>
        <v>31000000000000</v>
      </c>
      <c r="C2" s="42">
        <f>Data!B24*10^12</f>
        <v>32000000000000</v>
      </c>
      <c r="D2" s="42">
        <f>Data!B30*10^12</f>
        <v>56000000000000</v>
      </c>
      <c r="E2" s="42">
        <f>Data!B37*10^12</f>
        <v>133000000000000</v>
      </c>
      <c r="F2" s="45">
        <v>0</v>
      </c>
      <c r="G2" s="45">
        <v>0</v>
      </c>
      <c r="H2" s="42">
        <f>Data!B59*10^12</f>
        <v>76000000000000</v>
      </c>
    </row>
    <row r="3" spans="1:8" x14ac:dyDescent="0.25">
      <c r="A3" s="37">
        <v>2011</v>
      </c>
      <c r="B3" s="43">
        <f>(B$7-B$2)/5*($A3-$A$2)+B$2</f>
        <v>33200000000000</v>
      </c>
      <c r="C3" s="43">
        <f t="shared" ref="C3:H3" si="0">(C$7-C$2)/5*($A3-$A$2)+C$2</f>
        <v>32400000000000</v>
      </c>
      <c r="D3" s="43">
        <f t="shared" si="0"/>
        <v>59200000000000</v>
      </c>
      <c r="E3" s="43">
        <f t="shared" si="0"/>
        <v>134600000000000</v>
      </c>
      <c r="F3" s="46">
        <f t="shared" si="0"/>
        <v>0</v>
      </c>
      <c r="G3" s="46">
        <f t="shared" si="0"/>
        <v>0</v>
      </c>
      <c r="H3" s="43">
        <f t="shared" si="0"/>
        <v>76600000000000</v>
      </c>
    </row>
    <row r="4" spans="1:8" x14ac:dyDescent="0.25">
      <c r="A4" s="37">
        <v>2012</v>
      </c>
      <c r="B4" s="43">
        <f t="shared" ref="B4:H6" si="1">(B$7-B$2)/5*($A4-$A$2)+B$2</f>
        <v>35400000000000</v>
      </c>
      <c r="C4" s="43">
        <f t="shared" si="1"/>
        <v>32800000000000</v>
      </c>
      <c r="D4" s="43">
        <f t="shared" si="1"/>
        <v>62400000000000</v>
      </c>
      <c r="E4" s="43">
        <f t="shared" si="1"/>
        <v>136200000000000</v>
      </c>
      <c r="F4" s="46">
        <f t="shared" si="1"/>
        <v>0</v>
      </c>
      <c r="G4" s="46">
        <f t="shared" si="1"/>
        <v>0</v>
      </c>
      <c r="H4" s="43">
        <f t="shared" si="1"/>
        <v>77200000000000</v>
      </c>
    </row>
    <row r="5" spans="1:8" x14ac:dyDescent="0.25">
      <c r="A5" s="37">
        <v>2013</v>
      </c>
      <c r="B5" s="43">
        <f t="shared" si="1"/>
        <v>37600000000000</v>
      </c>
      <c r="C5" s="43">
        <f t="shared" si="1"/>
        <v>33200000000000</v>
      </c>
      <c r="D5" s="43">
        <f t="shared" si="1"/>
        <v>65600000000000</v>
      </c>
      <c r="E5" s="43">
        <f t="shared" si="1"/>
        <v>137800000000000</v>
      </c>
      <c r="F5" s="46">
        <f t="shared" si="1"/>
        <v>0</v>
      </c>
      <c r="G5" s="46">
        <f t="shared" si="1"/>
        <v>0</v>
      </c>
      <c r="H5" s="43">
        <f t="shared" si="1"/>
        <v>77800000000000</v>
      </c>
    </row>
    <row r="6" spans="1:8" x14ac:dyDescent="0.25">
      <c r="A6" s="37">
        <v>2014</v>
      </c>
      <c r="B6" s="43">
        <f t="shared" si="1"/>
        <v>39800000000000</v>
      </c>
      <c r="C6" s="43">
        <f t="shared" si="1"/>
        <v>33600000000000</v>
      </c>
      <c r="D6" s="43">
        <f t="shared" si="1"/>
        <v>68800000000000</v>
      </c>
      <c r="E6" s="43">
        <f t="shared" si="1"/>
        <v>139400000000000</v>
      </c>
      <c r="F6" s="46">
        <f t="shared" si="1"/>
        <v>0</v>
      </c>
      <c r="G6" s="46">
        <f t="shared" si="1"/>
        <v>0</v>
      </c>
      <c r="H6" s="43">
        <f t="shared" si="1"/>
        <v>78400000000000</v>
      </c>
    </row>
    <row r="7" spans="1:8" x14ac:dyDescent="0.25">
      <c r="A7" s="37">
        <v>2015</v>
      </c>
      <c r="B7" s="42">
        <f>Data!C20*10^12</f>
        <v>42000000000000</v>
      </c>
      <c r="C7" s="42">
        <f>Data!C24*10^12</f>
        <v>34000000000000</v>
      </c>
      <c r="D7" s="42">
        <f>Data!C30*10^12</f>
        <v>72000000000000</v>
      </c>
      <c r="E7" s="42">
        <f>Data!C37*10^12</f>
        <v>141000000000000</v>
      </c>
      <c r="F7" s="45">
        <v>0</v>
      </c>
      <c r="G7" s="45">
        <v>0</v>
      </c>
      <c r="H7" s="42">
        <f>Data!C59*10^12</f>
        <v>79000000000000</v>
      </c>
    </row>
    <row r="8" spans="1:8" x14ac:dyDescent="0.25">
      <c r="A8" s="37">
        <v>2016</v>
      </c>
      <c r="B8" s="43">
        <f>(B$12-B$7)/5*($A8-$A$7)+B$7</f>
        <v>43600000000000</v>
      </c>
      <c r="C8" s="43">
        <f t="shared" ref="C8:H8" si="2">(C$12-C$7)/5*($A8-$A$7)+C$7</f>
        <v>34600000000000</v>
      </c>
      <c r="D8" s="43">
        <f t="shared" si="2"/>
        <v>73000000000000</v>
      </c>
      <c r="E8" s="43">
        <f t="shared" si="2"/>
        <v>144400000000000</v>
      </c>
      <c r="F8" s="46">
        <f t="shared" si="2"/>
        <v>0</v>
      </c>
      <c r="G8" s="46">
        <f t="shared" si="2"/>
        <v>0</v>
      </c>
      <c r="H8" s="43">
        <f t="shared" si="2"/>
        <v>79800000000000</v>
      </c>
    </row>
    <row r="9" spans="1:8" x14ac:dyDescent="0.25">
      <c r="A9" s="37">
        <v>2017</v>
      </c>
      <c r="B9" s="43">
        <f t="shared" ref="B9:H11" si="3">(B$12-B$7)/5*($A9-$A$7)+B$7</f>
        <v>45200000000000</v>
      </c>
      <c r="C9" s="43">
        <f t="shared" si="3"/>
        <v>35200000000000</v>
      </c>
      <c r="D9" s="43">
        <f t="shared" si="3"/>
        <v>74000000000000</v>
      </c>
      <c r="E9" s="43">
        <f t="shared" si="3"/>
        <v>147800000000000</v>
      </c>
      <c r="F9" s="46">
        <f t="shared" si="3"/>
        <v>0</v>
      </c>
      <c r="G9" s="46">
        <f t="shared" si="3"/>
        <v>0</v>
      </c>
      <c r="H9" s="43">
        <f t="shared" si="3"/>
        <v>80600000000000</v>
      </c>
    </row>
    <row r="10" spans="1:8" x14ac:dyDescent="0.25">
      <c r="A10" s="37">
        <v>2018</v>
      </c>
      <c r="B10" s="43">
        <f t="shared" si="3"/>
        <v>46800000000000</v>
      </c>
      <c r="C10" s="43">
        <f t="shared" si="3"/>
        <v>35800000000000</v>
      </c>
      <c r="D10" s="43">
        <f t="shared" si="3"/>
        <v>75000000000000</v>
      </c>
      <c r="E10" s="43">
        <f t="shared" si="3"/>
        <v>151200000000000</v>
      </c>
      <c r="F10" s="46">
        <f t="shared" si="3"/>
        <v>0</v>
      </c>
      <c r="G10" s="46">
        <f t="shared" si="3"/>
        <v>0</v>
      </c>
      <c r="H10" s="43">
        <f t="shared" si="3"/>
        <v>81400000000000</v>
      </c>
    </row>
    <row r="11" spans="1:8" x14ac:dyDescent="0.25">
      <c r="A11" s="37">
        <v>2019</v>
      </c>
      <c r="B11" s="43">
        <f t="shared" si="3"/>
        <v>48400000000000</v>
      </c>
      <c r="C11" s="43">
        <f t="shared" si="3"/>
        <v>36400000000000</v>
      </c>
      <c r="D11" s="43">
        <f t="shared" si="3"/>
        <v>76000000000000</v>
      </c>
      <c r="E11" s="43">
        <f t="shared" si="3"/>
        <v>154600000000000</v>
      </c>
      <c r="F11" s="46">
        <f t="shared" si="3"/>
        <v>0</v>
      </c>
      <c r="G11" s="46">
        <f t="shared" si="3"/>
        <v>0</v>
      </c>
      <c r="H11" s="43">
        <f t="shared" si="3"/>
        <v>82200000000000</v>
      </c>
    </row>
    <row r="12" spans="1:8" x14ac:dyDescent="0.25">
      <c r="A12" s="37">
        <v>2020</v>
      </c>
      <c r="B12" s="42">
        <f>Data!D20*10^12</f>
        <v>50000000000000</v>
      </c>
      <c r="C12" s="42">
        <f>Data!D24*10^12</f>
        <v>37000000000000</v>
      </c>
      <c r="D12" s="42">
        <f>Data!D30*10^12</f>
        <v>77000000000000</v>
      </c>
      <c r="E12" s="42">
        <f>Data!D37*10^12</f>
        <v>158000000000000</v>
      </c>
      <c r="F12" s="45">
        <v>0</v>
      </c>
      <c r="G12" s="45">
        <v>0</v>
      </c>
      <c r="H12" s="42">
        <f>Data!D59*10^12</f>
        <v>83000000000000</v>
      </c>
    </row>
    <row r="13" spans="1:8" x14ac:dyDescent="0.25">
      <c r="A13" s="37">
        <v>2021</v>
      </c>
      <c r="B13" s="43">
        <f>(B$17-B$12)/5*($A13-$A$12)+B$12</f>
        <v>50600000000000</v>
      </c>
      <c r="C13" s="43">
        <f t="shared" ref="C13:H13" si="4">(C$17-C$12)/5*($A13-$A$12)+C$12</f>
        <v>37600000000000</v>
      </c>
      <c r="D13" s="43">
        <f t="shared" si="4"/>
        <v>76600000000000</v>
      </c>
      <c r="E13" s="43">
        <f t="shared" si="4"/>
        <v>158800000000000</v>
      </c>
      <c r="F13" s="46">
        <f t="shared" si="4"/>
        <v>0</v>
      </c>
      <c r="G13" s="46">
        <f t="shared" si="4"/>
        <v>0</v>
      </c>
      <c r="H13" s="43">
        <f t="shared" si="4"/>
        <v>83600000000000</v>
      </c>
    </row>
    <row r="14" spans="1:8" x14ac:dyDescent="0.25">
      <c r="A14" s="37">
        <v>2022</v>
      </c>
      <c r="B14" s="43">
        <f t="shared" ref="B14:H16" si="5">(B$17-B$12)/5*($A14-$A$12)+B$12</f>
        <v>51200000000000</v>
      </c>
      <c r="C14" s="43">
        <f t="shared" si="5"/>
        <v>38200000000000</v>
      </c>
      <c r="D14" s="43">
        <f t="shared" si="5"/>
        <v>76200000000000</v>
      </c>
      <c r="E14" s="43">
        <f t="shared" si="5"/>
        <v>159600000000000</v>
      </c>
      <c r="F14" s="46">
        <f t="shared" si="5"/>
        <v>0</v>
      </c>
      <c r="G14" s="46">
        <f t="shared" si="5"/>
        <v>0</v>
      </c>
      <c r="H14" s="43">
        <f t="shared" si="5"/>
        <v>84200000000000</v>
      </c>
    </row>
    <row r="15" spans="1:8" x14ac:dyDescent="0.25">
      <c r="A15" s="37">
        <v>2023</v>
      </c>
      <c r="B15" s="43">
        <f t="shared" si="5"/>
        <v>51800000000000</v>
      </c>
      <c r="C15" s="43">
        <f t="shared" si="5"/>
        <v>38800000000000</v>
      </c>
      <c r="D15" s="43">
        <f t="shared" si="5"/>
        <v>75800000000000</v>
      </c>
      <c r="E15" s="43">
        <f t="shared" si="5"/>
        <v>160400000000000</v>
      </c>
      <c r="F15" s="46">
        <f t="shared" si="5"/>
        <v>0</v>
      </c>
      <c r="G15" s="46">
        <f t="shared" si="5"/>
        <v>0</v>
      </c>
      <c r="H15" s="43">
        <f t="shared" si="5"/>
        <v>84800000000000</v>
      </c>
    </row>
    <row r="16" spans="1:8" x14ac:dyDescent="0.25">
      <c r="A16" s="37">
        <v>2024</v>
      </c>
      <c r="B16" s="43">
        <f t="shared" si="5"/>
        <v>52400000000000</v>
      </c>
      <c r="C16" s="43">
        <f t="shared" si="5"/>
        <v>39400000000000</v>
      </c>
      <c r="D16" s="43">
        <f t="shared" si="5"/>
        <v>75400000000000</v>
      </c>
      <c r="E16" s="43">
        <f t="shared" si="5"/>
        <v>161200000000000</v>
      </c>
      <c r="F16" s="46">
        <f t="shared" si="5"/>
        <v>0</v>
      </c>
      <c r="G16" s="46">
        <f t="shared" si="5"/>
        <v>0</v>
      </c>
      <c r="H16" s="43">
        <f t="shared" si="5"/>
        <v>85400000000000</v>
      </c>
    </row>
    <row r="17" spans="1:8" x14ac:dyDescent="0.25">
      <c r="A17" s="37">
        <v>2025</v>
      </c>
      <c r="B17" s="42">
        <f>Data!E20*10^12</f>
        <v>53000000000000</v>
      </c>
      <c r="C17" s="42">
        <f>Data!E24*10^12</f>
        <v>40000000000000</v>
      </c>
      <c r="D17" s="42">
        <f>Data!E30*10^12</f>
        <v>75000000000000</v>
      </c>
      <c r="E17" s="42">
        <f>Data!E37*10^12</f>
        <v>162000000000000</v>
      </c>
      <c r="F17" s="45">
        <v>0</v>
      </c>
      <c r="G17" s="45">
        <v>0</v>
      </c>
      <c r="H17" s="42">
        <f>Data!E59*10^12</f>
        <v>86000000000000</v>
      </c>
    </row>
    <row r="18" spans="1:8" x14ac:dyDescent="0.25">
      <c r="A18" s="37">
        <v>2026</v>
      </c>
      <c r="B18" s="43">
        <f>(B$22-B$17)/5*($A18-$A$17)+B$17</f>
        <v>54000000000000</v>
      </c>
      <c r="C18" s="43">
        <f t="shared" ref="C18:H18" si="6">(C$22-C$17)/5*($A18-$A$17)+C$17</f>
        <v>40400000000000</v>
      </c>
      <c r="D18" s="43">
        <f t="shared" si="6"/>
        <v>73000000000000</v>
      </c>
      <c r="E18" s="43">
        <f t="shared" si="6"/>
        <v>161600000000000</v>
      </c>
      <c r="F18" s="46">
        <f t="shared" si="6"/>
        <v>0</v>
      </c>
      <c r="G18" s="46">
        <f t="shared" si="6"/>
        <v>0</v>
      </c>
      <c r="H18" s="43">
        <f t="shared" si="6"/>
        <v>86600000000000</v>
      </c>
    </row>
    <row r="19" spans="1:8" x14ac:dyDescent="0.25">
      <c r="A19" s="37">
        <v>2027</v>
      </c>
      <c r="B19" s="43">
        <f t="shared" ref="B19:H21" si="7">(B$22-B$17)/5*($A19-$A$17)+B$17</f>
        <v>55000000000000</v>
      </c>
      <c r="C19" s="43">
        <f t="shared" si="7"/>
        <v>40800000000000</v>
      </c>
      <c r="D19" s="43">
        <f t="shared" si="7"/>
        <v>71000000000000</v>
      </c>
      <c r="E19" s="43">
        <f t="shared" si="7"/>
        <v>161200000000000</v>
      </c>
      <c r="F19" s="46">
        <f t="shared" si="7"/>
        <v>0</v>
      </c>
      <c r="G19" s="46">
        <f t="shared" si="7"/>
        <v>0</v>
      </c>
      <c r="H19" s="43">
        <f t="shared" si="7"/>
        <v>87200000000000</v>
      </c>
    </row>
    <row r="20" spans="1:8" x14ac:dyDescent="0.25">
      <c r="A20" s="37">
        <v>2028</v>
      </c>
      <c r="B20" s="43">
        <f t="shared" si="7"/>
        <v>56000000000000</v>
      </c>
      <c r="C20" s="43">
        <f t="shared" si="7"/>
        <v>41200000000000</v>
      </c>
      <c r="D20" s="43">
        <f t="shared" si="7"/>
        <v>69000000000000</v>
      </c>
      <c r="E20" s="43">
        <f t="shared" si="7"/>
        <v>160800000000000</v>
      </c>
      <c r="F20" s="46">
        <f t="shared" si="7"/>
        <v>0</v>
      </c>
      <c r="G20" s="46">
        <f t="shared" si="7"/>
        <v>0</v>
      </c>
      <c r="H20" s="43">
        <f t="shared" si="7"/>
        <v>87800000000000</v>
      </c>
    </row>
    <row r="21" spans="1:8" x14ac:dyDescent="0.25">
      <c r="A21" s="37">
        <v>2029</v>
      </c>
      <c r="B21" s="43">
        <f t="shared" si="7"/>
        <v>57000000000000</v>
      </c>
      <c r="C21" s="43">
        <f t="shared" si="7"/>
        <v>41600000000000</v>
      </c>
      <c r="D21" s="43">
        <f t="shared" si="7"/>
        <v>67000000000000</v>
      </c>
      <c r="E21" s="43">
        <f t="shared" si="7"/>
        <v>160400000000000</v>
      </c>
      <c r="F21" s="46">
        <f t="shared" si="7"/>
        <v>0</v>
      </c>
      <c r="G21" s="46">
        <f t="shared" si="7"/>
        <v>0</v>
      </c>
      <c r="H21" s="43">
        <f t="shared" si="7"/>
        <v>88400000000000</v>
      </c>
    </row>
    <row r="22" spans="1:8" x14ac:dyDescent="0.25">
      <c r="A22" s="37">
        <v>2030</v>
      </c>
      <c r="B22" s="42">
        <f>Data!F20*10^12</f>
        <v>58000000000000</v>
      </c>
      <c r="C22" s="42">
        <f>Data!F24*10^12</f>
        <v>42000000000000</v>
      </c>
      <c r="D22" s="42">
        <f>Data!F30*10^12</f>
        <v>65000000000000</v>
      </c>
      <c r="E22" s="42">
        <f>Data!F37*10^12</f>
        <v>160000000000000</v>
      </c>
      <c r="F22" s="45">
        <v>0</v>
      </c>
      <c r="G22" s="45">
        <v>0</v>
      </c>
      <c r="H22" s="42">
        <f>Data!F59*10^12</f>
        <v>89000000000000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H22"/>
  <sheetViews>
    <sheetView workbookViewId="0"/>
  </sheetViews>
  <sheetFormatPr defaultRowHeight="15" x14ac:dyDescent="0.25"/>
  <cols>
    <col min="1" max="1" width="9" style="37"/>
    <col min="2" max="8" width="17.625" style="37" customWidth="1"/>
    <col min="9" max="16384" width="9" style="31"/>
  </cols>
  <sheetData>
    <row r="1" spans="1:8" x14ac:dyDescent="0.25">
      <c r="A1" s="37" t="s">
        <v>85</v>
      </c>
      <c r="B1" s="37" t="s">
        <v>86</v>
      </c>
      <c r="C1" s="37" t="s">
        <v>87</v>
      </c>
      <c r="D1" s="37" t="s">
        <v>88</v>
      </c>
      <c r="E1" s="37" t="s">
        <v>89</v>
      </c>
      <c r="F1" s="37" t="s">
        <v>90</v>
      </c>
      <c r="G1" s="37" t="s">
        <v>91</v>
      </c>
      <c r="H1" s="37" t="s">
        <v>92</v>
      </c>
    </row>
    <row r="2" spans="1:8" x14ac:dyDescent="0.25">
      <c r="A2" s="37">
        <v>2010</v>
      </c>
      <c r="B2" s="45">
        <v>0</v>
      </c>
      <c r="C2" s="42">
        <f>Data!B23*10^12</f>
        <v>247802818647663.47</v>
      </c>
      <c r="D2" s="45">
        <v>0</v>
      </c>
      <c r="E2" s="42">
        <f>Data!B35*10^12</f>
        <v>1222035150989.3103</v>
      </c>
      <c r="F2" s="42">
        <f>Data!B45*10^12</f>
        <v>67466576630932.906</v>
      </c>
      <c r="G2" s="42">
        <f>Data!B50*10^12</f>
        <v>156148352440695.94</v>
      </c>
      <c r="H2" s="45">
        <v>0</v>
      </c>
    </row>
    <row r="3" spans="1:8" x14ac:dyDescent="0.25">
      <c r="A3" s="37">
        <v>2011</v>
      </c>
      <c r="B3" s="46">
        <f>(B$7-B$2)/5*($A3-$A$2)+B$2</f>
        <v>0</v>
      </c>
      <c r="C3" s="43">
        <f t="shared" ref="C3:H3" si="0">(C$7-C$2)/5*($A3-$A$2)+C$2</f>
        <v>249897358452279.16</v>
      </c>
      <c r="D3" s="46">
        <f t="shared" si="0"/>
        <v>0</v>
      </c>
      <c r="E3" s="43">
        <f t="shared" si="0"/>
        <v>1222035150989.3103</v>
      </c>
      <c r="F3" s="43">
        <f t="shared" si="0"/>
        <v>67969101052748.094</v>
      </c>
      <c r="G3" s="43">
        <f t="shared" si="0"/>
        <v>156127783061683.78</v>
      </c>
      <c r="H3" s="46">
        <f t="shared" si="0"/>
        <v>0</v>
      </c>
    </row>
    <row r="4" spans="1:8" x14ac:dyDescent="0.25">
      <c r="A4" s="37">
        <v>2012</v>
      </c>
      <c r="B4" s="46">
        <f t="shared" ref="B4:H6" si="1">(B$7-B$2)/5*($A4-$A$2)+B$2</f>
        <v>0</v>
      </c>
      <c r="C4" s="43">
        <f t="shared" si="1"/>
        <v>251991898256894.84</v>
      </c>
      <c r="D4" s="46">
        <f t="shared" si="1"/>
        <v>0</v>
      </c>
      <c r="E4" s="43">
        <f t="shared" si="1"/>
        <v>1222035150989.3103</v>
      </c>
      <c r="F4" s="43">
        <f t="shared" si="1"/>
        <v>68471625474563.281</v>
      </c>
      <c r="G4" s="43">
        <f t="shared" si="1"/>
        <v>156107213682671.62</v>
      </c>
      <c r="H4" s="46">
        <f t="shared" si="1"/>
        <v>0</v>
      </c>
    </row>
    <row r="5" spans="1:8" x14ac:dyDescent="0.25">
      <c r="A5" s="37">
        <v>2013</v>
      </c>
      <c r="B5" s="46">
        <f t="shared" si="1"/>
        <v>0</v>
      </c>
      <c r="C5" s="43">
        <f t="shared" si="1"/>
        <v>254086438061510.53</v>
      </c>
      <c r="D5" s="46">
        <f t="shared" si="1"/>
        <v>0</v>
      </c>
      <c r="E5" s="43">
        <f t="shared" si="1"/>
        <v>1222035150989.3103</v>
      </c>
      <c r="F5" s="43">
        <f t="shared" si="1"/>
        <v>68974149896378.477</v>
      </c>
      <c r="G5" s="43">
        <f t="shared" si="1"/>
        <v>156086644303659.47</v>
      </c>
      <c r="H5" s="46">
        <f t="shared" si="1"/>
        <v>0</v>
      </c>
    </row>
    <row r="6" spans="1:8" x14ac:dyDescent="0.25">
      <c r="A6" s="37">
        <v>2014</v>
      </c>
      <c r="B6" s="46">
        <f t="shared" si="1"/>
        <v>0</v>
      </c>
      <c r="C6" s="43">
        <f t="shared" si="1"/>
        <v>256180977866126.22</v>
      </c>
      <c r="D6" s="46">
        <f t="shared" si="1"/>
        <v>0</v>
      </c>
      <c r="E6" s="43">
        <f t="shared" si="1"/>
        <v>1222035150989.3103</v>
      </c>
      <c r="F6" s="43">
        <f t="shared" si="1"/>
        <v>69476674318193.664</v>
      </c>
      <c r="G6" s="43">
        <f t="shared" si="1"/>
        <v>156066074924647.31</v>
      </c>
      <c r="H6" s="46">
        <f t="shared" si="1"/>
        <v>0</v>
      </c>
    </row>
    <row r="7" spans="1:8" x14ac:dyDescent="0.25">
      <c r="A7" s="37">
        <v>2015</v>
      </c>
      <c r="B7" s="45">
        <v>0</v>
      </c>
      <c r="C7" s="42">
        <f>Data!C23*10^12</f>
        <v>258275517670741.91</v>
      </c>
      <c r="D7" s="45">
        <v>0</v>
      </c>
      <c r="E7" s="42">
        <f>Data!C35*10^12</f>
        <v>1222035150989.3103</v>
      </c>
      <c r="F7" s="42">
        <f>Data!C45*10^12</f>
        <v>69979198740008.852</v>
      </c>
      <c r="G7" s="42">
        <f>Data!C50*10^12</f>
        <v>156045505545635.16</v>
      </c>
      <c r="H7" s="45">
        <v>0</v>
      </c>
    </row>
    <row r="8" spans="1:8" x14ac:dyDescent="0.25">
      <c r="A8" s="37">
        <v>2016</v>
      </c>
      <c r="B8" s="46">
        <f>(B$12-B$7)/5*($A8-$A$7)+B$7</f>
        <v>0</v>
      </c>
      <c r="C8" s="43">
        <f t="shared" ref="C8:H8" si="2">(C$12-C$7)/5*($A8-$A$7)+C$7</f>
        <v>262943528342545.72</v>
      </c>
      <c r="D8" s="46">
        <f t="shared" si="2"/>
        <v>0</v>
      </c>
      <c r="E8" s="43">
        <f t="shared" si="2"/>
        <v>1222035150989.3103</v>
      </c>
      <c r="F8" s="43">
        <f t="shared" si="2"/>
        <v>70075426820781.977</v>
      </c>
      <c r="G8" s="43">
        <f t="shared" si="2"/>
        <v>156473543072713.25</v>
      </c>
      <c r="H8" s="46">
        <f t="shared" si="2"/>
        <v>0</v>
      </c>
    </row>
    <row r="9" spans="1:8" x14ac:dyDescent="0.25">
      <c r="A9" s="37">
        <v>2017</v>
      </c>
      <c r="B9" s="46">
        <f t="shared" ref="B9:H11" si="3">(B$12-B$7)/5*($A9-$A$7)+B$7</f>
        <v>0</v>
      </c>
      <c r="C9" s="43">
        <f t="shared" si="3"/>
        <v>267611539014349.53</v>
      </c>
      <c r="D9" s="46">
        <f t="shared" si="3"/>
        <v>0</v>
      </c>
      <c r="E9" s="43">
        <f t="shared" si="3"/>
        <v>1222035150989.3103</v>
      </c>
      <c r="F9" s="43">
        <f t="shared" si="3"/>
        <v>70171654901555.102</v>
      </c>
      <c r="G9" s="43">
        <f t="shared" si="3"/>
        <v>156901580599791.34</v>
      </c>
      <c r="H9" s="46">
        <f t="shared" si="3"/>
        <v>0</v>
      </c>
    </row>
    <row r="10" spans="1:8" x14ac:dyDescent="0.25">
      <c r="A10" s="37">
        <v>2018</v>
      </c>
      <c r="B10" s="46">
        <f t="shared" si="3"/>
        <v>0</v>
      </c>
      <c r="C10" s="43">
        <f t="shared" si="3"/>
        <v>272279549686153.37</v>
      </c>
      <c r="D10" s="46">
        <f t="shared" si="3"/>
        <v>0</v>
      </c>
      <c r="E10" s="43">
        <f t="shared" si="3"/>
        <v>1222035150989.3103</v>
      </c>
      <c r="F10" s="43">
        <f t="shared" si="3"/>
        <v>70267882982328.219</v>
      </c>
      <c r="G10" s="43">
        <f t="shared" si="3"/>
        <v>157329618126869.44</v>
      </c>
      <c r="H10" s="46">
        <f t="shared" si="3"/>
        <v>0</v>
      </c>
    </row>
    <row r="11" spans="1:8" x14ac:dyDescent="0.25">
      <c r="A11" s="37">
        <v>2019</v>
      </c>
      <c r="B11" s="46">
        <f t="shared" si="3"/>
        <v>0</v>
      </c>
      <c r="C11" s="43">
        <f t="shared" si="3"/>
        <v>276947560357957.19</v>
      </c>
      <c r="D11" s="46">
        <f t="shared" si="3"/>
        <v>0</v>
      </c>
      <c r="E11" s="43">
        <f t="shared" si="3"/>
        <v>1222035150989.3103</v>
      </c>
      <c r="F11" s="43">
        <f t="shared" si="3"/>
        <v>70364111063101.344</v>
      </c>
      <c r="G11" s="43">
        <f t="shared" si="3"/>
        <v>157757655653947.53</v>
      </c>
      <c r="H11" s="46">
        <f t="shared" si="3"/>
        <v>0</v>
      </c>
    </row>
    <row r="12" spans="1:8" x14ac:dyDescent="0.25">
      <c r="A12" s="37">
        <v>2020</v>
      </c>
      <c r="B12" s="45">
        <v>0</v>
      </c>
      <c r="C12" s="42">
        <f>Data!D23*10^12</f>
        <v>281615571029761</v>
      </c>
      <c r="D12" s="45">
        <v>0</v>
      </c>
      <c r="E12" s="42">
        <f>Data!D35*10^12</f>
        <v>1222035150989.3103</v>
      </c>
      <c r="F12" s="42">
        <f>Data!D45*10^12</f>
        <v>70460339143874.469</v>
      </c>
      <c r="G12" s="42">
        <f>Data!E50*10^12</f>
        <v>158185693181025.62</v>
      </c>
      <c r="H12" s="45">
        <v>0</v>
      </c>
    </row>
    <row r="13" spans="1:8" x14ac:dyDescent="0.25">
      <c r="A13" s="37">
        <v>2021</v>
      </c>
      <c r="B13" s="46">
        <f>(B$17-B$12)/5*($A13-$A$12)+B$12</f>
        <v>0</v>
      </c>
      <c r="C13" s="43">
        <f t="shared" ref="C13:H13" si="4">(C$17-C$12)/5*($A13-$A$12)+C$12</f>
        <v>286741220034838.25</v>
      </c>
      <c r="D13" s="46">
        <f t="shared" si="4"/>
        <v>0</v>
      </c>
      <c r="E13" s="43">
        <f t="shared" si="4"/>
        <v>1222035150989.3103</v>
      </c>
      <c r="F13" s="43">
        <f t="shared" si="4"/>
        <v>70909403520815.703</v>
      </c>
      <c r="G13" s="43">
        <f t="shared" si="4"/>
        <v>158185693181025.62</v>
      </c>
      <c r="H13" s="46">
        <f t="shared" si="4"/>
        <v>0</v>
      </c>
    </row>
    <row r="14" spans="1:8" x14ac:dyDescent="0.25">
      <c r="A14" s="37">
        <v>2022</v>
      </c>
      <c r="B14" s="46">
        <f t="shared" ref="B14:H16" si="5">(B$17-B$12)/5*($A14-$A$12)+B$12</f>
        <v>0</v>
      </c>
      <c r="C14" s="43">
        <f t="shared" si="5"/>
        <v>291866869039915.5</v>
      </c>
      <c r="D14" s="46">
        <f t="shared" si="5"/>
        <v>0</v>
      </c>
      <c r="E14" s="43">
        <f t="shared" si="5"/>
        <v>1222035150989.3103</v>
      </c>
      <c r="F14" s="43">
        <f t="shared" si="5"/>
        <v>71358467897756.937</v>
      </c>
      <c r="G14" s="43">
        <f t="shared" si="5"/>
        <v>158185693181025.62</v>
      </c>
      <c r="H14" s="46">
        <f t="shared" si="5"/>
        <v>0</v>
      </c>
    </row>
    <row r="15" spans="1:8" x14ac:dyDescent="0.25">
      <c r="A15" s="37">
        <v>2023</v>
      </c>
      <c r="B15" s="46">
        <f t="shared" si="5"/>
        <v>0</v>
      </c>
      <c r="C15" s="43">
        <f t="shared" si="5"/>
        <v>296992518044992.81</v>
      </c>
      <c r="D15" s="46">
        <f t="shared" si="5"/>
        <v>0</v>
      </c>
      <c r="E15" s="43">
        <f t="shared" si="5"/>
        <v>1222035150989.3103</v>
      </c>
      <c r="F15" s="43">
        <f t="shared" si="5"/>
        <v>71807532274698.156</v>
      </c>
      <c r="G15" s="43">
        <f t="shared" si="5"/>
        <v>158185693181025.62</v>
      </c>
      <c r="H15" s="46">
        <f t="shared" si="5"/>
        <v>0</v>
      </c>
    </row>
    <row r="16" spans="1:8" x14ac:dyDescent="0.25">
      <c r="A16" s="37">
        <v>2024</v>
      </c>
      <c r="B16" s="46">
        <f t="shared" si="5"/>
        <v>0</v>
      </c>
      <c r="C16" s="43">
        <f t="shared" si="5"/>
        <v>302118167050070.06</v>
      </c>
      <c r="D16" s="46">
        <f t="shared" si="5"/>
        <v>0</v>
      </c>
      <c r="E16" s="43">
        <f t="shared" si="5"/>
        <v>1222035150989.3103</v>
      </c>
      <c r="F16" s="43">
        <f t="shared" si="5"/>
        <v>72256596651639.391</v>
      </c>
      <c r="G16" s="43">
        <f t="shared" si="5"/>
        <v>158185693181025.62</v>
      </c>
      <c r="H16" s="46">
        <f t="shared" si="5"/>
        <v>0</v>
      </c>
    </row>
    <row r="17" spans="1:8" x14ac:dyDescent="0.25">
      <c r="A17" s="37">
        <v>2025</v>
      </c>
      <c r="B17" s="45">
        <v>0</v>
      </c>
      <c r="C17" s="42">
        <f>Data!E23*10^12</f>
        <v>307243816055147.31</v>
      </c>
      <c r="D17" s="45">
        <v>0</v>
      </c>
      <c r="E17" s="42">
        <f>Data!E35*10^12</f>
        <v>1222035150989.3103</v>
      </c>
      <c r="F17" s="42">
        <f>Data!E45*10^12</f>
        <v>72705661028580.625</v>
      </c>
      <c r="G17" s="42">
        <f>Data!E50*10^12</f>
        <v>158185693181025.62</v>
      </c>
      <c r="H17" s="45">
        <v>0</v>
      </c>
    </row>
    <row r="18" spans="1:8" x14ac:dyDescent="0.25">
      <c r="A18" s="37">
        <v>2026</v>
      </c>
      <c r="B18" s="46">
        <f>(B$22-B$17)/5*($A18-$A$17)+B$17</f>
        <v>0</v>
      </c>
      <c r="C18" s="43">
        <f t="shared" ref="C18:H18" si="6">(C$22-C$17)/5*($A18-$A$17)+C$17</f>
        <v>308406566273163.44</v>
      </c>
      <c r="D18" s="46">
        <f t="shared" si="6"/>
        <v>0</v>
      </c>
      <c r="E18" s="43">
        <f t="shared" si="6"/>
        <v>1222035150989.3103</v>
      </c>
      <c r="F18" s="43">
        <f t="shared" si="6"/>
        <v>73785553935034.547</v>
      </c>
      <c r="G18" s="43">
        <f t="shared" si="6"/>
        <v>158441821928784.66</v>
      </c>
      <c r="H18" s="46">
        <f t="shared" si="6"/>
        <v>0</v>
      </c>
    </row>
    <row r="19" spans="1:8" x14ac:dyDescent="0.25">
      <c r="A19" s="37">
        <v>2027</v>
      </c>
      <c r="B19" s="46">
        <f t="shared" ref="B19:H21" si="7">(B$22-B$17)/5*($A19-$A$17)+B$17</f>
        <v>0</v>
      </c>
      <c r="C19" s="43">
        <f t="shared" si="7"/>
        <v>309569316491179.62</v>
      </c>
      <c r="D19" s="46">
        <f t="shared" si="7"/>
        <v>0</v>
      </c>
      <c r="E19" s="43">
        <f t="shared" si="7"/>
        <v>1222035150989.3103</v>
      </c>
      <c r="F19" s="43">
        <f t="shared" si="7"/>
        <v>74865446841488.469</v>
      </c>
      <c r="G19" s="43">
        <f t="shared" si="7"/>
        <v>158697950676543.69</v>
      </c>
      <c r="H19" s="46">
        <f t="shared" si="7"/>
        <v>0</v>
      </c>
    </row>
    <row r="20" spans="1:8" x14ac:dyDescent="0.25">
      <c r="A20" s="37">
        <v>2028</v>
      </c>
      <c r="B20" s="46">
        <f t="shared" si="7"/>
        <v>0</v>
      </c>
      <c r="C20" s="43">
        <f t="shared" si="7"/>
        <v>310732066709195.75</v>
      </c>
      <c r="D20" s="46">
        <f t="shared" si="7"/>
        <v>0</v>
      </c>
      <c r="E20" s="43">
        <f t="shared" si="7"/>
        <v>1222035150989.3103</v>
      </c>
      <c r="F20" s="43">
        <f t="shared" si="7"/>
        <v>75945339747942.375</v>
      </c>
      <c r="G20" s="43">
        <f t="shared" si="7"/>
        <v>158954079424302.69</v>
      </c>
      <c r="H20" s="46">
        <f t="shared" si="7"/>
        <v>0</v>
      </c>
    </row>
    <row r="21" spans="1:8" x14ac:dyDescent="0.25">
      <c r="A21" s="37">
        <v>2029</v>
      </c>
      <c r="B21" s="46">
        <f t="shared" si="7"/>
        <v>0</v>
      </c>
      <c r="C21" s="43">
        <f t="shared" si="7"/>
        <v>311894816927211.94</v>
      </c>
      <c r="D21" s="46">
        <f t="shared" si="7"/>
        <v>0</v>
      </c>
      <c r="E21" s="43">
        <f t="shared" si="7"/>
        <v>1222035150989.3103</v>
      </c>
      <c r="F21" s="43">
        <f t="shared" si="7"/>
        <v>77025232654396.297</v>
      </c>
      <c r="G21" s="43">
        <f t="shared" si="7"/>
        <v>159210208172061.72</v>
      </c>
      <c r="H21" s="46">
        <f t="shared" si="7"/>
        <v>0</v>
      </c>
    </row>
    <row r="22" spans="1:8" x14ac:dyDescent="0.25">
      <c r="A22" s="37">
        <v>2030</v>
      </c>
      <c r="B22" s="45">
        <v>0</v>
      </c>
      <c r="C22" s="42">
        <f>Data!F23*10^12</f>
        <v>313057567145228.06</v>
      </c>
      <c r="D22" s="45">
        <v>0</v>
      </c>
      <c r="E22" s="42">
        <f>Data!F35*10^12</f>
        <v>1222035150989.3103</v>
      </c>
      <c r="F22" s="42">
        <f>Data!F45*10^12</f>
        <v>78105125560850.219</v>
      </c>
      <c r="G22" s="42">
        <f>Data!F50*10^12</f>
        <v>159466336919820.75</v>
      </c>
      <c r="H22" s="45">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H22"/>
  <sheetViews>
    <sheetView workbookViewId="0"/>
  </sheetViews>
  <sheetFormatPr defaultRowHeight="15" x14ac:dyDescent="0.25"/>
  <cols>
    <col min="1" max="1" width="9" style="37"/>
    <col min="2" max="8" width="17.625" style="37" customWidth="1"/>
    <col min="9" max="16384" width="9" style="31"/>
  </cols>
  <sheetData>
    <row r="1" spans="1:8" x14ac:dyDescent="0.25">
      <c r="A1" s="37" t="s">
        <v>85</v>
      </c>
      <c r="B1" s="37" t="s">
        <v>86</v>
      </c>
      <c r="C1" s="37" t="s">
        <v>87</v>
      </c>
      <c r="D1" s="37" t="s">
        <v>88</v>
      </c>
      <c r="E1" s="37" t="s">
        <v>89</v>
      </c>
      <c r="F1" s="37" t="s">
        <v>90</v>
      </c>
      <c r="G1" s="37" t="s">
        <v>91</v>
      </c>
      <c r="H1" s="37" t="s">
        <v>92</v>
      </c>
    </row>
    <row r="2" spans="1:8" x14ac:dyDescent="0.25">
      <c r="A2" s="37">
        <v>2010</v>
      </c>
      <c r="B2" s="45">
        <v>0</v>
      </c>
      <c r="C2" s="45">
        <v>0</v>
      </c>
      <c r="D2" s="45">
        <v>0</v>
      </c>
      <c r="E2" s="42">
        <f>Data!B34*10^12</f>
        <v>33032765023997.035</v>
      </c>
      <c r="F2" s="45">
        <v>0</v>
      </c>
      <c r="G2" s="42">
        <f>Data!B49*10^12</f>
        <v>6915950598996.5928</v>
      </c>
      <c r="H2" s="45">
        <v>0</v>
      </c>
    </row>
    <row r="3" spans="1:8" x14ac:dyDescent="0.25">
      <c r="A3" s="37">
        <v>2011</v>
      </c>
      <c r="B3" s="46">
        <f>(B$7-B$2)/5*($A3-$A$2)+B$2</f>
        <v>0</v>
      </c>
      <c r="C3" s="46">
        <f t="shared" ref="C3:H3" si="0">(C$7-C$2)/5*($A3-$A$2)+C$2</f>
        <v>0</v>
      </c>
      <c r="D3" s="46">
        <f t="shared" si="0"/>
        <v>0</v>
      </c>
      <c r="E3" s="43">
        <f t="shared" si="0"/>
        <v>33397239592155.348</v>
      </c>
      <c r="F3" s="46">
        <f t="shared" si="0"/>
        <v>0</v>
      </c>
      <c r="G3" s="43">
        <f t="shared" si="0"/>
        <v>6965974373165.2012</v>
      </c>
      <c r="H3" s="46">
        <f t="shared" si="0"/>
        <v>0</v>
      </c>
    </row>
    <row r="4" spans="1:8" x14ac:dyDescent="0.25">
      <c r="A4" s="37">
        <v>2012</v>
      </c>
      <c r="B4" s="46">
        <f t="shared" ref="B4:H6" si="1">(B$7-B$2)/5*($A4-$A$2)+B$2</f>
        <v>0</v>
      </c>
      <c r="C4" s="46">
        <f t="shared" si="1"/>
        <v>0</v>
      </c>
      <c r="D4" s="46">
        <f t="shared" si="1"/>
        <v>0</v>
      </c>
      <c r="E4" s="43">
        <f t="shared" si="1"/>
        <v>33761714160313.66</v>
      </c>
      <c r="F4" s="46">
        <f t="shared" si="1"/>
        <v>0</v>
      </c>
      <c r="G4" s="43">
        <f t="shared" si="1"/>
        <v>7015998147333.8096</v>
      </c>
      <c r="H4" s="46">
        <f t="shared" si="1"/>
        <v>0</v>
      </c>
    </row>
    <row r="5" spans="1:8" x14ac:dyDescent="0.25">
      <c r="A5" s="37">
        <v>2013</v>
      </c>
      <c r="B5" s="46">
        <f t="shared" si="1"/>
        <v>0</v>
      </c>
      <c r="C5" s="46">
        <f t="shared" si="1"/>
        <v>0</v>
      </c>
      <c r="D5" s="46">
        <f t="shared" si="1"/>
        <v>0</v>
      </c>
      <c r="E5" s="43">
        <f t="shared" si="1"/>
        <v>34126188728471.977</v>
      </c>
      <c r="F5" s="46">
        <f t="shared" si="1"/>
        <v>0</v>
      </c>
      <c r="G5" s="43">
        <f t="shared" si="1"/>
        <v>7066021921502.4189</v>
      </c>
      <c r="H5" s="46">
        <f t="shared" si="1"/>
        <v>0</v>
      </c>
    </row>
    <row r="6" spans="1:8" x14ac:dyDescent="0.25">
      <c r="A6" s="37">
        <v>2014</v>
      </c>
      <c r="B6" s="46">
        <f t="shared" si="1"/>
        <v>0</v>
      </c>
      <c r="C6" s="46">
        <f t="shared" si="1"/>
        <v>0</v>
      </c>
      <c r="D6" s="46">
        <f t="shared" si="1"/>
        <v>0</v>
      </c>
      <c r="E6" s="43">
        <f t="shared" si="1"/>
        <v>34490663296630.289</v>
      </c>
      <c r="F6" s="46">
        <f t="shared" si="1"/>
        <v>0</v>
      </c>
      <c r="G6" s="43">
        <f t="shared" si="1"/>
        <v>7116045695671.0273</v>
      </c>
      <c r="H6" s="46">
        <f t="shared" si="1"/>
        <v>0</v>
      </c>
    </row>
    <row r="7" spans="1:8" x14ac:dyDescent="0.25">
      <c r="A7" s="37">
        <v>2015</v>
      </c>
      <c r="B7" s="45">
        <v>0</v>
      </c>
      <c r="C7" s="45">
        <v>0</v>
      </c>
      <c r="D7" s="45">
        <v>0</v>
      </c>
      <c r="E7" s="42">
        <f>Data!C34*10^12</f>
        <v>34855137864788.602</v>
      </c>
      <c r="F7" s="45">
        <v>0</v>
      </c>
      <c r="G7" s="42">
        <f>Data!C49*10^12</f>
        <v>7166069469839.6357</v>
      </c>
      <c r="H7" s="45">
        <v>0</v>
      </c>
    </row>
    <row r="8" spans="1:8" x14ac:dyDescent="0.25">
      <c r="A8" s="37">
        <v>2016</v>
      </c>
      <c r="B8" s="46">
        <f>(B$12-B$7)/5*($A8-$A$7)+B$7</f>
        <v>0</v>
      </c>
      <c r="C8" s="46">
        <f t="shared" ref="C8:H8" si="2">(C$12-C$7)/5*($A8-$A$7)+C$7</f>
        <v>0</v>
      </c>
      <c r="D8" s="46">
        <f t="shared" si="2"/>
        <v>0</v>
      </c>
      <c r="E8" s="43">
        <f t="shared" si="2"/>
        <v>35246329535779.93</v>
      </c>
      <c r="F8" s="46">
        <f t="shared" si="2"/>
        <v>0</v>
      </c>
      <c r="G8" s="43">
        <f t="shared" si="2"/>
        <v>7217857820060.3008</v>
      </c>
      <c r="H8" s="46">
        <f t="shared" si="2"/>
        <v>0</v>
      </c>
    </row>
    <row r="9" spans="1:8" x14ac:dyDescent="0.25">
      <c r="A9" s="37">
        <v>2017</v>
      </c>
      <c r="B9" s="46">
        <f t="shared" ref="B9:H11" si="3">(B$12-B$7)/5*($A9-$A$7)+B$7</f>
        <v>0</v>
      </c>
      <c r="C9" s="46">
        <f t="shared" si="3"/>
        <v>0</v>
      </c>
      <c r="D9" s="46">
        <f t="shared" si="3"/>
        <v>0</v>
      </c>
      <c r="E9" s="43">
        <f t="shared" si="3"/>
        <v>35637521206771.258</v>
      </c>
      <c r="F9" s="46">
        <f t="shared" si="3"/>
        <v>0</v>
      </c>
      <c r="G9" s="43">
        <f t="shared" si="3"/>
        <v>7269646170280.9668</v>
      </c>
      <c r="H9" s="46">
        <f t="shared" si="3"/>
        <v>0</v>
      </c>
    </row>
    <row r="10" spans="1:8" x14ac:dyDescent="0.25">
      <c r="A10" s="37">
        <v>2018</v>
      </c>
      <c r="B10" s="46">
        <f t="shared" si="3"/>
        <v>0</v>
      </c>
      <c r="C10" s="46">
        <f t="shared" si="3"/>
        <v>0</v>
      </c>
      <c r="D10" s="46">
        <f t="shared" si="3"/>
        <v>0</v>
      </c>
      <c r="E10" s="43">
        <f t="shared" si="3"/>
        <v>36028712877762.578</v>
      </c>
      <c r="F10" s="46">
        <f t="shared" si="3"/>
        <v>0</v>
      </c>
      <c r="G10" s="43">
        <f t="shared" si="3"/>
        <v>7321434520501.6318</v>
      </c>
      <c r="H10" s="46">
        <f t="shared" si="3"/>
        <v>0</v>
      </c>
    </row>
    <row r="11" spans="1:8" x14ac:dyDescent="0.25">
      <c r="A11" s="37">
        <v>2019</v>
      </c>
      <c r="B11" s="46">
        <f t="shared" si="3"/>
        <v>0</v>
      </c>
      <c r="C11" s="46">
        <f t="shared" si="3"/>
        <v>0</v>
      </c>
      <c r="D11" s="46">
        <f t="shared" si="3"/>
        <v>0</v>
      </c>
      <c r="E11" s="43">
        <f t="shared" si="3"/>
        <v>36419904548753.906</v>
      </c>
      <c r="F11" s="46">
        <f t="shared" si="3"/>
        <v>0</v>
      </c>
      <c r="G11" s="43">
        <f t="shared" si="3"/>
        <v>7373222870722.2979</v>
      </c>
      <c r="H11" s="46">
        <f t="shared" si="3"/>
        <v>0</v>
      </c>
    </row>
    <row r="12" spans="1:8" x14ac:dyDescent="0.25">
      <c r="A12" s="37">
        <v>2020</v>
      </c>
      <c r="B12" s="45">
        <v>0</v>
      </c>
      <c r="C12" s="45">
        <v>0</v>
      </c>
      <c r="D12" s="45">
        <v>0</v>
      </c>
      <c r="E12" s="42">
        <f>Data!D34*10^12</f>
        <v>36811096219745.234</v>
      </c>
      <c r="F12" s="45">
        <v>0</v>
      </c>
      <c r="G12" s="42">
        <f>Data!D49*10^12</f>
        <v>7425011220942.9629</v>
      </c>
      <c r="H12" s="45">
        <v>0</v>
      </c>
    </row>
    <row r="13" spans="1:8" x14ac:dyDescent="0.25">
      <c r="A13" s="37">
        <v>2021</v>
      </c>
      <c r="B13" s="46">
        <f>(B$17-B$12)/5*($A13-$A$12)+B$12</f>
        <v>0</v>
      </c>
      <c r="C13" s="46">
        <f t="shared" ref="C13:H13" si="4">(C$17-C$12)/5*($A13-$A$12)+C$12</f>
        <v>0</v>
      </c>
      <c r="D13" s="46">
        <f t="shared" si="4"/>
        <v>0</v>
      </c>
      <c r="E13" s="43">
        <f t="shared" si="4"/>
        <v>37227401282050.914</v>
      </c>
      <c r="F13" s="46">
        <f t="shared" si="4"/>
        <v>0</v>
      </c>
      <c r="G13" s="43">
        <f t="shared" si="4"/>
        <v>7477512267099.9648</v>
      </c>
      <c r="H13" s="46">
        <f t="shared" si="4"/>
        <v>0</v>
      </c>
    </row>
    <row r="14" spans="1:8" x14ac:dyDescent="0.25">
      <c r="A14" s="37">
        <v>2022</v>
      </c>
      <c r="B14" s="46">
        <f t="shared" ref="B14:H16" si="5">(B$17-B$12)/5*($A14-$A$12)+B$12</f>
        <v>0</v>
      </c>
      <c r="C14" s="46">
        <f t="shared" si="5"/>
        <v>0</v>
      </c>
      <c r="D14" s="46">
        <f t="shared" si="5"/>
        <v>0</v>
      </c>
      <c r="E14" s="43">
        <f t="shared" si="5"/>
        <v>37643706344356.594</v>
      </c>
      <c r="F14" s="46">
        <f t="shared" si="5"/>
        <v>0</v>
      </c>
      <c r="G14" s="43">
        <f t="shared" si="5"/>
        <v>7530013313256.9658</v>
      </c>
      <c r="H14" s="46">
        <f t="shared" si="5"/>
        <v>0</v>
      </c>
    </row>
    <row r="15" spans="1:8" x14ac:dyDescent="0.25">
      <c r="A15" s="37">
        <v>2023</v>
      </c>
      <c r="B15" s="46">
        <f t="shared" si="5"/>
        <v>0</v>
      </c>
      <c r="C15" s="46">
        <f t="shared" si="5"/>
        <v>0</v>
      </c>
      <c r="D15" s="46">
        <f t="shared" si="5"/>
        <v>0</v>
      </c>
      <c r="E15" s="43">
        <f t="shared" si="5"/>
        <v>38060011406662.266</v>
      </c>
      <c r="F15" s="46">
        <f t="shared" si="5"/>
        <v>0</v>
      </c>
      <c r="G15" s="43">
        <f t="shared" si="5"/>
        <v>7582514359413.9678</v>
      </c>
      <c r="H15" s="46">
        <f t="shared" si="5"/>
        <v>0</v>
      </c>
    </row>
    <row r="16" spans="1:8" x14ac:dyDescent="0.25">
      <c r="A16" s="37">
        <v>2024</v>
      </c>
      <c r="B16" s="46">
        <f t="shared" si="5"/>
        <v>0</v>
      </c>
      <c r="C16" s="46">
        <f t="shared" si="5"/>
        <v>0</v>
      </c>
      <c r="D16" s="46">
        <f t="shared" si="5"/>
        <v>0</v>
      </c>
      <c r="E16" s="43">
        <f t="shared" si="5"/>
        <v>38476316468967.945</v>
      </c>
      <c r="F16" s="46">
        <f t="shared" si="5"/>
        <v>0</v>
      </c>
      <c r="G16" s="43">
        <f t="shared" si="5"/>
        <v>7635015405570.9687</v>
      </c>
      <c r="H16" s="46">
        <f t="shared" si="5"/>
        <v>0</v>
      </c>
    </row>
    <row r="17" spans="1:8" x14ac:dyDescent="0.25">
      <c r="A17" s="37">
        <v>2025</v>
      </c>
      <c r="B17" s="45">
        <v>0</v>
      </c>
      <c r="C17" s="45">
        <v>0</v>
      </c>
      <c r="D17" s="45">
        <v>0</v>
      </c>
      <c r="E17" s="42">
        <f>Data!E34*10^12</f>
        <v>38892621531273.625</v>
      </c>
      <c r="F17" s="45">
        <v>0</v>
      </c>
      <c r="G17" s="42">
        <f>Data!E49*10^12</f>
        <v>7687516451727.9707</v>
      </c>
      <c r="H17" s="45">
        <v>0</v>
      </c>
    </row>
    <row r="18" spans="1:8" x14ac:dyDescent="0.25">
      <c r="A18" s="37">
        <v>2026</v>
      </c>
      <c r="B18" s="46">
        <f>(B$22-B$17)/5*($A18-$A$17)+B$17</f>
        <v>0</v>
      </c>
      <c r="C18" s="46">
        <f t="shared" ref="C18:H18" si="6">(C$22-C$17)/5*($A18-$A$17)+C$17</f>
        <v>0</v>
      </c>
      <c r="D18" s="46">
        <f t="shared" si="6"/>
        <v>0</v>
      </c>
      <c r="E18" s="43">
        <f t="shared" si="6"/>
        <v>39335652193102.773</v>
      </c>
      <c r="F18" s="46">
        <f t="shared" si="6"/>
        <v>0</v>
      </c>
      <c r="G18" s="43">
        <f t="shared" si="6"/>
        <v>7739975336796.0391</v>
      </c>
      <c r="H18" s="46">
        <f t="shared" si="6"/>
        <v>0</v>
      </c>
    </row>
    <row r="19" spans="1:8" x14ac:dyDescent="0.25">
      <c r="A19" s="37">
        <v>2027</v>
      </c>
      <c r="B19" s="46">
        <f t="shared" ref="B19:H21" si="7">(B$22-B$17)/5*($A19-$A$17)+B$17</f>
        <v>0</v>
      </c>
      <c r="C19" s="46">
        <f t="shared" si="7"/>
        <v>0</v>
      </c>
      <c r="D19" s="46">
        <f t="shared" si="7"/>
        <v>0</v>
      </c>
      <c r="E19" s="43">
        <f t="shared" si="7"/>
        <v>39778682854931.922</v>
      </c>
      <c r="F19" s="46">
        <f t="shared" si="7"/>
        <v>0</v>
      </c>
      <c r="G19" s="43">
        <f t="shared" si="7"/>
        <v>7792434221864.1074</v>
      </c>
      <c r="H19" s="46">
        <f t="shared" si="7"/>
        <v>0</v>
      </c>
    </row>
    <row r="20" spans="1:8" x14ac:dyDescent="0.25">
      <c r="A20" s="37">
        <v>2028</v>
      </c>
      <c r="B20" s="46">
        <f t="shared" si="7"/>
        <v>0</v>
      </c>
      <c r="C20" s="46">
        <f t="shared" si="7"/>
        <v>0</v>
      </c>
      <c r="D20" s="46">
        <f t="shared" si="7"/>
        <v>0</v>
      </c>
      <c r="E20" s="43">
        <f t="shared" si="7"/>
        <v>40221713516761.062</v>
      </c>
      <c r="F20" s="46">
        <f t="shared" si="7"/>
        <v>0</v>
      </c>
      <c r="G20" s="43">
        <f t="shared" si="7"/>
        <v>7844893106932.1758</v>
      </c>
      <c r="H20" s="46">
        <f t="shared" si="7"/>
        <v>0</v>
      </c>
    </row>
    <row r="21" spans="1:8" x14ac:dyDescent="0.25">
      <c r="A21" s="37">
        <v>2029</v>
      </c>
      <c r="B21" s="46">
        <f t="shared" si="7"/>
        <v>0</v>
      </c>
      <c r="C21" s="46">
        <f t="shared" si="7"/>
        <v>0</v>
      </c>
      <c r="D21" s="46">
        <f t="shared" si="7"/>
        <v>0</v>
      </c>
      <c r="E21" s="43">
        <f t="shared" si="7"/>
        <v>40664744178590.211</v>
      </c>
      <c r="F21" s="46">
        <f t="shared" si="7"/>
        <v>0</v>
      </c>
      <c r="G21" s="43">
        <f t="shared" si="7"/>
        <v>7897351992000.2441</v>
      </c>
      <c r="H21" s="46">
        <f t="shared" si="7"/>
        <v>0</v>
      </c>
    </row>
    <row r="22" spans="1:8" x14ac:dyDescent="0.25">
      <c r="A22" s="37">
        <v>2030</v>
      </c>
      <c r="B22" s="45">
        <v>0</v>
      </c>
      <c r="C22" s="45">
        <v>0</v>
      </c>
      <c r="D22" s="45">
        <v>0</v>
      </c>
      <c r="E22" s="42">
        <f>Data!F34*10^12</f>
        <v>41107774840419.359</v>
      </c>
      <c r="F22" s="45">
        <v>0</v>
      </c>
      <c r="G22" s="42">
        <f>Data!F49*10^12</f>
        <v>7949810877068.3125</v>
      </c>
      <c r="H22" s="45">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H22"/>
  <sheetViews>
    <sheetView workbookViewId="0"/>
  </sheetViews>
  <sheetFormatPr defaultRowHeight="15" x14ac:dyDescent="0.25"/>
  <cols>
    <col min="1" max="1" width="9" style="37"/>
    <col min="2" max="8" width="17.625" style="37" customWidth="1"/>
    <col min="9" max="16384" width="9" style="31"/>
  </cols>
  <sheetData>
    <row r="1" spans="1:8" x14ac:dyDescent="0.25">
      <c r="A1" s="37" t="s">
        <v>85</v>
      </c>
      <c r="B1" s="37" t="s">
        <v>86</v>
      </c>
      <c r="C1" s="37" t="s">
        <v>87</v>
      </c>
      <c r="D1" s="37" t="s">
        <v>88</v>
      </c>
      <c r="E1" s="37" t="s">
        <v>89</v>
      </c>
      <c r="F1" s="37" t="s">
        <v>90</v>
      </c>
      <c r="G1" s="37" t="s">
        <v>91</v>
      </c>
      <c r="H1" s="37" t="s">
        <v>92</v>
      </c>
    </row>
    <row r="2" spans="1:8" x14ac:dyDescent="0.25">
      <c r="A2" s="37">
        <v>2010</v>
      </c>
      <c r="B2" s="45">
        <v>0</v>
      </c>
      <c r="C2" s="45">
        <v>0</v>
      </c>
      <c r="D2" s="45">
        <v>0</v>
      </c>
      <c r="E2" s="42">
        <f>Data!B36*10^12</f>
        <v>142879122486778.84</v>
      </c>
      <c r="F2" s="45">
        <v>0</v>
      </c>
      <c r="G2" s="45">
        <v>0</v>
      </c>
      <c r="H2" s="42">
        <f>Data!B58*10^12</f>
        <v>21753612893309.859</v>
      </c>
    </row>
    <row r="3" spans="1:8" x14ac:dyDescent="0.25">
      <c r="A3" s="37">
        <v>2011</v>
      </c>
      <c r="B3" s="46">
        <f>(B$7-B$2)/5*($A3-$A$2)+B$2</f>
        <v>0</v>
      </c>
      <c r="C3" s="46">
        <f t="shared" ref="C3:H3" si="0">(C$7-C$2)/5*($A3-$A$2)+C$2</f>
        <v>0</v>
      </c>
      <c r="D3" s="46">
        <f t="shared" si="0"/>
        <v>0</v>
      </c>
      <c r="E3" s="43">
        <f t="shared" si="0"/>
        <v>153501281229131.28</v>
      </c>
      <c r="F3" s="46">
        <f t="shared" si="0"/>
        <v>0</v>
      </c>
      <c r="G3" s="46">
        <f t="shared" si="0"/>
        <v>0</v>
      </c>
      <c r="H3" s="43">
        <f t="shared" si="0"/>
        <v>21619750532189.961</v>
      </c>
    </row>
    <row r="4" spans="1:8" x14ac:dyDescent="0.25">
      <c r="A4" s="37">
        <v>2012</v>
      </c>
      <c r="B4" s="46">
        <f t="shared" ref="B4:H6" si="1">(B$7-B$2)/5*($A4-$A$2)+B$2</f>
        <v>0</v>
      </c>
      <c r="C4" s="46">
        <f t="shared" si="1"/>
        <v>0</v>
      </c>
      <c r="D4" s="46">
        <f t="shared" si="1"/>
        <v>0</v>
      </c>
      <c r="E4" s="43">
        <f t="shared" si="1"/>
        <v>164123439971483.72</v>
      </c>
      <c r="F4" s="46">
        <f t="shared" si="1"/>
        <v>0</v>
      </c>
      <c r="G4" s="46">
        <f t="shared" si="1"/>
        <v>0</v>
      </c>
      <c r="H4" s="43">
        <f t="shared" si="1"/>
        <v>21485888171070.062</v>
      </c>
    </row>
    <row r="5" spans="1:8" x14ac:dyDescent="0.25">
      <c r="A5" s="37">
        <v>2013</v>
      </c>
      <c r="B5" s="46">
        <f t="shared" si="1"/>
        <v>0</v>
      </c>
      <c r="C5" s="46">
        <f t="shared" si="1"/>
        <v>0</v>
      </c>
      <c r="D5" s="46">
        <f t="shared" si="1"/>
        <v>0</v>
      </c>
      <c r="E5" s="43">
        <f t="shared" si="1"/>
        <v>174745598713836.19</v>
      </c>
      <c r="F5" s="46">
        <f t="shared" si="1"/>
        <v>0</v>
      </c>
      <c r="G5" s="46">
        <f t="shared" si="1"/>
        <v>0</v>
      </c>
      <c r="H5" s="43">
        <f t="shared" si="1"/>
        <v>21352025809950.168</v>
      </c>
    </row>
    <row r="6" spans="1:8" x14ac:dyDescent="0.25">
      <c r="A6" s="37">
        <v>2014</v>
      </c>
      <c r="B6" s="46">
        <f t="shared" si="1"/>
        <v>0</v>
      </c>
      <c r="C6" s="46">
        <f t="shared" si="1"/>
        <v>0</v>
      </c>
      <c r="D6" s="46">
        <f t="shared" si="1"/>
        <v>0</v>
      </c>
      <c r="E6" s="43">
        <f t="shared" si="1"/>
        <v>185367757456188.62</v>
      </c>
      <c r="F6" s="46">
        <f t="shared" si="1"/>
        <v>0</v>
      </c>
      <c r="G6" s="46">
        <f t="shared" si="1"/>
        <v>0</v>
      </c>
      <c r="H6" s="43">
        <f t="shared" si="1"/>
        <v>21218163448830.27</v>
      </c>
    </row>
    <row r="7" spans="1:8" x14ac:dyDescent="0.25">
      <c r="A7" s="37">
        <v>2015</v>
      </c>
      <c r="B7" s="45">
        <v>0</v>
      </c>
      <c r="C7" s="45">
        <v>0</v>
      </c>
      <c r="D7" s="45">
        <v>0</v>
      </c>
      <c r="E7" s="42">
        <f>Data!C36*10^12</f>
        <v>195989916198541.06</v>
      </c>
      <c r="F7" s="45">
        <v>0</v>
      </c>
      <c r="G7" s="45">
        <v>0</v>
      </c>
      <c r="H7" s="42">
        <f>Data!C58*10^12</f>
        <v>21084301087710.371</v>
      </c>
    </row>
    <row r="8" spans="1:8" x14ac:dyDescent="0.25">
      <c r="A8" s="37">
        <v>2016</v>
      </c>
      <c r="B8" s="46">
        <f>(B$12-B$7)/5*($A8-$A$7)+B$7</f>
        <v>0</v>
      </c>
      <c r="C8" s="46">
        <f t="shared" ref="C8:H8" si="2">(C$12-C$7)/5*($A8-$A$7)+C$7</f>
        <v>0</v>
      </c>
      <c r="D8" s="46">
        <f t="shared" si="2"/>
        <v>0</v>
      </c>
      <c r="E8" s="43">
        <f t="shared" si="2"/>
        <v>208252602468182.19</v>
      </c>
      <c r="F8" s="46">
        <f t="shared" si="2"/>
        <v>0</v>
      </c>
      <c r="G8" s="46">
        <f t="shared" si="2"/>
        <v>0</v>
      </c>
      <c r="H8" s="43">
        <f t="shared" si="2"/>
        <v>20969207439133.352</v>
      </c>
    </row>
    <row r="9" spans="1:8" x14ac:dyDescent="0.25">
      <c r="A9" s="37">
        <v>2017</v>
      </c>
      <c r="B9" s="46">
        <f t="shared" ref="B9:H11" si="3">(B$12-B$7)/5*($A9-$A$7)+B$7</f>
        <v>0</v>
      </c>
      <c r="C9" s="46">
        <f t="shared" si="3"/>
        <v>0</v>
      </c>
      <c r="D9" s="46">
        <f t="shared" si="3"/>
        <v>0</v>
      </c>
      <c r="E9" s="43">
        <f t="shared" si="3"/>
        <v>220515288737823.31</v>
      </c>
      <c r="F9" s="46">
        <f t="shared" si="3"/>
        <v>0</v>
      </c>
      <c r="G9" s="46">
        <f t="shared" si="3"/>
        <v>0</v>
      </c>
      <c r="H9" s="43">
        <f t="shared" si="3"/>
        <v>20854113790556.332</v>
      </c>
    </row>
    <row r="10" spans="1:8" x14ac:dyDescent="0.25">
      <c r="A10" s="37">
        <v>2018</v>
      </c>
      <c r="B10" s="46">
        <f t="shared" si="3"/>
        <v>0</v>
      </c>
      <c r="C10" s="46">
        <f t="shared" si="3"/>
        <v>0</v>
      </c>
      <c r="D10" s="46">
        <f t="shared" si="3"/>
        <v>0</v>
      </c>
      <c r="E10" s="43">
        <f t="shared" si="3"/>
        <v>232777975007464.44</v>
      </c>
      <c r="F10" s="46">
        <f t="shared" si="3"/>
        <v>0</v>
      </c>
      <c r="G10" s="46">
        <f t="shared" si="3"/>
        <v>0</v>
      </c>
      <c r="H10" s="43">
        <f t="shared" si="3"/>
        <v>20739020141979.316</v>
      </c>
    </row>
    <row r="11" spans="1:8" x14ac:dyDescent="0.25">
      <c r="A11" s="37">
        <v>2019</v>
      </c>
      <c r="B11" s="46">
        <f t="shared" si="3"/>
        <v>0</v>
      </c>
      <c r="C11" s="46">
        <f t="shared" si="3"/>
        <v>0</v>
      </c>
      <c r="D11" s="46">
        <f t="shared" si="3"/>
        <v>0</v>
      </c>
      <c r="E11" s="43">
        <f t="shared" si="3"/>
        <v>245040661277105.56</v>
      </c>
      <c r="F11" s="46">
        <f t="shared" si="3"/>
        <v>0</v>
      </c>
      <c r="G11" s="46">
        <f t="shared" si="3"/>
        <v>0</v>
      </c>
      <c r="H11" s="43">
        <f t="shared" si="3"/>
        <v>20623926493402.297</v>
      </c>
    </row>
    <row r="12" spans="1:8" x14ac:dyDescent="0.25">
      <c r="A12" s="37">
        <v>2020</v>
      </c>
      <c r="B12" s="45">
        <v>0</v>
      </c>
      <c r="C12" s="45">
        <v>0</v>
      </c>
      <c r="D12" s="45">
        <v>0</v>
      </c>
      <c r="E12" s="42">
        <f>Data!D36*10^12</f>
        <v>257303347546746.69</v>
      </c>
      <c r="F12" s="45">
        <v>0</v>
      </c>
      <c r="G12" s="45">
        <v>0</v>
      </c>
      <c r="H12" s="42">
        <f>Data!D58*10^12</f>
        <v>20508832844825.277</v>
      </c>
    </row>
    <row r="13" spans="1:8" x14ac:dyDescent="0.25">
      <c r="A13" s="37">
        <v>2021</v>
      </c>
      <c r="B13" s="46">
        <f>(B$17-B$12)/5*($A13-$A$12)+B$12</f>
        <v>0</v>
      </c>
      <c r="C13" s="46">
        <f t="shared" ref="C13:H13" si="4">(C$17-C$12)/5*($A13-$A$12)+C$12</f>
        <v>0</v>
      </c>
      <c r="D13" s="46">
        <f t="shared" si="4"/>
        <v>0</v>
      </c>
      <c r="E13" s="43">
        <f t="shared" si="4"/>
        <v>272088501778669.59</v>
      </c>
      <c r="F13" s="46">
        <f t="shared" si="4"/>
        <v>0</v>
      </c>
      <c r="G13" s="46">
        <f t="shared" si="4"/>
        <v>0</v>
      </c>
      <c r="H13" s="43">
        <f t="shared" si="4"/>
        <v>20762278914354.344</v>
      </c>
    </row>
    <row r="14" spans="1:8" x14ac:dyDescent="0.25">
      <c r="A14" s="37">
        <v>2022</v>
      </c>
      <c r="B14" s="46">
        <f t="shared" ref="B14:H16" si="5">(B$17-B$12)/5*($A14-$A$12)+B$12</f>
        <v>0</v>
      </c>
      <c r="C14" s="46">
        <f t="shared" si="5"/>
        <v>0</v>
      </c>
      <c r="D14" s="46">
        <f t="shared" si="5"/>
        <v>0</v>
      </c>
      <c r="E14" s="43">
        <f t="shared" si="5"/>
        <v>286873656010592.5</v>
      </c>
      <c r="F14" s="46">
        <f t="shared" si="5"/>
        <v>0</v>
      </c>
      <c r="G14" s="46">
        <f t="shared" si="5"/>
        <v>0</v>
      </c>
      <c r="H14" s="43">
        <f t="shared" si="5"/>
        <v>21015724983883.414</v>
      </c>
    </row>
    <row r="15" spans="1:8" x14ac:dyDescent="0.25">
      <c r="A15" s="37">
        <v>2023</v>
      </c>
      <c r="B15" s="46">
        <f t="shared" si="5"/>
        <v>0</v>
      </c>
      <c r="C15" s="46">
        <f t="shared" si="5"/>
        <v>0</v>
      </c>
      <c r="D15" s="46">
        <f t="shared" si="5"/>
        <v>0</v>
      </c>
      <c r="E15" s="43">
        <f t="shared" si="5"/>
        <v>301658810242515.37</v>
      </c>
      <c r="F15" s="46">
        <f t="shared" si="5"/>
        <v>0</v>
      </c>
      <c r="G15" s="46">
        <f t="shared" si="5"/>
        <v>0</v>
      </c>
      <c r="H15" s="43">
        <f t="shared" si="5"/>
        <v>21269171053412.48</v>
      </c>
    </row>
    <row r="16" spans="1:8" x14ac:dyDescent="0.25">
      <c r="A16" s="37">
        <v>2024</v>
      </c>
      <c r="B16" s="46">
        <f t="shared" si="5"/>
        <v>0</v>
      </c>
      <c r="C16" s="46">
        <f t="shared" si="5"/>
        <v>0</v>
      </c>
      <c r="D16" s="46">
        <f t="shared" si="5"/>
        <v>0</v>
      </c>
      <c r="E16" s="43">
        <f t="shared" si="5"/>
        <v>316443964474438.31</v>
      </c>
      <c r="F16" s="46">
        <f t="shared" si="5"/>
        <v>0</v>
      </c>
      <c r="G16" s="46">
        <f t="shared" si="5"/>
        <v>0</v>
      </c>
      <c r="H16" s="43">
        <f t="shared" si="5"/>
        <v>21522617122941.551</v>
      </c>
    </row>
    <row r="17" spans="1:8" x14ac:dyDescent="0.25">
      <c r="A17" s="37">
        <v>2025</v>
      </c>
      <c r="B17" s="45">
        <v>0</v>
      </c>
      <c r="C17" s="45">
        <v>0</v>
      </c>
      <c r="D17" s="45">
        <v>0</v>
      </c>
      <c r="E17" s="42">
        <f>Data!E36*10^12</f>
        <v>331229118706361.19</v>
      </c>
      <c r="F17" s="45">
        <v>0</v>
      </c>
      <c r="G17" s="45">
        <v>0</v>
      </c>
      <c r="H17" s="42">
        <f>Data!E58*10^12</f>
        <v>21776063192470.617</v>
      </c>
    </row>
    <row r="18" spans="1:8" x14ac:dyDescent="0.25">
      <c r="A18" s="37">
        <v>2026</v>
      </c>
      <c r="B18" s="46">
        <f>(B$22-B$17)/5*($A18-$A$17)+B$17</f>
        <v>0</v>
      </c>
      <c r="C18" s="46">
        <f t="shared" ref="C18:H18" si="6">(C$22-C$17)/5*($A18-$A$17)+C$17</f>
        <v>0</v>
      </c>
      <c r="D18" s="46">
        <f t="shared" si="6"/>
        <v>0</v>
      </c>
      <c r="E18" s="43">
        <f t="shared" si="6"/>
        <v>339562454234916.69</v>
      </c>
      <c r="F18" s="46">
        <f t="shared" si="6"/>
        <v>0</v>
      </c>
      <c r="G18" s="46">
        <f t="shared" si="6"/>
        <v>0</v>
      </c>
      <c r="H18" s="43">
        <f t="shared" si="6"/>
        <v>22432090617210.133</v>
      </c>
    </row>
    <row r="19" spans="1:8" x14ac:dyDescent="0.25">
      <c r="A19" s="37">
        <v>2027</v>
      </c>
      <c r="B19" s="46">
        <f t="shared" ref="B19:H21" si="7">(B$22-B$17)/5*($A19-$A$17)+B$17</f>
        <v>0</v>
      </c>
      <c r="C19" s="46">
        <f t="shared" si="7"/>
        <v>0</v>
      </c>
      <c r="D19" s="46">
        <f t="shared" si="7"/>
        <v>0</v>
      </c>
      <c r="E19" s="43">
        <f t="shared" si="7"/>
        <v>347895789763472.12</v>
      </c>
      <c r="F19" s="46">
        <f t="shared" si="7"/>
        <v>0</v>
      </c>
      <c r="G19" s="46">
        <f t="shared" si="7"/>
        <v>0</v>
      </c>
      <c r="H19" s="43">
        <f t="shared" si="7"/>
        <v>23088118041949.652</v>
      </c>
    </row>
    <row r="20" spans="1:8" x14ac:dyDescent="0.25">
      <c r="A20" s="37">
        <v>2028</v>
      </c>
      <c r="B20" s="46">
        <f t="shared" si="7"/>
        <v>0</v>
      </c>
      <c r="C20" s="46">
        <f t="shared" si="7"/>
        <v>0</v>
      </c>
      <c r="D20" s="46">
        <f t="shared" si="7"/>
        <v>0</v>
      </c>
      <c r="E20" s="43">
        <f t="shared" si="7"/>
        <v>356229125292027.62</v>
      </c>
      <c r="F20" s="46">
        <f t="shared" si="7"/>
        <v>0</v>
      </c>
      <c r="G20" s="46">
        <f t="shared" si="7"/>
        <v>0</v>
      </c>
      <c r="H20" s="43">
        <f t="shared" si="7"/>
        <v>23744145466689.168</v>
      </c>
    </row>
    <row r="21" spans="1:8" x14ac:dyDescent="0.25">
      <c r="A21" s="37">
        <v>2029</v>
      </c>
      <c r="B21" s="46">
        <f t="shared" si="7"/>
        <v>0</v>
      </c>
      <c r="C21" s="46">
        <f t="shared" si="7"/>
        <v>0</v>
      </c>
      <c r="D21" s="46">
        <f t="shared" si="7"/>
        <v>0</v>
      </c>
      <c r="E21" s="43">
        <f t="shared" si="7"/>
        <v>364562460820583.06</v>
      </c>
      <c r="F21" s="46">
        <f t="shared" si="7"/>
        <v>0</v>
      </c>
      <c r="G21" s="46">
        <f t="shared" si="7"/>
        <v>0</v>
      </c>
      <c r="H21" s="43">
        <f t="shared" si="7"/>
        <v>24400172891428.687</v>
      </c>
    </row>
    <row r="22" spans="1:8" x14ac:dyDescent="0.25">
      <c r="A22" s="37">
        <v>2030</v>
      </c>
      <c r="B22" s="45">
        <v>0</v>
      </c>
      <c r="C22" s="45">
        <v>0</v>
      </c>
      <c r="D22" s="45">
        <v>0</v>
      </c>
      <c r="E22" s="42">
        <f>Data!F36*10^12</f>
        <v>372895796349138.56</v>
      </c>
      <c r="F22" s="45">
        <v>0</v>
      </c>
      <c r="G22" s="45">
        <v>0</v>
      </c>
      <c r="H22" s="42">
        <f>Data!F58*10^12</f>
        <v>25056200316168.203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vt:lpstr>
      <vt:lpstr>Data</vt:lpstr>
      <vt:lpstr>BPEiC-CO2</vt:lpstr>
      <vt:lpstr>BPEiC-CH4</vt:lpstr>
      <vt:lpstr>BPEiC-N2O</vt:lpstr>
      <vt:lpstr>BPEiC-F-gases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Emily Grubert</dc:creator>
  <cp:lastModifiedBy>Jeffrey Rissman</cp:lastModifiedBy>
  <dcterms:created xsi:type="dcterms:W3CDTF">2014-02-10T04:46:48Z</dcterms:created>
  <dcterms:modified xsi:type="dcterms:W3CDTF">2015-06-26T22:59:50Z</dcterms:modified>
</cp:coreProperties>
</file>