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90" windowWidth="22035" windowHeight="12585" tabRatio="713"/>
  </bookViews>
  <sheets>
    <sheet name="About" sheetId="1" r:id="rId1"/>
    <sheet name="Source-Table46" sheetId="9" r:id="rId2"/>
    <sheet name="Source-Table17" sheetId="8" r:id="rId3"/>
    <sheet name="Biodiesel-Fraction" sheetId="10" r:id="rId4"/>
    <sheet name="BFoEToFU-LDVs-passengers" sheetId="2" r:id="rId5"/>
    <sheet name="BFoEToFU-LDVs-freight" sheetId="23" r:id="rId6"/>
    <sheet name="BFoEToFU-HDVs-passengers" sheetId="14" r:id="rId7"/>
    <sheet name="BFoEToFU-HDVs-freight" sheetId="11" r:id="rId8"/>
    <sheet name="BFoEToFU-aircraft-passengers" sheetId="16" r:id="rId9"/>
    <sheet name="BFoEToFU-aircraft-freight" sheetId="24" r:id="rId10"/>
    <sheet name="BFoEToFU-rail-passengers" sheetId="19" r:id="rId11"/>
    <sheet name="BFoEToFU-rail-freight" sheetId="17" r:id="rId12"/>
    <sheet name="BFoEToFU-ships-passengers" sheetId="22" r:id="rId13"/>
    <sheet name="BFoEToFU-ships-freight" sheetId="21" r:id="rId14"/>
    <sheet name="BFoEToFU-motorbikes-passengers" sheetId="25" r:id="rId15"/>
  </sheets>
  <calcPr calcId="145621"/>
</workbook>
</file>

<file path=xl/calcChain.xml><?xml version="1.0" encoding="utf-8"?>
<calcChain xmlns="http://schemas.openxmlformats.org/spreadsheetml/2006/main">
  <c r="D4" i="23" l="1"/>
  <c r="E4" i="23"/>
  <c r="F4" i="23"/>
  <c r="G4" i="23"/>
  <c r="H4" i="23"/>
  <c r="I4" i="23"/>
  <c r="J4" i="23"/>
  <c r="K4" i="23"/>
  <c r="L4" i="23"/>
  <c r="M4" i="23"/>
  <c r="N4" i="23"/>
  <c r="O4" i="23"/>
  <c r="P4" i="23"/>
  <c r="Q4" i="23"/>
  <c r="R4" i="23"/>
  <c r="S4" i="23"/>
  <c r="T4" i="23"/>
  <c r="U4" i="23"/>
  <c r="V4" i="23"/>
  <c r="W4" i="23"/>
  <c r="X4" i="23"/>
  <c r="Y4" i="23"/>
  <c r="Z4" i="23"/>
  <c r="AA4" i="23"/>
  <c r="AB4" i="23"/>
  <c r="AC4" i="23"/>
  <c r="AD4" i="23"/>
  <c r="AE4" i="23"/>
  <c r="D5" i="23"/>
  <c r="E5" i="23"/>
  <c r="F5" i="23"/>
  <c r="G5" i="23"/>
  <c r="H5" i="23"/>
  <c r="I5" i="23"/>
  <c r="J5" i="23"/>
  <c r="K5" i="23"/>
  <c r="L5" i="23"/>
  <c r="M5" i="23"/>
  <c r="N5" i="23"/>
  <c r="O5" i="23"/>
  <c r="P5" i="23"/>
  <c r="Q5" i="23"/>
  <c r="R5" i="23"/>
  <c r="S5" i="23"/>
  <c r="T5" i="23"/>
  <c r="U5" i="23"/>
  <c r="V5" i="23"/>
  <c r="W5" i="23"/>
  <c r="X5" i="23"/>
  <c r="Y5" i="23"/>
  <c r="Z5" i="23"/>
  <c r="AA5" i="23"/>
  <c r="AB5" i="23"/>
  <c r="AC5" i="23"/>
  <c r="AD5" i="23"/>
  <c r="AE5" i="23"/>
  <c r="D7" i="23"/>
  <c r="E7" i="23"/>
  <c r="F7" i="23"/>
  <c r="G7" i="23"/>
  <c r="H7" i="23"/>
  <c r="I7" i="23"/>
  <c r="J7" i="23"/>
  <c r="K7" i="23"/>
  <c r="L7" i="23"/>
  <c r="M7" i="23"/>
  <c r="N7" i="23"/>
  <c r="O7" i="23"/>
  <c r="P7" i="23"/>
  <c r="Q7" i="23"/>
  <c r="R7" i="23"/>
  <c r="S7" i="23"/>
  <c r="T7" i="23"/>
  <c r="U7" i="23"/>
  <c r="V7" i="23"/>
  <c r="W7" i="23"/>
  <c r="X7" i="23"/>
  <c r="Y7" i="23"/>
  <c r="Z7" i="23"/>
  <c r="AA7" i="23"/>
  <c r="AB7" i="23"/>
  <c r="AC7" i="23"/>
  <c r="AD7" i="23"/>
  <c r="AE7" i="23"/>
  <c r="C4" i="23"/>
  <c r="C5" i="23"/>
  <c r="C7" i="23"/>
  <c r="B7" i="23"/>
  <c r="B5" i="23"/>
  <c r="B4" i="23"/>
  <c r="D4" i="22"/>
  <c r="E4" i="22"/>
  <c r="F4" i="22"/>
  <c r="G4" i="22"/>
  <c r="H4" i="22"/>
  <c r="I4" i="22"/>
  <c r="J4" i="22"/>
  <c r="K4" i="22"/>
  <c r="L4" i="22"/>
  <c r="M4" i="22"/>
  <c r="N4" i="22"/>
  <c r="O4" i="22"/>
  <c r="P4" i="22"/>
  <c r="Q4" i="22"/>
  <c r="R4" i="22"/>
  <c r="S4" i="22"/>
  <c r="T4" i="22"/>
  <c r="U4" i="22"/>
  <c r="V4" i="22"/>
  <c r="W4" i="22"/>
  <c r="X4" i="22"/>
  <c r="Y4" i="22"/>
  <c r="Z4" i="22"/>
  <c r="AA4" i="22"/>
  <c r="AB4" i="22"/>
  <c r="AC4" i="22"/>
  <c r="AD4" i="22"/>
  <c r="AE4" i="22"/>
  <c r="D5" i="22"/>
  <c r="E5" i="22"/>
  <c r="F5" i="22"/>
  <c r="G5" i="22"/>
  <c r="H5" i="22"/>
  <c r="I5" i="22"/>
  <c r="J5" i="22"/>
  <c r="K5" i="22"/>
  <c r="L5" i="22"/>
  <c r="M5" i="22"/>
  <c r="N5" i="22"/>
  <c r="O5" i="22"/>
  <c r="P5" i="22"/>
  <c r="Q5" i="22"/>
  <c r="R5" i="22"/>
  <c r="S5" i="22"/>
  <c r="T5" i="22"/>
  <c r="U5" i="22"/>
  <c r="V5" i="22"/>
  <c r="W5" i="22"/>
  <c r="X5" i="22"/>
  <c r="Y5" i="22"/>
  <c r="Z5" i="22"/>
  <c r="AA5" i="22"/>
  <c r="AB5" i="22"/>
  <c r="AC5" i="22"/>
  <c r="AD5" i="22"/>
  <c r="AE5" i="22"/>
  <c r="D7" i="22"/>
  <c r="E7" i="22"/>
  <c r="F7" i="22"/>
  <c r="G7" i="22"/>
  <c r="H7" i="22"/>
  <c r="I7" i="22"/>
  <c r="J7" i="22"/>
  <c r="K7" i="22"/>
  <c r="L7" i="22"/>
  <c r="M7" i="22"/>
  <c r="N7" i="22"/>
  <c r="O7" i="22"/>
  <c r="P7" i="22"/>
  <c r="Q7" i="22"/>
  <c r="R7" i="22"/>
  <c r="S7" i="22"/>
  <c r="T7" i="22"/>
  <c r="U7" i="22"/>
  <c r="V7" i="22"/>
  <c r="W7" i="22"/>
  <c r="X7" i="22"/>
  <c r="Y7" i="22"/>
  <c r="Z7" i="22"/>
  <c r="AA7" i="22"/>
  <c r="AB7" i="22"/>
  <c r="AC7" i="22"/>
  <c r="AD7" i="22"/>
  <c r="AE7" i="22"/>
  <c r="C4" i="22"/>
  <c r="C5" i="22"/>
  <c r="C7" i="22"/>
  <c r="B7" i="22"/>
  <c r="B5" i="22"/>
  <c r="B4" i="22"/>
  <c r="C2" i="2" l="1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D3" i="21"/>
  <c r="E3" i="21"/>
  <c r="F3" i="21"/>
  <c r="G3" i="21"/>
  <c r="H3" i="21"/>
  <c r="I3" i="21"/>
  <c r="J3" i="21"/>
  <c r="K3" i="21"/>
  <c r="L3" i="21"/>
  <c r="M3" i="21"/>
  <c r="N3" i="21"/>
  <c r="O3" i="21"/>
  <c r="P3" i="21"/>
  <c r="Q3" i="21"/>
  <c r="R3" i="21"/>
  <c r="S3" i="21"/>
  <c r="T3" i="21"/>
  <c r="U3" i="21"/>
  <c r="V3" i="21"/>
  <c r="W3" i="21"/>
  <c r="X3" i="21"/>
  <c r="Y3" i="21"/>
  <c r="Z3" i="21"/>
  <c r="AA3" i="21"/>
  <c r="AB3" i="21"/>
  <c r="AC3" i="21"/>
  <c r="AD3" i="21"/>
  <c r="AE3" i="21"/>
  <c r="D5" i="21"/>
  <c r="E5" i="21"/>
  <c r="F5" i="21"/>
  <c r="G5" i="21"/>
  <c r="H5" i="21"/>
  <c r="I5" i="21"/>
  <c r="J5" i="21"/>
  <c r="K5" i="21"/>
  <c r="L5" i="21"/>
  <c r="M5" i="21"/>
  <c r="N5" i="21"/>
  <c r="O5" i="21"/>
  <c r="P5" i="21"/>
  <c r="Q5" i="21"/>
  <c r="R5" i="21"/>
  <c r="S5" i="21"/>
  <c r="T5" i="21"/>
  <c r="U5" i="21"/>
  <c r="V5" i="21"/>
  <c r="W5" i="21"/>
  <c r="X5" i="21"/>
  <c r="Y5" i="21"/>
  <c r="Z5" i="21"/>
  <c r="AA5" i="21"/>
  <c r="AB5" i="21"/>
  <c r="AC5" i="21"/>
  <c r="AD5" i="21"/>
  <c r="AE5" i="21"/>
  <c r="C3" i="21"/>
  <c r="C5" i="21"/>
  <c r="B3" i="21"/>
  <c r="B5" i="21"/>
  <c r="D2" i="19"/>
  <c r="E2" i="19"/>
  <c r="F2" i="19"/>
  <c r="G2" i="19"/>
  <c r="H2" i="19"/>
  <c r="I2" i="19"/>
  <c r="J2" i="19"/>
  <c r="K2" i="19"/>
  <c r="L2" i="19"/>
  <c r="M2" i="19"/>
  <c r="N2" i="19"/>
  <c r="O2" i="19"/>
  <c r="P2" i="19"/>
  <c r="Q2" i="19"/>
  <c r="R2" i="19"/>
  <c r="S2" i="19"/>
  <c r="T2" i="19"/>
  <c r="U2" i="19"/>
  <c r="V2" i="19"/>
  <c r="W2" i="19"/>
  <c r="X2" i="19"/>
  <c r="Y2" i="19"/>
  <c r="Z2" i="19"/>
  <c r="AA2" i="19"/>
  <c r="AB2" i="19"/>
  <c r="AC2" i="19"/>
  <c r="AD2" i="19"/>
  <c r="AE2" i="19"/>
  <c r="D5" i="19"/>
  <c r="E5" i="19"/>
  <c r="F5" i="19"/>
  <c r="G5" i="19"/>
  <c r="H5" i="19"/>
  <c r="I5" i="19"/>
  <c r="J5" i="19"/>
  <c r="K5" i="19"/>
  <c r="L5" i="19"/>
  <c r="M5" i="19"/>
  <c r="N5" i="19"/>
  <c r="O5" i="19"/>
  <c r="P5" i="19"/>
  <c r="Q5" i="19"/>
  <c r="R5" i="19"/>
  <c r="S5" i="19"/>
  <c r="T5" i="19"/>
  <c r="U5" i="19"/>
  <c r="V5" i="19"/>
  <c r="W5" i="19"/>
  <c r="X5" i="19"/>
  <c r="Y5" i="19"/>
  <c r="Z5" i="19"/>
  <c r="AA5" i="19"/>
  <c r="AB5" i="19"/>
  <c r="AC5" i="19"/>
  <c r="AD5" i="19"/>
  <c r="AE5" i="19"/>
  <c r="D7" i="19"/>
  <c r="E7" i="19"/>
  <c r="F7" i="19"/>
  <c r="G7" i="19"/>
  <c r="H7" i="19"/>
  <c r="I7" i="19"/>
  <c r="J7" i="19"/>
  <c r="K7" i="19"/>
  <c r="L7" i="19"/>
  <c r="M7" i="19"/>
  <c r="N7" i="19"/>
  <c r="O7" i="19"/>
  <c r="P7" i="19"/>
  <c r="Q7" i="19"/>
  <c r="R7" i="19"/>
  <c r="S7" i="19"/>
  <c r="T7" i="19"/>
  <c r="U7" i="19"/>
  <c r="V7" i="19"/>
  <c r="W7" i="19"/>
  <c r="X7" i="19"/>
  <c r="Y7" i="19"/>
  <c r="Z7" i="19"/>
  <c r="AA7" i="19"/>
  <c r="AB7" i="19"/>
  <c r="AC7" i="19"/>
  <c r="AD7" i="19"/>
  <c r="AE7" i="19"/>
  <c r="C2" i="19"/>
  <c r="C5" i="19"/>
  <c r="C7" i="19"/>
  <c r="B7" i="19"/>
  <c r="B5" i="19"/>
  <c r="B2" i="19"/>
  <c r="C3" i="17"/>
  <c r="D3" i="17"/>
  <c r="E3" i="17"/>
  <c r="F3" i="17"/>
  <c r="G3" i="17"/>
  <c r="H3" i="17"/>
  <c r="I3" i="17"/>
  <c r="J3" i="17"/>
  <c r="K3" i="17"/>
  <c r="L3" i="17"/>
  <c r="M3" i="17"/>
  <c r="N3" i="17"/>
  <c r="O3" i="17"/>
  <c r="P3" i="17"/>
  <c r="Q3" i="17"/>
  <c r="R3" i="17"/>
  <c r="S3" i="17"/>
  <c r="T3" i="17"/>
  <c r="U3" i="17"/>
  <c r="V3" i="17"/>
  <c r="W3" i="17"/>
  <c r="X3" i="17"/>
  <c r="Y3" i="17"/>
  <c r="Z3" i="17"/>
  <c r="AA3" i="17"/>
  <c r="AB3" i="17"/>
  <c r="AC3" i="17"/>
  <c r="AD3" i="17"/>
  <c r="AE3" i="17"/>
  <c r="B3" i="17"/>
  <c r="D5" i="17"/>
  <c r="E5" i="17"/>
  <c r="F5" i="17"/>
  <c r="G5" i="17"/>
  <c r="H5" i="17"/>
  <c r="I5" i="17"/>
  <c r="J5" i="17"/>
  <c r="K5" i="17"/>
  <c r="L5" i="17"/>
  <c r="M5" i="17"/>
  <c r="N5" i="17"/>
  <c r="O5" i="17"/>
  <c r="P5" i="17"/>
  <c r="Q5" i="17"/>
  <c r="R5" i="17"/>
  <c r="S5" i="17"/>
  <c r="T5" i="17"/>
  <c r="U5" i="17"/>
  <c r="V5" i="17"/>
  <c r="W5" i="17"/>
  <c r="X5" i="17"/>
  <c r="Y5" i="17"/>
  <c r="Z5" i="17"/>
  <c r="AA5" i="17"/>
  <c r="AB5" i="17"/>
  <c r="AC5" i="17"/>
  <c r="AD5" i="17"/>
  <c r="AE5" i="17"/>
  <c r="D7" i="17"/>
  <c r="E7" i="17"/>
  <c r="F7" i="17"/>
  <c r="G7" i="17"/>
  <c r="H7" i="17"/>
  <c r="I7" i="17"/>
  <c r="J7" i="17"/>
  <c r="K7" i="17"/>
  <c r="L7" i="17"/>
  <c r="M7" i="17"/>
  <c r="N7" i="17"/>
  <c r="O7" i="17"/>
  <c r="P7" i="17"/>
  <c r="Q7" i="17"/>
  <c r="R7" i="17"/>
  <c r="S7" i="17"/>
  <c r="T7" i="17"/>
  <c r="U7" i="17"/>
  <c r="V7" i="17"/>
  <c r="W7" i="17"/>
  <c r="X7" i="17"/>
  <c r="Y7" i="17"/>
  <c r="Z7" i="17"/>
  <c r="AA7" i="17"/>
  <c r="AB7" i="17"/>
  <c r="AC7" i="17"/>
  <c r="AD7" i="17"/>
  <c r="AE7" i="17"/>
  <c r="C5" i="17"/>
  <c r="C7" i="17"/>
  <c r="B7" i="17"/>
  <c r="B5" i="17"/>
  <c r="D4" i="16"/>
  <c r="E4" i="16"/>
  <c r="F4" i="16"/>
  <c r="G4" i="16"/>
  <c r="H4" i="16"/>
  <c r="I4" i="16"/>
  <c r="J4" i="16"/>
  <c r="K4" i="16"/>
  <c r="L4" i="16"/>
  <c r="M4" i="16"/>
  <c r="N4" i="16"/>
  <c r="O4" i="16"/>
  <c r="P4" i="16"/>
  <c r="Q4" i="16"/>
  <c r="R4" i="16"/>
  <c r="S4" i="16"/>
  <c r="T4" i="16"/>
  <c r="U4" i="16"/>
  <c r="V4" i="16"/>
  <c r="W4" i="16"/>
  <c r="X4" i="16"/>
  <c r="Y4" i="16"/>
  <c r="Z4" i="16"/>
  <c r="AA4" i="16"/>
  <c r="AB4" i="16"/>
  <c r="AC4" i="16"/>
  <c r="AD4" i="16"/>
  <c r="AE4" i="16"/>
  <c r="D8" i="16"/>
  <c r="E8" i="16"/>
  <c r="F8" i="16"/>
  <c r="G8" i="16"/>
  <c r="H8" i="16"/>
  <c r="I8" i="16"/>
  <c r="J8" i="16"/>
  <c r="K8" i="16"/>
  <c r="L8" i="16"/>
  <c r="M8" i="16"/>
  <c r="N8" i="16"/>
  <c r="O8" i="16"/>
  <c r="P8" i="16"/>
  <c r="Q8" i="16"/>
  <c r="R8" i="16"/>
  <c r="S8" i="16"/>
  <c r="T8" i="16"/>
  <c r="U8" i="16"/>
  <c r="V8" i="16"/>
  <c r="W8" i="16"/>
  <c r="X8" i="16"/>
  <c r="Y8" i="16"/>
  <c r="Z8" i="16"/>
  <c r="AA8" i="16"/>
  <c r="AB8" i="16"/>
  <c r="AC8" i="16"/>
  <c r="AD8" i="16"/>
  <c r="AE8" i="16"/>
  <c r="C8" i="16"/>
  <c r="C4" i="16"/>
  <c r="B8" i="16"/>
  <c r="B4" i="16"/>
  <c r="D3" i="14"/>
  <c r="E3" i="14"/>
  <c r="F3" i="14"/>
  <c r="G3" i="14"/>
  <c r="H3" i="14"/>
  <c r="I3" i="14"/>
  <c r="J3" i="14"/>
  <c r="K3" i="14"/>
  <c r="L3" i="14"/>
  <c r="M3" i="14"/>
  <c r="N3" i="14"/>
  <c r="O3" i="14"/>
  <c r="P3" i="14"/>
  <c r="Q3" i="14"/>
  <c r="R3" i="14"/>
  <c r="S3" i="14"/>
  <c r="T3" i="14"/>
  <c r="U3" i="14"/>
  <c r="V3" i="14"/>
  <c r="W3" i="14"/>
  <c r="X3" i="14"/>
  <c r="Y3" i="14"/>
  <c r="Z3" i="14"/>
  <c r="AA3" i="14"/>
  <c r="AB3" i="14"/>
  <c r="AC3" i="14"/>
  <c r="AD3" i="14"/>
  <c r="AE3" i="14"/>
  <c r="D4" i="14"/>
  <c r="E4" i="14"/>
  <c r="F4" i="14"/>
  <c r="G4" i="14"/>
  <c r="H4" i="14"/>
  <c r="I4" i="14"/>
  <c r="J4" i="14"/>
  <c r="K4" i="14"/>
  <c r="L4" i="14"/>
  <c r="M4" i="14"/>
  <c r="N4" i="14"/>
  <c r="O4" i="14"/>
  <c r="P4" i="14"/>
  <c r="Q4" i="14"/>
  <c r="R4" i="14"/>
  <c r="S4" i="14"/>
  <c r="T4" i="14"/>
  <c r="U4" i="14"/>
  <c r="V4" i="14"/>
  <c r="W4" i="14"/>
  <c r="X4" i="14"/>
  <c r="Y4" i="14"/>
  <c r="Z4" i="14"/>
  <c r="AA4" i="14"/>
  <c r="AB4" i="14"/>
  <c r="AC4" i="14"/>
  <c r="AD4" i="14"/>
  <c r="AE4" i="14"/>
  <c r="D5" i="14"/>
  <c r="E5" i="14"/>
  <c r="F5" i="14"/>
  <c r="G5" i="14"/>
  <c r="H5" i="14"/>
  <c r="I5" i="14"/>
  <c r="J5" i="14"/>
  <c r="K5" i="14"/>
  <c r="L5" i="14"/>
  <c r="M5" i="14"/>
  <c r="N5" i="14"/>
  <c r="O5" i="14"/>
  <c r="P5" i="14"/>
  <c r="Q5" i="14"/>
  <c r="R5" i="14"/>
  <c r="S5" i="14"/>
  <c r="T5" i="14"/>
  <c r="U5" i="14"/>
  <c r="V5" i="14"/>
  <c r="W5" i="14"/>
  <c r="X5" i="14"/>
  <c r="Y5" i="14"/>
  <c r="Z5" i="14"/>
  <c r="AA5" i="14"/>
  <c r="AB5" i="14"/>
  <c r="AC5" i="14"/>
  <c r="AD5" i="14"/>
  <c r="AE5" i="14"/>
  <c r="D7" i="14"/>
  <c r="E7" i="14"/>
  <c r="F7" i="14"/>
  <c r="G7" i="14"/>
  <c r="H7" i="14"/>
  <c r="I7" i="14"/>
  <c r="J7" i="14"/>
  <c r="K7" i="14"/>
  <c r="L7" i="14"/>
  <c r="M7" i="14"/>
  <c r="N7" i="14"/>
  <c r="O7" i="14"/>
  <c r="P7" i="14"/>
  <c r="Q7" i="14"/>
  <c r="R7" i="14"/>
  <c r="S7" i="14"/>
  <c r="T7" i="14"/>
  <c r="U7" i="14"/>
  <c r="V7" i="14"/>
  <c r="W7" i="14"/>
  <c r="X7" i="14"/>
  <c r="Y7" i="14"/>
  <c r="Z7" i="14"/>
  <c r="AA7" i="14"/>
  <c r="AB7" i="14"/>
  <c r="AC7" i="14"/>
  <c r="AD7" i="14"/>
  <c r="AE7" i="14"/>
  <c r="C7" i="14"/>
  <c r="C3" i="14"/>
  <c r="C4" i="14"/>
  <c r="C5" i="14"/>
  <c r="B7" i="14"/>
  <c r="B5" i="14"/>
  <c r="B4" i="14"/>
  <c r="B3" i="14"/>
  <c r="D3" i="11"/>
  <c r="E3" i="11"/>
  <c r="F3" i="11"/>
  <c r="G3" i="11"/>
  <c r="H3" i="11"/>
  <c r="I3" i="11"/>
  <c r="J3" i="11"/>
  <c r="K3" i="11"/>
  <c r="L3" i="11"/>
  <c r="M3" i="11"/>
  <c r="N3" i="11"/>
  <c r="O3" i="11"/>
  <c r="P3" i="11"/>
  <c r="Q3" i="11"/>
  <c r="R3" i="11"/>
  <c r="S3" i="11"/>
  <c r="T3" i="11"/>
  <c r="U3" i="11"/>
  <c r="V3" i="11"/>
  <c r="W3" i="11"/>
  <c r="X3" i="11"/>
  <c r="Y3" i="11"/>
  <c r="Z3" i="11"/>
  <c r="AA3" i="11"/>
  <c r="AB3" i="11"/>
  <c r="AC3" i="11"/>
  <c r="AD3" i="11"/>
  <c r="AE3" i="11"/>
  <c r="D4" i="11"/>
  <c r="E4" i="11"/>
  <c r="F4" i="11"/>
  <c r="G4" i="11"/>
  <c r="H4" i="11"/>
  <c r="I4" i="11"/>
  <c r="J4" i="11"/>
  <c r="K4" i="11"/>
  <c r="L4" i="11"/>
  <c r="M4" i="11"/>
  <c r="N4" i="11"/>
  <c r="O4" i="11"/>
  <c r="P4" i="11"/>
  <c r="Q4" i="11"/>
  <c r="R4" i="11"/>
  <c r="S4" i="11"/>
  <c r="T4" i="11"/>
  <c r="U4" i="11"/>
  <c r="V4" i="11"/>
  <c r="W4" i="11"/>
  <c r="X4" i="11"/>
  <c r="Y4" i="11"/>
  <c r="Z4" i="11"/>
  <c r="AA4" i="11"/>
  <c r="AB4" i="11"/>
  <c r="AC4" i="11"/>
  <c r="AD4" i="11"/>
  <c r="AE4" i="11"/>
  <c r="D5" i="11"/>
  <c r="E5" i="11"/>
  <c r="F5" i="11"/>
  <c r="G5" i="11"/>
  <c r="H5" i="11"/>
  <c r="I5" i="11"/>
  <c r="J5" i="11"/>
  <c r="K5" i="11"/>
  <c r="L5" i="11"/>
  <c r="M5" i="11"/>
  <c r="N5" i="11"/>
  <c r="O5" i="11"/>
  <c r="P5" i="11"/>
  <c r="Q5" i="11"/>
  <c r="R5" i="11"/>
  <c r="S5" i="11"/>
  <c r="T5" i="11"/>
  <c r="U5" i="11"/>
  <c r="V5" i="11"/>
  <c r="W5" i="11"/>
  <c r="X5" i="11"/>
  <c r="Y5" i="11"/>
  <c r="Z5" i="11"/>
  <c r="AA5" i="11"/>
  <c r="AB5" i="11"/>
  <c r="AC5" i="11"/>
  <c r="AD5" i="11"/>
  <c r="AE5" i="11"/>
  <c r="D7" i="11"/>
  <c r="E7" i="11"/>
  <c r="F7" i="11"/>
  <c r="G7" i="11"/>
  <c r="H7" i="11"/>
  <c r="I7" i="11"/>
  <c r="J7" i="11"/>
  <c r="K7" i="11"/>
  <c r="L7" i="11"/>
  <c r="M7" i="11"/>
  <c r="N7" i="11"/>
  <c r="O7" i="11"/>
  <c r="P7" i="11"/>
  <c r="Q7" i="11"/>
  <c r="R7" i="11"/>
  <c r="S7" i="11"/>
  <c r="T7" i="11"/>
  <c r="U7" i="11"/>
  <c r="V7" i="11"/>
  <c r="W7" i="11"/>
  <c r="X7" i="11"/>
  <c r="Y7" i="11"/>
  <c r="Z7" i="11"/>
  <c r="AA7" i="11"/>
  <c r="AB7" i="11"/>
  <c r="AC7" i="11"/>
  <c r="AD7" i="11"/>
  <c r="AE7" i="11"/>
  <c r="C3" i="11"/>
  <c r="C4" i="11"/>
  <c r="C5" i="11"/>
  <c r="C7" i="11"/>
  <c r="B7" i="2"/>
  <c r="B5" i="2"/>
  <c r="B7" i="11"/>
  <c r="B5" i="11"/>
  <c r="B4" i="11"/>
  <c r="B3" i="11"/>
  <c r="C2" i="10"/>
  <c r="D2" i="10"/>
  <c r="E2" i="10"/>
  <c r="F2" i="10"/>
  <c r="G2" i="10"/>
  <c r="H2" i="10"/>
  <c r="I2" i="10"/>
  <c r="J2" i="10"/>
  <c r="K2" i="10"/>
  <c r="L2" i="10"/>
  <c r="M2" i="10"/>
  <c r="N2" i="10"/>
  <c r="O2" i="10"/>
  <c r="P2" i="10"/>
  <c r="Q2" i="10"/>
  <c r="R2" i="10"/>
  <c r="S2" i="10"/>
  <c r="T2" i="10"/>
  <c r="U2" i="10"/>
  <c r="V2" i="10"/>
  <c r="W2" i="10"/>
  <c r="X2" i="10"/>
  <c r="Y2" i="10"/>
  <c r="Z2" i="10"/>
  <c r="AA2" i="10"/>
  <c r="AB2" i="10"/>
  <c r="AC2" i="10"/>
  <c r="AD2" i="10"/>
  <c r="AE2" i="10"/>
  <c r="B2" i="10"/>
  <c r="B6" i="2"/>
  <c r="B4" i="2"/>
  <c r="B3" i="2"/>
  <c r="B2" i="2"/>
</calcChain>
</file>

<file path=xl/sharedStrings.xml><?xml version="1.0" encoding="utf-8"?>
<sst xmlns="http://schemas.openxmlformats.org/spreadsheetml/2006/main" count="369" uniqueCount="162">
  <si>
    <t>Source:</t>
  </si>
  <si>
    <t>All Except Biodiesel</t>
  </si>
  <si>
    <t>Energy Information Administration</t>
  </si>
  <si>
    <t>Annual Energy Outlook 2014 Early Release</t>
  </si>
  <si>
    <t>http://www.eia.gov/forecasts/aeo/er/supplement/suptab_46.xlsx</t>
  </si>
  <si>
    <t>Biodiesel</t>
  </si>
  <si>
    <t>http://www.eia.gov/forecasts/aeo/er/excel/aeotab_17.xlsx</t>
  </si>
  <si>
    <t>Table 17</t>
  </si>
  <si>
    <t>Supplement Table 46</t>
  </si>
  <si>
    <t>46. Transportation Sector Energy Use by Fuel Type Within a Mode</t>
  </si>
  <si>
    <t>(trillion Btu)</t>
  </si>
  <si>
    <t/>
  </si>
  <si>
    <t xml:space="preserve"> Mode and Type</t>
  </si>
  <si>
    <t>2012-2040</t>
  </si>
  <si>
    <t>Light-Duty Vehicle</t>
  </si>
  <si>
    <t xml:space="preserve">  Motor Gasoline</t>
  </si>
  <si>
    <t xml:space="preserve">  E85</t>
  </si>
  <si>
    <t xml:space="preserve">  Compressed/Liquefied Natural Gas</t>
  </si>
  <si>
    <t xml:space="preserve">  Propane</t>
  </si>
  <si>
    <t xml:space="preserve">  Electricity</t>
  </si>
  <si>
    <t xml:space="preserve">  Liquid Hydrogen</t>
  </si>
  <si>
    <t>- -</t>
  </si>
  <si>
    <t xml:space="preserve">  Distillate Fuel Oil (diesel)</t>
  </si>
  <si>
    <t xml:space="preserve">    Total</t>
  </si>
  <si>
    <t>Commercial Light Trucks 1/</t>
  </si>
  <si>
    <t>Freight Trucks 2/</t>
  </si>
  <si>
    <t>Freight Rail 3/</t>
  </si>
  <si>
    <t xml:space="preserve">  Residual Fuel Oil</t>
  </si>
  <si>
    <t xml:space="preserve">  Compressed Natural Gas</t>
  </si>
  <si>
    <t xml:space="preserve">  Liquefied Natural Gas</t>
  </si>
  <si>
    <t>Domestic Shipping</t>
  </si>
  <si>
    <t xml:space="preserve">  Residual Oil</t>
  </si>
  <si>
    <t>International Shipping</t>
  </si>
  <si>
    <t>Air Transportation</t>
  </si>
  <si>
    <t xml:space="preserve">  Jet Fuel</t>
  </si>
  <si>
    <t xml:space="preserve">  Aviation Gasoline</t>
  </si>
  <si>
    <t>Miscellaneous Transportation</t>
  </si>
  <si>
    <t xml:space="preserve"> Military Use</t>
  </si>
  <si>
    <t xml:space="preserve">   Jet Fuel and Aviation Gasoline</t>
  </si>
  <si>
    <t xml:space="preserve">   Residual Fuel Oil</t>
  </si>
  <si>
    <t xml:space="preserve">   Distillates and Diesel</t>
  </si>
  <si>
    <t xml:space="preserve">     Total</t>
  </si>
  <si>
    <t xml:space="preserve"> Bus Transportation</t>
  </si>
  <si>
    <t xml:space="preserve">   Transit Bus</t>
  </si>
  <si>
    <t xml:space="preserve">     Motor Gasoline</t>
  </si>
  <si>
    <t xml:space="preserve">     Distillate Fuel Oil (diesel)</t>
  </si>
  <si>
    <t xml:space="preserve">     Compressed/Liquefied Natural Gas</t>
  </si>
  <si>
    <t xml:space="preserve">     Propane</t>
  </si>
  <si>
    <t xml:space="preserve">       Total Transit Bus</t>
  </si>
  <si>
    <t xml:space="preserve">   Intercity Bus</t>
  </si>
  <si>
    <t xml:space="preserve">       Total Intercity Bus</t>
  </si>
  <si>
    <t xml:space="preserve">   School Bus</t>
  </si>
  <si>
    <t xml:space="preserve">       Total School Bus</t>
  </si>
  <si>
    <t xml:space="preserve">         Total Bus</t>
  </si>
  <si>
    <t xml:space="preserve"> Rail Transportation</t>
  </si>
  <si>
    <t xml:space="preserve">   Intercity Rail</t>
  </si>
  <si>
    <t xml:space="preserve">     Electricity</t>
  </si>
  <si>
    <t xml:space="preserve">     Diesel</t>
  </si>
  <si>
    <t xml:space="preserve">     Compressed Natural Gas</t>
  </si>
  <si>
    <t xml:space="preserve">     Liquefied Natural Gas</t>
  </si>
  <si>
    <t xml:space="preserve">   Transit Rail</t>
  </si>
  <si>
    <t xml:space="preserve">   Commuter Rail</t>
  </si>
  <si>
    <t xml:space="preserve">       Total Rail</t>
  </si>
  <si>
    <t xml:space="preserve"> Recreational Boats</t>
  </si>
  <si>
    <t xml:space="preserve">   Gasoline</t>
  </si>
  <si>
    <t xml:space="preserve">   Distillate Fuel Oil (diesel)</t>
  </si>
  <si>
    <t xml:space="preserve"> Lubricants</t>
  </si>
  <si>
    <t xml:space="preserve"> Pipeline Fuel Natural Gas</t>
  </si>
  <si>
    <t xml:space="preserve"> Total Miscellaneous</t>
  </si>
  <si>
    <t>Total Consumption</t>
  </si>
  <si>
    <t xml:space="preserve">   1/ Commercial trucks from 8,501 to 10,000 pounds.</t>
  </si>
  <si>
    <t xml:space="preserve">   2/ Does not include military distillate.  Does not include commercial buses.</t>
  </si>
  <si>
    <t xml:space="preserve">   3/ Does not include passenger rail.</t>
  </si>
  <si>
    <t xml:space="preserve">   Btu = British thermal unit.</t>
  </si>
  <si>
    <t xml:space="preserve">   - - = Not applicable.</t>
  </si>
  <si>
    <t xml:space="preserve">   Note:  Totals may not equal sum of components due to independent rounding.</t>
  </si>
  <si>
    <t xml:space="preserve">   Sources:  2011 and 2012 compressed and liquefied natural gas volumes:  U.S. Energy Information</t>
  </si>
  <si>
    <t>Administration (EIA), AEO2014 National Energy Modeling System run ref2014.d102413a.  Other 2011</t>
  </si>
  <si>
    <t>and 2012 values derived using:  EIA, Monthly Energy Review, DOE/EIA-0035(2013/09) (Washington, DC, September 2013);</t>
  </si>
  <si>
    <t>EIA, Fuel Oil and Kerosene Sales 2011, DOE/EIA-0535(2011) (Washington, DC, June 2013); EIA, State Energy Data</t>
  </si>
  <si>
    <t>System 2011, DOE/EIA-0214(2011) (Washington, DC, June 2013); Oak Ridge National Laboratory, Transportation Energy Data</t>
  </si>
  <si>
    <t>Book:  Edition 32 (Oak Ridge, TN, July 2013); Department of Defense, Defense Fuel Supply Center, Factbook (January 2010);</t>
  </si>
  <si>
    <t>and EIA, AEO2014 National Energy Modeling System run ref2014.d102413a.  Projections:  EIA, AEO2014</t>
  </si>
  <si>
    <t>National Energy Modeling System run ref2014.d102413a.</t>
  </si>
  <si>
    <t>17. Renewable Energy Consumption by Sector and Source</t>
  </si>
  <si>
    <t>(quadrillion Btu, unless otherwise noted)</t>
  </si>
  <si>
    <t xml:space="preserve"> Sector and Source</t>
  </si>
  <si>
    <t>Marketed Renewable Energy 1/</t>
  </si>
  <si>
    <t xml:space="preserve">  Residential (wood)</t>
  </si>
  <si>
    <t xml:space="preserve">  Commercial (biomass)</t>
  </si>
  <si>
    <t xml:space="preserve">  Industrial 2/</t>
  </si>
  <si>
    <t xml:space="preserve">    Conventional Hydroelectric</t>
  </si>
  <si>
    <t xml:space="preserve">    Municipal Waste 3/</t>
  </si>
  <si>
    <t xml:space="preserve">    Biomass</t>
  </si>
  <si>
    <t xml:space="preserve">    Biofuels Heat and Coproducts</t>
  </si>
  <si>
    <t xml:space="preserve">  Transportation</t>
  </si>
  <si>
    <t xml:space="preserve">    Ethanol used in E85 4/</t>
  </si>
  <si>
    <t xml:space="preserve">    Ethanol used in Gasoline Blending</t>
  </si>
  <si>
    <t xml:space="preserve">    Biodiesel used in Distillate Blending</t>
  </si>
  <si>
    <t xml:space="preserve">    Biobutanol</t>
  </si>
  <si>
    <t xml:space="preserve">    Liquids from Biomass</t>
  </si>
  <si>
    <t xml:space="preserve">    Renewable Diesel and Gasoline 5/</t>
  </si>
  <si>
    <t xml:space="preserve">  Electric Power 6/</t>
  </si>
  <si>
    <t xml:space="preserve">    Geothermal</t>
  </si>
  <si>
    <t xml:space="preserve">    Biogenic Municipal Waste 7/</t>
  </si>
  <si>
    <t xml:space="preserve">      Dedicated Plants</t>
  </si>
  <si>
    <t xml:space="preserve">      Cofiring</t>
  </si>
  <si>
    <t xml:space="preserve">    Solar Thermal</t>
  </si>
  <si>
    <t xml:space="preserve">    Solar Photovoltaic</t>
  </si>
  <si>
    <t xml:space="preserve">    Wind</t>
  </si>
  <si>
    <t xml:space="preserve">  Total Marketed Renewable Energy</t>
  </si>
  <si>
    <t>Sources of Ethanol</t>
  </si>
  <si>
    <t xml:space="preserve">  From Corn and Other Starch</t>
  </si>
  <si>
    <t xml:space="preserve">  From Cellulose</t>
  </si>
  <si>
    <t xml:space="preserve">  Net Imports</t>
  </si>
  <si>
    <t xml:space="preserve">    Total U.S. Supply of Ethanol</t>
  </si>
  <si>
    <t>Nonmarketed Renewable Energy</t>
  </si>
  <si>
    <t xml:space="preserve">     Selected Consumption 8/</t>
  </si>
  <si>
    <t xml:space="preserve">  Residential</t>
  </si>
  <si>
    <t xml:space="preserve">    Solar Hot Water Heating</t>
  </si>
  <si>
    <t xml:space="preserve">    Geothermal Heat Pumps</t>
  </si>
  <si>
    <t xml:space="preserve">  Commercial</t>
  </si>
  <si>
    <t>Year</t>
  </si>
  <si>
    <t xml:space="preserve">   1/ Includes nonelectric renewable energy groups for which the energy source is bought and sold in the marketplace, although</t>
  </si>
  <si>
    <t>all transactions may not necessarily be marketed, and marketed renewable energy inputs for electricity entering the marketplace</t>
  </si>
  <si>
    <t>on the electric power grid.  Excludes electricity imports; see Table 2.  Actual heat rates used to determine fuel consumption</t>
  </si>
  <si>
    <t>for all renewable fuels except hydropower, geothermal, solar, and wind.  Consumption at hydroelectric, geothermal, solar, and</t>
  </si>
  <si>
    <t>wind facilities is determined by using the fossil fuel equivalent of 9,716 Btu per kilowatthour.</t>
  </si>
  <si>
    <t xml:space="preserve">   2/ Includes combined heat and power plants that have a non-regulatory status, and small on-site generating systems.</t>
  </si>
  <si>
    <t xml:space="preserve">   3/ Includes municipal waste, landfill gas, and municipal sewage sludge.  All municipal waste is included, although a</t>
  </si>
  <si>
    <t>portion of the municipal waste stream contains petroleum-derived plastics and other non-renewable sources.</t>
  </si>
  <si>
    <t xml:space="preserve">   4/ Excludes motor gasoline component of E85.</t>
  </si>
  <si>
    <t xml:space="preserve">   5/ Renewable feedstocks for the on-site production of diesel and gasoline.</t>
  </si>
  <si>
    <t xml:space="preserve">   6/ Includes consumption of energy by electricity-only and combined heat and power plants that have a regulatory status.</t>
  </si>
  <si>
    <t xml:space="preserve">   7/ Includes biogenic municipal waste, landfill gas, and municipal sewage sludge.  Incremental growth is assumed</t>
  </si>
  <si>
    <t>to be for landfill gas facilities.  Only biogenic municipal waste is included.  The U.S. Energy Information Administration</t>
  </si>
  <si>
    <t>estimates that in 2012 approximately .3 quadrillion Btus were consumed from a municipal waste stream</t>
  </si>
  <si>
    <t>containing petroleum-derived plastics and other non-renewable sources.  See U.S. Energy Information Administration,</t>
  </si>
  <si>
    <t>Methodology for Allocating Municipal Solid Waste to Biogenic and Non-Biogenic Energy, (Washington, DC, May 2007).</t>
  </si>
  <si>
    <t xml:space="preserve">   8/ Includes selected renewable energy consumption data for which the energy is not bought or sold, either</t>
  </si>
  <si>
    <t>directly or indirectly as an input to marketed energy.  The U.S. Energy Information Administration does not</t>
  </si>
  <si>
    <t>estimate or project total consumption of nonmarketed renewable energy.</t>
  </si>
  <si>
    <t xml:space="preserve">   Note:  Totals may not equal sum of components due to independent rounding.  Data for 2011</t>
  </si>
  <si>
    <t>and 2012 are model results and may differ from official EIA data reports.</t>
  </si>
  <si>
    <t xml:space="preserve">   Sources:  2011 and 2012 ethanol:  U.S. Energy Information Administration (EIA),</t>
  </si>
  <si>
    <t>Monthly Energy Review, DOE/EIA-0035(2013/09) (Washington, DC, September 2013).  2011 and 2012</t>
  </si>
  <si>
    <t>electric power sector:  EIA, Form EIA-860, "Annual Electric Generator Report" (preliminary).  Other</t>
  </si>
  <si>
    <t>2011 and 2012 values:  EIA, Office of Energy Analysis.</t>
  </si>
  <si>
    <t>Projections:  EIA, AEO2014 National Energy Modeling System run ref2014.d102413a.</t>
  </si>
  <si>
    <t>electricity</t>
  </si>
  <si>
    <t>natural gas</t>
  </si>
  <si>
    <t>petroleum gasoline</t>
  </si>
  <si>
    <t>petroleum diesel</t>
  </si>
  <si>
    <t>jet fuel</t>
  </si>
  <si>
    <t>Biodiesel Fraction</t>
  </si>
  <si>
    <t>biofuel diesel (BD100)</t>
  </si>
  <si>
    <t>biofuel gasoline (E85)</t>
  </si>
  <si>
    <t>We assume freight aircraft use only jet fuel, not aviation gasoline, which is primarily used by small airplanes.</t>
  </si>
  <si>
    <t>We assume motorbikes use gasoline, because the motorbikes subscript represents registered motorcycles (tracked by the EIA in Supplement</t>
  </si>
  <si>
    <t>Table 45), and generally electric scooters and bikes are too small to require registration.</t>
  </si>
  <si>
    <t>Notes:</t>
  </si>
  <si>
    <t>BFoEToFU BAU Fraction of Each Type of Fuel Used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</si>
</sst>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%"/>
    <numFmt numFmtId="165" formatCode="0.00000"/>
    <numFmt numFmtId="166" formatCode="0.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0"/>
      <color theme="4"/>
      <name val="Calibri"/>
      <family val="2"/>
      <scheme val="minor"/>
    </font>
    <font>
      <u/>
      <sz val="11"/>
      <color theme="6"/>
      <name val="Calibri"/>
      <family val="2"/>
    </font>
    <font>
      <b/>
      <sz val="12"/>
      <color theme="4"/>
      <name val="Calibri"/>
      <family val="2"/>
      <scheme val="minor"/>
    </font>
    <font>
      <b/>
      <sz val="10"/>
      <name val="Arial"/>
      <family val="2"/>
    </font>
    <font>
      <sz val="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01"/>
      </bottom>
      <diagonal/>
    </border>
    <border>
      <left/>
      <right/>
      <top style="thin">
        <color theme="4"/>
      </top>
      <bottom style="thin">
        <color theme="0" tint="-0.24994659260841701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</borders>
  <cellStyleXfs count="1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Protection="0">
      <alignment wrapText="1"/>
    </xf>
    <xf numFmtId="0" fontId="4" fillId="0" borderId="2" applyNumberFormat="0" applyFont="0" applyProtection="0">
      <alignment wrapText="1"/>
    </xf>
    <xf numFmtId="0" fontId="3" fillId="0" borderId="7" applyNumberFormat="0" applyProtection="0">
      <alignment horizontal="left" wrapText="1"/>
    </xf>
    <xf numFmtId="0" fontId="3" fillId="0" borderId="6" applyNumberFormat="0" applyFill="0" applyProtection="0">
      <alignment wrapText="1"/>
    </xf>
    <xf numFmtId="0" fontId="3" fillId="0" borderId="4" applyNumberFormat="0" applyProtection="0">
      <alignment wrapText="1"/>
    </xf>
    <xf numFmtId="0" fontId="4" fillId="0" borderId="3" applyNumberFormat="0" applyProtection="0">
      <alignment vertical="top" wrapText="1"/>
    </xf>
    <xf numFmtId="0" fontId="4" fillId="0" borderId="5" applyNumberFormat="0" applyFont="0" applyFill="0" applyProtection="0">
      <alignment wrapText="1"/>
    </xf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4" fillId="0" borderId="0" applyNumberFormat="0" applyProtection="0">
      <alignment vertical="top" wrapText="1"/>
    </xf>
    <xf numFmtId="0" fontId="7" fillId="0" borderId="0" applyNumberFormat="0" applyProtection="0">
      <alignment horizontal="left"/>
    </xf>
  </cellStyleXfs>
  <cellXfs count="32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2" fillId="0" borderId="0" xfId="1"/>
    <xf numFmtId="0" fontId="4" fillId="0" borderId="0" xfId="9" applyAlignment="1">
      <alignment horizontal="right"/>
    </xf>
    <xf numFmtId="0" fontId="4" fillId="0" borderId="0" xfId="9" applyAlignment="1">
      <alignment horizontal="left"/>
    </xf>
    <xf numFmtId="0" fontId="3" fillId="0" borderId="4" xfId="6" applyAlignment="1">
      <alignment horizontal="right" wrapText="1"/>
    </xf>
    <xf numFmtId="11" fontId="0" fillId="0" borderId="0" xfId="0" applyNumberFormat="1"/>
    <xf numFmtId="1" fontId="0" fillId="0" borderId="0" xfId="0" applyNumberFormat="1"/>
    <xf numFmtId="166" fontId="0" fillId="0" borderId="0" xfId="0" applyNumberFormat="1"/>
    <xf numFmtId="165" fontId="0" fillId="0" borderId="0" xfId="0" applyNumberFormat="1"/>
    <xf numFmtId="0" fontId="0" fillId="0" borderId="0" xfId="0" applyNumberFormat="1"/>
    <xf numFmtId="0" fontId="0" fillId="0" borderId="0" xfId="0"/>
    <xf numFmtId="0" fontId="8" fillId="0" borderId="0" xfId="0" applyFont="1"/>
    <xf numFmtId="0" fontId="0" fillId="0" borderId="0" xfId="0" applyAlignment="1">
      <alignment horizontal="right"/>
    </xf>
    <xf numFmtId="0" fontId="8" fillId="0" borderId="0" xfId="0" applyFont="1" applyAlignment="1">
      <alignment horizontal="right"/>
    </xf>
    <xf numFmtId="0" fontId="4" fillId="0" borderId="0" xfId="9"/>
    <xf numFmtId="0" fontId="3" fillId="0" borderId="1" xfId="2">
      <alignment wrapText="1"/>
    </xf>
    <xf numFmtId="0" fontId="7" fillId="0" borderId="0" xfId="13">
      <alignment horizontal="left"/>
    </xf>
    <xf numFmtId="0" fontId="4" fillId="0" borderId="2" xfId="3">
      <alignment wrapText="1"/>
    </xf>
    <xf numFmtId="0" fontId="3" fillId="0" borderId="4" xfId="6">
      <alignment wrapText="1"/>
    </xf>
    <xf numFmtId="164" fontId="4" fillId="0" borderId="2" xfId="3" applyNumberFormat="1" applyAlignment="1">
      <alignment horizontal="right" wrapText="1"/>
    </xf>
    <xf numFmtId="0" fontId="3" fillId="0" borderId="1" xfId="2" applyAlignment="1">
      <alignment horizontal="right" wrapText="1"/>
    </xf>
    <xf numFmtId="2" fontId="4" fillId="0" borderId="2" xfId="3" applyNumberFormat="1" applyAlignment="1">
      <alignment horizontal="right" wrapText="1"/>
    </xf>
    <xf numFmtId="9" fontId="4" fillId="0" borderId="2" xfId="3" applyNumberFormat="1" applyAlignment="1">
      <alignment horizontal="right" wrapText="1"/>
    </xf>
    <xf numFmtId="0" fontId="4" fillId="0" borderId="2" xfId="3" applyAlignment="1">
      <alignment horizontal="right" wrapText="1"/>
    </xf>
    <xf numFmtId="2" fontId="3" fillId="0" borderId="4" xfId="6" applyNumberFormat="1" applyAlignment="1">
      <alignment horizontal="right" wrapText="1"/>
    </xf>
    <xf numFmtId="9" fontId="3" fillId="0" borderId="4" xfId="6" applyNumberFormat="1" applyAlignment="1">
      <alignment horizontal="right" wrapText="1"/>
    </xf>
    <xf numFmtId="0" fontId="9" fillId="0" borderId="0" xfId="0" applyFont="1"/>
    <xf numFmtId="0" fontId="4" fillId="0" borderId="3" xfId="7">
      <alignment vertical="top" wrapText="1"/>
    </xf>
    <xf numFmtId="0" fontId="4" fillId="0" borderId="3" xfId="7">
      <alignment vertical="top" wrapText="1"/>
    </xf>
  </cellXfs>
  <cellStyles count="14">
    <cellStyle name="Body: normal cell" xfId="3"/>
    <cellStyle name="Followed Hyperlink" xfId="11" builtinId="9" customBuiltin="1"/>
    <cellStyle name="Font: Calibri, 9pt regular" xfId="9"/>
    <cellStyle name="Footnotes: all except top row" xfId="12"/>
    <cellStyle name="Footnotes: top row" xfId="7"/>
    <cellStyle name="Header: bottom row" xfId="2"/>
    <cellStyle name="Header: top rows" xfId="4"/>
    <cellStyle name="Hyperlink" xfId="1" builtinId="8"/>
    <cellStyle name="Hyperlink 2" xfId="10"/>
    <cellStyle name="Normal" xfId="0" builtinId="0"/>
    <cellStyle name="Parent row" xfId="6"/>
    <cellStyle name="Section Break" xfId="8"/>
    <cellStyle name="Section Break: parent row" xfId="5"/>
    <cellStyle name="Table title" xfId="13"/>
  </cellStyles>
  <dxfs count="2">
    <dxf>
      <border>
        <left/>
        <right/>
        <top/>
        <bottom style="thick">
          <color theme="4"/>
        </bottom>
        <vertical/>
        <horizontal/>
      </border>
    </dxf>
    <dxf>
      <border>
        <left/>
        <right/>
        <top/>
        <bottom/>
        <vertical/>
        <horizontal style="dotted">
          <color theme="0" tint="-0.24994659260841701"/>
        </horizontal>
      </border>
    </dxf>
  </dxfs>
  <tableStyles count="1" defaultTableStyle="TableStyleMedium2" defaultPivotStyle="PivotStyleLight16">
    <tableStyle name="Table Style 1" pivot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eia.gov/forecasts/aeo/er/excel/aeotab_17.xlsx" TargetMode="External"/><Relationship Id="rId1" Type="http://schemas.openxmlformats.org/officeDocument/2006/relationships/hyperlink" Target="http://www.eia.gov/forecasts/aeo/er/supplement/suptab_46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tabSelected="1" workbookViewId="0"/>
  </sheetViews>
  <sheetFormatPr defaultRowHeight="15" x14ac:dyDescent="0.25"/>
  <cols>
    <col min="2" max="2" width="65.28515625" customWidth="1"/>
  </cols>
  <sheetData>
    <row r="1" spans="1:2" x14ac:dyDescent="0.25">
      <c r="A1" s="1" t="s">
        <v>161</v>
      </c>
    </row>
    <row r="3" spans="1:2" x14ac:dyDescent="0.25">
      <c r="A3" s="1" t="s">
        <v>0</v>
      </c>
      <c r="B3" s="2" t="s">
        <v>1</v>
      </c>
    </row>
    <row r="4" spans="1:2" x14ac:dyDescent="0.25">
      <c r="B4" t="s">
        <v>2</v>
      </c>
    </row>
    <row r="5" spans="1:2" x14ac:dyDescent="0.25">
      <c r="B5" s="3">
        <v>2014</v>
      </c>
    </row>
    <row r="6" spans="1:2" x14ac:dyDescent="0.25">
      <c r="B6" t="s">
        <v>3</v>
      </c>
    </row>
    <row r="7" spans="1:2" x14ac:dyDescent="0.25">
      <c r="B7" s="4" t="s">
        <v>4</v>
      </c>
    </row>
    <row r="8" spans="1:2" x14ac:dyDescent="0.25">
      <c r="B8" t="s">
        <v>8</v>
      </c>
    </row>
    <row r="9" spans="1:2" s="13" customFormat="1" x14ac:dyDescent="0.25"/>
    <row r="10" spans="1:2" s="13" customFormat="1" x14ac:dyDescent="0.25">
      <c r="B10" s="2" t="s">
        <v>5</v>
      </c>
    </row>
    <row r="11" spans="1:2" s="13" customFormat="1" x14ac:dyDescent="0.25">
      <c r="B11" t="s">
        <v>2</v>
      </c>
    </row>
    <row r="12" spans="1:2" s="13" customFormat="1" x14ac:dyDescent="0.25">
      <c r="B12" s="3">
        <v>2014</v>
      </c>
    </row>
    <row r="13" spans="1:2" s="13" customFormat="1" x14ac:dyDescent="0.25">
      <c r="B13" t="s">
        <v>3</v>
      </c>
    </row>
    <row r="14" spans="1:2" s="13" customFormat="1" x14ac:dyDescent="0.25">
      <c r="B14" s="4" t="s">
        <v>6</v>
      </c>
    </row>
    <row r="15" spans="1:2" s="13" customFormat="1" x14ac:dyDescent="0.25">
      <c r="B15" t="s">
        <v>7</v>
      </c>
    </row>
    <row r="16" spans="1:2" s="13" customFormat="1" x14ac:dyDescent="0.25"/>
    <row r="17" spans="1:1" s="13" customFormat="1" x14ac:dyDescent="0.25">
      <c r="A17" s="1" t="s">
        <v>160</v>
      </c>
    </row>
    <row r="18" spans="1:1" x14ac:dyDescent="0.25">
      <c r="A18" t="s">
        <v>157</v>
      </c>
    </row>
    <row r="20" spans="1:1" x14ac:dyDescent="0.25">
      <c r="A20" t="s">
        <v>158</v>
      </c>
    </row>
    <row r="21" spans="1:1" x14ac:dyDescent="0.25">
      <c r="A21" t="s">
        <v>159</v>
      </c>
    </row>
  </sheetData>
  <hyperlinks>
    <hyperlink ref="B7" r:id="rId1"/>
    <hyperlink ref="B14" r:id="rId2"/>
  </hyperlinks>
  <pageMargins left="0.7" right="0.7" top="0.75" bottom="0.75" header="0.3" footer="0.3"/>
  <pageSetup orientation="portrait" horizontalDpi="1200" verticalDpi="1200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E1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40.140625" style="13" customWidth="1"/>
    <col min="2" max="2" width="12.140625" style="13" bestFit="1" customWidth="1"/>
    <col min="3" max="30" width="10.5703125" style="13" bestFit="1" customWidth="1"/>
    <col min="31" max="16384" width="9.140625" style="13"/>
  </cols>
  <sheetData>
    <row r="1" spans="1:31" x14ac:dyDescent="0.25">
      <c r="A1" s="1" t="s">
        <v>122</v>
      </c>
      <c r="B1" s="1">
        <v>2011</v>
      </c>
      <c r="C1" s="1">
        <v>2012</v>
      </c>
      <c r="D1" s="1">
        <v>2013</v>
      </c>
      <c r="E1" s="1">
        <v>2014</v>
      </c>
      <c r="F1" s="1">
        <v>2015</v>
      </c>
      <c r="G1" s="1">
        <v>2016</v>
      </c>
      <c r="H1" s="1">
        <v>2017</v>
      </c>
      <c r="I1" s="1">
        <v>2018</v>
      </c>
      <c r="J1" s="1">
        <v>2019</v>
      </c>
      <c r="K1" s="1">
        <v>2020</v>
      </c>
      <c r="L1" s="1">
        <v>2021</v>
      </c>
      <c r="M1" s="1">
        <v>2022</v>
      </c>
      <c r="N1" s="1">
        <v>2023</v>
      </c>
      <c r="O1" s="1">
        <v>2024</v>
      </c>
      <c r="P1" s="1">
        <v>2025</v>
      </c>
      <c r="Q1" s="1">
        <v>2026</v>
      </c>
      <c r="R1" s="1">
        <v>2027</v>
      </c>
      <c r="S1" s="1">
        <v>2028</v>
      </c>
      <c r="T1" s="1">
        <v>2029</v>
      </c>
      <c r="U1" s="1">
        <v>2030</v>
      </c>
      <c r="V1" s="1">
        <v>2031</v>
      </c>
      <c r="W1" s="1">
        <v>2032</v>
      </c>
      <c r="X1" s="1">
        <v>2033</v>
      </c>
      <c r="Y1" s="1">
        <v>2034</v>
      </c>
      <c r="Z1" s="1">
        <v>2035</v>
      </c>
      <c r="AA1" s="1">
        <v>2036</v>
      </c>
      <c r="AB1" s="1">
        <v>2037</v>
      </c>
      <c r="AC1" s="1">
        <v>2038</v>
      </c>
      <c r="AD1" s="1">
        <v>2039</v>
      </c>
      <c r="AE1" s="1">
        <v>2040</v>
      </c>
    </row>
    <row r="2" spans="1:31" x14ac:dyDescent="0.25">
      <c r="A2" s="1" t="s">
        <v>149</v>
      </c>
      <c r="B2" s="12">
        <v>0</v>
      </c>
      <c r="C2" s="12">
        <v>0</v>
      </c>
      <c r="D2" s="12">
        <v>0</v>
      </c>
      <c r="E2" s="12">
        <v>0</v>
      </c>
      <c r="F2" s="12">
        <v>0</v>
      </c>
      <c r="G2" s="12">
        <v>0</v>
      </c>
      <c r="H2" s="12">
        <v>0</v>
      </c>
      <c r="I2" s="12">
        <v>0</v>
      </c>
      <c r="J2" s="12">
        <v>0</v>
      </c>
      <c r="K2" s="12">
        <v>0</v>
      </c>
      <c r="L2" s="12">
        <v>0</v>
      </c>
      <c r="M2" s="12">
        <v>0</v>
      </c>
      <c r="N2" s="12">
        <v>0</v>
      </c>
      <c r="O2" s="12">
        <v>0</v>
      </c>
      <c r="P2" s="12">
        <v>0</v>
      </c>
      <c r="Q2" s="12">
        <v>0</v>
      </c>
      <c r="R2" s="12">
        <v>0</v>
      </c>
      <c r="S2" s="12">
        <v>0</v>
      </c>
      <c r="T2" s="12">
        <v>0</v>
      </c>
      <c r="U2" s="12">
        <v>0</v>
      </c>
      <c r="V2" s="12">
        <v>0</v>
      </c>
      <c r="W2" s="12">
        <v>0</v>
      </c>
      <c r="X2" s="12">
        <v>0</v>
      </c>
      <c r="Y2" s="12">
        <v>0</v>
      </c>
      <c r="Z2" s="12">
        <v>0</v>
      </c>
      <c r="AA2" s="12">
        <v>0</v>
      </c>
      <c r="AB2" s="12">
        <v>0</v>
      </c>
      <c r="AC2" s="12">
        <v>0</v>
      </c>
      <c r="AD2" s="12">
        <v>0</v>
      </c>
      <c r="AE2" s="12">
        <v>0</v>
      </c>
    </row>
    <row r="3" spans="1:31" x14ac:dyDescent="0.25">
      <c r="A3" s="1" t="s">
        <v>150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  <c r="Z3" s="9">
        <v>0</v>
      </c>
      <c r="AA3" s="9">
        <v>0</v>
      </c>
      <c r="AB3" s="9">
        <v>0</v>
      </c>
      <c r="AC3" s="9">
        <v>0</v>
      </c>
      <c r="AD3" s="9">
        <v>0</v>
      </c>
      <c r="AE3" s="9">
        <v>0</v>
      </c>
    </row>
    <row r="4" spans="1:31" x14ac:dyDescent="0.25">
      <c r="A4" s="1" t="s">
        <v>151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  <c r="Z4" s="9">
        <v>0</v>
      </c>
      <c r="AA4" s="9">
        <v>0</v>
      </c>
      <c r="AB4" s="9">
        <v>0</v>
      </c>
      <c r="AC4" s="9">
        <v>0</v>
      </c>
      <c r="AD4" s="9">
        <v>0</v>
      </c>
      <c r="AE4" s="9">
        <v>0</v>
      </c>
    </row>
    <row r="5" spans="1:31" x14ac:dyDescent="0.25">
      <c r="A5" s="1" t="s">
        <v>152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  <c r="Z5" s="9">
        <v>0</v>
      </c>
      <c r="AA5" s="9">
        <v>0</v>
      </c>
      <c r="AB5" s="9">
        <v>0</v>
      </c>
      <c r="AC5" s="9">
        <v>0</v>
      </c>
      <c r="AD5" s="9">
        <v>0</v>
      </c>
      <c r="AE5" s="9">
        <v>0</v>
      </c>
    </row>
    <row r="6" spans="1:31" x14ac:dyDescent="0.25">
      <c r="A6" s="1" t="s">
        <v>156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  <c r="Z6" s="9">
        <v>0</v>
      </c>
      <c r="AA6" s="9">
        <v>0</v>
      </c>
      <c r="AB6" s="9">
        <v>0</v>
      </c>
      <c r="AC6" s="9">
        <v>0</v>
      </c>
      <c r="AD6" s="9">
        <v>0</v>
      </c>
      <c r="AE6" s="9">
        <v>0</v>
      </c>
    </row>
    <row r="7" spans="1:31" x14ac:dyDescent="0.25">
      <c r="A7" s="1" t="s">
        <v>155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  <c r="Z7" s="9">
        <v>0</v>
      </c>
      <c r="AA7" s="9">
        <v>0</v>
      </c>
      <c r="AB7" s="9">
        <v>0</v>
      </c>
      <c r="AC7" s="9">
        <v>0</v>
      </c>
      <c r="AD7" s="9">
        <v>0</v>
      </c>
      <c r="AE7" s="9">
        <v>0</v>
      </c>
    </row>
    <row r="8" spans="1:31" x14ac:dyDescent="0.25">
      <c r="A8" s="1" t="s">
        <v>153</v>
      </c>
      <c r="B8" s="10">
        <v>1</v>
      </c>
      <c r="C8" s="10">
        <v>1</v>
      </c>
      <c r="D8" s="10">
        <v>1</v>
      </c>
      <c r="E8" s="10">
        <v>1</v>
      </c>
      <c r="F8" s="10">
        <v>1</v>
      </c>
      <c r="G8" s="10">
        <v>1</v>
      </c>
      <c r="H8" s="10">
        <v>1</v>
      </c>
      <c r="I8" s="10">
        <v>1</v>
      </c>
      <c r="J8" s="10">
        <v>1</v>
      </c>
      <c r="K8" s="10">
        <v>1</v>
      </c>
      <c r="L8" s="10">
        <v>1</v>
      </c>
      <c r="M8" s="10">
        <v>1</v>
      </c>
      <c r="N8" s="10">
        <v>1</v>
      </c>
      <c r="O8" s="10">
        <v>1</v>
      </c>
      <c r="P8" s="10">
        <v>1</v>
      </c>
      <c r="Q8" s="10">
        <v>1</v>
      </c>
      <c r="R8" s="10">
        <v>1</v>
      </c>
      <c r="S8" s="10">
        <v>1</v>
      </c>
      <c r="T8" s="10">
        <v>1</v>
      </c>
      <c r="U8" s="10">
        <v>1</v>
      </c>
      <c r="V8" s="10">
        <v>1</v>
      </c>
      <c r="W8" s="10">
        <v>1</v>
      </c>
      <c r="X8" s="10">
        <v>1</v>
      </c>
      <c r="Y8" s="10">
        <v>1</v>
      </c>
      <c r="Z8" s="10">
        <v>1</v>
      </c>
      <c r="AA8" s="10">
        <v>1</v>
      </c>
      <c r="AB8" s="10">
        <v>1</v>
      </c>
      <c r="AC8" s="10">
        <v>1</v>
      </c>
      <c r="AD8" s="10">
        <v>1</v>
      </c>
      <c r="AE8" s="10">
        <v>1</v>
      </c>
    </row>
    <row r="9" spans="1:31" x14ac:dyDescent="0.25">
      <c r="B9" s="8"/>
    </row>
    <row r="10" spans="1:31" x14ac:dyDescent="0.25">
      <c r="B10" s="8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E1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40.140625" style="13" customWidth="1"/>
    <col min="2" max="2" width="12.140625" style="13" bestFit="1" customWidth="1"/>
    <col min="3" max="30" width="10.5703125" style="13" bestFit="1" customWidth="1"/>
    <col min="31" max="16384" width="9.140625" style="13"/>
  </cols>
  <sheetData>
    <row r="1" spans="1:31" x14ac:dyDescent="0.25">
      <c r="A1" s="1" t="s">
        <v>122</v>
      </c>
      <c r="B1" s="1">
        <v>2011</v>
      </c>
      <c r="C1" s="1">
        <v>2012</v>
      </c>
      <c r="D1" s="1">
        <v>2013</v>
      </c>
      <c r="E1" s="1">
        <v>2014</v>
      </c>
      <c r="F1" s="1">
        <v>2015</v>
      </c>
      <c r="G1" s="1">
        <v>2016</v>
      </c>
      <c r="H1" s="1">
        <v>2017</v>
      </c>
      <c r="I1" s="1">
        <v>2018</v>
      </c>
      <c r="J1" s="1">
        <v>2019</v>
      </c>
      <c r="K1" s="1">
        <v>2020</v>
      </c>
      <c r="L1" s="1">
        <v>2021</v>
      </c>
      <c r="M1" s="1">
        <v>2022</v>
      </c>
      <c r="N1" s="1">
        <v>2023</v>
      </c>
      <c r="O1" s="1">
        <v>2024</v>
      </c>
      <c r="P1" s="1">
        <v>2025</v>
      </c>
      <c r="Q1" s="1">
        <v>2026</v>
      </c>
      <c r="R1" s="1">
        <v>2027</v>
      </c>
      <c r="S1" s="1">
        <v>2028</v>
      </c>
      <c r="T1" s="1">
        <v>2029</v>
      </c>
      <c r="U1" s="1">
        <v>2030</v>
      </c>
      <c r="V1" s="1">
        <v>2031</v>
      </c>
      <c r="W1" s="1">
        <v>2032</v>
      </c>
      <c r="X1" s="1">
        <v>2033</v>
      </c>
      <c r="Y1" s="1">
        <v>2034</v>
      </c>
      <c r="Z1" s="1">
        <v>2035</v>
      </c>
      <c r="AA1" s="1">
        <v>2036</v>
      </c>
      <c r="AB1" s="1">
        <v>2037</v>
      </c>
      <c r="AC1" s="1">
        <v>2038</v>
      </c>
      <c r="AD1" s="1">
        <v>2039</v>
      </c>
      <c r="AE1" s="1">
        <v>2040</v>
      </c>
    </row>
    <row r="2" spans="1:31" x14ac:dyDescent="0.25">
      <c r="A2" s="1" t="s">
        <v>149</v>
      </c>
      <c r="B2" s="10">
        <f>SUM('Source-Table46'!B84,'Source-Table46'!B89,'Source-Table46'!B91)/'Source-Table46'!B95</f>
        <v>0.46415306057499583</v>
      </c>
      <c r="C2" s="10">
        <f>SUM('Source-Table46'!C84,'Source-Table46'!C89,'Source-Table46'!C91)/'Source-Table46'!C95</f>
        <v>0.4682771719327708</v>
      </c>
      <c r="D2" s="10">
        <f>SUM('Source-Table46'!D84,'Source-Table46'!D89,'Source-Table46'!D91)/'Source-Table46'!D95</f>
        <v>0.46199137367499798</v>
      </c>
      <c r="E2" s="10">
        <f>SUM('Source-Table46'!E84,'Source-Table46'!E89,'Source-Table46'!E91)/'Source-Table46'!E95</f>
        <v>0.46689551745611096</v>
      </c>
      <c r="F2" s="10">
        <f>SUM('Source-Table46'!F84,'Source-Table46'!F89,'Source-Table46'!F91)/'Source-Table46'!F95</f>
        <v>0.47402785975943984</v>
      </c>
      <c r="G2" s="10">
        <f>SUM('Source-Table46'!G84,'Source-Table46'!G89,'Source-Table46'!G91)/'Source-Table46'!G95</f>
        <v>0.47884633552233186</v>
      </c>
      <c r="H2" s="10">
        <f>SUM('Source-Table46'!H84,'Source-Table46'!H89,'Source-Table46'!H91)/'Source-Table46'!H95</f>
        <v>0.48291750290633262</v>
      </c>
      <c r="I2" s="10">
        <f>SUM('Source-Table46'!I84,'Source-Table46'!I89,'Source-Table46'!I91)/'Source-Table46'!I95</f>
        <v>0.48568322580148721</v>
      </c>
      <c r="J2" s="10">
        <f>SUM('Source-Table46'!J84,'Source-Table46'!J89,'Source-Table46'!J91)/'Source-Table46'!J95</f>
        <v>0.48747113409296183</v>
      </c>
      <c r="K2" s="10">
        <f>SUM('Source-Table46'!K84,'Source-Table46'!K89,'Source-Table46'!K91)/'Source-Table46'!K95</f>
        <v>0.48840821506962789</v>
      </c>
      <c r="L2" s="10">
        <f>SUM('Source-Table46'!L84,'Source-Table46'!L89,'Source-Table46'!L91)/'Source-Table46'!L95</f>
        <v>0.4887584585658486</v>
      </c>
      <c r="M2" s="10">
        <f>SUM('Source-Table46'!M84,'Source-Table46'!M89,'Source-Table46'!M91)/'Source-Table46'!M95</f>
        <v>0.48880107680025109</v>
      </c>
      <c r="N2" s="10">
        <f>SUM('Source-Table46'!N84,'Source-Table46'!N89,'Source-Table46'!N91)/'Source-Table46'!N95</f>
        <v>0.48874951860211624</v>
      </c>
      <c r="O2" s="10">
        <f>SUM('Source-Table46'!O84,'Source-Table46'!O89,'Source-Table46'!O91)/'Source-Table46'!O95</f>
        <v>0.48905921450987844</v>
      </c>
      <c r="P2" s="10">
        <f>SUM('Source-Table46'!P84,'Source-Table46'!P89,'Source-Table46'!P91)/'Source-Table46'!P95</f>
        <v>0.48962604709134844</v>
      </c>
      <c r="Q2" s="10">
        <f>SUM('Source-Table46'!Q84,'Source-Table46'!Q89,'Source-Table46'!Q91)/'Source-Table46'!Q95</f>
        <v>0.49033524060097533</v>
      </c>
      <c r="R2" s="10">
        <f>SUM('Source-Table46'!R84,'Source-Table46'!R89,'Source-Table46'!R91)/'Source-Table46'!R95</f>
        <v>0.49091557911545913</v>
      </c>
      <c r="S2" s="10">
        <f>SUM('Source-Table46'!S84,'Source-Table46'!S89,'Source-Table46'!S91)/'Source-Table46'!S95</f>
        <v>0.49168671074079573</v>
      </c>
      <c r="T2" s="10">
        <f>SUM('Source-Table46'!T84,'Source-Table46'!T89,'Source-Table46'!T91)/'Source-Table46'!T95</f>
        <v>0.49240683993215129</v>
      </c>
      <c r="U2" s="10">
        <f>SUM('Source-Table46'!U84,'Source-Table46'!U89,'Source-Table46'!U91)/'Source-Table46'!U95</f>
        <v>0.49312217159728944</v>
      </c>
      <c r="V2" s="10">
        <f>SUM('Source-Table46'!V84,'Source-Table46'!V89,'Source-Table46'!V91)/'Source-Table46'!V95</f>
        <v>0.49369766044086111</v>
      </c>
      <c r="W2" s="10">
        <f>SUM('Source-Table46'!W84,'Source-Table46'!W89,'Source-Table46'!W91)/'Source-Table46'!W95</f>
        <v>0.49412914594490259</v>
      </c>
      <c r="X2" s="10">
        <f>SUM('Source-Table46'!X84,'Source-Table46'!X89,'Source-Table46'!X91)/'Source-Table46'!X95</f>
        <v>0.49452901332028731</v>
      </c>
      <c r="Y2" s="10">
        <f>SUM('Source-Table46'!Y84,'Source-Table46'!Y89,'Source-Table46'!Y91)/'Source-Table46'!Y95</f>
        <v>0.49467629262715807</v>
      </c>
      <c r="Z2" s="10">
        <f>SUM('Source-Table46'!Z84,'Source-Table46'!Z89,'Source-Table46'!Z91)/'Source-Table46'!Z95</f>
        <v>0.49492909761056159</v>
      </c>
      <c r="AA2" s="10">
        <f>SUM('Source-Table46'!AA84,'Source-Table46'!AA89,'Source-Table46'!AA91)/'Source-Table46'!AA95</f>
        <v>0.49540247803229076</v>
      </c>
      <c r="AB2" s="10">
        <f>SUM('Source-Table46'!AB84,'Source-Table46'!AB89,'Source-Table46'!AB91)/'Source-Table46'!AB95</f>
        <v>0.49593510041522976</v>
      </c>
      <c r="AC2" s="10">
        <f>SUM('Source-Table46'!AC84,'Source-Table46'!AC89,'Source-Table46'!AC91)/'Source-Table46'!AC95</f>
        <v>0.49657653853071282</v>
      </c>
      <c r="AD2" s="10">
        <f>SUM('Source-Table46'!AD84,'Source-Table46'!AD89,'Source-Table46'!AD91)/'Source-Table46'!AD95</f>
        <v>0.49702665647883598</v>
      </c>
      <c r="AE2" s="10">
        <f>SUM('Source-Table46'!AE84,'Source-Table46'!AE89,'Source-Table46'!AE91)/'Source-Table46'!AE95</f>
        <v>0.49725604057418799</v>
      </c>
    </row>
    <row r="3" spans="1:31" x14ac:dyDescent="0.25">
      <c r="A3" s="1" t="s">
        <v>150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  <c r="Z3" s="9">
        <v>0</v>
      </c>
      <c r="AA3" s="9">
        <v>0</v>
      </c>
      <c r="AB3" s="9">
        <v>0</v>
      </c>
      <c r="AC3" s="9">
        <v>0</v>
      </c>
      <c r="AD3" s="9">
        <v>0</v>
      </c>
      <c r="AE3" s="9">
        <v>0</v>
      </c>
    </row>
    <row r="4" spans="1:31" x14ac:dyDescent="0.25">
      <c r="A4" s="1" t="s">
        <v>151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  <c r="Z4" s="9">
        <v>0</v>
      </c>
      <c r="AA4" s="9">
        <v>0</v>
      </c>
      <c r="AB4" s="9">
        <v>0</v>
      </c>
      <c r="AC4" s="9">
        <v>0</v>
      </c>
      <c r="AD4" s="9">
        <v>0</v>
      </c>
      <c r="AE4" s="9">
        <v>0</v>
      </c>
    </row>
    <row r="5" spans="1:31" x14ac:dyDescent="0.25">
      <c r="A5" s="1" t="s">
        <v>152</v>
      </c>
      <c r="B5" s="10">
        <f>SUM('Source-Table46'!B85,'Source-Table46'!B92)/'Source-Table46'!B95*(1-'Biodiesel-Fraction'!B2)</f>
        <v>0.52551762634932453</v>
      </c>
      <c r="C5" s="10">
        <f>SUM('Source-Table46'!C85,'Source-Table46'!C92)/'Source-Table46'!C95*(1-'Biodiesel-Fraction'!C2)</f>
        <v>0.52119531372374506</v>
      </c>
      <c r="D5" s="10">
        <f>SUM('Source-Table46'!D85,'Source-Table46'!D92)/'Source-Table46'!D95*(1-'Biodiesel-Fraction'!D2)</f>
        <v>0.52289917461605573</v>
      </c>
      <c r="E5" s="10">
        <f>SUM('Source-Table46'!E85,'Source-Table46'!E92)/'Source-Table46'!E95*(1-'Biodiesel-Fraction'!E2)</f>
        <v>0.51771747615562747</v>
      </c>
      <c r="F5" s="10">
        <f>SUM('Source-Table46'!F85,'Source-Table46'!F92)/'Source-Table46'!F95*(1-'Biodiesel-Fraction'!F2)</f>
        <v>0.51122196378226303</v>
      </c>
      <c r="G5" s="10">
        <f>SUM('Source-Table46'!G85,'Source-Table46'!G92)/'Source-Table46'!G95*(1-'Biodiesel-Fraction'!G2)</f>
        <v>0.5074129017496114</v>
      </c>
      <c r="H5" s="10">
        <f>SUM('Source-Table46'!H85,'Source-Table46'!H92)/'Source-Table46'!H95*(1-'Biodiesel-Fraction'!H2)</f>
        <v>0.50365323502570647</v>
      </c>
      <c r="I5" s="10">
        <f>SUM('Source-Table46'!I85,'Source-Table46'!I92)/'Source-Table46'!I95*(1-'Biodiesel-Fraction'!I2)</f>
        <v>0.50123711765682755</v>
      </c>
      <c r="J5" s="10">
        <f>SUM('Source-Table46'!J85,'Source-Table46'!J92)/'Source-Table46'!J95*(1-'Biodiesel-Fraction'!J2)</f>
        <v>0.49936480012008705</v>
      </c>
      <c r="K5" s="10">
        <f>SUM('Source-Table46'!K85,'Source-Table46'!K92)/'Source-Table46'!K95*(1-'Biodiesel-Fraction'!K2)</f>
        <v>0.49839566470858393</v>
      </c>
      <c r="L5" s="10">
        <f>SUM('Source-Table46'!L85,'Source-Table46'!L92)/'Source-Table46'!L95*(1-'Biodiesel-Fraction'!L2)</f>
        <v>0.498173762831919</v>
      </c>
      <c r="M5" s="10">
        <f>SUM('Source-Table46'!M85,'Source-Table46'!M92)/'Source-Table46'!M95*(1-'Biodiesel-Fraction'!M2)</f>
        <v>0.49819126724233304</v>
      </c>
      <c r="N5" s="10">
        <f>SUM('Source-Table46'!N85,'Source-Table46'!N92)/'Source-Table46'!N95*(1-'Biodiesel-Fraction'!N2)</f>
        <v>0.49851758987515232</v>
      </c>
      <c r="O5" s="10">
        <f>SUM('Source-Table46'!O85,'Source-Table46'!O92)/'Source-Table46'!O95*(1-'Biodiesel-Fraction'!O2)</f>
        <v>0.49814457262678691</v>
      </c>
      <c r="P5" s="10">
        <f>SUM('Source-Table46'!P85,'Source-Table46'!P92)/'Source-Table46'!P95*(1-'Biodiesel-Fraction'!P2)</f>
        <v>0.49794869207737474</v>
      </c>
      <c r="Q5" s="10">
        <f>SUM('Source-Table46'!Q85,'Source-Table46'!Q92)/'Source-Table46'!Q95*(1-'Biodiesel-Fraction'!Q2)</f>
        <v>0.49738831309519105</v>
      </c>
      <c r="R5" s="10">
        <f>SUM('Source-Table46'!R85,'Source-Table46'!R92)/'Source-Table46'!R95*(1-'Biodiesel-Fraction'!R2)</f>
        <v>0.49691056405864481</v>
      </c>
      <c r="S5" s="10">
        <f>SUM('Source-Table46'!S85,'Source-Table46'!S92)/'Source-Table46'!S95*(1-'Biodiesel-Fraction'!S2)</f>
        <v>0.49620884591471093</v>
      </c>
      <c r="T5" s="10">
        <f>SUM('Source-Table46'!T85,'Source-Table46'!T92)/'Source-Table46'!T95*(1-'Biodiesel-Fraction'!T2)</f>
        <v>0.49556224439365482</v>
      </c>
      <c r="U5" s="10">
        <f>SUM('Source-Table46'!U85,'Source-Table46'!U92)/'Source-Table46'!U95*(1-'Biodiesel-Fraction'!U2)</f>
        <v>0.49488218207790974</v>
      </c>
      <c r="V5" s="10">
        <f>SUM('Source-Table46'!V85,'Source-Table46'!V92)/'Source-Table46'!V95*(1-'Biodiesel-Fraction'!V2)</f>
        <v>0.4941919339479337</v>
      </c>
      <c r="W5" s="10">
        <f>SUM('Source-Table46'!W85,'Source-Table46'!W92)/'Source-Table46'!W95*(1-'Biodiesel-Fraction'!W2)</f>
        <v>0.49381317081935278</v>
      </c>
      <c r="X5" s="10">
        <f>SUM('Source-Table46'!X85,'Source-Table46'!X92)/'Source-Table46'!X95*(1-'Biodiesel-Fraction'!X2)</f>
        <v>0.4934557571955579</v>
      </c>
      <c r="Y5" s="10">
        <f>SUM('Source-Table46'!Y85,'Source-Table46'!Y92)/'Source-Table46'!Y95*(1-'Biodiesel-Fraction'!Y2)</f>
        <v>0.49339048522890899</v>
      </c>
      <c r="Z5" s="10">
        <f>SUM('Source-Table46'!Z85,'Source-Table46'!Z92)/'Source-Table46'!Z95*(1-'Biodiesel-Fraction'!Z2)</f>
        <v>0.49322159608738642</v>
      </c>
      <c r="AA5" s="10">
        <f>SUM('Source-Table46'!AA85,'Source-Table46'!AA92)/'Source-Table46'!AA95*(1-'Biodiesel-Fraction'!AA2)</f>
        <v>0.49280805936062194</v>
      </c>
      <c r="AB5" s="10">
        <f>SUM('Source-Table46'!AB85,'Source-Table46'!AB92)/'Source-Table46'!AB95*(1-'Biodiesel-Fraction'!AB2)</f>
        <v>0.49235825797108507</v>
      </c>
      <c r="AC5" s="10">
        <f>SUM('Source-Table46'!AC85,'Source-Table46'!AC92)/'Source-Table46'!AC95*(1-'Biodiesel-Fraction'!AC2)</f>
        <v>0.49173683460509071</v>
      </c>
      <c r="AD5" s="10">
        <f>SUM('Source-Table46'!AD85,'Source-Table46'!AD92)/'Source-Table46'!AD95*(1-'Biodiesel-Fraction'!AD2)</f>
        <v>0.4913599457011763</v>
      </c>
      <c r="AE5" s="10">
        <f>SUM('Source-Table46'!AE85,'Source-Table46'!AE92)/'Source-Table46'!AE95*(1-'Biodiesel-Fraction'!AE2)</f>
        <v>0.49109305764482519</v>
      </c>
    </row>
    <row r="6" spans="1:31" x14ac:dyDescent="0.25">
      <c r="A6" s="1" t="s">
        <v>156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  <c r="Z6" s="9">
        <v>0</v>
      </c>
      <c r="AA6" s="9">
        <v>0</v>
      </c>
      <c r="AB6" s="9">
        <v>0</v>
      </c>
      <c r="AC6" s="9">
        <v>0</v>
      </c>
      <c r="AD6" s="9">
        <v>0</v>
      </c>
      <c r="AE6" s="9">
        <v>0</v>
      </c>
    </row>
    <row r="7" spans="1:31" x14ac:dyDescent="0.25">
      <c r="A7" s="1" t="s">
        <v>155</v>
      </c>
      <c r="B7" s="10">
        <f>SUM('Source-Table46'!B85,'Source-Table46'!B92)/'Source-Table46'!B95*('Biodiesel-Fraction'!B2)</f>
        <v>1.032933437769086E-2</v>
      </c>
      <c r="C7" s="10">
        <f>SUM('Source-Table46'!C85,'Source-Table46'!C92)/'Source-Table46'!C95*('Biodiesel-Fraction'!C2)</f>
        <v>1.0527471997018161E-2</v>
      </c>
      <c r="D7" s="10">
        <f>SUM('Source-Table46'!D85,'Source-Table46'!D92)/'Source-Table46'!D95*('Biodiesel-Fraction'!D2)</f>
        <v>1.510943100126029E-2</v>
      </c>
      <c r="E7" s="10">
        <f>SUM('Source-Table46'!E85,'Source-Table46'!E92)/'Source-Table46'!E95*('Biodiesel-Fraction'!E2)</f>
        <v>1.5387026948277016E-2</v>
      </c>
      <c r="F7" s="10">
        <f>SUM('Source-Table46'!F85,'Source-Table46'!F92)/'Source-Table46'!F95*('Biodiesel-Fraction'!F2)</f>
        <v>1.4750114749212109E-2</v>
      </c>
      <c r="G7" s="10">
        <f>SUM('Source-Table46'!G85,'Source-Table46'!G92)/'Source-Table46'!G95*('Biodiesel-Fraction'!G2)</f>
        <v>1.3740742248626257E-2</v>
      </c>
      <c r="H7" s="10">
        <f>SUM('Source-Table46'!H85,'Source-Table46'!H92)/'Source-Table46'!H95*('Biodiesel-Fraction'!H2)</f>
        <v>1.3429323141406149E-2</v>
      </c>
      <c r="I7" s="10">
        <f>SUM('Source-Table46'!I85,'Source-Table46'!I92)/'Source-Table46'!I95*('Biodiesel-Fraction'!I2)</f>
        <v>1.3079575543495947E-2</v>
      </c>
      <c r="J7" s="10">
        <f>SUM('Source-Table46'!J85,'Source-Table46'!J92)/'Source-Table46'!J95*('Biodiesel-Fraction'!J2)</f>
        <v>1.3164085905369756E-2</v>
      </c>
      <c r="K7" s="10">
        <f>SUM('Source-Table46'!K85,'Source-Table46'!K92)/'Source-Table46'!K95*('Biodiesel-Fraction'!K2)</f>
        <v>1.3196020403784347E-2</v>
      </c>
      <c r="L7" s="10">
        <f>SUM('Source-Table46'!L85,'Source-Table46'!L92)/'Source-Table46'!L95*('Biodiesel-Fraction'!L2)</f>
        <v>1.3067719198715039E-2</v>
      </c>
      <c r="M7" s="10">
        <f>SUM('Source-Table46'!M85,'Source-Table46'!M92)/'Source-Table46'!M95*('Biodiesel-Fraction'!M2)</f>
        <v>1.3007655957415792E-2</v>
      </c>
      <c r="N7" s="10">
        <f>SUM('Source-Table46'!N85,'Source-Table46'!N92)/'Source-Table46'!N95*('Biodiesel-Fraction'!N2)</f>
        <v>1.2732852645454474E-2</v>
      </c>
      <c r="O7" s="10">
        <f>SUM('Source-Table46'!O85,'Source-Table46'!O92)/'Source-Table46'!O95*('Biodiesel-Fraction'!O2)</f>
        <v>1.2796309035749489E-2</v>
      </c>
      <c r="P7" s="10">
        <f>SUM('Source-Table46'!P85,'Source-Table46'!P92)/'Source-Table46'!P95*('Biodiesel-Fraction'!P2)</f>
        <v>1.2425260831276786E-2</v>
      </c>
      <c r="Q7" s="10">
        <f>SUM('Source-Table46'!Q85,'Source-Table46'!Q92)/'Source-Table46'!Q95*('Biodiesel-Fraction'!Q2)</f>
        <v>1.2276446303833745E-2</v>
      </c>
      <c r="R7" s="10">
        <f>SUM('Source-Table46'!R85,'Source-Table46'!R92)/'Source-Table46'!R95*('Biodiesel-Fraction'!R2)</f>
        <v>1.2173894274878087E-2</v>
      </c>
      <c r="S7" s="10">
        <f>SUM('Source-Table46'!S85,'Source-Table46'!S92)/'Source-Table46'!S95*('Biodiesel-Fraction'!S2)</f>
        <v>1.2104499037087791E-2</v>
      </c>
      <c r="T7" s="10">
        <f>SUM('Source-Table46'!T85,'Source-Table46'!T92)/'Source-Table46'!T95*('Biodiesel-Fraction'!T2)</f>
        <v>1.2030934081118338E-2</v>
      </c>
      <c r="U7" s="10">
        <f>SUM('Source-Table46'!U85,'Source-Table46'!U92)/'Source-Table46'!U95*('Biodiesel-Fraction'!U2)</f>
        <v>1.1995664571015172E-2</v>
      </c>
      <c r="V7" s="10">
        <f>SUM('Source-Table46'!V85,'Source-Table46'!V92)/'Source-Table46'!V95*('Biodiesel-Fraction'!V2)</f>
        <v>1.2110459886351741E-2</v>
      </c>
      <c r="W7" s="10">
        <f>SUM('Source-Table46'!W85,'Source-Table46'!W92)/'Source-Table46'!W95*('Biodiesel-Fraction'!W2)</f>
        <v>1.2057647357784931E-2</v>
      </c>
      <c r="X7" s="10">
        <f>SUM('Source-Table46'!X85,'Source-Table46'!X92)/'Source-Table46'!X95*('Biodiesel-Fraction'!X2)</f>
        <v>1.2015265064221117E-2</v>
      </c>
      <c r="Y7" s="10">
        <f>SUM('Source-Table46'!Y85,'Source-Table46'!Y92)/'Source-Table46'!Y95*('Biodiesel-Fraction'!Y2)</f>
        <v>1.1933257412301749E-2</v>
      </c>
      <c r="Z7" s="10">
        <f>SUM('Source-Table46'!Z85,'Source-Table46'!Z92)/'Source-Table46'!Z95*('Biodiesel-Fraction'!Z2)</f>
        <v>1.184935874917341E-2</v>
      </c>
      <c r="AA7" s="10">
        <f>SUM('Source-Table46'!AA85,'Source-Table46'!AA92)/'Source-Table46'!AA95*('Biodiesel-Fraction'!AA2)</f>
        <v>1.1789445301570837E-2</v>
      </c>
      <c r="AB7" s="10">
        <f>SUM('Source-Table46'!AB85,'Source-Table46'!AB92)/'Source-Table46'!AB95*('Biodiesel-Fraction'!AB2)</f>
        <v>1.1706624502173269E-2</v>
      </c>
      <c r="AC7" s="10">
        <f>SUM('Source-Table46'!AC85,'Source-Table46'!AC92)/'Source-Table46'!AC95*('Biodiesel-Fraction'!AC2)</f>
        <v>1.1686660703065489E-2</v>
      </c>
      <c r="AD7" s="10">
        <f>SUM('Source-Table46'!AD85,'Source-Table46'!AD92)/'Source-Table46'!AD95*('Biodiesel-Fraction'!AD2)</f>
        <v>1.1613431273165479E-2</v>
      </c>
      <c r="AE7" s="10">
        <f>SUM('Source-Table46'!AE85,'Source-Table46'!AE92)/'Source-Table46'!AE95*('Biodiesel-Fraction'!AE2)</f>
        <v>1.1650852196585959E-2</v>
      </c>
    </row>
    <row r="8" spans="1:31" x14ac:dyDescent="0.25">
      <c r="A8" s="1" t="s">
        <v>153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  <c r="Z8" s="9">
        <v>0</v>
      </c>
      <c r="AA8" s="9">
        <v>0</v>
      </c>
      <c r="AB8" s="9">
        <v>0</v>
      </c>
      <c r="AC8" s="9">
        <v>0</v>
      </c>
      <c r="AD8" s="9">
        <v>0</v>
      </c>
      <c r="AE8" s="9">
        <v>0</v>
      </c>
    </row>
    <row r="9" spans="1:31" x14ac:dyDescent="0.25">
      <c r="B9" s="8"/>
    </row>
    <row r="10" spans="1:31" x14ac:dyDescent="0.25">
      <c r="B10" s="8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E1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40.140625" style="13" customWidth="1"/>
    <col min="2" max="2" width="12.140625" style="13" bestFit="1" customWidth="1"/>
    <col min="3" max="30" width="10.5703125" style="13" bestFit="1" customWidth="1"/>
    <col min="31" max="16384" width="9.140625" style="13"/>
  </cols>
  <sheetData>
    <row r="1" spans="1:31" x14ac:dyDescent="0.25">
      <c r="A1" s="1" t="s">
        <v>122</v>
      </c>
      <c r="B1" s="1">
        <v>2011</v>
      </c>
      <c r="C1" s="1">
        <v>2012</v>
      </c>
      <c r="D1" s="1">
        <v>2013</v>
      </c>
      <c r="E1" s="1">
        <v>2014</v>
      </c>
      <c r="F1" s="1">
        <v>2015</v>
      </c>
      <c r="G1" s="1">
        <v>2016</v>
      </c>
      <c r="H1" s="1">
        <v>2017</v>
      </c>
      <c r="I1" s="1">
        <v>2018</v>
      </c>
      <c r="J1" s="1">
        <v>2019</v>
      </c>
      <c r="K1" s="1">
        <v>2020</v>
      </c>
      <c r="L1" s="1">
        <v>2021</v>
      </c>
      <c r="M1" s="1">
        <v>2022</v>
      </c>
      <c r="N1" s="1">
        <v>2023</v>
      </c>
      <c r="O1" s="1">
        <v>2024</v>
      </c>
      <c r="P1" s="1">
        <v>2025</v>
      </c>
      <c r="Q1" s="1">
        <v>2026</v>
      </c>
      <c r="R1" s="1">
        <v>2027</v>
      </c>
      <c r="S1" s="1">
        <v>2028</v>
      </c>
      <c r="T1" s="1">
        <v>2029</v>
      </c>
      <c r="U1" s="1">
        <v>2030</v>
      </c>
      <c r="V1" s="1">
        <v>2031</v>
      </c>
      <c r="W1" s="1">
        <v>2032</v>
      </c>
      <c r="X1" s="1">
        <v>2033</v>
      </c>
      <c r="Y1" s="1">
        <v>2034</v>
      </c>
      <c r="Z1" s="1">
        <v>2035</v>
      </c>
      <c r="AA1" s="1">
        <v>2036</v>
      </c>
      <c r="AB1" s="1">
        <v>2037</v>
      </c>
      <c r="AC1" s="1">
        <v>2038</v>
      </c>
      <c r="AD1" s="1">
        <v>2039</v>
      </c>
      <c r="AE1" s="1">
        <v>2040</v>
      </c>
    </row>
    <row r="2" spans="1:31" x14ac:dyDescent="0.25">
      <c r="A2" s="1" t="s">
        <v>149</v>
      </c>
      <c r="B2" s="12">
        <v>0</v>
      </c>
      <c r="C2" s="12">
        <v>0</v>
      </c>
      <c r="D2" s="12">
        <v>0</v>
      </c>
      <c r="E2" s="12">
        <v>0</v>
      </c>
      <c r="F2" s="12">
        <v>0</v>
      </c>
      <c r="G2" s="12">
        <v>0</v>
      </c>
      <c r="H2" s="12">
        <v>0</v>
      </c>
      <c r="I2" s="12">
        <v>0</v>
      </c>
      <c r="J2" s="12">
        <v>0</v>
      </c>
      <c r="K2" s="12">
        <v>0</v>
      </c>
      <c r="L2" s="12">
        <v>0</v>
      </c>
      <c r="M2" s="12">
        <v>0</v>
      </c>
      <c r="N2" s="12">
        <v>0</v>
      </c>
      <c r="O2" s="12">
        <v>0</v>
      </c>
      <c r="P2" s="12">
        <v>0</v>
      </c>
      <c r="Q2" s="12">
        <v>0</v>
      </c>
      <c r="R2" s="12">
        <v>0</v>
      </c>
      <c r="S2" s="12">
        <v>0</v>
      </c>
      <c r="T2" s="12">
        <v>0</v>
      </c>
      <c r="U2" s="12">
        <v>0</v>
      </c>
      <c r="V2" s="12">
        <v>0</v>
      </c>
      <c r="W2" s="12">
        <v>0</v>
      </c>
      <c r="X2" s="12">
        <v>0</v>
      </c>
      <c r="Y2" s="12">
        <v>0</v>
      </c>
      <c r="Z2" s="12">
        <v>0</v>
      </c>
      <c r="AA2" s="12">
        <v>0</v>
      </c>
      <c r="AB2" s="12">
        <v>0</v>
      </c>
      <c r="AC2" s="12">
        <v>0</v>
      </c>
      <c r="AD2" s="12">
        <v>0</v>
      </c>
      <c r="AE2" s="12">
        <v>0</v>
      </c>
    </row>
    <row r="3" spans="1:31" x14ac:dyDescent="0.25">
      <c r="A3" s="1" t="s">
        <v>150</v>
      </c>
      <c r="B3" s="10">
        <f>SUM('Source-Table46'!B31:B32)/'Source-Table46'!B33</f>
        <v>0</v>
      </c>
      <c r="C3" s="10">
        <f>SUM('Source-Table46'!C31:C32)/'Source-Table46'!C33</f>
        <v>0</v>
      </c>
      <c r="D3" s="10">
        <f>SUM('Source-Table46'!D31:D32)/'Source-Table46'!D33</f>
        <v>0</v>
      </c>
      <c r="E3" s="10">
        <f>SUM('Source-Table46'!E31:E32)/'Source-Table46'!E33</f>
        <v>0</v>
      </c>
      <c r="F3" s="10">
        <f>SUM('Source-Table46'!F31:F32)/'Source-Table46'!F33</f>
        <v>0</v>
      </c>
      <c r="G3" s="10">
        <f>SUM('Source-Table46'!G31:G32)/'Source-Table46'!G33</f>
        <v>0</v>
      </c>
      <c r="H3" s="10">
        <f>SUM('Source-Table46'!H31:H32)/'Source-Table46'!H33</f>
        <v>1.1156789511287269E-3</v>
      </c>
      <c r="I3" s="10">
        <f>SUM('Source-Table46'!I31:I32)/'Source-Table46'!I33</f>
        <v>3.3439986619220722E-3</v>
      </c>
      <c r="J3" s="10">
        <f>SUM('Source-Table46'!J31:J32)/'Source-Table46'!J33</f>
        <v>6.6784632122466221E-3</v>
      </c>
      <c r="K3" s="10">
        <f>SUM('Source-Table46'!K31:K32)/'Source-Table46'!K33</f>
        <v>1.1109793883180787E-2</v>
      </c>
      <c r="L3" s="10">
        <f>SUM('Source-Table46'!L31:L32)/'Source-Table46'!L33</f>
        <v>1.6624395966284941E-2</v>
      </c>
      <c r="M3" s="10">
        <f>SUM('Source-Table46'!M31:M32)/'Source-Table46'!M33</f>
        <v>2.5677407563466342E-2</v>
      </c>
      <c r="N3" s="10">
        <f>SUM('Source-Table46'!N31:N32)/'Source-Table46'!N33</f>
        <v>3.818112110977176E-2</v>
      </c>
      <c r="O3" s="10">
        <f>SUM('Source-Table46'!O31:O32)/'Source-Table46'!O33</f>
        <v>5.4007253332526942E-2</v>
      </c>
      <c r="P3" s="10">
        <f>SUM('Source-Table46'!P31:P32)/'Source-Table46'!P33</f>
        <v>7.298964857180025E-2</v>
      </c>
      <c r="Q3" s="10">
        <f>SUM('Source-Table46'!Q31:Q32)/'Source-Table46'!Q33</f>
        <v>9.4948140323992888E-2</v>
      </c>
      <c r="R3" s="10">
        <f>SUM('Source-Table46'!R31:R32)/'Source-Table46'!R33</f>
        <v>0.1163936061259621</v>
      </c>
      <c r="S3" s="10">
        <f>SUM('Source-Table46'!S31:S32)/'Source-Table46'!S33</f>
        <v>0.13735844856724908</v>
      </c>
      <c r="T3" s="10">
        <f>SUM('Source-Table46'!T31:T32)/'Source-Table46'!T33</f>
        <v>0.1578380611799941</v>
      </c>
      <c r="U3" s="10">
        <f>SUM('Source-Table46'!U31:U32)/'Source-Table46'!U33</f>
        <v>0.17784849372998268</v>
      </c>
      <c r="V3" s="10">
        <f>SUM('Source-Table46'!V31:V32)/'Source-Table46'!V33</f>
        <v>0.19741005513878884</v>
      </c>
      <c r="W3" s="10">
        <f>SUM('Source-Table46'!W31:W32)/'Source-Table46'!W33</f>
        <v>0.21647548838584743</v>
      </c>
      <c r="X3" s="10">
        <f>SUM('Source-Table46'!X31:X32)/'Source-Table46'!X33</f>
        <v>0.23509951226001602</v>
      </c>
      <c r="Y3" s="10">
        <f>SUM('Source-Table46'!Y31:Y32)/'Source-Table46'!Y33</f>
        <v>0.25327680045797263</v>
      </c>
      <c r="Z3" s="10">
        <f>SUM('Source-Table46'!Z31:Z32)/'Source-Table46'!Z33</f>
        <v>0.27100287171638887</v>
      </c>
      <c r="AA3" s="10">
        <f>SUM('Source-Table46'!AA31:AA32)/'Source-Table46'!AA33</f>
        <v>0.288295020609041</v>
      </c>
      <c r="AB3" s="10">
        <f>SUM('Source-Table46'!AB31:AB32)/'Source-Table46'!AB33</f>
        <v>0.30519961476348978</v>
      </c>
      <c r="AC3" s="10">
        <f>SUM('Source-Table46'!AC31:AC32)/'Source-Table46'!AC33</f>
        <v>0.32167083365881882</v>
      </c>
      <c r="AD3" s="10">
        <f>SUM('Source-Table46'!AD31:AD32)/'Source-Table46'!AD33</f>
        <v>0.33775665565676166</v>
      </c>
      <c r="AE3" s="10">
        <f>SUM('Source-Table46'!AE31:AE32)/'Source-Table46'!AE33</f>
        <v>0.35344899820208636</v>
      </c>
    </row>
    <row r="4" spans="1:31" x14ac:dyDescent="0.25">
      <c r="A4" s="1" t="s">
        <v>151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  <c r="Z4" s="9">
        <v>0</v>
      </c>
      <c r="AA4" s="9">
        <v>0</v>
      </c>
      <c r="AB4" s="9">
        <v>0</v>
      </c>
      <c r="AC4" s="9">
        <v>0</v>
      </c>
      <c r="AD4" s="9">
        <v>0</v>
      </c>
      <c r="AE4" s="9">
        <v>0</v>
      </c>
    </row>
    <row r="5" spans="1:31" x14ac:dyDescent="0.25">
      <c r="A5" s="1" t="s">
        <v>152</v>
      </c>
      <c r="B5" s="10">
        <f>'Source-Table46'!B29/'Source-Table46'!B33*(1-'Biodiesel-Fraction'!B2)</f>
        <v>0.98072334988393617</v>
      </c>
      <c r="C5" s="10">
        <f>'Source-Table46'!C29/'Source-Table46'!C33*(1-'Biodiesel-Fraction'!C2)</f>
        <v>0.98020120205541328</v>
      </c>
      <c r="D5" s="10">
        <f>'Source-Table46'!D29/'Source-Table46'!D33*(1-'Biodiesel-Fraction'!D2)</f>
        <v>0.97191600497928177</v>
      </c>
      <c r="E5" s="10">
        <f>'Source-Table46'!E29/'Source-Table46'!E33*(1-'Biodiesel-Fraction'!E2)</f>
        <v>0.97113694058352751</v>
      </c>
      <c r="F5" s="10">
        <f>'Source-Table46'!F29/'Source-Table46'!F33*(1-'Biodiesel-Fraction'!F2)</f>
        <v>0.97195646812584668</v>
      </c>
      <c r="G5" s="10">
        <f>'Source-Table46'!G29/'Source-Table46'!G33*(1-'Biodiesel-Fraction'!G2)</f>
        <v>0.97363398988596017</v>
      </c>
      <c r="H5" s="10">
        <f>'Source-Table46'!H29/'Source-Table46'!H33*(1-'Biodiesel-Fraction'!H2)</f>
        <v>0.9729419462227642</v>
      </c>
      <c r="I5" s="10">
        <f>'Source-Table46'!I29/'Source-Table46'!I33*(1-'Biodiesel-Fraction'!I2)</f>
        <v>0.97131005321960429</v>
      </c>
      <c r="J5" s="10">
        <f>'Source-Table46'!J29/'Source-Table46'!J33*(1-'Biodiesel-Fraction'!J2)</f>
        <v>0.96780849010342618</v>
      </c>
      <c r="K5" s="10">
        <f>'Source-Table46'!K29/'Source-Table46'!K33*(1-'Biodiesel-Fraction'!K2)</f>
        <v>0.96338269647261598</v>
      </c>
      <c r="L5" s="10">
        <f>'Source-Table46'!L29/'Source-Table46'!L33*(1-'Biodiesel-Fraction'!L2)</f>
        <v>0.95823975980892795</v>
      </c>
      <c r="M5" s="10">
        <f>'Source-Table46'!M29/'Source-Table46'!M33*(1-'Biodiesel-Fraction'!M2)</f>
        <v>0.94953054394137504</v>
      </c>
      <c r="N5" s="10">
        <f>'Source-Table46'!N29/'Source-Table46'!N33*(1-'Biodiesel-Fraction'!N2)</f>
        <v>0.93786447799788697</v>
      </c>
      <c r="O5" s="10">
        <f>'Source-Table46'!O29/'Source-Table46'!O33*(1-'Biodiesel-Fraction'!O2)</f>
        <v>0.92230073423091197</v>
      </c>
      <c r="P5" s="10">
        <f>'Source-Table46'!P29/'Source-Table46'!P33*(1-'Biodiesel-Fraction'!P2)</f>
        <v>0.90444194051845084</v>
      </c>
      <c r="Q5" s="10">
        <f>'Source-Table46'!Q29/'Source-Table46'!Q33*(1-'Biodiesel-Fraction'!Q2)</f>
        <v>0.88325157472604054</v>
      </c>
      <c r="R5" s="10">
        <f>'Source-Table46'!R29/'Source-Table46'!R33*(1-'Biodiesel-Fraction'!R2)</f>
        <v>0.86247646422572588</v>
      </c>
      <c r="S5" s="10">
        <f>'Source-Table46'!S29/'Source-Table46'!S33*(1-'Biodiesel-Fraction'!S2)</f>
        <v>0.8420993768119801</v>
      </c>
      <c r="T5" s="10">
        <f>'Source-Table46'!T29/'Source-Table46'!T33*(1-'Biodiesel-Fraction'!T2)</f>
        <v>0.82220111678381236</v>
      </c>
      <c r="U5" s="10">
        <f>'Source-Table46'!U29/'Source-Table46'!U33*(1-'Biodiesel-Fraction'!U2)</f>
        <v>0.802694626272212</v>
      </c>
      <c r="V5" s="10">
        <f>'Source-Table46'!V29/'Source-Table46'!V33*(1-'Biodiesel-Fraction'!V2)</f>
        <v>0.78339244303515487</v>
      </c>
      <c r="W5" s="10">
        <f>'Source-Table46'!W29/'Source-Table46'!W33*(1-'Biodiesel-Fraction'!W2)</f>
        <v>0.76484888731459044</v>
      </c>
      <c r="X5" s="10">
        <f>'Source-Table46'!X29/'Source-Table46'!X33*(1-'Biodiesel-Fraction'!X2)</f>
        <v>0.74671845414762783</v>
      </c>
      <c r="Y5" s="10">
        <f>'Source-Table46'!Y29/'Source-Table46'!Y33*(1-'Biodiesel-Fraction'!Y2)</f>
        <v>0.72908926043525835</v>
      </c>
      <c r="Z5" s="10">
        <f>'Source-Table46'!Z29/'Source-Table46'!Z33*(1-'Biodiesel-Fraction'!Z2)</f>
        <v>0.71189427097862834</v>
      </c>
      <c r="AA5" s="10">
        <f>'Source-Table46'!AA29/'Source-Table46'!AA33*(1-'Biodiesel-Fraction'!AA2)</f>
        <v>0.69507664727677954</v>
      </c>
      <c r="AB5" s="10">
        <f>'Source-Table46'!AB29/'Source-Table46'!AB33*(1-'Biodiesel-Fraction'!AB2)</f>
        <v>0.67866400112423897</v>
      </c>
      <c r="AC5" s="10">
        <f>'Source-Table46'!AC29/'Source-Table46'!AC33*(1-'Biodiesel-Fraction'!AC2)</f>
        <v>0.66258214331997356</v>
      </c>
      <c r="AD5" s="10">
        <f>'Source-Table46'!AD29/'Source-Table46'!AD33*(1-'Biodiesel-Fraction'!AD2)</f>
        <v>0.64695247527761868</v>
      </c>
      <c r="AE5" s="10">
        <f>'Source-Table46'!AE29/'Source-Table46'!AE33*(1-'Biodiesel-Fraction'!AE2)</f>
        <v>0.6315674882992055</v>
      </c>
    </row>
    <row r="6" spans="1:31" x14ac:dyDescent="0.25">
      <c r="A6" s="1" t="s">
        <v>156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  <c r="Z6" s="9">
        <v>0</v>
      </c>
      <c r="AA6" s="9">
        <v>0</v>
      </c>
      <c r="AB6" s="9">
        <v>0</v>
      </c>
      <c r="AC6" s="9">
        <v>0</v>
      </c>
      <c r="AD6" s="9">
        <v>0</v>
      </c>
      <c r="AE6" s="9">
        <v>0</v>
      </c>
    </row>
    <row r="7" spans="1:31" x14ac:dyDescent="0.25">
      <c r="A7" s="1" t="s">
        <v>155</v>
      </c>
      <c r="B7" s="10">
        <f>'Source-Table46'!B29/'Source-Table46'!B33*('Biodiesel-Fraction'!B2)</f>
        <v>1.9276650116063807E-2</v>
      </c>
      <c r="C7" s="10">
        <f>'Source-Table46'!C29/'Source-Table46'!C33*('Biodiesel-Fraction'!C2)</f>
        <v>1.9798797944586697E-2</v>
      </c>
      <c r="D7" s="10">
        <f>'Source-Table46'!D29/'Source-Table46'!D33*('Biodiesel-Fraction'!D2)</f>
        <v>2.8083995020718285E-2</v>
      </c>
      <c r="E7" s="10">
        <f>'Source-Table46'!E29/'Source-Table46'!E33*('Biodiesel-Fraction'!E2)</f>
        <v>2.886305941647245E-2</v>
      </c>
      <c r="F7" s="10">
        <f>'Source-Table46'!F29/'Source-Table46'!F33*('Biodiesel-Fraction'!F2)</f>
        <v>2.8043531874153347E-2</v>
      </c>
      <c r="G7" s="10">
        <f>'Source-Table46'!G29/'Source-Table46'!G33*('Biodiesel-Fraction'!G2)</f>
        <v>2.6366010114039853E-2</v>
      </c>
      <c r="H7" s="10">
        <f>'Source-Table46'!H29/'Source-Table46'!H33*('Biodiesel-Fraction'!H2)</f>
        <v>2.5942356536213289E-2</v>
      </c>
      <c r="I7" s="10">
        <f>'Source-Table46'!I29/'Source-Table46'!I33*('Biodiesel-Fraction'!I2)</f>
        <v>2.5345934627971647E-2</v>
      </c>
      <c r="J7" s="10">
        <f>'Source-Table46'!J29/'Source-Table46'!J33*('Biodiesel-Fraction'!J2)</f>
        <v>2.5513039967182131E-2</v>
      </c>
      <c r="K7" s="10">
        <f>'Source-Table46'!K29/'Source-Table46'!K33*('Biodiesel-Fraction'!K2)</f>
        <v>2.5507480541065122E-2</v>
      </c>
      <c r="L7" s="10">
        <f>'Source-Table46'!L29/'Source-Table46'!L33*('Biodiesel-Fraction'!L2)</f>
        <v>2.5135824165135868E-2</v>
      </c>
      <c r="M7" s="10">
        <f>'Source-Table46'!M29/'Source-Table46'!M33*('Biodiesel-Fraction'!M2)</f>
        <v>2.4792017541807612E-2</v>
      </c>
      <c r="N7" s="10">
        <f>'Source-Table46'!N29/'Source-Table46'!N33*('Biodiesel-Fraction'!N2)</f>
        <v>2.3954400892341285E-2</v>
      </c>
      <c r="O7" s="10">
        <f>'Source-Table46'!O29/'Source-Table46'!O33*('Biodiesel-Fraction'!O2)</f>
        <v>2.3692008038717658E-2</v>
      </c>
      <c r="P7" s="10">
        <f>'Source-Table46'!P29/'Source-Table46'!P33*('Biodiesel-Fraction'!P2)</f>
        <v>2.2568443690061241E-2</v>
      </c>
      <c r="Q7" s="10">
        <f>'Source-Table46'!Q29/'Source-Table46'!Q33*('Biodiesel-Fraction'!Q2)</f>
        <v>2.1800251924748472E-2</v>
      </c>
      <c r="R7" s="10">
        <f>'Source-Table46'!R29/'Source-Table46'!R33*('Biodiesel-Fraction'!R2)</f>
        <v>2.112995385788477E-2</v>
      </c>
      <c r="S7" s="10">
        <f>'Source-Table46'!S29/'Source-Table46'!S33*('Biodiesel-Fraction'!S2)</f>
        <v>2.0542139020038472E-2</v>
      </c>
      <c r="T7" s="10">
        <f>'Source-Table46'!T29/'Source-Table46'!T33*('Biodiesel-Fraction'!T2)</f>
        <v>1.9960857691148561E-2</v>
      </c>
      <c r="U7" s="10">
        <f>'Source-Table46'!U29/'Source-Table46'!U33*('Biodiesel-Fraction'!U2)</f>
        <v>1.9456864357670405E-2</v>
      </c>
      <c r="V7" s="10">
        <f>'Source-Table46'!V29/'Source-Table46'!V33*('Biodiesel-Fraction'!V2)</f>
        <v>1.9197486047289221E-2</v>
      </c>
      <c r="W7" s="10">
        <f>'Source-Table46'!W29/'Source-Table46'!W33*('Biodiesel-Fraction'!W2)</f>
        <v>1.8675642348565908E-2</v>
      </c>
      <c r="X7" s="10">
        <f>'Source-Table46'!X29/'Source-Table46'!X33*('Biodiesel-Fraction'!X2)</f>
        <v>1.8182015356188363E-2</v>
      </c>
      <c r="Y7" s="10">
        <f>'Source-Table46'!Y29/'Source-Table46'!Y33*('Biodiesel-Fraction'!Y2)</f>
        <v>1.7633922991607924E-2</v>
      </c>
      <c r="Z7" s="10">
        <f>'Source-Table46'!Z29/'Source-Table46'!Z33*('Biodiesel-Fraction'!Z2)</f>
        <v>1.7102841147313589E-2</v>
      </c>
      <c r="AA7" s="10">
        <f>'Source-Table46'!AA29/'Source-Table46'!AA33*('Biodiesel-Fraction'!AA2)</f>
        <v>1.6628315949419777E-2</v>
      </c>
      <c r="AB7" s="10">
        <f>'Source-Table46'!AB29/'Source-Table46'!AB33*('Biodiesel-Fraction'!AB2)</f>
        <v>1.6136348879458712E-2</v>
      </c>
      <c r="AC7" s="10">
        <f>'Source-Table46'!AC29/'Source-Table46'!AC33*('Biodiesel-Fraction'!AC2)</f>
        <v>1.5746985281485108E-2</v>
      </c>
      <c r="AD7" s="10">
        <f>'Source-Table46'!AD29/'Source-Table46'!AD33*('Biodiesel-Fraction'!AD2)</f>
        <v>1.5290904711248478E-2</v>
      </c>
      <c r="AE7" s="10">
        <f>'Source-Table46'!AE29/'Source-Table46'!AE33*('Biodiesel-Fraction'!AE2)</f>
        <v>1.4983513498708105E-2</v>
      </c>
    </row>
    <row r="8" spans="1:31" x14ac:dyDescent="0.25">
      <c r="A8" s="1" t="s">
        <v>153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  <c r="Z8" s="9">
        <v>0</v>
      </c>
      <c r="AA8" s="9">
        <v>0</v>
      </c>
      <c r="AB8" s="9">
        <v>0</v>
      </c>
      <c r="AC8" s="9">
        <v>0</v>
      </c>
      <c r="AD8" s="9">
        <v>0</v>
      </c>
      <c r="AE8" s="9">
        <v>0</v>
      </c>
    </row>
    <row r="9" spans="1:31" x14ac:dyDescent="0.25">
      <c r="B9" s="8"/>
    </row>
    <row r="10" spans="1:31" x14ac:dyDescent="0.25">
      <c r="B10" s="8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E1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40.140625" style="13" customWidth="1"/>
    <col min="2" max="2" width="12.140625" style="13" bestFit="1" customWidth="1"/>
    <col min="3" max="30" width="10.5703125" style="13" bestFit="1" customWidth="1"/>
    <col min="31" max="16384" width="9.140625" style="13"/>
  </cols>
  <sheetData>
    <row r="1" spans="1:31" x14ac:dyDescent="0.25">
      <c r="A1" s="1" t="s">
        <v>122</v>
      </c>
      <c r="B1" s="1">
        <v>2011</v>
      </c>
      <c r="C1" s="1">
        <v>2012</v>
      </c>
      <c r="D1" s="1">
        <v>2013</v>
      </c>
      <c r="E1" s="1">
        <v>2014</v>
      </c>
      <c r="F1" s="1">
        <v>2015</v>
      </c>
      <c r="G1" s="1">
        <v>2016</v>
      </c>
      <c r="H1" s="1">
        <v>2017</v>
      </c>
      <c r="I1" s="1">
        <v>2018</v>
      </c>
      <c r="J1" s="1">
        <v>2019</v>
      </c>
      <c r="K1" s="1">
        <v>2020</v>
      </c>
      <c r="L1" s="1">
        <v>2021</v>
      </c>
      <c r="M1" s="1">
        <v>2022</v>
      </c>
      <c r="N1" s="1">
        <v>2023</v>
      </c>
      <c r="O1" s="1">
        <v>2024</v>
      </c>
      <c r="P1" s="1">
        <v>2025</v>
      </c>
      <c r="Q1" s="1">
        <v>2026</v>
      </c>
      <c r="R1" s="1">
        <v>2027</v>
      </c>
      <c r="S1" s="1">
        <v>2028</v>
      </c>
      <c r="T1" s="1">
        <v>2029</v>
      </c>
      <c r="U1" s="1">
        <v>2030</v>
      </c>
      <c r="V1" s="1">
        <v>2031</v>
      </c>
      <c r="W1" s="1">
        <v>2032</v>
      </c>
      <c r="X1" s="1">
        <v>2033</v>
      </c>
      <c r="Y1" s="1">
        <v>2034</v>
      </c>
      <c r="Z1" s="1">
        <v>2035</v>
      </c>
      <c r="AA1" s="1">
        <v>2036</v>
      </c>
      <c r="AB1" s="1">
        <v>2037</v>
      </c>
      <c r="AC1" s="1">
        <v>2038</v>
      </c>
      <c r="AD1" s="1">
        <v>2039</v>
      </c>
      <c r="AE1" s="1">
        <v>2040</v>
      </c>
    </row>
    <row r="2" spans="1:31" x14ac:dyDescent="0.25">
      <c r="A2" s="1" t="s">
        <v>149</v>
      </c>
      <c r="B2" s="9">
        <v>0</v>
      </c>
      <c r="C2" s="9">
        <v>0</v>
      </c>
      <c r="D2" s="9">
        <v>0</v>
      </c>
      <c r="E2" s="9">
        <v>0</v>
      </c>
      <c r="F2" s="9">
        <v>0</v>
      </c>
      <c r="G2" s="9">
        <v>0</v>
      </c>
      <c r="H2" s="9">
        <v>0</v>
      </c>
      <c r="I2" s="9">
        <v>0</v>
      </c>
      <c r="J2" s="9">
        <v>0</v>
      </c>
      <c r="K2" s="9">
        <v>0</v>
      </c>
      <c r="L2" s="9">
        <v>0</v>
      </c>
      <c r="M2" s="9">
        <v>0</v>
      </c>
      <c r="N2" s="9">
        <v>0</v>
      </c>
      <c r="O2" s="9">
        <v>0</v>
      </c>
      <c r="P2" s="9">
        <v>0</v>
      </c>
      <c r="Q2" s="9">
        <v>0</v>
      </c>
      <c r="R2" s="9">
        <v>0</v>
      </c>
      <c r="S2" s="9">
        <v>0</v>
      </c>
      <c r="T2" s="9">
        <v>0</v>
      </c>
      <c r="U2" s="9">
        <v>0</v>
      </c>
      <c r="V2" s="9">
        <v>0</v>
      </c>
      <c r="W2" s="9">
        <v>0</v>
      </c>
      <c r="X2" s="9">
        <v>0</v>
      </c>
      <c r="Y2" s="9">
        <v>0</v>
      </c>
      <c r="Z2" s="9">
        <v>0</v>
      </c>
      <c r="AA2" s="9">
        <v>0</v>
      </c>
      <c r="AB2" s="9">
        <v>0</v>
      </c>
      <c r="AC2" s="9">
        <v>0</v>
      </c>
      <c r="AD2" s="9">
        <v>0</v>
      </c>
      <c r="AE2" s="9">
        <v>0</v>
      </c>
    </row>
    <row r="3" spans="1:31" x14ac:dyDescent="0.25">
      <c r="A3" s="1" t="s">
        <v>150</v>
      </c>
      <c r="B3" s="12">
        <v>0</v>
      </c>
      <c r="C3" s="12">
        <v>0</v>
      </c>
      <c r="D3" s="12">
        <v>0</v>
      </c>
      <c r="E3" s="12">
        <v>0</v>
      </c>
      <c r="F3" s="12">
        <v>0</v>
      </c>
      <c r="G3" s="12">
        <v>0</v>
      </c>
      <c r="H3" s="12">
        <v>0</v>
      </c>
      <c r="I3" s="12">
        <v>0</v>
      </c>
      <c r="J3" s="12">
        <v>0</v>
      </c>
      <c r="K3" s="12">
        <v>0</v>
      </c>
      <c r="L3" s="12">
        <v>0</v>
      </c>
      <c r="M3" s="12">
        <v>0</v>
      </c>
      <c r="N3" s="12">
        <v>0</v>
      </c>
      <c r="O3" s="12">
        <v>0</v>
      </c>
      <c r="P3" s="12">
        <v>0</v>
      </c>
      <c r="Q3" s="12">
        <v>0</v>
      </c>
      <c r="R3" s="12">
        <v>0</v>
      </c>
      <c r="S3" s="12">
        <v>0</v>
      </c>
      <c r="T3" s="12">
        <v>0</v>
      </c>
      <c r="U3" s="12">
        <v>0</v>
      </c>
      <c r="V3" s="12">
        <v>0</v>
      </c>
      <c r="W3" s="12">
        <v>0</v>
      </c>
      <c r="X3" s="12">
        <v>0</v>
      </c>
      <c r="Y3" s="12">
        <v>0</v>
      </c>
      <c r="Z3" s="12">
        <v>0</v>
      </c>
      <c r="AA3" s="12">
        <v>0</v>
      </c>
      <c r="AB3" s="12">
        <v>0</v>
      </c>
      <c r="AC3" s="12">
        <v>0</v>
      </c>
      <c r="AD3" s="12">
        <v>0</v>
      </c>
      <c r="AE3" s="12">
        <v>0</v>
      </c>
    </row>
    <row r="4" spans="1:31" x14ac:dyDescent="0.25">
      <c r="A4" s="1" t="s">
        <v>151</v>
      </c>
      <c r="B4" s="10">
        <f>'Source-Table46'!B98/'Source-Table46'!B97</f>
        <v>0.8260891352149925</v>
      </c>
      <c r="C4" s="10">
        <f>'Source-Table46'!C98/'Source-Table46'!C97</f>
        <v>0.8313925766109419</v>
      </c>
      <c r="D4" s="10">
        <f>'Source-Table46'!D98/'Source-Table46'!D97</f>
        <v>0.82857692821019369</v>
      </c>
      <c r="E4" s="10">
        <f>'Source-Table46'!E98/'Source-Table46'!E97</f>
        <v>0.82459185273439828</v>
      </c>
      <c r="F4" s="10">
        <f>'Source-Table46'!F98/'Source-Table46'!F97</f>
        <v>0.82143814289467409</v>
      </c>
      <c r="G4" s="10">
        <f>'Source-Table46'!G98/'Source-Table46'!G97</f>
        <v>0.81818720902234365</v>
      </c>
      <c r="H4" s="10">
        <f>'Source-Table46'!H98/'Source-Table46'!H97</f>
        <v>0.81503446025541104</v>
      </c>
      <c r="I4" s="10">
        <f>'Source-Table46'!I98/'Source-Table46'!I97</f>
        <v>0.81281752824342302</v>
      </c>
      <c r="J4" s="10">
        <f>'Source-Table46'!J98/'Source-Table46'!J97</f>
        <v>0.8109482594053895</v>
      </c>
      <c r="K4" s="10">
        <f>'Source-Table46'!K98/'Source-Table46'!K97</f>
        <v>0.80916693932275263</v>
      </c>
      <c r="L4" s="10">
        <f>'Source-Table46'!L98/'Source-Table46'!L97</f>
        <v>0.80775181526387552</v>
      </c>
      <c r="M4" s="10">
        <f>'Source-Table46'!M98/'Source-Table46'!M97</f>
        <v>0.80623576443254608</v>
      </c>
      <c r="N4" s="10">
        <f>'Source-Table46'!N98/'Source-Table46'!N97</f>
        <v>0.80442011872026309</v>
      </c>
      <c r="O4" s="10">
        <f>'Source-Table46'!O98/'Source-Table46'!O97</f>
        <v>0.80208190159439219</v>
      </c>
      <c r="P4" s="10">
        <f>'Source-Table46'!P98/'Source-Table46'!P97</f>
        <v>0.79967687596951942</v>
      </c>
      <c r="Q4" s="10">
        <f>'Source-Table46'!Q98/'Source-Table46'!Q97</f>
        <v>0.7973191593359249</v>
      </c>
      <c r="R4" s="10">
        <f>'Source-Table46'!R98/'Source-Table46'!R97</f>
        <v>0.7950275796296955</v>
      </c>
      <c r="S4" s="10">
        <f>'Source-Table46'!S98/'Source-Table46'!S97</f>
        <v>0.79270698927801109</v>
      </c>
      <c r="T4" s="10">
        <f>'Source-Table46'!T98/'Source-Table46'!T97</f>
        <v>0.79039414342279335</v>
      </c>
      <c r="U4" s="10">
        <f>'Source-Table46'!U98/'Source-Table46'!U97</f>
        <v>0.78793463417944298</v>
      </c>
      <c r="V4" s="10">
        <f>'Source-Table46'!V98/'Source-Table46'!V97</f>
        <v>0.78565548706477373</v>
      </c>
      <c r="W4" s="10">
        <f>'Source-Table46'!W98/'Source-Table46'!W97</f>
        <v>0.78336547041844729</v>
      </c>
      <c r="X4" s="10">
        <f>'Source-Table46'!X98/'Source-Table46'!X97</f>
        <v>0.78105563944751999</v>
      </c>
      <c r="Y4" s="10">
        <f>'Source-Table46'!Y98/'Source-Table46'!Y97</f>
        <v>0.77868361979554146</v>
      </c>
      <c r="Z4" s="10">
        <f>'Source-Table46'!Z98/'Source-Table46'!Z97</f>
        <v>0.77612588594987708</v>
      </c>
      <c r="AA4" s="10">
        <f>'Source-Table46'!AA98/'Source-Table46'!AA97</f>
        <v>0.77354394299396334</v>
      </c>
      <c r="AB4" s="10">
        <f>'Source-Table46'!AB98/'Source-Table46'!AB97</f>
        <v>0.77088741565260865</v>
      </c>
      <c r="AC4" s="10">
        <f>'Source-Table46'!AC98/'Source-Table46'!AC97</f>
        <v>0.76821083906841425</v>
      </c>
      <c r="AD4" s="10">
        <f>'Source-Table46'!AD98/'Source-Table46'!AD97</f>
        <v>0.7656175445845268</v>
      </c>
      <c r="AE4" s="10">
        <f>'Source-Table46'!AE98/'Source-Table46'!AE97</f>
        <v>0.76295606055481513</v>
      </c>
    </row>
    <row r="5" spans="1:31" x14ac:dyDescent="0.25">
      <c r="A5" s="1" t="s">
        <v>152</v>
      </c>
      <c r="B5" s="10">
        <f>'Source-Table46'!B99/'Source-Table46'!B97*(1-'Biodiesel-Fraction'!B2)</f>
        <v>0.17055842939912461</v>
      </c>
      <c r="C5" s="10">
        <f>'Source-Table46'!C99/'Source-Table46'!C97*(1-'Biodiesel-Fraction'!C2)</f>
        <v>0.16526916616166148</v>
      </c>
      <c r="D5" s="10">
        <f>'Source-Table46'!D99/'Source-Table46'!D97*(1-'Biodiesel-Fraction'!D2)</f>
        <v>0.16660879483839636</v>
      </c>
      <c r="E5" s="10">
        <f>'Source-Table46'!E99/'Source-Table46'!E97*(1-'Biodiesel-Fraction'!E2)</f>
        <v>0.17034533148894129</v>
      </c>
      <c r="F5" s="10">
        <f>'Source-Table46'!F99/'Source-Table46'!F97*(1-'Biodiesel-Fraction'!F2)</f>
        <v>0.1735543359303944</v>
      </c>
      <c r="G5" s="10">
        <f>'Source-Table46'!G99/'Source-Table46'!G97*(1-'Biodiesel-Fraction'!G2)</f>
        <v>0.17701909717903777</v>
      </c>
      <c r="H5" s="10">
        <f>'Source-Table46'!H99/'Source-Table46'!H97*(1-'Biodiesel-Fraction'!H2)</f>
        <v>0.18016175393112552</v>
      </c>
      <c r="I5" s="10">
        <f>'Source-Table46'!I99/'Source-Table46'!I97*(1-'Biodiesel-Fraction'!I2)</f>
        <v>0.18242223878703412</v>
      </c>
      <c r="J5" s="10">
        <f>'Source-Table46'!J99/'Source-Table46'!J97*(1-'Biodiesel-Fraction'!J2)</f>
        <v>0.18419601177130379</v>
      </c>
      <c r="K5" s="10">
        <f>'Source-Table46'!K99/'Source-Table46'!K97*(1-'Biodiesel-Fraction'!K2)</f>
        <v>0.18591071508806295</v>
      </c>
      <c r="L5" s="10">
        <f>'Source-Table46'!L99/'Source-Table46'!L97*(1-'Biodiesel-Fraction'!L2)</f>
        <v>0.18733420610863108</v>
      </c>
      <c r="M5" s="10">
        <f>'Source-Table46'!M99/'Source-Table46'!M97*(1-'Biodiesel-Fraction'!M2)</f>
        <v>0.18883388577286289</v>
      </c>
      <c r="N5" s="10">
        <f>'Source-Table46'!N99/'Source-Table46'!N97*(1-'Biodiesel-Fraction'!N2)</f>
        <v>0.1907088879486159</v>
      </c>
      <c r="O5" s="10">
        <f>'Source-Table46'!O99/'Source-Table46'!O97*(1-'Biodiesel-Fraction'!O2)</f>
        <v>0.19296127812291519</v>
      </c>
      <c r="P5" s="10">
        <f>'Source-Table46'!P99/'Source-Table46'!P97*(1-'Biodiesel-Fraction'!P2)</f>
        <v>0.19544617634843381</v>
      </c>
      <c r="Q5" s="10">
        <f>'Source-Table46'!Q99/'Source-Table46'!Q97*(1-'Biodiesel-Fraction'!Q2)</f>
        <v>0.1977988476395256</v>
      </c>
      <c r="R5" s="10">
        <f>'Source-Table46'!R99/'Source-Table46'!R97*(1-'Biodiesel-Fraction'!R2)</f>
        <v>0.20007090635233782</v>
      </c>
      <c r="S5" s="10">
        <f>'Source-Table46'!S99/'Source-Table46'!S97*(1-'Biodiesel-Fraction'!S2)</f>
        <v>0.20235669953885324</v>
      </c>
      <c r="T5" s="10">
        <f>'Source-Table46'!T99/'Source-Table46'!T97*(1-'Biodiesel-Fraction'!T2)</f>
        <v>0.20463779123093295</v>
      </c>
      <c r="U5" s="10">
        <f>'Source-Table46'!U99/'Source-Table46'!U97*(1-'Biodiesel-Fraction'!U2)</f>
        <v>0.20704672539546903</v>
      </c>
      <c r="V5" s="10">
        <f>'Source-Table46'!V99/'Source-Table46'!V97*(1-'Biodiesel-Fraction'!V2)</f>
        <v>0.20921750208353762</v>
      </c>
      <c r="W5" s="10">
        <f>'Source-Table46'!W99/'Source-Table46'!W97*(1-'Biodiesel-Fraction'!W2)</f>
        <v>0.21147093866388025</v>
      </c>
      <c r="X5" s="10">
        <f>'Source-Table46'!X99/'Source-Table46'!X97*(1-'Biodiesel-Fraction'!X2)</f>
        <v>0.21373990518884348</v>
      </c>
      <c r="Y5" s="10">
        <f>'Source-Table46'!Y99/'Source-Table46'!Y97*(1-'Biodiesel-Fraction'!Y2)</f>
        <v>0.21608992468407373</v>
      </c>
      <c r="Z5" s="10">
        <f>'Source-Table46'!Z99/'Source-Table46'!Z97*(1-'Biodiesel-Fraction'!Z2)</f>
        <v>0.2186218139947218</v>
      </c>
      <c r="AA5" s="10">
        <f>'Source-Table46'!AA99/'Source-Table46'!AA97*(1-'Biodiesel-Fraction'!AA2)</f>
        <v>0.2211650860969224</v>
      </c>
      <c r="AB5" s="10">
        <f>'Source-Table46'!AB99/'Source-Table46'!AB97*(1-'Biodiesel-Fraction'!AB2)</f>
        <v>0.22379154852316266</v>
      </c>
      <c r="AC5" s="10">
        <f>'Source-Table46'!AC99/'Source-Table46'!AC97*(1-'Biodiesel-Fraction'!AC2)</f>
        <v>0.22640837654300666</v>
      </c>
      <c r="AD5" s="10">
        <f>'Source-Table46'!AD99/'Source-Table46'!AD97*(1-'Biodiesel-Fraction'!AD2)</f>
        <v>0.22897061690368603</v>
      </c>
      <c r="AE5" s="10">
        <f>'Source-Table46'!AE99/'Source-Table46'!AE97*(1-'Biodiesel-Fraction'!AE2)</f>
        <v>0.23155058599523115</v>
      </c>
    </row>
    <row r="6" spans="1:31" x14ac:dyDescent="0.25">
      <c r="A6" s="1" t="s">
        <v>156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  <c r="Z6" s="9">
        <v>0</v>
      </c>
      <c r="AA6" s="9">
        <v>0</v>
      </c>
      <c r="AB6" s="9">
        <v>0</v>
      </c>
      <c r="AC6" s="9">
        <v>0</v>
      </c>
      <c r="AD6" s="9">
        <v>0</v>
      </c>
      <c r="AE6" s="9">
        <v>0</v>
      </c>
    </row>
    <row r="7" spans="1:31" x14ac:dyDescent="0.25">
      <c r="A7" s="1" t="s">
        <v>155</v>
      </c>
      <c r="B7" s="10">
        <f>'Source-Table46'!B99/'Source-Table46'!B97*('Biodiesel-Fraction'!B2)</f>
        <v>3.3524185676433527E-3</v>
      </c>
      <c r="C7" s="10">
        <f>'Source-Table46'!C99/'Source-Table46'!C97*('Biodiesel-Fraction'!C2)</f>
        <v>3.3382236427007346E-3</v>
      </c>
      <c r="D7" s="10">
        <f>'Source-Table46'!D99/'Source-Table46'!D97*('Biodiesel-Fraction'!D2)</f>
        <v>4.8142437625040861E-3</v>
      </c>
      <c r="E7" s="10">
        <f>'Source-Table46'!E99/'Source-Table46'!E97*('Biodiesel-Fraction'!E2)</f>
        <v>5.0628157766604122E-3</v>
      </c>
      <c r="F7" s="10">
        <f>'Source-Table46'!F99/'Source-Table46'!F97*('Biodiesel-Fraction'!F2)</f>
        <v>5.0075046683380423E-3</v>
      </c>
      <c r="G7" s="10">
        <f>'Source-Table46'!G99/'Source-Table46'!G97*('Biodiesel-Fraction'!G2)</f>
        <v>4.7936774548589696E-3</v>
      </c>
      <c r="H7" s="10">
        <f>'Source-Table46'!H99/'Source-Table46'!H97*('Biodiesel-Fraction'!H2)</f>
        <v>4.8038019871749563E-3</v>
      </c>
      <c r="I7" s="10">
        <f>'Source-Table46'!I99/'Source-Table46'!I97*('Biodiesel-Fraction'!I2)</f>
        <v>4.760232969542871E-3</v>
      </c>
      <c r="J7" s="10">
        <f>'Source-Table46'!J99/'Source-Table46'!J97*('Biodiesel-Fraction'!J2)</f>
        <v>4.8557129413223229E-3</v>
      </c>
      <c r="K7" s="10">
        <f>'Source-Table46'!K99/'Source-Table46'!K97*('Biodiesel-Fraction'!K2)</f>
        <v>4.9223574025642281E-3</v>
      </c>
      <c r="L7" s="10">
        <f>'Source-Table46'!L99/'Source-Table46'!L97*('Biodiesel-Fraction'!L2)</f>
        <v>4.9140098985256076E-3</v>
      </c>
      <c r="M7" s="10">
        <f>'Source-Table46'!M99/'Source-Table46'!M97*('Biodiesel-Fraction'!M2)</f>
        <v>4.9304080194576211E-3</v>
      </c>
      <c r="N7" s="10">
        <f>'Source-Table46'!N99/'Source-Table46'!N97*('Biodiesel-Fraction'!N2)</f>
        <v>4.8709779108021952E-3</v>
      </c>
      <c r="O7" s="10">
        <f>'Source-Table46'!O99/'Source-Table46'!O97*('Biodiesel-Fraction'!O2)</f>
        <v>4.9567781774147012E-3</v>
      </c>
      <c r="P7" s="10">
        <f>'Source-Table46'!P99/'Source-Table46'!P97*('Biodiesel-Fraction'!P2)</f>
        <v>4.876947682046843E-3</v>
      </c>
      <c r="Q7" s="10">
        <f>'Source-Table46'!Q99/'Source-Table46'!Q97*('Biodiesel-Fraction'!Q2)</f>
        <v>4.8820345554482338E-3</v>
      </c>
      <c r="R7" s="10">
        <f>'Source-Table46'!R99/'Source-Table46'!R97*('Biodiesel-Fraction'!R2)</f>
        <v>4.9015702977184914E-3</v>
      </c>
      <c r="S7" s="10">
        <f>'Source-Table46'!S99/'Source-Table46'!S97*('Biodiesel-Fraction'!S2)</f>
        <v>4.9362813558896596E-3</v>
      </c>
      <c r="T7" s="10">
        <f>'Source-Table46'!T99/'Source-Table46'!T97*('Biodiesel-Fraction'!T2)</f>
        <v>4.9680616404047702E-3</v>
      </c>
      <c r="U7" s="10">
        <f>'Source-Table46'!U99/'Source-Table46'!U97*('Biodiesel-Fraction'!U2)</f>
        <v>5.0186956781162308E-3</v>
      </c>
      <c r="V7" s="10">
        <f>'Source-Table46'!V99/'Source-Table46'!V97*('Biodiesel-Fraction'!V2)</f>
        <v>5.1269961981458357E-3</v>
      </c>
      <c r="W7" s="10">
        <f>'Source-Table46'!W99/'Source-Table46'!W97*('Biodiesel-Fraction'!W2)</f>
        <v>5.1635763392014113E-3</v>
      </c>
      <c r="X7" s="10">
        <f>'Source-Table46'!X99/'Source-Table46'!X97*('Biodiesel-Fraction'!X2)</f>
        <v>5.2044009583369459E-3</v>
      </c>
      <c r="Y7" s="10">
        <f>'Source-Table46'!Y99/'Source-Table46'!Y97*('Biodiesel-Fraction'!Y2)</f>
        <v>5.2264013446947193E-3</v>
      </c>
      <c r="Z7" s="10">
        <f>'Source-Table46'!Z99/'Source-Table46'!Z97*('Biodiesel-Fraction'!Z2)</f>
        <v>5.2522604950160012E-3</v>
      </c>
      <c r="AA7" s="10">
        <f>'Source-Table46'!AA99/'Source-Table46'!AA97*('Biodiesel-Fraction'!AA2)</f>
        <v>5.2909315008763799E-3</v>
      </c>
      <c r="AB7" s="10">
        <f>'Source-Table46'!AB99/'Source-Table46'!AB97*('Biodiesel-Fraction'!AB2)</f>
        <v>5.3210108349079641E-3</v>
      </c>
      <c r="AC7" s="10">
        <f>'Source-Table46'!AC99/'Source-Table46'!AC97*('Biodiesel-Fraction'!AC2)</f>
        <v>5.380841317520894E-3</v>
      </c>
      <c r="AD7" s="10">
        <f>'Source-Table46'!AD99/'Source-Table46'!AD97*('Biodiesel-Fraction'!AD2)</f>
        <v>5.4117852833743783E-3</v>
      </c>
      <c r="AE7" s="10">
        <f>'Source-Table46'!AE99/'Source-Table46'!AE97*('Biodiesel-Fraction'!AE2)</f>
        <v>5.4933817765642611E-3</v>
      </c>
    </row>
    <row r="8" spans="1:31" x14ac:dyDescent="0.25">
      <c r="A8" s="1" t="s">
        <v>153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  <c r="Z8" s="9">
        <v>0</v>
      </c>
      <c r="AA8" s="9">
        <v>0</v>
      </c>
      <c r="AB8" s="9">
        <v>0</v>
      </c>
      <c r="AC8" s="9">
        <v>0</v>
      </c>
      <c r="AD8" s="9">
        <v>0</v>
      </c>
      <c r="AE8" s="9">
        <v>0</v>
      </c>
    </row>
    <row r="9" spans="1:31" x14ac:dyDescent="0.25">
      <c r="B9" s="8"/>
    </row>
    <row r="10" spans="1:31" x14ac:dyDescent="0.25">
      <c r="B10" s="8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E1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40.140625" style="13" customWidth="1"/>
    <col min="2" max="2" width="12.140625" style="13" bestFit="1" customWidth="1"/>
    <col min="3" max="30" width="10.5703125" style="13" bestFit="1" customWidth="1"/>
    <col min="31" max="16384" width="9.140625" style="13"/>
  </cols>
  <sheetData>
    <row r="1" spans="1:31" x14ac:dyDescent="0.25">
      <c r="A1" s="1" t="s">
        <v>122</v>
      </c>
      <c r="B1" s="1">
        <v>2011</v>
      </c>
      <c r="C1" s="1">
        <v>2012</v>
      </c>
      <c r="D1" s="1">
        <v>2013</v>
      </c>
      <c r="E1" s="1">
        <v>2014</v>
      </c>
      <c r="F1" s="1">
        <v>2015</v>
      </c>
      <c r="G1" s="1">
        <v>2016</v>
      </c>
      <c r="H1" s="1">
        <v>2017</v>
      </c>
      <c r="I1" s="1">
        <v>2018</v>
      </c>
      <c r="J1" s="1">
        <v>2019</v>
      </c>
      <c r="K1" s="1">
        <v>2020</v>
      </c>
      <c r="L1" s="1">
        <v>2021</v>
      </c>
      <c r="M1" s="1">
        <v>2022</v>
      </c>
      <c r="N1" s="1">
        <v>2023</v>
      </c>
      <c r="O1" s="1">
        <v>2024</v>
      </c>
      <c r="P1" s="1">
        <v>2025</v>
      </c>
      <c r="Q1" s="1">
        <v>2026</v>
      </c>
      <c r="R1" s="1">
        <v>2027</v>
      </c>
      <c r="S1" s="1">
        <v>2028</v>
      </c>
      <c r="T1" s="1">
        <v>2029</v>
      </c>
      <c r="U1" s="1">
        <v>2030</v>
      </c>
      <c r="V1" s="1">
        <v>2031</v>
      </c>
      <c r="W1" s="1">
        <v>2032</v>
      </c>
      <c r="X1" s="1">
        <v>2033</v>
      </c>
      <c r="Y1" s="1">
        <v>2034</v>
      </c>
      <c r="Z1" s="1">
        <v>2035</v>
      </c>
      <c r="AA1" s="1">
        <v>2036</v>
      </c>
      <c r="AB1" s="1">
        <v>2037</v>
      </c>
      <c r="AC1" s="1">
        <v>2038</v>
      </c>
      <c r="AD1" s="1">
        <v>2039</v>
      </c>
      <c r="AE1" s="1">
        <v>2040</v>
      </c>
    </row>
    <row r="2" spans="1:31" x14ac:dyDescent="0.25">
      <c r="A2" s="1" t="s">
        <v>149</v>
      </c>
      <c r="B2" s="9">
        <v>0</v>
      </c>
      <c r="C2" s="9">
        <v>0</v>
      </c>
      <c r="D2" s="9">
        <v>0</v>
      </c>
      <c r="E2" s="9">
        <v>0</v>
      </c>
      <c r="F2" s="9">
        <v>0</v>
      </c>
      <c r="G2" s="9">
        <v>0</v>
      </c>
      <c r="H2" s="9">
        <v>0</v>
      </c>
      <c r="I2" s="9">
        <v>0</v>
      </c>
      <c r="J2" s="9">
        <v>0</v>
      </c>
      <c r="K2" s="9">
        <v>0</v>
      </c>
      <c r="L2" s="9">
        <v>0</v>
      </c>
      <c r="M2" s="9">
        <v>0</v>
      </c>
      <c r="N2" s="9">
        <v>0</v>
      </c>
      <c r="O2" s="9">
        <v>0</v>
      </c>
      <c r="P2" s="9">
        <v>0</v>
      </c>
      <c r="Q2" s="9">
        <v>0</v>
      </c>
      <c r="R2" s="9">
        <v>0</v>
      </c>
      <c r="S2" s="9">
        <v>0</v>
      </c>
      <c r="T2" s="9">
        <v>0</v>
      </c>
      <c r="U2" s="9">
        <v>0</v>
      </c>
      <c r="V2" s="9">
        <v>0</v>
      </c>
      <c r="W2" s="9">
        <v>0</v>
      </c>
      <c r="X2" s="9">
        <v>0</v>
      </c>
      <c r="Y2" s="9">
        <v>0</v>
      </c>
      <c r="Z2" s="9">
        <v>0</v>
      </c>
      <c r="AA2" s="9">
        <v>0</v>
      </c>
      <c r="AB2" s="9">
        <v>0</v>
      </c>
      <c r="AC2" s="9">
        <v>0</v>
      </c>
      <c r="AD2" s="9">
        <v>0</v>
      </c>
      <c r="AE2" s="9">
        <v>0</v>
      </c>
    </row>
    <row r="3" spans="1:31" x14ac:dyDescent="0.25">
      <c r="A3" s="1" t="s">
        <v>150</v>
      </c>
      <c r="B3" s="10">
        <f>SUM('Source-Table46'!B38:B39,'Source-Table46'!B45:B46)/SUM('Source-Table46'!B40,'Source-Table46'!B47)</f>
        <v>0</v>
      </c>
      <c r="C3" s="10">
        <f>SUM('Source-Table46'!C38:C39,'Source-Table46'!C45:C46)/SUM('Source-Table46'!C40,'Source-Table46'!C47)</f>
        <v>0</v>
      </c>
      <c r="D3" s="10">
        <f>SUM('Source-Table46'!D38:D39,'Source-Table46'!D45:D46)/SUM('Source-Table46'!D40,'Source-Table46'!D47)</f>
        <v>1.1104957242057811E-4</v>
      </c>
      <c r="E3" s="10">
        <f>SUM('Source-Table46'!E38:E39,'Source-Table46'!E45:E46)/SUM('Source-Table46'!E40,'Source-Table46'!E47)</f>
        <v>2.1931312069608714E-4</v>
      </c>
      <c r="F3" s="10">
        <f>SUM('Source-Table46'!F38:F39,'Source-Table46'!F45:F46)/SUM('Source-Table46'!F40,'Source-Table46'!F47)</f>
        <v>3.2517576448923426E-4</v>
      </c>
      <c r="G3" s="10">
        <f>SUM('Source-Table46'!G38:G39,'Source-Table46'!G45:G46)/SUM('Source-Table46'!G40,'Source-Table46'!G47)</f>
        <v>4.4150968713601321E-4</v>
      </c>
      <c r="H3" s="10">
        <f>SUM('Source-Table46'!H38:H39,'Source-Table46'!H45:H46)/SUM('Source-Table46'!H40,'Source-Table46'!H47)</f>
        <v>5.4881181459758932E-4</v>
      </c>
      <c r="I3" s="10">
        <f>SUM('Source-Table46'!I38:I39,'Source-Table46'!I45:I46)/SUM('Source-Table46'!I40,'Source-Table46'!I47)</f>
        <v>6.5121232532172266E-4</v>
      </c>
      <c r="J3" s="10">
        <f>SUM('Source-Table46'!J38:J39,'Source-Table46'!J45:J46)/SUM('Source-Table46'!J40,'Source-Table46'!J47)</f>
        <v>7.5142190953640816E-4</v>
      </c>
      <c r="K3" s="10">
        <f>SUM('Source-Table46'!K38:K39,'Source-Table46'!K45:K46)/SUM('Source-Table46'!K40,'Source-Table46'!K47)</f>
        <v>8.428378784690753E-4</v>
      </c>
      <c r="L3" s="10">
        <f>SUM('Source-Table46'!L38:L39,'Source-Table46'!L45:L46)/SUM('Source-Table46'!L40,'Source-Table46'!L47)</f>
        <v>9.2808135253324888E-4</v>
      </c>
      <c r="M3" s="10">
        <f>SUM('Source-Table46'!M38:M39,'Source-Table46'!M45:M46)/SUM('Source-Table46'!M40,'Source-Table46'!M47)</f>
        <v>1.0099077885053272E-3</v>
      </c>
      <c r="N3" s="10">
        <f>SUM('Source-Table46'!N38:N39,'Source-Table46'!N45:N46)/SUM('Source-Table46'!N40,'Source-Table46'!N47)</f>
        <v>1.0873081587260062E-3</v>
      </c>
      <c r="O3" s="10">
        <f>SUM('Source-Table46'!O38:O39,'Source-Table46'!O45:O46)/SUM('Source-Table46'!O40,'Source-Table46'!O47)</f>
        <v>1.1577656506506304E-3</v>
      </c>
      <c r="P3" s="10">
        <f>SUM('Source-Table46'!P38:P39,'Source-Table46'!P45:P46)/SUM('Source-Table46'!P40,'Source-Table46'!P47)</f>
        <v>1.2272584641416452E-3</v>
      </c>
      <c r="Q3" s="10">
        <f>SUM('Source-Table46'!Q38:Q39,'Source-Table46'!Q45:Q46)/SUM('Source-Table46'!Q40,'Source-Table46'!Q47)</f>
        <v>1.2820574072384906E-3</v>
      </c>
      <c r="R3" s="10">
        <f>SUM('Source-Table46'!R38:R39,'Source-Table46'!R45:R46)/SUM('Source-Table46'!R40,'Source-Table46'!R47)</f>
        <v>1.3396475388504116E-3</v>
      </c>
      <c r="S3" s="10">
        <f>SUM('Source-Table46'!S38:S39,'Source-Table46'!S45:S46)/SUM('Source-Table46'!S40,'Source-Table46'!S47)</f>
        <v>1.3947655558004164E-3</v>
      </c>
      <c r="T3" s="10">
        <f>SUM('Source-Table46'!T38:T39,'Source-Table46'!T45:T46)/SUM('Source-Table46'!T40,'Source-Table46'!T47)</f>
        <v>1.4488585247709881E-3</v>
      </c>
      <c r="U3" s="10">
        <f>SUM('Source-Table46'!U38:U39,'Source-Table46'!U45:U46)/SUM('Source-Table46'!U40,'Source-Table46'!U47)</f>
        <v>1.509593270287017E-3</v>
      </c>
      <c r="V3" s="10">
        <f>SUM('Source-Table46'!V38:V39,'Source-Table46'!V45:V46)/SUM('Source-Table46'!V40,'Source-Table46'!V47)</f>
        <v>1.570568895472629E-3</v>
      </c>
      <c r="W3" s="10">
        <f>SUM('Source-Table46'!W38:W39,'Source-Table46'!W45:W46)/SUM('Source-Table46'!W40,'Source-Table46'!W47)</f>
        <v>1.6305856972779866E-3</v>
      </c>
      <c r="X3" s="10">
        <f>SUM('Source-Table46'!X38:X39,'Source-Table46'!X45:X46)/SUM('Source-Table46'!X40,'Source-Table46'!X47)</f>
        <v>1.6929851121954009E-3</v>
      </c>
      <c r="Y3" s="10">
        <f>SUM('Source-Table46'!Y38:Y39,'Source-Table46'!Y45:Y46)/SUM('Source-Table46'!Y40,'Source-Table46'!Y47)</f>
        <v>1.7552262637709197E-3</v>
      </c>
      <c r="Z3" s="10">
        <f>SUM('Source-Table46'!Z38:Z39,'Source-Table46'!Z45:Z46)/SUM('Source-Table46'!Z40,'Source-Table46'!Z47)</f>
        <v>1.8115780265803246E-3</v>
      </c>
      <c r="AA3" s="10">
        <f>SUM('Source-Table46'!AA38:AA39,'Source-Table46'!AA45:AA46)/SUM('Source-Table46'!AA40,'Source-Table46'!AA47)</f>
        <v>1.8578598615377061E-3</v>
      </c>
      <c r="AB3" s="10">
        <f>SUM('Source-Table46'!AB38:AB39,'Source-Table46'!AB45:AB46)/SUM('Source-Table46'!AB40,'Source-Table46'!AB47)</f>
        <v>1.9126792105366834E-3</v>
      </c>
      <c r="AC3" s="10">
        <f>SUM('Source-Table46'!AC38:AC39,'Source-Table46'!AC45:AC46)/SUM('Source-Table46'!AC40,'Source-Table46'!AC47)</f>
        <v>1.9738286293594603E-3</v>
      </c>
      <c r="AD3" s="10">
        <f>SUM('Source-Table46'!AD38:AD39,'Source-Table46'!AD45:AD46)/SUM('Source-Table46'!AD40,'Source-Table46'!AD47)</f>
        <v>2.0457871508617644E-3</v>
      </c>
      <c r="AE3" s="10">
        <f>SUM('Source-Table46'!AE38:AE39,'Source-Table46'!AE45:AE46)/SUM('Source-Table46'!AE40,'Source-Table46'!AE47)</f>
        <v>2.1098445655491462E-3</v>
      </c>
    </row>
    <row r="4" spans="1:31" x14ac:dyDescent="0.25">
      <c r="A4" s="1" t="s">
        <v>151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  <c r="Z4" s="9">
        <v>0</v>
      </c>
      <c r="AA4" s="9">
        <v>0</v>
      </c>
      <c r="AB4" s="9">
        <v>0</v>
      </c>
      <c r="AC4" s="9">
        <v>0</v>
      </c>
      <c r="AD4" s="9">
        <v>0</v>
      </c>
      <c r="AE4" s="9">
        <v>0</v>
      </c>
    </row>
    <row r="5" spans="1:31" x14ac:dyDescent="0.25">
      <c r="A5" s="1" t="s">
        <v>152</v>
      </c>
      <c r="B5" s="10">
        <f>SUM('Source-Table46'!B36:B37,'Source-Table46'!B43:B44)/SUM('Source-Table46'!B40,'Source-Table46'!B47)</f>
        <v>0.99999998058575701</v>
      </c>
      <c r="C5" s="10">
        <f>SUM('Source-Table46'!C36:C37,'Source-Table46'!C43:C44)/SUM('Source-Table46'!C40,'Source-Table46'!C47)</f>
        <v>1.0000000014805097</v>
      </c>
      <c r="D5" s="10">
        <f>SUM('Source-Table46'!D36:D37,'Source-Table46'!D43:D44)/SUM('Source-Table46'!D40,'Source-Table46'!D47)</f>
        <v>0.99988893332077899</v>
      </c>
      <c r="E5" s="10">
        <f>SUM('Source-Table46'!E36:E37,'Source-Table46'!E43:E44)/SUM('Source-Table46'!E40,'Source-Table46'!E47)</f>
        <v>0.99978070653020445</v>
      </c>
      <c r="F5" s="10">
        <f>SUM('Source-Table46'!F36:F37,'Source-Table46'!F43:F44)/SUM('Source-Table46'!F40,'Source-Table46'!F47)</f>
        <v>0.99967481835229255</v>
      </c>
      <c r="G5" s="10">
        <f>SUM('Source-Table46'!G36:G37,'Source-Table46'!G43:G44)/SUM('Source-Table46'!G40,'Source-Table46'!G47)</f>
        <v>0.99955845363104689</v>
      </c>
      <c r="H5" s="10">
        <f>SUM('Source-Table46'!H36:H37,'Source-Table46'!H43:H44)/SUM('Source-Table46'!H40,'Source-Table46'!H47)</f>
        <v>0.9994512189820175</v>
      </c>
      <c r="I5" s="10">
        <f>SUM('Source-Table46'!I36:I37,'Source-Table46'!I43:I44)/SUM('Source-Table46'!I40,'Source-Table46'!I47)</f>
        <v>0.99934880233865009</v>
      </c>
      <c r="J5" s="10">
        <f>SUM('Source-Table46'!J36:J37,'Source-Table46'!J43:J44)/SUM('Source-Table46'!J40,'Source-Table46'!J47)</f>
        <v>0.9992486059525687</v>
      </c>
      <c r="K5" s="10">
        <f>SUM('Source-Table46'!K36:K37,'Source-Table46'!K43:K44)/SUM('Source-Table46'!K40,'Source-Table46'!K47)</f>
        <v>0.9991571782552624</v>
      </c>
      <c r="L5" s="10">
        <f>SUM('Source-Table46'!L36:L37,'Source-Table46'!L43:L44)/SUM('Source-Table46'!L40,'Source-Table46'!L47)</f>
        <v>0.99907188636581479</v>
      </c>
      <c r="M5" s="10">
        <f>SUM('Source-Table46'!M36:M37,'Source-Table46'!M43:M44)/SUM('Source-Table46'!M40,'Source-Table46'!M47)</f>
        <v>0.99899012302722512</v>
      </c>
      <c r="N5" s="10">
        <f>SUM('Source-Table46'!N36:N37,'Source-Table46'!N43:N44)/SUM('Source-Table46'!N40,'Source-Table46'!N47)</f>
        <v>0.99891268890673945</v>
      </c>
      <c r="O5" s="10">
        <f>SUM('Source-Table46'!O36:O37,'Source-Table46'!O43:O44)/SUM('Source-Table46'!O40,'Source-Table46'!O47)</f>
        <v>0.99884224608690086</v>
      </c>
      <c r="P5" s="10">
        <f>SUM('Source-Table46'!P36:P37,'Source-Table46'!P43:P44)/SUM('Source-Table46'!P40,'Source-Table46'!P47)</f>
        <v>0.99877277966865086</v>
      </c>
      <c r="Q5" s="10">
        <f>SUM('Source-Table46'!Q36:Q37,'Source-Table46'!Q43:Q44)/SUM('Source-Table46'!Q40,'Source-Table46'!Q47)</f>
        <v>0.99871793379415019</v>
      </c>
      <c r="R5" s="10">
        <f>SUM('Source-Table46'!R36:R37,'Source-Table46'!R43:R44)/SUM('Source-Table46'!R40,'Source-Table46'!R47)</f>
        <v>0.99866032900187862</v>
      </c>
      <c r="S5" s="10">
        <f>SUM('Source-Table46'!S36:S37,'Source-Table46'!S43:S44)/SUM('Source-Table46'!S40,'Source-Table46'!S47)</f>
        <v>0.99860527695448986</v>
      </c>
      <c r="T5" s="10">
        <f>SUM('Source-Table46'!T36:T37,'Source-Table46'!T43:T44)/SUM('Source-Table46'!T40,'Source-Table46'!T47)</f>
        <v>0.99855112682155545</v>
      </c>
      <c r="U5" s="10">
        <f>SUM('Source-Table46'!U36:U37,'Source-Table46'!U43:U44)/SUM('Source-Table46'!U40,'Source-Table46'!U47)</f>
        <v>0.99849036865581942</v>
      </c>
      <c r="V5" s="10">
        <f>SUM('Source-Table46'!V36:V37,'Source-Table46'!V43:V44)/SUM('Source-Table46'!V40,'Source-Table46'!V47)</f>
        <v>0.99842941354067005</v>
      </c>
      <c r="W5" s="10">
        <f>SUM('Source-Table46'!W36:W37,'Source-Table46'!W43:W44)/SUM('Source-Table46'!W40,'Source-Table46'!W47)</f>
        <v>0.99836942600362855</v>
      </c>
      <c r="X5" s="10">
        <f>SUM('Source-Table46'!X36:X37,'Source-Table46'!X43:X44)/SUM('Source-Table46'!X40,'Source-Table46'!X47)</f>
        <v>0.9983070309648282</v>
      </c>
      <c r="Y5" s="10">
        <f>SUM('Source-Table46'!Y36:Y37,'Source-Table46'!Y43:Y44)/SUM('Source-Table46'!Y40,'Source-Table46'!Y47)</f>
        <v>0.99824472262612085</v>
      </c>
      <c r="Z5" s="10">
        <f>SUM('Source-Table46'!Z36:Z37,'Source-Table46'!Z43:Z44)/SUM('Source-Table46'!Z40,'Source-Table46'!Z47)</f>
        <v>0.99818844969971898</v>
      </c>
      <c r="AA5" s="10">
        <f>SUM('Source-Table46'!AA36:AA37,'Source-Table46'!AA43:AA44)/SUM('Source-Table46'!AA40,'Source-Table46'!AA47)</f>
        <v>0.99814208764756618</v>
      </c>
      <c r="AB5" s="10">
        <f>SUM('Source-Table46'!AB36:AB37,'Source-Table46'!AB43:AB44)/SUM('Source-Table46'!AB40,'Source-Table46'!AB47)</f>
        <v>0.99808734555236467</v>
      </c>
      <c r="AC5" s="10">
        <f>SUM('Source-Table46'!AC36:AC37,'Source-Table46'!AC43:AC44)/SUM('Source-Table46'!AC40,'Source-Table46'!AC47)</f>
        <v>0.9980261262457405</v>
      </c>
      <c r="AD5" s="10">
        <f>SUM('Source-Table46'!AD36:AD37,'Source-Table46'!AD43:AD44)/SUM('Source-Table46'!AD40,'Source-Table46'!AD47)</f>
        <v>0.99795416485293742</v>
      </c>
      <c r="AE5" s="10">
        <f>SUM('Source-Table46'!AE36:AE37,'Source-Table46'!AE43:AE44)/SUM('Source-Table46'!AE40,'Source-Table46'!AE47)</f>
        <v>0.99789012636916741</v>
      </c>
    </row>
    <row r="6" spans="1:31" x14ac:dyDescent="0.25">
      <c r="A6" s="1" t="s">
        <v>156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  <c r="Z6" s="9">
        <v>0</v>
      </c>
      <c r="AA6" s="9">
        <v>0</v>
      </c>
      <c r="AB6" s="9">
        <v>0</v>
      </c>
      <c r="AC6" s="9">
        <v>0</v>
      </c>
      <c r="AD6" s="9">
        <v>0</v>
      </c>
      <c r="AE6" s="9">
        <v>0</v>
      </c>
    </row>
    <row r="7" spans="1:31" x14ac:dyDescent="0.25">
      <c r="A7" s="1" t="s">
        <v>155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  <c r="Z7" s="9">
        <v>0</v>
      </c>
      <c r="AA7" s="9">
        <v>0</v>
      </c>
      <c r="AB7" s="9">
        <v>0</v>
      </c>
      <c r="AC7" s="9">
        <v>0</v>
      </c>
      <c r="AD7" s="9">
        <v>0</v>
      </c>
      <c r="AE7" s="9">
        <v>0</v>
      </c>
    </row>
    <row r="8" spans="1:31" x14ac:dyDescent="0.25">
      <c r="A8" s="1" t="s">
        <v>153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  <c r="Z8" s="9">
        <v>0</v>
      </c>
      <c r="AA8" s="9">
        <v>0</v>
      </c>
      <c r="AB8" s="9">
        <v>0</v>
      </c>
      <c r="AC8" s="9">
        <v>0</v>
      </c>
      <c r="AD8" s="9">
        <v>0</v>
      </c>
      <c r="AE8" s="9">
        <v>0</v>
      </c>
    </row>
    <row r="9" spans="1:31" x14ac:dyDescent="0.25">
      <c r="B9" s="8"/>
    </row>
    <row r="10" spans="1:31" x14ac:dyDescent="0.25">
      <c r="B10" s="8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E1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40.140625" style="13" customWidth="1"/>
    <col min="2" max="2" width="12.140625" style="13" bestFit="1" customWidth="1"/>
    <col min="3" max="30" width="10.5703125" style="13" bestFit="1" customWidth="1"/>
    <col min="31" max="16384" width="9.140625" style="13"/>
  </cols>
  <sheetData>
    <row r="1" spans="1:31" x14ac:dyDescent="0.25">
      <c r="A1" s="1" t="s">
        <v>122</v>
      </c>
      <c r="B1" s="1">
        <v>2011</v>
      </c>
      <c r="C1" s="1">
        <v>2012</v>
      </c>
      <c r="D1" s="1">
        <v>2013</v>
      </c>
      <c r="E1" s="1">
        <v>2014</v>
      </c>
      <c r="F1" s="1">
        <v>2015</v>
      </c>
      <c r="G1" s="1">
        <v>2016</v>
      </c>
      <c r="H1" s="1">
        <v>2017</v>
      </c>
      <c r="I1" s="1">
        <v>2018</v>
      </c>
      <c r="J1" s="1">
        <v>2019</v>
      </c>
      <c r="K1" s="1">
        <v>2020</v>
      </c>
      <c r="L1" s="1">
        <v>2021</v>
      </c>
      <c r="M1" s="1">
        <v>2022</v>
      </c>
      <c r="N1" s="1">
        <v>2023</v>
      </c>
      <c r="O1" s="1">
        <v>2024</v>
      </c>
      <c r="P1" s="1">
        <v>2025</v>
      </c>
      <c r="Q1" s="1">
        <v>2026</v>
      </c>
      <c r="R1" s="1">
        <v>2027</v>
      </c>
      <c r="S1" s="1">
        <v>2028</v>
      </c>
      <c r="T1" s="1">
        <v>2029</v>
      </c>
      <c r="U1" s="1">
        <v>2030</v>
      </c>
      <c r="V1" s="1">
        <v>2031</v>
      </c>
      <c r="W1" s="1">
        <v>2032</v>
      </c>
      <c r="X1" s="1">
        <v>2033</v>
      </c>
      <c r="Y1" s="1">
        <v>2034</v>
      </c>
      <c r="Z1" s="1">
        <v>2035</v>
      </c>
      <c r="AA1" s="1">
        <v>2036</v>
      </c>
      <c r="AB1" s="1">
        <v>2037</v>
      </c>
      <c r="AC1" s="1">
        <v>2038</v>
      </c>
      <c r="AD1" s="1">
        <v>2039</v>
      </c>
      <c r="AE1" s="1">
        <v>2040</v>
      </c>
    </row>
    <row r="2" spans="1:31" x14ac:dyDescent="0.25">
      <c r="A2" s="1" t="s">
        <v>149</v>
      </c>
      <c r="B2" s="9">
        <v>0</v>
      </c>
      <c r="C2" s="9">
        <v>0</v>
      </c>
      <c r="D2" s="9">
        <v>0</v>
      </c>
      <c r="E2" s="9">
        <v>0</v>
      </c>
      <c r="F2" s="9">
        <v>0</v>
      </c>
      <c r="G2" s="9">
        <v>0</v>
      </c>
      <c r="H2" s="9">
        <v>0</v>
      </c>
      <c r="I2" s="9">
        <v>0</v>
      </c>
      <c r="J2" s="9">
        <v>0</v>
      </c>
      <c r="K2" s="9">
        <v>0</v>
      </c>
      <c r="L2" s="9">
        <v>0</v>
      </c>
      <c r="M2" s="9">
        <v>0</v>
      </c>
      <c r="N2" s="9">
        <v>0</v>
      </c>
      <c r="O2" s="9">
        <v>0</v>
      </c>
      <c r="P2" s="9">
        <v>0</v>
      </c>
      <c r="Q2" s="9">
        <v>0</v>
      </c>
      <c r="R2" s="9">
        <v>0</v>
      </c>
      <c r="S2" s="9">
        <v>0</v>
      </c>
      <c r="T2" s="9">
        <v>0</v>
      </c>
      <c r="U2" s="9">
        <v>0</v>
      </c>
      <c r="V2" s="9">
        <v>0</v>
      </c>
      <c r="W2" s="9">
        <v>0</v>
      </c>
      <c r="X2" s="9">
        <v>0</v>
      </c>
      <c r="Y2" s="9">
        <v>0</v>
      </c>
      <c r="Z2" s="9">
        <v>0</v>
      </c>
      <c r="AA2" s="9">
        <v>0</v>
      </c>
      <c r="AB2" s="9">
        <v>0</v>
      </c>
      <c r="AC2" s="9">
        <v>0</v>
      </c>
      <c r="AD2" s="9">
        <v>0</v>
      </c>
      <c r="AE2" s="9">
        <v>0</v>
      </c>
    </row>
    <row r="3" spans="1:31" x14ac:dyDescent="0.25">
      <c r="A3" s="1" t="s">
        <v>150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  <c r="Z3" s="9">
        <v>0</v>
      </c>
      <c r="AA3" s="9">
        <v>0</v>
      </c>
      <c r="AB3" s="9">
        <v>0</v>
      </c>
      <c r="AC3" s="9">
        <v>0</v>
      </c>
      <c r="AD3" s="9">
        <v>0</v>
      </c>
      <c r="AE3" s="9">
        <v>0</v>
      </c>
    </row>
    <row r="4" spans="1:31" x14ac:dyDescent="0.25">
      <c r="A4" s="1" t="s">
        <v>151</v>
      </c>
      <c r="B4" s="9">
        <v>1</v>
      </c>
      <c r="C4" s="9">
        <v>1</v>
      </c>
      <c r="D4" s="9">
        <v>1</v>
      </c>
      <c r="E4" s="9">
        <v>1</v>
      </c>
      <c r="F4" s="9">
        <v>1</v>
      </c>
      <c r="G4" s="9">
        <v>1</v>
      </c>
      <c r="H4" s="9">
        <v>1</v>
      </c>
      <c r="I4" s="9">
        <v>1</v>
      </c>
      <c r="J4" s="9">
        <v>1</v>
      </c>
      <c r="K4" s="9">
        <v>1</v>
      </c>
      <c r="L4" s="9">
        <v>1</v>
      </c>
      <c r="M4" s="9">
        <v>1</v>
      </c>
      <c r="N4" s="9">
        <v>1</v>
      </c>
      <c r="O4" s="9">
        <v>1</v>
      </c>
      <c r="P4" s="9">
        <v>1</v>
      </c>
      <c r="Q4" s="9">
        <v>1</v>
      </c>
      <c r="R4" s="9">
        <v>1</v>
      </c>
      <c r="S4" s="9">
        <v>1</v>
      </c>
      <c r="T4" s="9">
        <v>1</v>
      </c>
      <c r="U4" s="9">
        <v>1</v>
      </c>
      <c r="V4" s="9">
        <v>1</v>
      </c>
      <c r="W4" s="9">
        <v>1</v>
      </c>
      <c r="X4" s="9">
        <v>1</v>
      </c>
      <c r="Y4" s="9">
        <v>1</v>
      </c>
      <c r="Z4" s="9">
        <v>1</v>
      </c>
      <c r="AA4" s="9">
        <v>1</v>
      </c>
      <c r="AB4" s="9">
        <v>1</v>
      </c>
      <c r="AC4" s="9">
        <v>1</v>
      </c>
      <c r="AD4" s="9">
        <v>1</v>
      </c>
      <c r="AE4" s="9">
        <v>1</v>
      </c>
    </row>
    <row r="5" spans="1:31" x14ac:dyDescent="0.25">
      <c r="A5" s="1" t="s">
        <v>152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  <c r="Z5" s="9">
        <v>0</v>
      </c>
      <c r="AA5" s="9">
        <v>0</v>
      </c>
      <c r="AB5" s="9">
        <v>0</v>
      </c>
      <c r="AC5" s="9">
        <v>0</v>
      </c>
      <c r="AD5" s="9">
        <v>0</v>
      </c>
      <c r="AE5" s="9">
        <v>0</v>
      </c>
    </row>
    <row r="6" spans="1:31" x14ac:dyDescent="0.25">
      <c r="A6" s="1" t="s">
        <v>156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  <c r="Z6" s="9">
        <v>0</v>
      </c>
      <c r="AA6" s="9">
        <v>0</v>
      </c>
      <c r="AB6" s="9">
        <v>0</v>
      </c>
      <c r="AC6" s="9">
        <v>0</v>
      </c>
      <c r="AD6" s="9">
        <v>0</v>
      </c>
      <c r="AE6" s="9">
        <v>0</v>
      </c>
    </row>
    <row r="7" spans="1:31" x14ac:dyDescent="0.25">
      <c r="A7" s="1" t="s">
        <v>155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  <c r="Z7" s="9">
        <v>0</v>
      </c>
      <c r="AA7" s="9">
        <v>0</v>
      </c>
      <c r="AB7" s="9">
        <v>0</v>
      </c>
      <c r="AC7" s="9">
        <v>0</v>
      </c>
      <c r="AD7" s="9">
        <v>0</v>
      </c>
      <c r="AE7" s="9">
        <v>0</v>
      </c>
    </row>
    <row r="8" spans="1:31" x14ac:dyDescent="0.25">
      <c r="A8" s="1" t="s">
        <v>153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  <c r="Z8" s="9">
        <v>0</v>
      </c>
      <c r="AA8" s="9">
        <v>0</v>
      </c>
      <c r="AB8" s="9">
        <v>0</v>
      </c>
      <c r="AC8" s="9">
        <v>0</v>
      </c>
      <c r="AD8" s="9">
        <v>0</v>
      </c>
      <c r="AE8" s="9">
        <v>0</v>
      </c>
    </row>
    <row r="9" spans="1:31" x14ac:dyDescent="0.25">
      <c r="B9" s="8"/>
    </row>
    <row r="10" spans="1:31" x14ac:dyDescent="0.25">
      <c r="B10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20"/>
  <sheetViews>
    <sheetView workbookViewId="0"/>
  </sheetViews>
  <sheetFormatPr defaultColWidth="8.85546875" defaultRowHeight="12" x14ac:dyDescent="0.2"/>
  <cols>
    <col min="1" max="1" width="45.7109375" style="17" customWidth="1"/>
    <col min="2" max="32" width="9.28515625" style="17" customWidth="1"/>
    <col min="33" max="16384" width="8.85546875" style="17"/>
  </cols>
  <sheetData>
    <row r="1" spans="1:32" ht="15" customHeight="1" x14ac:dyDescent="0.25">
      <c r="A1" s="19" t="s">
        <v>9</v>
      </c>
      <c r="AF1" s="5"/>
    </row>
    <row r="2" spans="1:32" ht="15" customHeight="1" x14ac:dyDescent="0.2">
      <c r="A2" s="6" t="s">
        <v>10</v>
      </c>
      <c r="AF2" s="5"/>
    </row>
    <row r="3" spans="1:32" ht="15" customHeight="1" x14ac:dyDescent="0.2">
      <c r="A3" s="17" t="s">
        <v>11</v>
      </c>
      <c r="B3" s="5" t="s">
        <v>11</v>
      </c>
      <c r="C3" s="5" t="s">
        <v>11</v>
      </c>
      <c r="D3" s="5" t="s">
        <v>11</v>
      </c>
      <c r="E3" s="5" t="s">
        <v>11</v>
      </c>
      <c r="F3" s="5" t="s">
        <v>11</v>
      </c>
      <c r="G3" s="5" t="s">
        <v>11</v>
      </c>
      <c r="H3" s="5" t="s">
        <v>11</v>
      </c>
      <c r="I3" s="5" t="s">
        <v>11</v>
      </c>
      <c r="J3" s="5" t="s">
        <v>11</v>
      </c>
      <c r="K3" s="5" t="s">
        <v>11</v>
      </c>
      <c r="L3" s="5" t="s">
        <v>11</v>
      </c>
      <c r="M3" s="5" t="s">
        <v>11</v>
      </c>
      <c r="N3" s="5" t="s">
        <v>11</v>
      </c>
      <c r="O3" s="5" t="s">
        <v>11</v>
      </c>
      <c r="P3" s="5" t="s">
        <v>11</v>
      </c>
      <c r="Q3" s="5" t="s">
        <v>11</v>
      </c>
      <c r="R3" s="5" t="s">
        <v>11</v>
      </c>
      <c r="S3" s="5" t="s">
        <v>11</v>
      </c>
      <c r="T3" s="5" t="s">
        <v>11</v>
      </c>
      <c r="U3" s="5" t="s">
        <v>11</v>
      </c>
      <c r="V3" s="5" t="s">
        <v>11</v>
      </c>
      <c r="W3" s="5" t="s">
        <v>11</v>
      </c>
      <c r="X3" s="5" t="s">
        <v>11</v>
      </c>
      <c r="Y3" s="5" t="s">
        <v>11</v>
      </c>
      <c r="Z3" s="5" t="s">
        <v>11</v>
      </c>
      <c r="AA3" s="5" t="s">
        <v>11</v>
      </c>
      <c r="AB3" s="5" t="s">
        <v>11</v>
      </c>
      <c r="AC3" s="5" t="s">
        <v>11</v>
      </c>
      <c r="AD3" s="5" t="s">
        <v>11</v>
      </c>
      <c r="AE3" s="5" t="s">
        <v>11</v>
      </c>
      <c r="AF3" s="5"/>
    </row>
    <row r="4" spans="1:32" ht="15" customHeight="1" thickBot="1" x14ac:dyDescent="0.25">
      <c r="A4" s="18" t="s">
        <v>12</v>
      </c>
      <c r="B4" s="23">
        <v>2011</v>
      </c>
      <c r="C4" s="23">
        <v>2012</v>
      </c>
      <c r="D4" s="23">
        <v>2013</v>
      </c>
      <c r="E4" s="23">
        <v>2014</v>
      </c>
      <c r="F4" s="23">
        <v>2015</v>
      </c>
      <c r="G4" s="23">
        <v>2016</v>
      </c>
      <c r="H4" s="23">
        <v>2017</v>
      </c>
      <c r="I4" s="23">
        <v>2018</v>
      </c>
      <c r="J4" s="23">
        <v>2019</v>
      </c>
      <c r="K4" s="23">
        <v>2020</v>
      </c>
      <c r="L4" s="23">
        <v>2021</v>
      </c>
      <c r="M4" s="23">
        <v>2022</v>
      </c>
      <c r="N4" s="23">
        <v>2023</v>
      </c>
      <c r="O4" s="23">
        <v>2024</v>
      </c>
      <c r="P4" s="23">
        <v>2025</v>
      </c>
      <c r="Q4" s="23">
        <v>2026</v>
      </c>
      <c r="R4" s="23">
        <v>2027</v>
      </c>
      <c r="S4" s="23">
        <v>2028</v>
      </c>
      <c r="T4" s="23">
        <v>2029</v>
      </c>
      <c r="U4" s="23">
        <v>2030</v>
      </c>
      <c r="V4" s="23">
        <v>2031</v>
      </c>
      <c r="W4" s="23">
        <v>2032</v>
      </c>
      <c r="X4" s="23">
        <v>2033</v>
      </c>
      <c r="Y4" s="23">
        <v>2034</v>
      </c>
      <c r="Z4" s="23">
        <v>2035</v>
      </c>
      <c r="AA4" s="23">
        <v>2036</v>
      </c>
      <c r="AB4" s="23">
        <v>2037</v>
      </c>
      <c r="AC4" s="23">
        <v>2038</v>
      </c>
      <c r="AD4" s="23">
        <v>2039</v>
      </c>
      <c r="AE4" s="23">
        <v>2040</v>
      </c>
      <c r="AF4" s="23" t="s">
        <v>13</v>
      </c>
    </row>
    <row r="5" spans="1:32" ht="15" customHeight="1" thickTop="1" x14ac:dyDescent="0.2"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</row>
    <row r="6" spans="1:32" ht="15" customHeight="1" x14ac:dyDescent="0.2">
      <c r="A6" s="21" t="s">
        <v>14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</row>
    <row r="7" spans="1:32" ht="15" customHeight="1" x14ac:dyDescent="0.2">
      <c r="A7" s="20" t="s">
        <v>15</v>
      </c>
      <c r="B7" s="24">
        <v>15423.491211</v>
      </c>
      <c r="C7" s="24">
        <v>15373.923828000001</v>
      </c>
      <c r="D7" s="24">
        <v>15307.024414</v>
      </c>
      <c r="E7" s="24">
        <v>15067.134765999999</v>
      </c>
      <c r="F7" s="24">
        <v>14871.680664</v>
      </c>
      <c r="G7" s="24">
        <v>14744.467773</v>
      </c>
      <c r="H7" s="24">
        <v>14576.931640999999</v>
      </c>
      <c r="I7" s="24">
        <v>14366.759765999999</v>
      </c>
      <c r="J7" s="24">
        <v>14108.518555000001</v>
      </c>
      <c r="K7" s="24">
        <v>13850.226562</v>
      </c>
      <c r="L7" s="24">
        <v>13567.082031</v>
      </c>
      <c r="M7" s="24">
        <v>13252.018555000001</v>
      </c>
      <c r="N7" s="24">
        <v>12963.452148</v>
      </c>
      <c r="O7" s="24">
        <v>12664.909180000001</v>
      </c>
      <c r="P7" s="24">
        <v>12351.666015999999</v>
      </c>
      <c r="Q7" s="24">
        <v>12072.563477</v>
      </c>
      <c r="R7" s="24">
        <v>11824.743164</v>
      </c>
      <c r="S7" s="24">
        <v>11615.916015999999</v>
      </c>
      <c r="T7" s="24">
        <v>11434.412109000001</v>
      </c>
      <c r="U7" s="24">
        <v>11277.960938</v>
      </c>
      <c r="V7" s="24">
        <v>11152.424805000001</v>
      </c>
      <c r="W7" s="24">
        <v>11055.033203000001</v>
      </c>
      <c r="X7" s="24">
        <v>10978.300781</v>
      </c>
      <c r="Y7" s="24">
        <v>10908.479492</v>
      </c>
      <c r="Z7" s="24">
        <v>10861.708984000001</v>
      </c>
      <c r="AA7" s="24">
        <v>10831.621094</v>
      </c>
      <c r="AB7" s="24">
        <v>10815.259765999999</v>
      </c>
      <c r="AC7" s="24">
        <v>10814.822265999999</v>
      </c>
      <c r="AD7" s="24">
        <v>10805.865234000001</v>
      </c>
      <c r="AE7" s="24">
        <v>10799.472656</v>
      </c>
      <c r="AF7" s="22">
        <v>-1.2534E-2</v>
      </c>
    </row>
    <row r="8" spans="1:32" ht="15" customHeight="1" x14ac:dyDescent="0.2">
      <c r="A8" s="20" t="s">
        <v>16</v>
      </c>
      <c r="B8" s="24">
        <v>2.6795300000000002</v>
      </c>
      <c r="C8" s="24">
        <v>13.904406</v>
      </c>
      <c r="D8" s="24">
        <v>18.522258999999998</v>
      </c>
      <c r="E8" s="24">
        <v>21.352459</v>
      </c>
      <c r="F8" s="24">
        <v>17.093941000000001</v>
      </c>
      <c r="G8" s="24">
        <v>36.425891999999997</v>
      </c>
      <c r="H8" s="24">
        <v>77.482269000000002</v>
      </c>
      <c r="I8" s="24">
        <v>115.50134300000001</v>
      </c>
      <c r="J8" s="24">
        <v>156.495743</v>
      </c>
      <c r="K8" s="24">
        <v>187.9151</v>
      </c>
      <c r="L8" s="24">
        <v>232.51194799999999</v>
      </c>
      <c r="M8" s="24">
        <v>293.41980000000001</v>
      </c>
      <c r="N8" s="24">
        <v>319.52990699999998</v>
      </c>
      <c r="O8" s="24">
        <v>348.35522500000002</v>
      </c>
      <c r="P8" s="24">
        <v>377.12200899999999</v>
      </c>
      <c r="Q8" s="24">
        <v>401.32388300000002</v>
      </c>
      <c r="R8" s="24">
        <v>422.53070100000002</v>
      </c>
      <c r="S8" s="24">
        <v>438.97067299999998</v>
      </c>
      <c r="T8" s="24">
        <v>450.19045999999997</v>
      </c>
      <c r="U8" s="24">
        <v>458.17071499999997</v>
      </c>
      <c r="V8" s="24">
        <v>461.56982399999998</v>
      </c>
      <c r="W8" s="24">
        <v>458.613495</v>
      </c>
      <c r="X8" s="24">
        <v>452.25631700000002</v>
      </c>
      <c r="Y8" s="24">
        <v>445.60824600000001</v>
      </c>
      <c r="Z8" s="24">
        <v>427.48623700000002</v>
      </c>
      <c r="AA8" s="24">
        <v>404.335083</v>
      </c>
      <c r="AB8" s="24">
        <v>379.76440400000001</v>
      </c>
      <c r="AC8" s="24">
        <v>352.498718</v>
      </c>
      <c r="AD8" s="24">
        <v>340.59536700000001</v>
      </c>
      <c r="AE8" s="24">
        <v>327.22589099999999</v>
      </c>
      <c r="AF8" s="22">
        <v>0.11941</v>
      </c>
    </row>
    <row r="9" spans="1:32" ht="15" customHeight="1" x14ac:dyDescent="0.2">
      <c r="A9" s="20" t="s">
        <v>17</v>
      </c>
      <c r="B9" s="24">
        <v>18.871216</v>
      </c>
      <c r="C9" s="24">
        <v>19.428314</v>
      </c>
      <c r="D9" s="24">
        <v>19.972453999999999</v>
      </c>
      <c r="E9" s="24">
        <v>20.183304</v>
      </c>
      <c r="F9" s="24">
        <v>20.132598999999999</v>
      </c>
      <c r="G9" s="24">
        <v>20.249404999999999</v>
      </c>
      <c r="H9" s="24">
        <v>20.401917999999998</v>
      </c>
      <c r="I9" s="24">
        <v>20.558931000000001</v>
      </c>
      <c r="J9" s="24">
        <v>20.600418000000001</v>
      </c>
      <c r="K9" s="24">
        <v>20.675024000000001</v>
      </c>
      <c r="L9" s="24">
        <v>20.647742999999998</v>
      </c>
      <c r="M9" s="24">
        <v>20.640098999999999</v>
      </c>
      <c r="N9" s="24">
        <v>20.558185999999999</v>
      </c>
      <c r="O9" s="24">
        <v>20.384720000000002</v>
      </c>
      <c r="P9" s="24">
        <v>20.112687999999999</v>
      </c>
      <c r="Q9" s="24">
        <v>19.901903000000001</v>
      </c>
      <c r="R9" s="24">
        <v>19.748671000000002</v>
      </c>
      <c r="S9" s="24">
        <v>19.547471999999999</v>
      </c>
      <c r="T9" s="24">
        <v>19.380617000000001</v>
      </c>
      <c r="U9" s="24">
        <v>19.212727000000001</v>
      </c>
      <c r="V9" s="24">
        <v>19.133493000000001</v>
      </c>
      <c r="W9" s="24">
        <v>19.109226</v>
      </c>
      <c r="X9" s="24">
        <v>19.050196</v>
      </c>
      <c r="Y9" s="24">
        <v>19.041733000000001</v>
      </c>
      <c r="Z9" s="24">
        <v>18.973624999999998</v>
      </c>
      <c r="AA9" s="24">
        <v>18.933751999999998</v>
      </c>
      <c r="AB9" s="24">
        <v>18.966135000000001</v>
      </c>
      <c r="AC9" s="24">
        <v>19.009664999999998</v>
      </c>
      <c r="AD9" s="24">
        <v>19.06793</v>
      </c>
      <c r="AE9" s="24">
        <v>19.131883999999999</v>
      </c>
      <c r="AF9" s="22">
        <v>-5.4900000000000001E-4</v>
      </c>
    </row>
    <row r="10" spans="1:32" ht="15" customHeight="1" x14ac:dyDescent="0.2">
      <c r="A10" s="20" t="s">
        <v>18</v>
      </c>
      <c r="B10" s="24">
        <v>28.4618</v>
      </c>
      <c r="C10" s="24">
        <v>29.368378</v>
      </c>
      <c r="D10" s="24">
        <v>29.157309000000001</v>
      </c>
      <c r="E10" s="24">
        <v>28.314979999999998</v>
      </c>
      <c r="F10" s="24">
        <v>27.178948999999999</v>
      </c>
      <c r="G10" s="24">
        <v>26.487392</v>
      </c>
      <c r="H10" s="24">
        <v>25.762222000000001</v>
      </c>
      <c r="I10" s="24">
        <v>25.594387000000001</v>
      </c>
      <c r="J10" s="24">
        <v>25.392043999999999</v>
      </c>
      <c r="K10" s="24">
        <v>25.524614</v>
      </c>
      <c r="L10" s="24">
        <v>25.497868</v>
      </c>
      <c r="M10" s="24">
        <v>25.575531000000002</v>
      </c>
      <c r="N10" s="24">
        <v>25.682880000000001</v>
      </c>
      <c r="O10" s="24">
        <v>25.614840000000001</v>
      </c>
      <c r="P10" s="24">
        <v>25.376010999999998</v>
      </c>
      <c r="Q10" s="24">
        <v>25.164387000000001</v>
      </c>
      <c r="R10" s="24">
        <v>25.342495</v>
      </c>
      <c r="S10" s="24">
        <v>25.168890000000001</v>
      </c>
      <c r="T10" s="24">
        <v>25.167133</v>
      </c>
      <c r="U10" s="24">
        <v>25.151558000000001</v>
      </c>
      <c r="V10" s="24">
        <v>25.234133</v>
      </c>
      <c r="W10" s="24">
        <v>25.369522</v>
      </c>
      <c r="X10" s="24">
        <v>25.466694</v>
      </c>
      <c r="Y10" s="24">
        <v>25.816647</v>
      </c>
      <c r="Z10" s="24">
        <v>25.892406000000001</v>
      </c>
      <c r="AA10" s="24">
        <v>26.115901999999998</v>
      </c>
      <c r="AB10" s="24">
        <v>26.412967999999999</v>
      </c>
      <c r="AC10" s="24">
        <v>26.710547999999999</v>
      </c>
      <c r="AD10" s="24">
        <v>27.194997999999998</v>
      </c>
      <c r="AE10" s="24">
        <v>27.709955000000001</v>
      </c>
      <c r="AF10" s="22">
        <v>-2.0739999999999999E-3</v>
      </c>
    </row>
    <row r="11" spans="1:32" ht="15" customHeight="1" x14ac:dyDescent="0.2">
      <c r="A11" s="20" t="s">
        <v>19</v>
      </c>
      <c r="B11" s="24">
        <v>0.59068799999999999</v>
      </c>
      <c r="C11" s="24">
        <v>1.2252609999999999</v>
      </c>
      <c r="D11" s="24">
        <v>1.9484790000000001</v>
      </c>
      <c r="E11" s="24">
        <v>2.839089</v>
      </c>
      <c r="F11" s="24">
        <v>3.8705599999999998</v>
      </c>
      <c r="G11" s="24">
        <v>4.6872490000000004</v>
      </c>
      <c r="H11" s="24">
        <v>5.4376899999999999</v>
      </c>
      <c r="I11" s="24">
        <v>6.1831019999999999</v>
      </c>
      <c r="J11" s="24">
        <v>6.7837579999999997</v>
      </c>
      <c r="K11" s="24">
        <v>7.3072299999999997</v>
      </c>
      <c r="L11" s="24">
        <v>7.7783540000000002</v>
      </c>
      <c r="M11" s="24">
        <v>8.2857889999999994</v>
      </c>
      <c r="N11" s="24">
        <v>8.818289</v>
      </c>
      <c r="O11" s="24">
        <v>9.3964009999999991</v>
      </c>
      <c r="P11" s="24">
        <v>10.111883000000001</v>
      </c>
      <c r="Q11" s="24">
        <v>11.022175000000001</v>
      </c>
      <c r="R11" s="24">
        <v>12.08262</v>
      </c>
      <c r="S11" s="24">
        <v>13.336809000000001</v>
      </c>
      <c r="T11" s="24">
        <v>14.717655000000001</v>
      </c>
      <c r="U11" s="24">
        <v>16.176805000000002</v>
      </c>
      <c r="V11" s="24">
        <v>17.768239999999999</v>
      </c>
      <c r="W11" s="24">
        <v>19.409960000000002</v>
      </c>
      <c r="X11" s="24">
        <v>21.116806</v>
      </c>
      <c r="Y11" s="24">
        <v>22.785076</v>
      </c>
      <c r="Z11" s="24">
        <v>24.41</v>
      </c>
      <c r="AA11" s="24">
        <v>26.001995000000001</v>
      </c>
      <c r="AB11" s="24">
        <v>27.561509999999998</v>
      </c>
      <c r="AC11" s="24">
        <v>29.081313999999999</v>
      </c>
      <c r="AD11" s="24">
        <v>30.561578999999998</v>
      </c>
      <c r="AE11" s="24">
        <v>31.994135</v>
      </c>
      <c r="AF11" s="22">
        <v>0.123574</v>
      </c>
    </row>
    <row r="12" spans="1:32" ht="15" customHeight="1" x14ac:dyDescent="0.2">
      <c r="A12" s="20" t="s">
        <v>20</v>
      </c>
      <c r="B12" s="24">
        <v>0</v>
      </c>
      <c r="C12" s="24">
        <v>0</v>
      </c>
      <c r="D12" s="24">
        <v>0</v>
      </c>
      <c r="E12" s="24">
        <v>0</v>
      </c>
      <c r="F12" s="24">
        <v>0.14399000000000001</v>
      </c>
      <c r="G12" s="24">
        <v>0.291186</v>
      </c>
      <c r="H12" s="24">
        <v>0.40770800000000001</v>
      </c>
      <c r="I12" s="24">
        <v>0.65885800000000005</v>
      </c>
      <c r="J12" s="24">
        <v>0.89218500000000001</v>
      </c>
      <c r="K12" s="24">
        <v>1.106873</v>
      </c>
      <c r="L12" s="24">
        <v>1.3250040000000001</v>
      </c>
      <c r="M12" s="24">
        <v>1.524424</v>
      </c>
      <c r="N12" s="24">
        <v>1.7058819999999999</v>
      </c>
      <c r="O12" s="24">
        <v>1.912903</v>
      </c>
      <c r="P12" s="24">
        <v>2.1052369999999998</v>
      </c>
      <c r="Q12" s="24">
        <v>2.289666</v>
      </c>
      <c r="R12" s="24">
        <v>2.4777089999999999</v>
      </c>
      <c r="S12" s="24">
        <v>2.657667</v>
      </c>
      <c r="T12" s="24">
        <v>2.8280789999999998</v>
      </c>
      <c r="U12" s="24">
        <v>2.990974</v>
      </c>
      <c r="V12" s="24">
        <v>3.1468509999999998</v>
      </c>
      <c r="W12" s="24">
        <v>3.295766</v>
      </c>
      <c r="X12" s="24">
        <v>3.437446</v>
      </c>
      <c r="Y12" s="24">
        <v>3.5704739999999999</v>
      </c>
      <c r="Z12" s="24">
        <v>3.6977869999999999</v>
      </c>
      <c r="AA12" s="24">
        <v>3.8217129999999999</v>
      </c>
      <c r="AB12" s="24">
        <v>3.9444859999999999</v>
      </c>
      <c r="AC12" s="24">
        <v>4.068327</v>
      </c>
      <c r="AD12" s="24">
        <v>4.1936819999999999</v>
      </c>
      <c r="AE12" s="24">
        <v>4.3208279999999997</v>
      </c>
      <c r="AF12" s="22" t="s">
        <v>21</v>
      </c>
    </row>
    <row r="13" spans="1:32" ht="15" customHeight="1" x14ac:dyDescent="0.2">
      <c r="A13" s="20" t="s">
        <v>22</v>
      </c>
      <c r="B13" s="24">
        <v>41.359512000000002</v>
      </c>
      <c r="C13" s="24">
        <v>47.344375999999997</v>
      </c>
      <c r="D13" s="24">
        <v>57.061024000000003</v>
      </c>
      <c r="E13" s="24">
        <v>66.847755000000006</v>
      </c>
      <c r="F13" s="24">
        <v>76.947449000000006</v>
      </c>
      <c r="G13" s="24">
        <v>88.791115000000005</v>
      </c>
      <c r="H13" s="24">
        <v>101.999863</v>
      </c>
      <c r="I13" s="24">
        <v>116.747131</v>
      </c>
      <c r="J13" s="24">
        <v>130.594345</v>
      </c>
      <c r="K13" s="24">
        <v>144.658829</v>
      </c>
      <c r="L13" s="24">
        <v>158.466858</v>
      </c>
      <c r="M13" s="24">
        <v>172.49163799999999</v>
      </c>
      <c r="N13" s="24">
        <v>187.43424999999999</v>
      </c>
      <c r="O13" s="24">
        <v>203.18725599999999</v>
      </c>
      <c r="P13" s="24">
        <v>218.822495</v>
      </c>
      <c r="Q13" s="24">
        <v>234.12721300000001</v>
      </c>
      <c r="R13" s="24">
        <v>248.85406499999999</v>
      </c>
      <c r="S13" s="24">
        <v>262.86987299999998</v>
      </c>
      <c r="T13" s="24">
        <v>275.923248</v>
      </c>
      <c r="U13" s="24">
        <v>288.10140999999999</v>
      </c>
      <c r="V13" s="24">
        <v>299.521027</v>
      </c>
      <c r="W13" s="24">
        <v>310.20483400000001</v>
      </c>
      <c r="X13" s="24">
        <v>319.95739700000001</v>
      </c>
      <c r="Y13" s="24">
        <v>329.07132000000001</v>
      </c>
      <c r="Z13" s="24">
        <v>337.46667500000001</v>
      </c>
      <c r="AA13" s="24">
        <v>345.63519300000002</v>
      </c>
      <c r="AB13" s="24">
        <v>353.36245700000001</v>
      </c>
      <c r="AC13" s="24">
        <v>360.72228999999999</v>
      </c>
      <c r="AD13" s="24">
        <v>367.71594199999998</v>
      </c>
      <c r="AE13" s="24">
        <v>374.35037199999999</v>
      </c>
      <c r="AF13" s="22">
        <v>7.6643000000000003E-2</v>
      </c>
    </row>
    <row r="14" spans="1:32" ht="15" customHeight="1" x14ac:dyDescent="0.2">
      <c r="A14" s="21" t="s">
        <v>23</v>
      </c>
      <c r="B14" s="27">
        <v>15515.454102</v>
      </c>
      <c r="C14" s="27">
        <v>15485.195312</v>
      </c>
      <c r="D14" s="27">
        <v>15433.685546999999</v>
      </c>
      <c r="E14" s="27">
        <v>15206.672852</v>
      </c>
      <c r="F14" s="27">
        <v>15017.046875</v>
      </c>
      <c r="G14" s="27">
        <v>14921.399414</v>
      </c>
      <c r="H14" s="27">
        <v>14808.423828000001</v>
      </c>
      <c r="I14" s="27">
        <v>14652.002930000001</v>
      </c>
      <c r="J14" s="27">
        <v>14449.278319999999</v>
      </c>
      <c r="K14" s="27">
        <v>14237.414062</v>
      </c>
      <c r="L14" s="27">
        <v>14013.309569999999</v>
      </c>
      <c r="M14" s="27">
        <v>13773.955078000001</v>
      </c>
      <c r="N14" s="27">
        <v>13527.182617</v>
      </c>
      <c r="O14" s="27">
        <v>13273.761719</v>
      </c>
      <c r="P14" s="27">
        <v>13005.316406</v>
      </c>
      <c r="Q14" s="27">
        <v>12766.393555000001</v>
      </c>
      <c r="R14" s="27">
        <v>12555.780273</v>
      </c>
      <c r="S14" s="27">
        <v>12378.467773</v>
      </c>
      <c r="T14" s="27">
        <v>12222.619140999999</v>
      </c>
      <c r="U14" s="27">
        <v>12087.765625</v>
      </c>
      <c r="V14" s="27">
        <v>11978.798828000001</v>
      </c>
      <c r="W14" s="27">
        <v>11891.036133</v>
      </c>
      <c r="X14" s="27">
        <v>11819.584961</v>
      </c>
      <c r="Y14" s="27">
        <v>11754.373046999999</v>
      </c>
      <c r="Z14" s="27">
        <v>11699.636719</v>
      </c>
      <c r="AA14" s="27">
        <v>11656.463867</v>
      </c>
      <c r="AB14" s="27">
        <v>11625.271484000001</v>
      </c>
      <c r="AC14" s="27">
        <v>11606.914062</v>
      </c>
      <c r="AD14" s="27">
        <v>11595.195312</v>
      </c>
      <c r="AE14" s="27">
        <v>11584.206055000001</v>
      </c>
      <c r="AF14" s="28">
        <v>-1.0312E-2</v>
      </c>
    </row>
    <row r="15" spans="1:32" ht="15" customHeight="1" x14ac:dyDescent="0.2">
      <c r="A15" s="20"/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</row>
    <row r="16" spans="1:32" ht="15" customHeight="1" x14ac:dyDescent="0.2">
      <c r="A16" s="21" t="s">
        <v>24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</row>
    <row r="17" spans="1:32" ht="15" customHeight="1" x14ac:dyDescent="0.2">
      <c r="A17" s="20" t="s">
        <v>15</v>
      </c>
      <c r="B17" s="24">
        <v>322.19757099999998</v>
      </c>
      <c r="C17" s="24">
        <v>323.37939499999999</v>
      </c>
      <c r="D17" s="24">
        <v>323.15728799999999</v>
      </c>
      <c r="E17" s="24">
        <v>321.64566000000002</v>
      </c>
      <c r="F17" s="24">
        <v>324.87469499999997</v>
      </c>
      <c r="G17" s="24">
        <v>327.03826900000001</v>
      </c>
      <c r="H17" s="24">
        <v>326.10064699999998</v>
      </c>
      <c r="I17" s="24">
        <v>323.64288299999998</v>
      </c>
      <c r="J17" s="24">
        <v>319.47714200000001</v>
      </c>
      <c r="K17" s="24">
        <v>315.66113300000001</v>
      </c>
      <c r="L17" s="24">
        <v>312.007812</v>
      </c>
      <c r="M17" s="24">
        <v>308.723206</v>
      </c>
      <c r="N17" s="24">
        <v>305.999664</v>
      </c>
      <c r="O17" s="24">
        <v>302.83200099999999</v>
      </c>
      <c r="P17" s="24">
        <v>299.91186499999998</v>
      </c>
      <c r="Q17" s="24">
        <v>297.60363799999999</v>
      </c>
      <c r="R17" s="24">
        <v>295.45867900000002</v>
      </c>
      <c r="S17" s="24">
        <v>293.544647</v>
      </c>
      <c r="T17" s="24">
        <v>292.00414999999998</v>
      </c>
      <c r="U17" s="24">
        <v>291.03237899999999</v>
      </c>
      <c r="V17" s="24">
        <v>290.38723800000002</v>
      </c>
      <c r="W17" s="24">
        <v>289.49176</v>
      </c>
      <c r="X17" s="24">
        <v>289.34124800000001</v>
      </c>
      <c r="Y17" s="24">
        <v>290.25357100000002</v>
      </c>
      <c r="Z17" s="24">
        <v>291.64770499999997</v>
      </c>
      <c r="AA17" s="24">
        <v>293.50885</v>
      </c>
      <c r="AB17" s="24">
        <v>295.73461900000001</v>
      </c>
      <c r="AC17" s="24">
        <v>298.24191300000001</v>
      </c>
      <c r="AD17" s="24">
        <v>300.729919</v>
      </c>
      <c r="AE17" s="24">
        <v>303.47326700000002</v>
      </c>
      <c r="AF17" s="22">
        <v>-2.2659999999999998E-3</v>
      </c>
    </row>
    <row r="18" spans="1:32" ht="15" customHeight="1" x14ac:dyDescent="0.2">
      <c r="A18" s="20" t="s">
        <v>22</v>
      </c>
      <c r="B18" s="24">
        <v>199.542068</v>
      </c>
      <c r="C18" s="24">
        <v>196.05346700000001</v>
      </c>
      <c r="D18" s="24">
        <v>202.70219399999999</v>
      </c>
      <c r="E18" s="24">
        <v>205.03552199999999</v>
      </c>
      <c r="F18" s="24">
        <v>209.55642700000001</v>
      </c>
      <c r="G18" s="24">
        <v>214.07865899999999</v>
      </c>
      <c r="H18" s="24">
        <v>215.74371300000001</v>
      </c>
      <c r="I18" s="24">
        <v>215.61471599999999</v>
      </c>
      <c r="J18" s="24">
        <v>214.59551999999999</v>
      </c>
      <c r="K18" s="24">
        <v>213.923935</v>
      </c>
      <c r="L18" s="24">
        <v>213.35534699999999</v>
      </c>
      <c r="M18" s="24">
        <v>212.72569300000001</v>
      </c>
      <c r="N18" s="24">
        <v>212.225525</v>
      </c>
      <c r="O18" s="24">
        <v>211.42408800000001</v>
      </c>
      <c r="P18" s="24">
        <v>210.60377500000001</v>
      </c>
      <c r="Q18" s="24">
        <v>210.00512699999999</v>
      </c>
      <c r="R18" s="24">
        <v>209.35112000000001</v>
      </c>
      <c r="S18" s="24">
        <v>208.771378</v>
      </c>
      <c r="T18" s="24">
        <v>208.53125</v>
      </c>
      <c r="U18" s="24">
        <v>208.760254</v>
      </c>
      <c r="V18" s="24">
        <v>209.268372</v>
      </c>
      <c r="W18" s="24">
        <v>209.57200599999999</v>
      </c>
      <c r="X18" s="24">
        <v>210.30105599999999</v>
      </c>
      <c r="Y18" s="24">
        <v>211.645691</v>
      </c>
      <c r="Z18" s="24">
        <v>213.24194299999999</v>
      </c>
      <c r="AA18" s="24">
        <v>215.03306599999999</v>
      </c>
      <c r="AB18" s="24">
        <v>216.953812</v>
      </c>
      <c r="AC18" s="24">
        <v>218.97927899999999</v>
      </c>
      <c r="AD18" s="24">
        <v>220.845032</v>
      </c>
      <c r="AE18" s="24">
        <v>222.80422999999999</v>
      </c>
      <c r="AF18" s="22">
        <v>4.5779999999999996E-3</v>
      </c>
    </row>
    <row r="19" spans="1:32" ht="15" customHeight="1" x14ac:dyDescent="0.2">
      <c r="A19" s="21" t="s">
        <v>23</v>
      </c>
      <c r="B19" s="27">
        <v>521.73968500000001</v>
      </c>
      <c r="C19" s="27">
        <v>519.43292199999996</v>
      </c>
      <c r="D19" s="27">
        <v>525.85943599999996</v>
      </c>
      <c r="E19" s="27">
        <v>526.681152</v>
      </c>
      <c r="F19" s="27">
        <v>534.431152</v>
      </c>
      <c r="G19" s="27">
        <v>541.11688200000003</v>
      </c>
      <c r="H19" s="27">
        <v>541.84442100000001</v>
      </c>
      <c r="I19" s="27">
        <v>539.25756799999999</v>
      </c>
      <c r="J19" s="27">
        <v>534.07269299999996</v>
      </c>
      <c r="K19" s="27">
        <v>529.58508300000005</v>
      </c>
      <c r="L19" s="27">
        <v>525.363159</v>
      </c>
      <c r="M19" s="27">
        <v>521.44891399999995</v>
      </c>
      <c r="N19" s="27">
        <v>518.22515899999996</v>
      </c>
      <c r="O19" s="27">
        <v>514.25604199999998</v>
      </c>
      <c r="P19" s="27">
        <v>510.515625</v>
      </c>
      <c r="Q19" s="27">
        <v>507.60879499999999</v>
      </c>
      <c r="R19" s="27">
        <v>504.80978399999998</v>
      </c>
      <c r="S19" s="27">
        <v>502.31601000000001</v>
      </c>
      <c r="T19" s="27">
        <v>500.53537</v>
      </c>
      <c r="U19" s="27">
        <v>499.79269399999998</v>
      </c>
      <c r="V19" s="27">
        <v>499.65557899999999</v>
      </c>
      <c r="W19" s="27">
        <v>499.063782</v>
      </c>
      <c r="X19" s="27">
        <v>499.64227299999999</v>
      </c>
      <c r="Y19" s="27">
        <v>501.89923099999999</v>
      </c>
      <c r="Z19" s="27">
        <v>504.889679</v>
      </c>
      <c r="AA19" s="27">
        <v>508.54187000000002</v>
      </c>
      <c r="AB19" s="27">
        <v>512.68841599999996</v>
      </c>
      <c r="AC19" s="27">
        <v>517.22113000000002</v>
      </c>
      <c r="AD19" s="27">
        <v>521.57495100000006</v>
      </c>
      <c r="AE19" s="27">
        <v>526.277466</v>
      </c>
      <c r="AF19" s="28">
        <v>4.6799999999999999E-4</v>
      </c>
    </row>
    <row r="20" spans="1:32" ht="15" customHeight="1" x14ac:dyDescent="0.2">
      <c r="A20" s="20"/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</row>
    <row r="21" spans="1:32" ht="15" customHeight="1" x14ac:dyDescent="0.2">
      <c r="A21" s="21" t="s">
        <v>25</v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</row>
    <row r="22" spans="1:32" ht="15" customHeight="1" x14ac:dyDescent="0.2">
      <c r="A22" s="20" t="s">
        <v>15</v>
      </c>
      <c r="B22" s="24">
        <v>404.494934</v>
      </c>
      <c r="C22" s="24">
        <v>405.68487499999998</v>
      </c>
      <c r="D22" s="24">
        <v>411.31347699999998</v>
      </c>
      <c r="E22" s="24">
        <v>414.39007600000002</v>
      </c>
      <c r="F22" s="24">
        <v>420.92413299999998</v>
      </c>
      <c r="G22" s="24">
        <v>425.65741000000003</v>
      </c>
      <c r="H22" s="24">
        <v>425.73272700000001</v>
      </c>
      <c r="I22" s="24">
        <v>422.51889</v>
      </c>
      <c r="J22" s="24">
        <v>421.09448200000003</v>
      </c>
      <c r="K22" s="24">
        <v>421.17611699999998</v>
      </c>
      <c r="L22" s="24">
        <v>422.89660600000002</v>
      </c>
      <c r="M22" s="24">
        <v>425.78857399999998</v>
      </c>
      <c r="N22" s="24">
        <v>428.44915800000001</v>
      </c>
      <c r="O22" s="24">
        <v>429.78192100000001</v>
      </c>
      <c r="P22" s="24">
        <v>431.42450000000002</v>
      </c>
      <c r="Q22" s="24">
        <v>432.13519300000002</v>
      </c>
      <c r="R22" s="24">
        <v>431.21731599999998</v>
      </c>
      <c r="S22" s="24">
        <v>429.41748000000001</v>
      </c>
      <c r="T22" s="24">
        <v>427.92123400000003</v>
      </c>
      <c r="U22" s="24">
        <v>426.327606</v>
      </c>
      <c r="V22" s="24">
        <v>424.319275</v>
      </c>
      <c r="W22" s="24">
        <v>421.73431399999998</v>
      </c>
      <c r="X22" s="24">
        <v>420.10592700000001</v>
      </c>
      <c r="Y22" s="24">
        <v>419.67517099999998</v>
      </c>
      <c r="Z22" s="24">
        <v>419.20513899999997</v>
      </c>
      <c r="AA22" s="24">
        <v>419.00732399999998</v>
      </c>
      <c r="AB22" s="24">
        <v>419.30429099999998</v>
      </c>
      <c r="AC22" s="24">
        <v>419.37823500000002</v>
      </c>
      <c r="AD22" s="24">
        <v>419.77267499999999</v>
      </c>
      <c r="AE22" s="24">
        <v>420.41894500000001</v>
      </c>
      <c r="AF22" s="22">
        <v>1.2750000000000001E-3</v>
      </c>
    </row>
    <row r="23" spans="1:32" ht="15" customHeight="1" x14ac:dyDescent="0.2">
      <c r="A23" s="20" t="s">
        <v>22</v>
      </c>
      <c r="B23" s="24">
        <v>4749.5869140000004</v>
      </c>
      <c r="C23" s="24">
        <v>4587.6840819999998</v>
      </c>
      <c r="D23" s="24">
        <v>4779.0517579999996</v>
      </c>
      <c r="E23" s="24">
        <v>4878.1254879999997</v>
      </c>
      <c r="F23" s="24">
        <v>5040.8745120000003</v>
      </c>
      <c r="G23" s="24">
        <v>5203.1049800000001</v>
      </c>
      <c r="H23" s="24">
        <v>5277.5278319999998</v>
      </c>
      <c r="I23" s="24">
        <v>5311.0595700000003</v>
      </c>
      <c r="J23" s="24">
        <v>5352.6464839999999</v>
      </c>
      <c r="K23" s="24">
        <v>5399.5615230000003</v>
      </c>
      <c r="L23" s="24">
        <v>5451.8784180000002</v>
      </c>
      <c r="M23" s="24">
        <v>5509.828125</v>
      </c>
      <c r="N23" s="24">
        <v>5571.685547</v>
      </c>
      <c r="O23" s="24">
        <v>5624.4492190000001</v>
      </c>
      <c r="P23" s="24">
        <v>5687.8237300000001</v>
      </c>
      <c r="Q23" s="24">
        <v>5746.3129879999997</v>
      </c>
      <c r="R23" s="24">
        <v>5791.4252930000002</v>
      </c>
      <c r="S23" s="24">
        <v>5818.1923829999996</v>
      </c>
      <c r="T23" s="24">
        <v>5848.8955079999996</v>
      </c>
      <c r="U23" s="24">
        <v>5887.4248049999997</v>
      </c>
      <c r="V23" s="24">
        <v>5922.421875</v>
      </c>
      <c r="W23" s="24">
        <v>5943.3583980000003</v>
      </c>
      <c r="X23" s="24">
        <v>5973.7924800000001</v>
      </c>
      <c r="Y23" s="24">
        <v>6024.3066410000001</v>
      </c>
      <c r="Z23" s="24">
        <v>6069.9755859999996</v>
      </c>
      <c r="AA23" s="24">
        <v>6094.892578</v>
      </c>
      <c r="AB23" s="24">
        <v>6119.7412109999996</v>
      </c>
      <c r="AC23" s="24">
        <v>6141.4189450000003</v>
      </c>
      <c r="AD23" s="24">
        <v>6158.8857420000004</v>
      </c>
      <c r="AE23" s="24">
        <v>6156.4321289999998</v>
      </c>
      <c r="AF23" s="22">
        <v>1.056E-2</v>
      </c>
    </row>
    <row r="24" spans="1:32" ht="15" customHeight="1" x14ac:dyDescent="0.2">
      <c r="A24" s="20" t="s">
        <v>17</v>
      </c>
      <c r="B24" s="24">
        <v>11.040194</v>
      </c>
      <c r="C24" s="24">
        <v>10.869513</v>
      </c>
      <c r="D24" s="24">
        <v>20.025921</v>
      </c>
      <c r="E24" s="24">
        <v>22.806023</v>
      </c>
      <c r="F24" s="24">
        <v>24.823608</v>
      </c>
      <c r="G24" s="24">
        <v>26.157793000000002</v>
      </c>
      <c r="H24" s="24">
        <v>25.923753999999999</v>
      </c>
      <c r="I24" s="24">
        <v>25.352871</v>
      </c>
      <c r="J24" s="24">
        <v>24.900929999999999</v>
      </c>
      <c r="K24" s="24">
        <v>24.62323</v>
      </c>
      <c r="L24" s="24">
        <v>26.256474000000001</v>
      </c>
      <c r="M24" s="24">
        <v>28.693203</v>
      </c>
      <c r="N24" s="24">
        <v>31.248570999999998</v>
      </c>
      <c r="O24" s="24">
        <v>37.089976999999998</v>
      </c>
      <c r="P24" s="24">
        <v>43.866917000000001</v>
      </c>
      <c r="Q24" s="24">
        <v>51.800232000000001</v>
      </c>
      <c r="R24" s="24">
        <v>59.848381000000003</v>
      </c>
      <c r="S24" s="24">
        <v>80.152359000000004</v>
      </c>
      <c r="T24" s="24">
        <v>100.546272</v>
      </c>
      <c r="U24" s="24">
        <v>124.437881</v>
      </c>
      <c r="V24" s="24">
        <v>149.01727299999999</v>
      </c>
      <c r="W24" s="24">
        <v>175.53855899999999</v>
      </c>
      <c r="X24" s="24">
        <v>206.20034799999999</v>
      </c>
      <c r="Y24" s="24">
        <v>239.084091</v>
      </c>
      <c r="Z24" s="24">
        <v>278.42587300000002</v>
      </c>
      <c r="AA24" s="24">
        <v>342.540955</v>
      </c>
      <c r="AB24" s="24">
        <v>404.161835</v>
      </c>
      <c r="AC24" s="24">
        <v>468.58026100000001</v>
      </c>
      <c r="AD24" s="24">
        <v>528.21417199999996</v>
      </c>
      <c r="AE24" s="24">
        <v>613.02539100000001</v>
      </c>
      <c r="AF24" s="22">
        <v>0.15490200000000001</v>
      </c>
    </row>
    <row r="25" spans="1:32" ht="15" customHeight="1" x14ac:dyDescent="0.2">
      <c r="A25" s="20" t="s">
        <v>18</v>
      </c>
      <c r="B25" s="24">
        <v>22.072562999999999</v>
      </c>
      <c r="C25" s="24">
        <v>20.742602999999999</v>
      </c>
      <c r="D25" s="24">
        <v>20.126068</v>
      </c>
      <c r="E25" s="24">
        <v>19.942786999999999</v>
      </c>
      <c r="F25" s="24">
        <v>20.176891000000001</v>
      </c>
      <c r="G25" s="24">
        <v>20.378554999999999</v>
      </c>
      <c r="H25" s="24">
        <v>20.458714000000001</v>
      </c>
      <c r="I25" s="24">
        <v>20.484386000000001</v>
      </c>
      <c r="J25" s="24">
        <v>20.724716000000001</v>
      </c>
      <c r="K25" s="24">
        <v>21.180145</v>
      </c>
      <c r="L25" s="24">
        <v>21.931915</v>
      </c>
      <c r="M25" s="24">
        <v>22.944262999999999</v>
      </c>
      <c r="N25" s="24">
        <v>23.881931000000002</v>
      </c>
      <c r="O25" s="24">
        <v>24.816807000000001</v>
      </c>
      <c r="P25" s="24">
        <v>25.886707000000001</v>
      </c>
      <c r="Q25" s="24">
        <v>27.088584999999998</v>
      </c>
      <c r="R25" s="24">
        <v>28.146124</v>
      </c>
      <c r="S25" s="24">
        <v>29.148841999999998</v>
      </c>
      <c r="T25" s="24">
        <v>30.146023</v>
      </c>
      <c r="U25" s="24">
        <v>31.154105999999999</v>
      </c>
      <c r="V25" s="24">
        <v>32.159084</v>
      </c>
      <c r="W25" s="24">
        <v>33.029792999999998</v>
      </c>
      <c r="X25" s="24">
        <v>33.942982000000001</v>
      </c>
      <c r="Y25" s="24">
        <v>34.916697999999997</v>
      </c>
      <c r="Z25" s="24">
        <v>35.848396000000001</v>
      </c>
      <c r="AA25" s="24">
        <v>36.661194000000002</v>
      </c>
      <c r="AB25" s="24">
        <v>37.233158000000003</v>
      </c>
      <c r="AC25" s="24">
        <v>37.956519999999998</v>
      </c>
      <c r="AD25" s="24">
        <v>38.698532</v>
      </c>
      <c r="AE25" s="24">
        <v>39.471375000000002</v>
      </c>
      <c r="AF25" s="22">
        <v>2.3244000000000001E-2</v>
      </c>
    </row>
    <row r="26" spans="1:32" ht="15" customHeight="1" x14ac:dyDescent="0.2">
      <c r="A26" s="21" t="s">
        <v>23</v>
      </c>
      <c r="B26" s="27">
        <v>5187.1948240000002</v>
      </c>
      <c r="C26" s="27">
        <v>5024.9814450000003</v>
      </c>
      <c r="D26" s="27">
        <v>5230.5170900000003</v>
      </c>
      <c r="E26" s="27">
        <v>5335.2646480000003</v>
      </c>
      <c r="F26" s="27">
        <v>5506.7993159999996</v>
      </c>
      <c r="G26" s="27">
        <v>5675.2983400000003</v>
      </c>
      <c r="H26" s="27">
        <v>5749.6430659999996</v>
      </c>
      <c r="I26" s="27">
        <v>5779.4160160000001</v>
      </c>
      <c r="J26" s="27">
        <v>5819.3666990000002</v>
      </c>
      <c r="K26" s="27">
        <v>5866.5410160000001</v>
      </c>
      <c r="L26" s="27">
        <v>5922.9633789999998</v>
      </c>
      <c r="M26" s="27">
        <v>5987.2543949999999</v>
      </c>
      <c r="N26" s="27">
        <v>6055.2651370000003</v>
      </c>
      <c r="O26" s="27">
        <v>6116.1376950000003</v>
      </c>
      <c r="P26" s="27">
        <v>6189.0014650000003</v>
      </c>
      <c r="Q26" s="27">
        <v>6257.3369140000004</v>
      </c>
      <c r="R26" s="27">
        <v>6310.6367190000001</v>
      </c>
      <c r="S26" s="27">
        <v>6356.9111329999996</v>
      </c>
      <c r="T26" s="27">
        <v>6407.5092770000001</v>
      </c>
      <c r="U26" s="27">
        <v>6469.3447269999997</v>
      </c>
      <c r="V26" s="27">
        <v>6527.9174800000001</v>
      </c>
      <c r="W26" s="27">
        <v>6573.6611329999996</v>
      </c>
      <c r="X26" s="27">
        <v>6634.0415039999998</v>
      </c>
      <c r="Y26" s="27">
        <v>6717.982422</v>
      </c>
      <c r="Z26" s="27">
        <v>6803.455078</v>
      </c>
      <c r="AA26" s="27">
        <v>6893.1020509999998</v>
      </c>
      <c r="AB26" s="27">
        <v>6980.4404299999997</v>
      </c>
      <c r="AC26" s="27">
        <v>7067.3339839999999</v>
      </c>
      <c r="AD26" s="27">
        <v>7145.5712890000004</v>
      </c>
      <c r="AE26" s="27">
        <v>7229.3476559999999</v>
      </c>
      <c r="AF26" s="28">
        <v>1.3075E-2</v>
      </c>
    </row>
    <row r="27" spans="1:32" ht="15" customHeight="1" x14ac:dyDescent="0.2">
      <c r="A27" s="20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</row>
    <row r="28" spans="1:32" ht="15" customHeight="1" x14ac:dyDescent="0.2">
      <c r="A28" s="21" t="s">
        <v>26</v>
      </c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</row>
    <row r="29" spans="1:32" ht="15" customHeight="1" x14ac:dyDescent="0.2">
      <c r="A29" s="20" t="s">
        <v>22</v>
      </c>
      <c r="B29" s="24">
        <v>513.91326900000001</v>
      </c>
      <c r="C29" s="24">
        <v>483.74069200000002</v>
      </c>
      <c r="D29" s="24">
        <v>440.13845800000001</v>
      </c>
      <c r="E29" s="24">
        <v>446.35461400000003</v>
      </c>
      <c r="F29" s="24">
        <v>444.44882200000001</v>
      </c>
      <c r="G29" s="24">
        <v>425.54565400000001</v>
      </c>
      <c r="H29" s="24">
        <v>436.91201799999999</v>
      </c>
      <c r="I29" s="24">
        <v>443.270081</v>
      </c>
      <c r="J29" s="24">
        <v>443.63558999999998</v>
      </c>
      <c r="K29" s="24">
        <v>441.72460899999999</v>
      </c>
      <c r="L29" s="24">
        <v>441.20309400000002</v>
      </c>
      <c r="M29" s="24">
        <v>440.679779</v>
      </c>
      <c r="N29" s="24">
        <v>436.73880000000003</v>
      </c>
      <c r="O29" s="24">
        <v>430.20755000000003</v>
      </c>
      <c r="P29" s="24">
        <v>424.19229100000001</v>
      </c>
      <c r="Q29" s="24">
        <v>411.073059</v>
      </c>
      <c r="R29" s="24">
        <v>401.48046900000003</v>
      </c>
      <c r="S29" s="24">
        <v>387.69607500000001</v>
      </c>
      <c r="T29" s="24">
        <v>377.916382</v>
      </c>
      <c r="U29" s="24">
        <v>367.96743800000002</v>
      </c>
      <c r="V29" s="24">
        <v>356.05630500000001</v>
      </c>
      <c r="W29" s="24">
        <v>347.28765900000002</v>
      </c>
      <c r="X29" s="24">
        <v>335.55316199999999</v>
      </c>
      <c r="Y29" s="24">
        <v>324.35681199999999</v>
      </c>
      <c r="Z29" s="24">
        <v>315.824005</v>
      </c>
      <c r="AA29" s="24">
        <v>308.19726600000001</v>
      </c>
      <c r="AB29" s="24">
        <v>295.80395499999997</v>
      </c>
      <c r="AC29" s="24">
        <v>287.58203099999997</v>
      </c>
      <c r="AD29" s="24">
        <v>278.67794800000001</v>
      </c>
      <c r="AE29" s="24">
        <v>270.92327899999998</v>
      </c>
      <c r="AF29" s="22">
        <v>-2.0490999999999999E-2</v>
      </c>
    </row>
    <row r="30" spans="1:32" ht="15" customHeight="1" x14ac:dyDescent="0.2">
      <c r="A30" s="20" t="s">
        <v>27</v>
      </c>
      <c r="B30" s="24">
        <v>0</v>
      </c>
      <c r="C30" s="24">
        <v>0</v>
      </c>
      <c r="D30" s="24">
        <v>0</v>
      </c>
      <c r="E30" s="24">
        <v>0</v>
      </c>
      <c r="F30" s="24">
        <v>0</v>
      </c>
      <c r="G30" s="24">
        <v>0</v>
      </c>
      <c r="H30" s="24">
        <v>0</v>
      </c>
      <c r="I30" s="24">
        <v>0</v>
      </c>
      <c r="J30" s="24">
        <v>0</v>
      </c>
      <c r="K30" s="24">
        <v>0</v>
      </c>
      <c r="L30" s="24">
        <v>0</v>
      </c>
      <c r="M30" s="24">
        <v>0</v>
      </c>
      <c r="N30" s="24">
        <v>0</v>
      </c>
      <c r="O30" s="24">
        <v>0</v>
      </c>
      <c r="P30" s="24">
        <v>0</v>
      </c>
      <c r="Q30" s="24">
        <v>0</v>
      </c>
      <c r="R30" s="24">
        <v>0</v>
      </c>
      <c r="S30" s="24">
        <v>0</v>
      </c>
      <c r="T30" s="24">
        <v>0</v>
      </c>
      <c r="U30" s="24">
        <v>0</v>
      </c>
      <c r="V30" s="24">
        <v>0</v>
      </c>
      <c r="W30" s="24">
        <v>0</v>
      </c>
      <c r="X30" s="24">
        <v>0</v>
      </c>
      <c r="Y30" s="24">
        <v>0</v>
      </c>
      <c r="Z30" s="24">
        <v>0</v>
      </c>
      <c r="AA30" s="24">
        <v>0</v>
      </c>
      <c r="AB30" s="24">
        <v>0</v>
      </c>
      <c r="AC30" s="24">
        <v>0</v>
      </c>
      <c r="AD30" s="24">
        <v>0</v>
      </c>
      <c r="AE30" s="24">
        <v>0</v>
      </c>
      <c r="AF30" s="22" t="s">
        <v>21</v>
      </c>
    </row>
    <row r="31" spans="1:32" ht="15" customHeight="1" x14ac:dyDescent="0.2">
      <c r="A31" s="20" t="s">
        <v>28</v>
      </c>
      <c r="B31" s="24">
        <v>0</v>
      </c>
      <c r="C31" s="24">
        <v>0</v>
      </c>
      <c r="D31" s="24">
        <v>0</v>
      </c>
      <c r="E31" s="24">
        <v>0</v>
      </c>
      <c r="F31" s="24">
        <v>0</v>
      </c>
      <c r="G31" s="24">
        <v>0</v>
      </c>
      <c r="H31" s="24">
        <v>0</v>
      </c>
      <c r="I31" s="24">
        <v>0</v>
      </c>
      <c r="J31" s="24">
        <v>0</v>
      </c>
      <c r="K31" s="24">
        <v>0</v>
      </c>
      <c r="L31" s="24">
        <v>0</v>
      </c>
      <c r="M31" s="24">
        <v>0</v>
      </c>
      <c r="N31" s="24">
        <v>0</v>
      </c>
      <c r="O31" s="24">
        <v>0</v>
      </c>
      <c r="P31" s="24">
        <v>0</v>
      </c>
      <c r="Q31" s="24">
        <v>0</v>
      </c>
      <c r="R31" s="24">
        <v>0</v>
      </c>
      <c r="S31" s="24">
        <v>0</v>
      </c>
      <c r="T31" s="24">
        <v>0</v>
      </c>
      <c r="U31" s="24">
        <v>0</v>
      </c>
      <c r="V31" s="24">
        <v>0</v>
      </c>
      <c r="W31" s="24">
        <v>0</v>
      </c>
      <c r="X31" s="24">
        <v>0</v>
      </c>
      <c r="Y31" s="24">
        <v>0</v>
      </c>
      <c r="Z31" s="24">
        <v>0</v>
      </c>
      <c r="AA31" s="24">
        <v>0</v>
      </c>
      <c r="AB31" s="24">
        <v>0</v>
      </c>
      <c r="AC31" s="24">
        <v>0</v>
      </c>
      <c r="AD31" s="24">
        <v>0</v>
      </c>
      <c r="AE31" s="24">
        <v>0</v>
      </c>
      <c r="AF31" s="22" t="s">
        <v>21</v>
      </c>
    </row>
    <row r="32" spans="1:32" ht="15" customHeight="1" x14ac:dyDescent="0.2">
      <c r="A32" s="20" t="s">
        <v>29</v>
      </c>
      <c r="B32" s="24">
        <v>0</v>
      </c>
      <c r="C32" s="24">
        <v>0</v>
      </c>
      <c r="D32" s="24">
        <v>0</v>
      </c>
      <c r="E32" s="24">
        <v>0</v>
      </c>
      <c r="F32" s="24">
        <v>0</v>
      </c>
      <c r="G32" s="24">
        <v>0</v>
      </c>
      <c r="H32" s="24">
        <v>0.48799799999999999</v>
      </c>
      <c r="I32" s="24">
        <v>1.487268</v>
      </c>
      <c r="J32" s="24">
        <v>2.9827240000000002</v>
      </c>
      <c r="K32" s="24">
        <v>4.9626029999999997</v>
      </c>
      <c r="L32" s="24">
        <v>7.4587320000000004</v>
      </c>
      <c r="M32" s="24">
        <v>11.613725000000001</v>
      </c>
      <c r="N32" s="24">
        <v>17.337128</v>
      </c>
      <c r="O32" s="24">
        <v>24.560789</v>
      </c>
      <c r="P32" s="24">
        <v>33.399459999999998</v>
      </c>
      <c r="Q32" s="24">
        <v>43.12529</v>
      </c>
      <c r="R32" s="24">
        <v>52.885264999999997</v>
      </c>
      <c r="S32" s="24">
        <v>61.732863999999999</v>
      </c>
      <c r="T32" s="24">
        <v>70.829116999999997</v>
      </c>
      <c r="U32" s="24">
        <v>79.599022000000005</v>
      </c>
      <c r="V32" s="24">
        <v>87.577843000000001</v>
      </c>
      <c r="W32" s="24">
        <v>95.950111000000007</v>
      </c>
      <c r="X32" s="24">
        <v>103.13549</v>
      </c>
      <c r="Y32" s="24">
        <v>110.016747</v>
      </c>
      <c r="Z32" s="24">
        <v>117.406792</v>
      </c>
      <c r="AA32" s="24">
        <v>124.843498</v>
      </c>
      <c r="AB32" s="24">
        <v>129.93553199999999</v>
      </c>
      <c r="AC32" s="24">
        <v>136.37443500000001</v>
      </c>
      <c r="AD32" s="24">
        <v>142.13102699999999</v>
      </c>
      <c r="AE32" s="24">
        <v>148.10519400000001</v>
      </c>
      <c r="AF32" s="22" t="s">
        <v>21</v>
      </c>
    </row>
    <row r="33" spans="1:32" ht="15" customHeight="1" x14ac:dyDescent="0.2">
      <c r="A33" s="21" t="s">
        <v>23</v>
      </c>
      <c r="B33" s="27">
        <v>513.91326900000001</v>
      </c>
      <c r="C33" s="27">
        <v>483.74069200000002</v>
      </c>
      <c r="D33" s="27">
        <v>440.13845800000001</v>
      </c>
      <c r="E33" s="27">
        <v>446.35461400000003</v>
      </c>
      <c r="F33" s="27">
        <v>444.44882200000001</v>
      </c>
      <c r="G33" s="27">
        <v>425.54565400000001</v>
      </c>
      <c r="H33" s="27">
        <v>437.40002399999997</v>
      </c>
      <c r="I33" s="27">
        <v>444.75735500000002</v>
      </c>
      <c r="J33" s="27">
        <v>446.61831699999999</v>
      </c>
      <c r="K33" s="27">
        <v>446.68722500000001</v>
      </c>
      <c r="L33" s="27">
        <v>448.661835</v>
      </c>
      <c r="M33" s="27">
        <v>452.29351800000001</v>
      </c>
      <c r="N33" s="27">
        <v>454.07592799999998</v>
      </c>
      <c r="O33" s="27">
        <v>454.76834100000002</v>
      </c>
      <c r="P33" s="27">
        <v>457.59173600000003</v>
      </c>
      <c r="Q33" s="27">
        <v>454.19836400000003</v>
      </c>
      <c r="R33" s="27">
        <v>454.365723</v>
      </c>
      <c r="S33" s="27">
        <v>449.42895499999997</v>
      </c>
      <c r="T33" s="27">
        <v>448.74548299999998</v>
      </c>
      <c r="U33" s="27">
        <v>447.56646699999999</v>
      </c>
      <c r="V33" s="27">
        <v>443.63415500000002</v>
      </c>
      <c r="W33" s="27">
        <v>443.23776199999998</v>
      </c>
      <c r="X33" s="27">
        <v>438.68866000000003</v>
      </c>
      <c r="Y33" s="27">
        <v>434.37356599999998</v>
      </c>
      <c r="Z33" s="27">
        <v>433.23080399999998</v>
      </c>
      <c r="AA33" s="27">
        <v>433.04077100000001</v>
      </c>
      <c r="AB33" s="27">
        <v>425.73950200000002</v>
      </c>
      <c r="AC33" s="27">
        <v>423.95648199999999</v>
      </c>
      <c r="AD33" s="27">
        <v>420.80896000000001</v>
      </c>
      <c r="AE33" s="27">
        <v>419.02847300000002</v>
      </c>
      <c r="AF33" s="28">
        <v>-5.1159999999999999E-3</v>
      </c>
    </row>
    <row r="34" spans="1:32" ht="15" customHeight="1" x14ac:dyDescent="0.2">
      <c r="A34" s="20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</row>
    <row r="35" spans="1:32" ht="15" customHeight="1" x14ac:dyDescent="0.2">
      <c r="A35" s="21" t="s">
        <v>30</v>
      </c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</row>
    <row r="36" spans="1:32" ht="15" customHeight="1" x14ac:dyDescent="0.2">
      <c r="A36" s="20" t="s">
        <v>22</v>
      </c>
      <c r="B36" s="24">
        <v>84.559914000000006</v>
      </c>
      <c r="C36" s="24">
        <v>77.547439999999995</v>
      </c>
      <c r="D36" s="24">
        <v>79.395720999999995</v>
      </c>
      <c r="E36" s="24">
        <v>79.395401000000007</v>
      </c>
      <c r="F36" s="24">
        <v>79.117064999999997</v>
      </c>
      <c r="G36" s="24">
        <v>79.465446</v>
      </c>
      <c r="H36" s="24">
        <v>78.595519999999993</v>
      </c>
      <c r="I36" s="24">
        <v>77.461967000000001</v>
      </c>
      <c r="J36" s="24">
        <v>76.261229999999998</v>
      </c>
      <c r="K36" s="24">
        <v>75.037254000000004</v>
      </c>
      <c r="L36" s="24">
        <v>73.758560000000003</v>
      </c>
      <c r="M36" s="24">
        <v>72.708336000000003</v>
      </c>
      <c r="N36" s="24">
        <v>71.676697000000004</v>
      </c>
      <c r="O36" s="24">
        <v>70.634483000000003</v>
      </c>
      <c r="P36" s="24">
        <v>69.783332999999999</v>
      </c>
      <c r="Q36" s="24">
        <v>68.743713</v>
      </c>
      <c r="R36" s="24">
        <v>67.763610999999997</v>
      </c>
      <c r="S36" s="24">
        <v>66.829277000000005</v>
      </c>
      <c r="T36" s="24">
        <v>65.968902999999997</v>
      </c>
      <c r="U36" s="24">
        <v>65.304665</v>
      </c>
      <c r="V36" s="24">
        <v>64.555053999999998</v>
      </c>
      <c r="W36" s="24">
        <v>63.935478000000003</v>
      </c>
      <c r="X36" s="24">
        <v>63.373699000000002</v>
      </c>
      <c r="Y36" s="24">
        <v>62.946556000000001</v>
      </c>
      <c r="Z36" s="24">
        <v>62.429340000000003</v>
      </c>
      <c r="AA36" s="24">
        <v>61.963779000000002</v>
      </c>
      <c r="AB36" s="24">
        <v>61.614142999999999</v>
      </c>
      <c r="AC36" s="24">
        <v>61.161994999999997</v>
      </c>
      <c r="AD36" s="24">
        <v>60.889026999999999</v>
      </c>
      <c r="AE36" s="24">
        <v>60.655589999999997</v>
      </c>
      <c r="AF36" s="22">
        <v>-8.7360000000000007E-3</v>
      </c>
    </row>
    <row r="37" spans="1:32" ht="15" customHeight="1" x14ac:dyDescent="0.2">
      <c r="A37" s="20" t="s">
        <v>31</v>
      </c>
      <c r="B37" s="24">
        <v>26.012875000000001</v>
      </c>
      <c r="C37" s="24">
        <v>18.626549000000001</v>
      </c>
      <c r="D37" s="24">
        <v>17.465643</v>
      </c>
      <c r="E37" s="24">
        <v>18.114097999999998</v>
      </c>
      <c r="F37" s="24">
        <v>18.760693</v>
      </c>
      <c r="G37" s="24">
        <v>18.789394000000001</v>
      </c>
      <c r="H37" s="24">
        <v>18.563198</v>
      </c>
      <c r="I37" s="24">
        <v>18.269299</v>
      </c>
      <c r="J37" s="24">
        <v>17.954678000000001</v>
      </c>
      <c r="K37" s="24">
        <v>17.629079999999998</v>
      </c>
      <c r="L37" s="24">
        <v>17.297211000000001</v>
      </c>
      <c r="M37" s="24">
        <v>17.016144000000001</v>
      </c>
      <c r="N37" s="24">
        <v>16.743715000000002</v>
      </c>
      <c r="O37" s="24">
        <v>16.470932000000001</v>
      </c>
      <c r="P37" s="24">
        <v>16.238686000000001</v>
      </c>
      <c r="Q37" s="24">
        <v>15.973269</v>
      </c>
      <c r="R37" s="24">
        <v>15.71875</v>
      </c>
      <c r="S37" s="24">
        <v>15.477065</v>
      </c>
      <c r="T37" s="24">
        <v>15.25215</v>
      </c>
      <c r="U37" s="24">
        <v>15.06856</v>
      </c>
      <c r="V37" s="24">
        <v>14.867658</v>
      </c>
      <c r="W37" s="24">
        <v>14.693448999999999</v>
      </c>
      <c r="X37" s="24">
        <v>14.530529</v>
      </c>
      <c r="Y37" s="24">
        <v>14.398975999999999</v>
      </c>
      <c r="Z37" s="24">
        <v>14.252580999999999</v>
      </c>
      <c r="AA37" s="24">
        <v>14.119051000000001</v>
      </c>
      <c r="AB37" s="24">
        <v>14.007327</v>
      </c>
      <c r="AC37" s="24">
        <v>13.874917999999999</v>
      </c>
      <c r="AD37" s="24">
        <v>13.774850000000001</v>
      </c>
      <c r="AE37" s="24">
        <v>13.687599000000001</v>
      </c>
      <c r="AF37" s="22">
        <v>-1.0943E-2</v>
      </c>
    </row>
    <row r="38" spans="1:32" ht="15" customHeight="1" x14ac:dyDescent="0.2">
      <c r="A38" s="20" t="s">
        <v>28</v>
      </c>
      <c r="B38" s="24">
        <v>0</v>
      </c>
      <c r="C38" s="24">
        <v>0</v>
      </c>
      <c r="D38" s="24">
        <v>0</v>
      </c>
      <c r="E38" s="24">
        <v>0</v>
      </c>
      <c r="F38" s="24">
        <v>0</v>
      </c>
      <c r="G38" s="24">
        <v>0</v>
      </c>
      <c r="H38" s="24">
        <v>0</v>
      </c>
      <c r="I38" s="24">
        <v>0</v>
      </c>
      <c r="J38" s="24">
        <v>0</v>
      </c>
      <c r="K38" s="24">
        <v>0</v>
      </c>
      <c r="L38" s="24">
        <v>0</v>
      </c>
      <c r="M38" s="24">
        <v>0</v>
      </c>
      <c r="N38" s="24">
        <v>0</v>
      </c>
      <c r="O38" s="24">
        <v>0</v>
      </c>
      <c r="P38" s="24">
        <v>0</v>
      </c>
      <c r="Q38" s="24">
        <v>0</v>
      </c>
      <c r="R38" s="24">
        <v>0</v>
      </c>
      <c r="S38" s="24">
        <v>0</v>
      </c>
      <c r="T38" s="24">
        <v>0</v>
      </c>
      <c r="U38" s="24">
        <v>0</v>
      </c>
      <c r="V38" s="24">
        <v>0</v>
      </c>
      <c r="W38" s="24">
        <v>0</v>
      </c>
      <c r="X38" s="24">
        <v>0</v>
      </c>
      <c r="Y38" s="24">
        <v>0</v>
      </c>
      <c r="Z38" s="24">
        <v>0</v>
      </c>
      <c r="AA38" s="24">
        <v>0</v>
      </c>
      <c r="AB38" s="24">
        <v>0</v>
      </c>
      <c r="AC38" s="24">
        <v>0</v>
      </c>
      <c r="AD38" s="24">
        <v>0</v>
      </c>
      <c r="AE38" s="24">
        <v>0</v>
      </c>
      <c r="AF38" s="22" t="s">
        <v>21</v>
      </c>
    </row>
    <row r="39" spans="1:32" x14ac:dyDescent="0.2">
      <c r="A39" s="20" t="s">
        <v>29</v>
      </c>
      <c r="B39" s="24">
        <v>0</v>
      </c>
      <c r="C39" s="24">
        <v>0</v>
      </c>
      <c r="D39" s="24">
        <v>7.1406999999999998E-2</v>
      </c>
      <c r="E39" s="24">
        <v>0.14508599999999999</v>
      </c>
      <c r="F39" s="24">
        <v>0.22108700000000001</v>
      </c>
      <c r="G39" s="24">
        <v>0.30090499999999998</v>
      </c>
      <c r="H39" s="24">
        <v>0.37423099999999998</v>
      </c>
      <c r="I39" s="24">
        <v>0.44408999999999998</v>
      </c>
      <c r="J39" s="24">
        <v>0.51241700000000001</v>
      </c>
      <c r="K39" s="24">
        <v>0.57464800000000005</v>
      </c>
      <c r="L39" s="24">
        <v>0.63248899999999997</v>
      </c>
      <c r="M39" s="24">
        <v>0.688222</v>
      </c>
      <c r="N39" s="24">
        <v>0.74104300000000001</v>
      </c>
      <c r="O39" s="24">
        <v>0.78910199999999997</v>
      </c>
      <c r="P39" s="24">
        <v>0.83677900000000005</v>
      </c>
      <c r="Q39" s="24">
        <v>0.87426800000000005</v>
      </c>
      <c r="R39" s="24">
        <v>0.91368400000000005</v>
      </c>
      <c r="S39" s="24">
        <v>0.951492</v>
      </c>
      <c r="T39" s="24">
        <v>0.988734</v>
      </c>
      <c r="U39" s="24">
        <v>1.030875</v>
      </c>
      <c r="V39" s="24">
        <v>1.0730459999999999</v>
      </c>
      <c r="W39" s="24">
        <v>1.1148439999999999</v>
      </c>
      <c r="X39" s="24">
        <v>1.1583509999999999</v>
      </c>
      <c r="Y39" s="24">
        <v>1.201972</v>
      </c>
      <c r="Z39" s="24">
        <v>1.24142</v>
      </c>
      <c r="AA39" s="24">
        <v>1.2741819999999999</v>
      </c>
      <c r="AB39" s="24">
        <v>1.313075</v>
      </c>
      <c r="AC39" s="24">
        <v>1.355985</v>
      </c>
      <c r="AD39" s="24">
        <v>1.40659</v>
      </c>
      <c r="AE39" s="24">
        <v>1.451797</v>
      </c>
      <c r="AF39" s="22" t="s">
        <v>21</v>
      </c>
    </row>
    <row r="40" spans="1:32" x14ac:dyDescent="0.2">
      <c r="A40" s="21" t="s">
        <v>23</v>
      </c>
      <c r="B40" s="27">
        <v>110.572784</v>
      </c>
      <c r="C40" s="27">
        <v>96.173987999999994</v>
      </c>
      <c r="D40" s="27">
        <v>96.932770000000005</v>
      </c>
      <c r="E40" s="27">
        <v>97.654587000000006</v>
      </c>
      <c r="F40" s="27">
        <v>98.098845999999995</v>
      </c>
      <c r="G40" s="27">
        <v>98.55574</v>
      </c>
      <c r="H40" s="27">
        <v>97.532950999999997</v>
      </c>
      <c r="I40" s="27">
        <v>96.175353999999999</v>
      </c>
      <c r="J40" s="27">
        <v>94.728333000000006</v>
      </c>
      <c r="K40" s="27">
        <v>93.240982000000002</v>
      </c>
      <c r="L40" s="27">
        <v>91.688263000000006</v>
      </c>
      <c r="M40" s="27">
        <v>90.412704000000005</v>
      </c>
      <c r="N40" s="27">
        <v>89.161452999999995</v>
      </c>
      <c r="O40" s="27">
        <v>87.894515999999996</v>
      </c>
      <c r="P40" s="27">
        <v>86.858795000000001</v>
      </c>
      <c r="Q40" s="27">
        <v>85.591247999999993</v>
      </c>
      <c r="R40" s="27">
        <v>84.396041999999994</v>
      </c>
      <c r="S40" s="27">
        <v>83.257835</v>
      </c>
      <c r="T40" s="27">
        <v>82.209784999999997</v>
      </c>
      <c r="U40" s="27">
        <v>81.404099000000002</v>
      </c>
      <c r="V40" s="27">
        <v>80.495757999999995</v>
      </c>
      <c r="W40" s="27">
        <v>79.743774000000002</v>
      </c>
      <c r="X40" s="27">
        <v>79.062576000000007</v>
      </c>
      <c r="Y40" s="27">
        <v>78.547507999999993</v>
      </c>
      <c r="Z40" s="27">
        <v>77.923339999999996</v>
      </c>
      <c r="AA40" s="27">
        <v>77.357017999999997</v>
      </c>
      <c r="AB40" s="27">
        <v>76.934539999999998</v>
      </c>
      <c r="AC40" s="27">
        <v>76.392899</v>
      </c>
      <c r="AD40" s="27">
        <v>76.070473000000007</v>
      </c>
      <c r="AE40" s="27">
        <v>75.794983000000002</v>
      </c>
      <c r="AF40" s="28">
        <v>-8.4679999999999998E-3</v>
      </c>
    </row>
    <row r="41" spans="1:32" x14ac:dyDescent="0.2">
      <c r="A41" s="20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</row>
    <row r="42" spans="1:32" x14ac:dyDescent="0.2">
      <c r="A42" s="21" t="s">
        <v>32</v>
      </c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</row>
    <row r="43" spans="1:32" x14ac:dyDescent="0.2">
      <c r="A43" s="20" t="s">
        <v>22</v>
      </c>
      <c r="B43" s="24">
        <v>45.058022000000001</v>
      </c>
      <c r="C43" s="24">
        <v>43.231934000000003</v>
      </c>
      <c r="D43" s="24">
        <v>44.005755999999998</v>
      </c>
      <c r="E43" s="24">
        <v>43.687637000000002</v>
      </c>
      <c r="F43" s="24">
        <v>43.375973000000002</v>
      </c>
      <c r="G43" s="24">
        <v>43.445037999999997</v>
      </c>
      <c r="H43" s="24">
        <v>43.514549000000002</v>
      </c>
      <c r="I43" s="24">
        <v>43.575690999999999</v>
      </c>
      <c r="J43" s="24">
        <v>43.633755000000001</v>
      </c>
      <c r="K43" s="24">
        <v>43.684092999999997</v>
      </c>
      <c r="L43" s="24">
        <v>43.732464</v>
      </c>
      <c r="M43" s="24">
        <v>43.785240000000002</v>
      </c>
      <c r="N43" s="24">
        <v>43.840023000000002</v>
      </c>
      <c r="O43" s="24">
        <v>43.898628000000002</v>
      </c>
      <c r="P43" s="24">
        <v>43.958579999999998</v>
      </c>
      <c r="Q43" s="24">
        <v>44.012687999999997</v>
      </c>
      <c r="R43" s="24">
        <v>44.066448000000001</v>
      </c>
      <c r="S43" s="24">
        <v>44.11795</v>
      </c>
      <c r="T43" s="24">
        <v>44.170704000000001</v>
      </c>
      <c r="U43" s="24">
        <v>44.224705</v>
      </c>
      <c r="V43" s="24">
        <v>44.277393000000004</v>
      </c>
      <c r="W43" s="24">
        <v>44.331127000000002</v>
      </c>
      <c r="X43" s="24">
        <v>44.383614000000001</v>
      </c>
      <c r="Y43" s="24">
        <v>44.437103</v>
      </c>
      <c r="Z43" s="24">
        <v>44.489947999999998</v>
      </c>
      <c r="AA43" s="24">
        <v>44.541901000000003</v>
      </c>
      <c r="AB43" s="24">
        <v>44.592480000000002</v>
      </c>
      <c r="AC43" s="24">
        <v>44.642487000000003</v>
      </c>
      <c r="AD43" s="24">
        <v>44.689059999999998</v>
      </c>
      <c r="AE43" s="24">
        <v>44.735022999999998</v>
      </c>
      <c r="AF43" s="22">
        <v>1.2210000000000001E-3</v>
      </c>
    </row>
    <row r="44" spans="1:32" x14ac:dyDescent="0.2">
      <c r="A44" s="20" t="s">
        <v>31</v>
      </c>
      <c r="B44" s="24">
        <v>720.01495399999999</v>
      </c>
      <c r="C44" s="24">
        <v>536.03710899999999</v>
      </c>
      <c r="D44" s="24">
        <v>502.08059700000001</v>
      </c>
      <c r="E44" s="24">
        <v>520.20507799999996</v>
      </c>
      <c r="F44" s="24">
        <v>538.42517099999998</v>
      </c>
      <c r="G44" s="24">
        <v>539.53576699999996</v>
      </c>
      <c r="H44" s="24">
        <v>540.845642</v>
      </c>
      <c r="I44" s="24">
        <v>542.19244400000002</v>
      </c>
      <c r="J44" s="24">
        <v>543.56774900000005</v>
      </c>
      <c r="K44" s="24">
        <v>544.87628199999995</v>
      </c>
      <c r="L44" s="24">
        <v>546.08093299999996</v>
      </c>
      <c r="M44" s="24">
        <v>547.27221699999996</v>
      </c>
      <c r="N44" s="24">
        <v>548.537598</v>
      </c>
      <c r="O44" s="24">
        <v>549.78002900000001</v>
      </c>
      <c r="P44" s="24">
        <v>551.01049799999998</v>
      </c>
      <c r="Q44" s="24">
        <v>552.32183799999996</v>
      </c>
      <c r="R44" s="24">
        <v>553.57061799999997</v>
      </c>
      <c r="S44" s="24">
        <v>554.81201199999998</v>
      </c>
      <c r="T44" s="24">
        <v>556.042236</v>
      </c>
      <c r="U44" s="24">
        <v>557.253784</v>
      </c>
      <c r="V44" s="24">
        <v>558.44805899999994</v>
      </c>
      <c r="W44" s="24">
        <v>559.63281199999994</v>
      </c>
      <c r="X44" s="24">
        <v>560.76007100000004</v>
      </c>
      <c r="Y44" s="24">
        <v>561.81140100000005</v>
      </c>
      <c r="Z44" s="24">
        <v>562.85668899999996</v>
      </c>
      <c r="AA44" s="24">
        <v>563.93426499999998</v>
      </c>
      <c r="AB44" s="24">
        <v>564.98382600000002</v>
      </c>
      <c r="AC44" s="24">
        <v>565.94671600000004</v>
      </c>
      <c r="AD44" s="24">
        <v>566.79486099999997</v>
      </c>
      <c r="AE44" s="24">
        <v>567.57611099999997</v>
      </c>
      <c r="AF44" s="22">
        <v>2.0439999999999998E-3</v>
      </c>
    </row>
    <row r="45" spans="1:32" x14ac:dyDescent="0.2">
      <c r="A45" s="20" t="s">
        <v>28</v>
      </c>
      <c r="B45" s="24">
        <v>0</v>
      </c>
      <c r="C45" s="24">
        <v>0</v>
      </c>
      <c r="D45" s="24">
        <v>0</v>
      </c>
      <c r="E45" s="24">
        <v>0</v>
      </c>
      <c r="F45" s="24">
        <v>0</v>
      </c>
      <c r="G45" s="24">
        <v>0</v>
      </c>
      <c r="H45" s="24">
        <v>0</v>
      </c>
      <c r="I45" s="24">
        <v>0</v>
      </c>
      <c r="J45" s="24">
        <v>0</v>
      </c>
      <c r="K45" s="24">
        <v>0</v>
      </c>
      <c r="L45" s="24">
        <v>0</v>
      </c>
      <c r="M45" s="24">
        <v>0</v>
      </c>
      <c r="N45" s="24">
        <v>0</v>
      </c>
      <c r="O45" s="24">
        <v>0</v>
      </c>
      <c r="P45" s="24">
        <v>0</v>
      </c>
      <c r="Q45" s="24">
        <v>0</v>
      </c>
      <c r="R45" s="24">
        <v>0</v>
      </c>
      <c r="S45" s="24">
        <v>0</v>
      </c>
      <c r="T45" s="24">
        <v>0</v>
      </c>
      <c r="U45" s="24">
        <v>0</v>
      </c>
      <c r="V45" s="24">
        <v>0</v>
      </c>
      <c r="W45" s="24">
        <v>0</v>
      </c>
      <c r="X45" s="24">
        <v>0</v>
      </c>
      <c r="Y45" s="24">
        <v>0</v>
      </c>
      <c r="Z45" s="24">
        <v>0</v>
      </c>
      <c r="AA45" s="24">
        <v>0</v>
      </c>
      <c r="AB45" s="24">
        <v>0</v>
      </c>
      <c r="AC45" s="24">
        <v>0</v>
      </c>
      <c r="AD45" s="24">
        <v>0</v>
      </c>
      <c r="AE45" s="24">
        <v>0</v>
      </c>
      <c r="AF45" s="22" t="s">
        <v>21</v>
      </c>
    </row>
    <row r="46" spans="1:32" x14ac:dyDescent="0.2">
      <c r="A46" s="20" t="s">
        <v>29</v>
      </c>
      <c r="B46" s="24">
        <v>0</v>
      </c>
      <c r="C46" s="24">
        <v>0</v>
      </c>
      <c r="D46" s="24">
        <v>0</v>
      </c>
      <c r="E46" s="24">
        <v>0</v>
      </c>
      <c r="F46" s="24">
        <v>0</v>
      </c>
      <c r="G46" s="24">
        <v>0</v>
      </c>
      <c r="H46" s="24">
        <v>0</v>
      </c>
      <c r="I46" s="24">
        <v>0</v>
      </c>
      <c r="J46" s="24">
        <v>0</v>
      </c>
      <c r="K46" s="24">
        <v>0</v>
      </c>
      <c r="L46" s="24">
        <v>0</v>
      </c>
      <c r="M46" s="24">
        <v>0</v>
      </c>
      <c r="N46" s="24">
        <v>0</v>
      </c>
      <c r="O46" s="24">
        <v>0</v>
      </c>
      <c r="P46" s="24">
        <v>0</v>
      </c>
      <c r="Q46" s="24">
        <v>0</v>
      </c>
      <c r="R46" s="24">
        <v>0</v>
      </c>
      <c r="S46" s="24">
        <v>0</v>
      </c>
      <c r="T46" s="24">
        <v>0</v>
      </c>
      <c r="U46" s="24">
        <v>0</v>
      </c>
      <c r="V46" s="24">
        <v>0</v>
      </c>
      <c r="W46" s="24">
        <v>0</v>
      </c>
      <c r="X46" s="24">
        <v>0</v>
      </c>
      <c r="Y46" s="24">
        <v>0</v>
      </c>
      <c r="Z46" s="24">
        <v>0</v>
      </c>
      <c r="AA46" s="24">
        <v>0</v>
      </c>
      <c r="AB46" s="24">
        <v>0</v>
      </c>
      <c r="AC46" s="24">
        <v>0</v>
      </c>
      <c r="AD46" s="24">
        <v>0</v>
      </c>
      <c r="AE46" s="24">
        <v>0</v>
      </c>
      <c r="AF46" s="22" t="s">
        <v>21</v>
      </c>
    </row>
    <row r="47" spans="1:32" x14ac:dyDescent="0.2">
      <c r="A47" s="21" t="s">
        <v>23</v>
      </c>
      <c r="B47" s="27">
        <v>765.07299799999998</v>
      </c>
      <c r="C47" s="27">
        <v>579.26904300000001</v>
      </c>
      <c r="D47" s="27">
        <v>546.086365</v>
      </c>
      <c r="E47" s="27">
        <v>563.89269999999999</v>
      </c>
      <c r="F47" s="27">
        <v>581.80114700000001</v>
      </c>
      <c r="G47" s="27">
        <v>582.98083499999996</v>
      </c>
      <c r="H47" s="27">
        <v>584.36016800000004</v>
      </c>
      <c r="I47" s="27">
        <v>585.76812700000005</v>
      </c>
      <c r="J47" s="27">
        <v>587.20147699999995</v>
      </c>
      <c r="K47" s="27">
        <v>588.56036400000005</v>
      </c>
      <c r="L47" s="27">
        <v>589.81341599999996</v>
      </c>
      <c r="M47" s="27">
        <v>591.05743399999994</v>
      </c>
      <c r="N47" s="27">
        <v>592.37762499999997</v>
      </c>
      <c r="O47" s="27">
        <v>593.67864999999995</v>
      </c>
      <c r="P47" s="27">
        <v>594.96905500000003</v>
      </c>
      <c r="Q47" s="27">
        <v>596.33453399999996</v>
      </c>
      <c r="R47" s="27">
        <v>597.63708499999996</v>
      </c>
      <c r="S47" s="27">
        <v>598.92993200000001</v>
      </c>
      <c r="T47" s="27">
        <v>600.21295199999997</v>
      </c>
      <c r="U47" s="27">
        <v>601.47851600000001</v>
      </c>
      <c r="V47" s="27">
        <v>602.72546399999999</v>
      </c>
      <c r="W47" s="27">
        <v>603.96392800000001</v>
      </c>
      <c r="X47" s="27">
        <v>605.14367700000003</v>
      </c>
      <c r="Y47" s="27">
        <v>606.24853499999995</v>
      </c>
      <c r="Z47" s="27">
        <v>607.34661900000003</v>
      </c>
      <c r="AA47" s="27">
        <v>608.47619599999996</v>
      </c>
      <c r="AB47" s="27">
        <v>609.57629399999996</v>
      </c>
      <c r="AC47" s="27">
        <v>610.58923300000004</v>
      </c>
      <c r="AD47" s="27">
        <v>611.48394800000005</v>
      </c>
      <c r="AE47" s="27">
        <v>612.31115699999998</v>
      </c>
      <c r="AF47" s="28">
        <v>1.983E-3</v>
      </c>
    </row>
    <row r="48" spans="1:32" x14ac:dyDescent="0.2">
      <c r="A48" s="20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</row>
    <row r="49" spans="1:32" x14ac:dyDescent="0.2">
      <c r="A49" s="21" t="s">
        <v>33</v>
      </c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</row>
    <row r="50" spans="1:32" x14ac:dyDescent="0.2">
      <c r="A50" s="20" t="s">
        <v>34</v>
      </c>
      <c r="B50" s="24">
        <v>2432.7612300000001</v>
      </c>
      <c r="C50" s="24">
        <v>2444.8303219999998</v>
      </c>
      <c r="D50" s="24">
        <v>2451.429932</v>
      </c>
      <c r="E50" s="24">
        <v>2474.3264159999999</v>
      </c>
      <c r="F50" s="24">
        <v>2495.7536620000001</v>
      </c>
      <c r="G50" s="24">
        <v>2516.1530760000001</v>
      </c>
      <c r="H50" s="24">
        <v>2533.9948730000001</v>
      </c>
      <c r="I50" s="24">
        <v>2547.9409179999998</v>
      </c>
      <c r="J50" s="24">
        <v>2560.1545409999999</v>
      </c>
      <c r="K50" s="24">
        <v>2570.6440429999998</v>
      </c>
      <c r="L50" s="24">
        <v>2582.195068</v>
      </c>
      <c r="M50" s="24">
        <v>2594.5751949999999</v>
      </c>
      <c r="N50" s="24">
        <v>2606.7192380000001</v>
      </c>
      <c r="O50" s="24">
        <v>2617.5573730000001</v>
      </c>
      <c r="P50" s="24">
        <v>2627.7963869999999</v>
      </c>
      <c r="Q50" s="24">
        <v>2636.5991210000002</v>
      </c>
      <c r="R50" s="24">
        <v>2643.4313959999999</v>
      </c>
      <c r="S50" s="24">
        <v>2649.5058589999999</v>
      </c>
      <c r="T50" s="24">
        <v>2654.3427729999999</v>
      </c>
      <c r="U50" s="24">
        <v>2658.451904</v>
      </c>
      <c r="V50" s="24">
        <v>2661.7358399999998</v>
      </c>
      <c r="W50" s="24">
        <v>2664.210693</v>
      </c>
      <c r="X50" s="24">
        <v>2665.7922359999998</v>
      </c>
      <c r="Y50" s="24">
        <v>2666.2604980000001</v>
      </c>
      <c r="Z50" s="24">
        <v>2665.8911130000001</v>
      </c>
      <c r="AA50" s="24">
        <v>2668.0588379999999</v>
      </c>
      <c r="AB50" s="24">
        <v>2669.9548340000001</v>
      </c>
      <c r="AC50" s="24">
        <v>2671.6042480000001</v>
      </c>
      <c r="AD50" s="24">
        <v>2672.7006839999999</v>
      </c>
      <c r="AE50" s="24">
        <v>2674.056885</v>
      </c>
      <c r="AF50" s="22">
        <v>3.2060000000000001E-3</v>
      </c>
    </row>
    <row r="51" spans="1:32" x14ac:dyDescent="0.2">
      <c r="A51" s="20" t="s">
        <v>35</v>
      </c>
      <c r="B51" s="24">
        <v>27.069519</v>
      </c>
      <c r="C51" s="24">
        <v>26.981216</v>
      </c>
      <c r="D51" s="24">
        <v>26.908156999999999</v>
      </c>
      <c r="E51" s="24">
        <v>26.847712000000001</v>
      </c>
      <c r="F51" s="24">
        <v>26.797699000000001</v>
      </c>
      <c r="G51" s="24">
        <v>26.756321</v>
      </c>
      <c r="H51" s="24">
        <v>26.722086000000001</v>
      </c>
      <c r="I51" s="24">
        <v>26.693760000000001</v>
      </c>
      <c r="J51" s="24">
        <v>26.670324000000001</v>
      </c>
      <c r="K51" s="24">
        <v>26.650933999999999</v>
      </c>
      <c r="L51" s="24">
        <v>26.634892000000001</v>
      </c>
      <c r="M51" s="24">
        <v>26.621618000000002</v>
      </c>
      <c r="N51" s="24">
        <v>26.610636</v>
      </c>
      <c r="O51" s="24">
        <v>26.601548999999999</v>
      </c>
      <c r="P51" s="24">
        <v>26.594031999999999</v>
      </c>
      <c r="Q51" s="24">
        <v>26.587812</v>
      </c>
      <c r="R51" s="24">
        <v>26.582666</v>
      </c>
      <c r="S51" s="24">
        <v>26.578406999999999</v>
      </c>
      <c r="T51" s="24">
        <v>26.574884000000001</v>
      </c>
      <c r="U51" s="24">
        <v>26.57197</v>
      </c>
      <c r="V51" s="24">
        <v>26.569559000000002</v>
      </c>
      <c r="W51" s="24">
        <v>26.567564000000001</v>
      </c>
      <c r="X51" s="24">
        <v>26.565912000000001</v>
      </c>
      <c r="Y51" s="24">
        <v>26.564547000000001</v>
      </c>
      <c r="Z51" s="24">
        <v>26.563417000000001</v>
      </c>
      <c r="AA51" s="24">
        <v>26.562480999999998</v>
      </c>
      <c r="AB51" s="24">
        <v>26.561707999999999</v>
      </c>
      <c r="AC51" s="24">
        <v>26.561067999999999</v>
      </c>
      <c r="AD51" s="24">
        <v>26.560538999999999</v>
      </c>
      <c r="AE51" s="24">
        <v>26.560101</v>
      </c>
      <c r="AF51" s="22">
        <v>-5.62E-4</v>
      </c>
    </row>
    <row r="52" spans="1:32" x14ac:dyDescent="0.2">
      <c r="A52" s="21" t="s">
        <v>23</v>
      </c>
      <c r="B52" s="27">
        <v>2459.8308109999998</v>
      </c>
      <c r="C52" s="27">
        <v>2471.8115229999999</v>
      </c>
      <c r="D52" s="27">
        <v>2478.338135</v>
      </c>
      <c r="E52" s="27">
        <v>2501.1740719999998</v>
      </c>
      <c r="F52" s="27">
        <v>2522.5512699999999</v>
      </c>
      <c r="G52" s="27">
        <v>2542.9094239999999</v>
      </c>
      <c r="H52" s="27">
        <v>2560.7170409999999</v>
      </c>
      <c r="I52" s="27">
        <v>2574.6347660000001</v>
      </c>
      <c r="J52" s="27">
        <v>2586.8249510000001</v>
      </c>
      <c r="K52" s="27">
        <v>2597.294922</v>
      </c>
      <c r="L52" s="27">
        <v>2608.830078</v>
      </c>
      <c r="M52" s="27">
        <v>2621.1967770000001</v>
      </c>
      <c r="N52" s="27">
        <v>2633.3298340000001</v>
      </c>
      <c r="O52" s="27">
        <v>2644.1589359999998</v>
      </c>
      <c r="P52" s="27">
        <v>2654.3903810000002</v>
      </c>
      <c r="Q52" s="27">
        <v>2663.1870119999999</v>
      </c>
      <c r="R52" s="27">
        <v>2670.0141600000002</v>
      </c>
      <c r="S52" s="27">
        <v>2676.0842290000001</v>
      </c>
      <c r="T52" s="27">
        <v>2680.9177249999998</v>
      </c>
      <c r="U52" s="27">
        <v>2685.0239259999998</v>
      </c>
      <c r="V52" s="27">
        <v>2688.3054200000001</v>
      </c>
      <c r="W52" s="27">
        <v>2690.7783199999999</v>
      </c>
      <c r="X52" s="27">
        <v>2692.358154</v>
      </c>
      <c r="Y52" s="27">
        <v>2692.8249510000001</v>
      </c>
      <c r="Z52" s="27">
        <v>2692.4545899999998</v>
      </c>
      <c r="AA52" s="27">
        <v>2694.6213379999999</v>
      </c>
      <c r="AB52" s="27">
        <v>2696.5166020000001</v>
      </c>
      <c r="AC52" s="27">
        <v>2698.1652829999998</v>
      </c>
      <c r="AD52" s="27">
        <v>2699.2612300000001</v>
      </c>
      <c r="AE52" s="27">
        <v>2700.616943</v>
      </c>
      <c r="AF52" s="28">
        <v>3.1670000000000001E-3</v>
      </c>
    </row>
    <row r="53" spans="1:32" x14ac:dyDescent="0.2">
      <c r="A53" s="20"/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</row>
    <row r="54" spans="1:32" x14ac:dyDescent="0.2">
      <c r="A54" s="21" t="s">
        <v>36</v>
      </c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</row>
    <row r="55" spans="1:32" x14ac:dyDescent="0.2">
      <c r="A55" s="21" t="s">
        <v>37</v>
      </c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</row>
    <row r="56" spans="1:32" x14ac:dyDescent="0.2">
      <c r="A56" s="20" t="s">
        <v>38</v>
      </c>
      <c r="B56" s="24">
        <v>575.30218500000001</v>
      </c>
      <c r="C56" s="24">
        <v>557.32147199999997</v>
      </c>
      <c r="D56" s="24">
        <v>520.91558799999996</v>
      </c>
      <c r="E56" s="24">
        <v>526.612122</v>
      </c>
      <c r="F56" s="24">
        <v>516.50372300000004</v>
      </c>
      <c r="G56" s="24">
        <v>510.20858800000002</v>
      </c>
      <c r="H56" s="24">
        <v>507.15048200000001</v>
      </c>
      <c r="I56" s="24">
        <v>506.233521</v>
      </c>
      <c r="J56" s="24">
        <v>505.935608</v>
      </c>
      <c r="K56" s="24">
        <v>505.64236499999998</v>
      </c>
      <c r="L56" s="24">
        <v>505.35314899999997</v>
      </c>
      <c r="M56" s="24">
        <v>505.06726099999997</v>
      </c>
      <c r="N56" s="24">
        <v>504.78402699999998</v>
      </c>
      <c r="O56" s="24">
        <v>507.86468500000001</v>
      </c>
      <c r="P56" s="24">
        <v>513.068848</v>
      </c>
      <c r="Q56" s="24">
        <v>518.39764400000001</v>
      </c>
      <c r="R56" s="24">
        <v>523.83215299999995</v>
      </c>
      <c r="S56" s="24">
        <v>529.38915999999995</v>
      </c>
      <c r="T56" s="24">
        <v>535.05572500000005</v>
      </c>
      <c r="U56" s="24">
        <v>540.837402</v>
      </c>
      <c r="V56" s="24">
        <v>546.72033699999997</v>
      </c>
      <c r="W56" s="24">
        <v>552.74011199999995</v>
      </c>
      <c r="X56" s="24">
        <v>558.87676999999996</v>
      </c>
      <c r="Y56" s="24">
        <v>565.14977999999996</v>
      </c>
      <c r="Z56" s="24">
        <v>571.55822799999999</v>
      </c>
      <c r="AA56" s="24">
        <v>578.08044400000006</v>
      </c>
      <c r="AB56" s="24">
        <v>584.76678500000003</v>
      </c>
      <c r="AC56" s="24">
        <v>591.57257100000004</v>
      </c>
      <c r="AD56" s="24">
        <v>598.49823000000004</v>
      </c>
      <c r="AE56" s="24">
        <v>605.54363999999998</v>
      </c>
      <c r="AF56" s="22">
        <v>2.9680000000000002E-3</v>
      </c>
    </row>
    <row r="57" spans="1:32" x14ac:dyDescent="0.2">
      <c r="A57" s="20" t="s">
        <v>39</v>
      </c>
      <c r="B57" s="24">
        <v>20.043861</v>
      </c>
      <c r="C57" s="24">
        <v>14.445519000000001</v>
      </c>
      <c r="D57" s="24">
        <v>12.640340999999999</v>
      </c>
      <c r="E57" s="24">
        <v>13.224909999999999</v>
      </c>
      <c r="F57" s="24">
        <v>13.408099999999999</v>
      </c>
      <c r="G57" s="24">
        <v>13.253574</v>
      </c>
      <c r="H57" s="24">
        <v>13.189355000000001</v>
      </c>
      <c r="I57" s="24">
        <v>13.182651</v>
      </c>
      <c r="J57" s="24">
        <v>13.193360999999999</v>
      </c>
      <c r="K57" s="24">
        <v>13.203166</v>
      </c>
      <c r="L57" s="24">
        <v>13.210298999999999</v>
      </c>
      <c r="M57" s="24">
        <v>13.216404000000001</v>
      </c>
      <c r="N57" s="24">
        <v>13.223602</v>
      </c>
      <c r="O57" s="24">
        <v>13.317595000000001</v>
      </c>
      <c r="P57" s="24">
        <v>13.467281</v>
      </c>
      <c r="Q57" s="24">
        <v>13.622316</v>
      </c>
      <c r="R57" s="24">
        <v>13.779540000000001</v>
      </c>
      <c r="S57" s="24">
        <v>13.940256</v>
      </c>
      <c r="T57" s="24">
        <v>14.10374</v>
      </c>
      <c r="U57" s="24">
        <v>14.269983999999999</v>
      </c>
      <c r="V57" s="24">
        <v>14.438677999999999</v>
      </c>
      <c r="W57" s="24">
        <v>14.611262999999999</v>
      </c>
      <c r="X57" s="24">
        <v>14.785826</v>
      </c>
      <c r="Y57" s="24">
        <v>14.962223</v>
      </c>
      <c r="Z57" s="24">
        <v>15.142314000000001</v>
      </c>
      <c r="AA57" s="24">
        <v>15.326727999999999</v>
      </c>
      <c r="AB57" s="24">
        <v>15.515268000000001</v>
      </c>
      <c r="AC57" s="24">
        <v>15.705068000000001</v>
      </c>
      <c r="AD57" s="24">
        <v>15.895683999999999</v>
      </c>
      <c r="AE57" s="24">
        <v>16.087814000000002</v>
      </c>
      <c r="AF57" s="22">
        <v>3.8530000000000001E-3</v>
      </c>
    </row>
    <row r="58" spans="1:32" x14ac:dyDescent="0.2">
      <c r="A58" s="20" t="s">
        <v>40</v>
      </c>
      <c r="B58" s="24">
        <v>141.959137</v>
      </c>
      <c r="C58" s="24">
        <v>131.85429400000001</v>
      </c>
      <c r="D58" s="24">
        <v>125.385178</v>
      </c>
      <c r="E58" s="24">
        <v>125.697868</v>
      </c>
      <c r="F58" s="24">
        <v>122.248192</v>
      </c>
      <c r="G58" s="24">
        <v>120.782578</v>
      </c>
      <c r="H58" s="24">
        <v>120.098068</v>
      </c>
      <c r="I58" s="24">
        <v>119.907089</v>
      </c>
      <c r="J58" s="24">
        <v>119.86039700000001</v>
      </c>
      <c r="K58" s="24">
        <v>119.79946099999999</v>
      </c>
      <c r="L58" s="24">
        <v>119.732201</v>
      </c>
      <c r="M58" s="24">
        <v>119.671021</v>
      </c>
      <c r="N58" s="24">
        <v>119.609444</v>
      </c>
      <c r="O58" s="24">
        <v>120.34807600000001</v>
      </c>
      <c r="P58" s="24">
        <v>121.59481</v>
      </c>
      <c r="Q58" s="24">
        <v>122.853638</v>
      </c>
      <c r="R58" s="24">
        <v>124.14265399999999</v>
      </c>
      <c r="S58" s="24">
        <v>125.456017</v>
      </c>
      <c r="T58" s="24">
        <v>126.79792</v>
      </c>
      <c r="U58" s="24">
        <v>128.17010500000001</v>
      </c>
      <c r="V58" s="24">
        <v>129.562119</v>
      </c>
      <c r="W58" s="24">
        <v>130.99195900000001</v>
      </c>
      <c r="X58" s="24">
        <v>132.44712799999999</v>
      </c>
      <c r="Y58" s="24">
        <v>133.937637</v>
      </c>
      <c r="Z58" s="24">
        <v>135.45893899999999</v>
      </c>
      <c r="AA58" s="24">
        <v>137.00645399999999</v>
      </c>
      <c r="AB58" s="24">
        <v>138.59137000000001</v>
      </c>
      <c r="AC58" s="24">
        <v>140.20517000000001</v>
      </c>
      <c r="AD58" s="24">
        <v>141.84234599999999</v>
      </c>
      <c r="AE58" s="24">
        <v>143.50663800000001</v>
      </c>
      <c r="AF58" s="22">
        <v>3.029E-3</v>
      </c>
    </row>
    <row r="59" spans="1:32" x14ac:dyDescent="0.2">
      <c r="A59" s="21" t="s">
        <v>41</v>
      </c>
      <c r="B59" s="27">
        <v>737.30517599999996</v>
      </c>
      <c r="C59" s="27">
        <v>703.62127699999996</v>
      </c>
      <c r="D59" s="27">
        <v>658.941101</v>
      </c>
      <c r="E59" s="27">
        <v>665.53491199999996</v>
      </c>
      <c r="F59" s="27">
        <v>652.15997300000004</v>
      </c>
      <c r="G59" s="27">
        <v>644.24475099999995</v>
      </c>
      <c r="H59" s="27">
        <v>640.43792699999995</v>
      </c>
      <c r="I59" s="27">
        <v>639.32330300000001</v>
      </c>
      <c r="J59" s="27">
        <v>638.98937999999998</v>
      </c>
      <c r="K59" s="27">
        <v>638.64495799999997</v>
      </c>
      <c r="L59" s="27">
        <v>638.29565400000001</v>
      </c>
      <c r="M59" s="27">
        <v>637.95471199999997</v>
      </c>
      <c r="N59" s="27">
        <v>637.61706500000003</v>
      </c>
      <c r="O59" s="27">
        <v>641.53033400000004</v>
      </c>
      <c r="P59" s="27">
        <v>648.13091999999995</v>
      </c>
      <c r="Q59" s="27">
        <v>654.87359600000002</v>
      </c>
      <c r="R59" s="27">
        <v>661.75433299999997</v>
      </c>
      <c r="S59" s="27">
        <v>668.78539999999998</v>
      </c>
      <c r="T59" s="27">
        <v>675.95739700000001</v>
      </c>
      <c r="U59" s="27">
        <v>683.277466</v>
      </c>
      <c r="V59" s="27">
        <v>690.72113000000002</v>
      </c>
      <c r="W59" s="27">
        <v>698.34332300000005</v>
      </c>
      <c r="X59" s="27">
        <v>706.10974099999999</v>
      </c>
      <c r="Y59" s="27">
        <v>714.049622</v>
      </c>
      <c r="Z59" s="27">
        <v>722.15948500000002</v>
      </c>
      <c r="AA59" s="27">
        <v>730.413635</v>
      </c>
      <c r="AB59" s="27">
        <v>738.87341300000003</v>
      </c>
      <c r="AC59" s="27">
        <v>747.48278800000003</v>
      </c>
      <c r="AD59" s="27">
        <v>756.236267</v>
      </c>
      <c r="AE59" s="27">
        <v>765.13812299999995</v>
      </c>
      <c r="AF59" s="28">
        <v>2.9979999999999998E-3</v>
      </c>
    </row>
    <row r="60" spans="1:32" x14ac:dyDescent="0.2">
      <c r="A60" s="20"/>
      <c r="B60" s="26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</row>
    <row r="61" spans="1:32" x14ac:dyDescent="0.2">
      <c r="A61" s="21" t="s">
        <v>42</v>
      </c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</row>
    <row r="62" spans="1:32" x14ac:dyDescent="0.2">
      <c r="A62" s="21" t="s">
        <v>43</v>
      </c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</row>
    <row r="63" spans="1:32" x14ac:dyDescent="0.2">
      <c r="A63" s="20" t="s">
        <v>44</v>
      </c>
      <c r="B63" s="24">
        <v>11.144033</v>
      </c>
      <c r="C63" s="24">
        <v>11.234866999999999</v>
      </c>
      <c r="D63" s="24">
        <v>11.311358999999999</v>
      </c>
      <c r="E63" s="24">
        <v>11.225847999999999</v>
      </c>
      <c r="F63" s="24">
        <v>11.142871</v>
      </c>
      <c r="G63" s="24">
        <v>11.116566000000001</v>
      </c>
      <c r="H63" s="24">
        <v>11.092193</v>
      </c>
      <c r="I63" s="24">
        <v>11.069635999999999</v>
      </c>
      <c r="J63" s="24">
        <v>11.048691</v>
      </c>
      <c r="K63" s="24">
        <v>11.029153000000001</v>
      </c>
      <c r="L63" s="24">
        <v>11.010799</v>
      </c>
      <c r="M63" s="24">
        <v>10.993525999999999</v>
      </c>
      <c r="N63" s="24">
        <v>10.977161000000001</v>
      </c>
      <c r="O63" s="24">
        <v>10.961600000000001</v>
      </c>
      <c r="P63" s="24">
        <v>10.946679</v>
      </c>
      <c r="Q63" s="24">
        <v>10.932255</v>
      </c>
      <c r="R63" s="24">
        <v>10.918271000000001</v>
      </c>
      <c r="S63" s="24">
        <v>10.904572</v>
      </c>
      <c r="T63" s="24">
        <v>10.891109</v>
      </c>
      <c r="U63" s="24">
        <v>10.877763</v>
      </c>
      <c r="V63" s="24">
        <v>10.864051</v>
      </c>
      <c r="W63" s="24">
        <v>10.849978</v>
      </c>
      <c r="X63" s="24">
        <v>10.835578</v>
      </c>
      <c r="Y63" s="24">
        <v>10.820906000000001</v>
      </c>
      <c r="Z63" s="24">
        <v>10.80598</v>
      </c>
      <c r="AA63" s="24">
        <v>10.790908999999999</v>
      </c>
      <c r="AB63" s="24">
        <v>10.775759000000001</v>
      </c>
      <c r="AC63" s="24">
        <v>10.760579999999999</v>
      </c>
      <c r="AD63" s="24">
        <v>10.745483</v>
      </c>
      <c r="AE63" s="24">
        <v>10.730579000000001</v>
      </c>
      <c r="AF63" s="22">
        <v>-1.639E-3</v>
      </c>
    </row>
    <row r="64" spans="1:32" x14ac:dyDescent="0.2">
      <c r="A64" s="20" t="s">
        <v>45</v>
      </c>
      <c r="B64" s="24">
        <v>81.782509000000005</v>
      </c>
      <c r="C64" s="24">
        <v>76.298477000000005</v>
      </c>
      <c r="D64" s="24">
        <v>75.420699999999997</v>
      </c>
      <c r="E64" s="24">
        <v>72.810874999999996</v>
      </c>
      <c r="F64" s="24">
        <v>70.440437000000003</v>
      </c>
      <c r="G64" s="24">
        <v>68.771912</v>
      </c>
      <c r="H64" s="24">
        <v>67.143730000000005</v>
      </c>
      <c r="I64" s="24">
        <v>65.550353999999999</v>
      </c>
      <c r="J64" s="24">
        <v>63.892490000000002</v>
      </c>
      <c r="K64" s="24">
        <v>62.142364999999998</v>
      </c>
      <c r="L64" s="24">
        <v>60.362971999999999</v>
      </c>
      <c r="M64" s="24">
        <v>58.515174999999999</v>
      </c>
      <c r="N64" s="24">
        <v>56.634815000000003</v>
      </c>
      <c r="O64" s="24">
        <v>54.753360999999998</v>
      </c>
      <c r="P64" s="24">
        <v>52.852119000000002</v>
      </c>
      <c r="Q64" s="24">
        <v>50.926186000000001</v>
      </c>
      <c r="R64" s="24">
        <v>48.973720999999998</v>
      </c>
      <c r="S64" s="24">
        <v>47.024323000000003</v>
      </c>
      <c r="T64" s="24">
        <v>45.091869000000003</v>
      </c>
      <c r="U64" s="24">
        <v>43.169857</v>
      </c>
      <c r="V64" s="24">
        <v>41.190646999999998</v>
      </c>
      <c r="W64" s="24">
        <v>39.102885999999998</v>
      </c>
      <c r="X64" s="24">
        <v>36.962283999999997</v>
      </c>
      <c r="Y64" s="24">
        <v>34.769615000000002</v>
      </c>
      <c r="Z64" s="24">
        <v>32.556583000000003</v>
      </c>
      <c r="AA64" s="24">
        <v>30.357821999999999</v>
      </c>
      <c r="AB64" s="24">
        <v>28.116669000000002</v>
      </c>
      <c r="AC64" s="24">
        <v>25.836428000000002</v>
      </c>
      <c r="AD64" s="24">
        <v>23.768702999999999</v>
      </c>
      <c r="AE64" s="24">
        <v>22.577643999999999</v>
      </c>
      <c r="AF64" s="22">
        <v>-4.2556999999999998E-2</v>
      </c>
    </row>
    <row r="65" spans="1:32" x14ac:dyDescent="0.2">
      <c r="A65" s="20" t="s">
        <v>46</v>
      </c>
      <c r="B65" s="24">
        <v>8.999117</v>
      </c>
      <c r="C65" s="24">
        <v>11.393481</v>
      </c>
      <c r="D65" s="24">
        <v>13.907052999999999</v>
      </c>
      <c r="E65" s="24">
        <v>16.194365999999999</v>
      </c>
      <c r="F65" s="24">
        <v>18.270439</v>
      </c>
      <c r="G65" s="24">
        <v>20.280645</v>
      </c>
      <c r="H65" s="24">
        <v>22.260843000000001</v>
      </c>
      <c r="I65" s="24">
        <v>24.215263</v>
      </c>
      <c r="J65" s="24">
        <v>26.253222999999998</v>
      </c>
      <c r="K65" s="24">
        <v>28.404281999999998</v>
      </c>
      <c r="L65" s="24">
        <v>30.597973</v>
      </c>
      <c r="M65" s="24">
        <v>32.874817</v>
      </c>
      <c r="N65" s="24">
        <v>35.193741000000003</v>
      </c>
      <c r="O65" s="24">
        <v>37.518326000000002</v>
      </c>
      <c r="P65" s="24">
        <v>39.868462000000001</v>
      </c>
      <c r="Q65" s="24">
        <v>42.249496000000001</v>
      </c>
      <c r="R65" s="24">
        <v>44.661265999999998</v>
      </c>
      <c r="S65" s="24">
        <v>47.072001999999998</v>
      </c>
      <c r="T65" s="24">
        <v>49.466461000000002</v>
      </c>
      <c r="U65" s="24">
        <v>51.850673999999998</v>
      </c>
      <c r="V65" s="24">
        <v>54.295150999999997</v>
      </c>
      <c r="W65" s="24">
        <v>56.856772999999997</v>
      </c>
      <c r="X65" s="24">
        <v>59.474120999999997</v>
      </c>
      <c r="Y65" s="24">
        <v>62.146811999999997</v>
      </c>
      <c r="Z65" s="24">
        <v>64.839934999999997</v>
      </c>
      <c r="AA65" s="24">
        <v>67.515572000000006</v>
      </c>
      <c r="AB65" s="24">
        <v>70.235625999999996</v>
      </c>
      <c r="AC65" s="24">
        <v>72.996528999999995</v>
      </c>
      <c r="AD65" s="24">
        <v>75.519585000000006</v>
      </c>
      <c r="AE65" s="24">
        <v>77.068732999999995</v>
      </c>
      <c r="AF65" s="22">
        <v>7.0657999999999999E-2</v>
      </c>
    </row>
    <row r="66" spans="1:32" x14ac:dyDescent="0.2">
      <c r="A66" s="20" t="s">
        <v>47</v>
      </c>
      <c r="B66" s="24">
        <v>7.3093000000000005E-2</v>
      </c>
      <c r="C66" s="24">
        <v>7.2911000000000004E-2</v>
      </c>
      <c r="D66" s="24">
        <v>7.2729000000000002E-2</v>
      </c>
      <c r="E66" s="24">
        <v>7.2523000000000004E-2</v>
      </c>
      <c r="F66" s="24">
        <v>7.2303999999999993E-2</v>
      </c>
      <c r="G66" s="24">
        <v>7.2078000000000003E-2</v>
      </c>
      <c r="H66" s="24">
        <v>7.1845999999999993E-2</v>
      </c>
      <c r="I66" s="24">
        <v>7.1612999999999996E-2</v>
      </c>
      <c r="J66" s="24">
        <v>7.1375999999999995E-2</v>
      </c>
      <c r="K66" s="24">
        <v>7.1137000000000006E-2</v>
      </c>
      <c r="L66" s="24">
        <v>7.0893999999999999E-2</v>
      </c>
      <c r="M66" s="24">
        <v>7.0644999999999999E-2</v>
      </c>
      <c r="N66" s="24">
        <v>7.0390999999999995E-2</v>
      </c>
      <c r="O66" s="24">
        <v>7.0132E-2</v>
      </c>
      <c r="P66" s="24">
        <v>6.9864999999999997E-2</v>
      </c>
      <c r="Q66" s="24">
        <v>6.9592000000000001E-2</v>
      </c>
      <c r="R66" s="24">
        <v>6.9311999999999999E-2</v>
      </c>
      <c r="S66" s="24">
        <v>6.9025000000000003E-2</v>
      </c>
      <c r="T66" s="24">
        <v>6.8731E-2</v>
      </c>
      <c r="U66" s="24">
        <v>6.8430000000000005E-2</v>
      </c>
      <c r="V66" s="24">
        <v>6.8118999999999999E-2</v>
      </c>
      <c r="W66" s="24">
        <v>6.7798999999999998E-2</v>
      </c>
      <c r="X66" s="24">
        <v>6.7471000000000003E-2</v>
      </c>
      <c r="Y66" s="24">
        <v>6.7136000000000001E-2</v>
      </c>
      <c r="Z66" s="24">
        <v>6.6793000000000005E-2</v>
      </c>
      <c r="AA66" s="24">
        <v>6.6444000000000003E-2</v>
      </c>
      <c r="AB66" s="24">
        <v>6.6089999999999996E-2</v>
      </c>
      <c r="AC66" s="24">
        <v>6.5730999999999998E-2</v>
      </c>
      <c r="AD66" s="24">
        <v>6.5369999999999998E-2</v>
      </c>
      <c r="AE66" s="24">
        <v>6.5005999999999994E-2</v>
      </c>
      <c r="AF66" s="22">
        <v>-4.0899999999999999E-3</v>
      </c>
    </row>
    <row r="67" spans="1:32" x14ac:dyDescent="0.2">
      <c r="A67" s="20" t="s">
        <v>48</v>
      </c>
      <c r="B67" s="24">
        <v>101.998749</v>
      </c>
      <c r="C67" s="24">
        <v>98.999733000000006</v>
      </c>
      <c r="D67" s="24">
        <v>100.711838</v>
      </c>
      <c r="E67" s="24">
        <v>100.303612</v>
      </c>
      <c r="F67" s="24">
        <v>99.926047999999994</v>
      </c>
      <c r="G67" s="24">
        <v>100.241196</v>
      </c>
      <c r="H67" s="24">
        <v>100.568611</v>
      </c>
      <c r="I67" s="24">
        <v>100.90685999999999</v>
      </c>
      <c r="J67" s="24">
        <v>101.26577</v>
      </c>
      <c r="K67" s="24">
        <v>101.646935</v>
      </c>
      <c r="L67" s="24">
        <v>102.042633</v>
      </c>
      <c r="M67" s="24">
        <v>102.45416299999999</v>
      </c>
      <c r="N67" s="24">
        <v>102.87610599999999</v>
      </c>
      <c r="O67" s="24">
        <v>103.30341300000001</v>
      </c>
      <c r="P67" s="24">
        <v>103.737122</v>
      </c>
      <c r="Q67" s="24">
        <v>104.177536</v>
      </c>
      <c r="R67" s="24">
        <v>104.62256600000001</v>
      </c>
      <c r="S67" s="24">
        <v>105.069923</v>
      </c>
      <c r="T67" s="24">
        <v>105.518173</v>
      </c>
      <c r="U67" s="24">
        <v>105.96672100000001</v>
      </c>
      <c r="V67" s="24">
        <v>106.417976</v>
      </c>
      <c r="W67" s="24">
        <v>106.877441</v>
      </c>
      <c r="X67" s="24">
        <v>107.339462</v>
      </c>
      <c r="Y67" s="24">
        <v>107.804474</v>
      </c>
      <c r="Z67" s="24">
        <v>108.269295</v>
      </c>
      <c r="AA67" s="24">
        <v>108.730751</v>
      </c>
      <c r="AB67" s="24">
        <v>109.19414500000001</v>
      </c>
      <c r="AC67" s="24">
        <v>109.659271</v>
      </c>
      <c r="AD67" s="24">
        <v>110.099136</v>
      </c>
      <c r="AE67" s="24">
        <v>110.441963</v>
      </c>
      <c r="AF67" s="22">
        <v>3.9139999999999999E-3</v>
      </c>
    </row>
    <row r="68" spans="1:32" x14ac:dyDescent="0.2">
      <c r="A68" s="20" t="s">
        <v>49</v>
      </c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  <c r="AC68" s="26"/>
      <c r="AD68" s="26"/>
      <c r="AE68" s="26"/>
      <c r="AF68" s="26"/>
    </row>
    <row r="69" spans="1:32" x14ac:dyDescent="0.2">
      <c r="A69" s="20" t="s">
        <v>44</v>
      </c>
      <c r="B69" s="24">
        <v>0</v>
      </c>
      <c r="C69" s="24">
        <v>0</v>
      </c>
      <c r="D69" s="24">
        <v>0</v>
      </c>
      <c r="E69" s="24">
        <v>0</v>
      </c>
      <c r="F69" s="24">
        <v>0</v>
      </c>
      <c r="G69" s="24">
        <v>0</v>
      </c>
      <c r="H69" s="24">
        <v>0</v>
      </c>
      <c r="I69" s="24">
        <v>0</v>
      </c>
      <c r="J69" s="24">
        <v>0</v>
      </c>
      <c r="K69" s="24">
        <v>0</v>
      </c>
      <c r="L69" s="24">
        <v>0</v>
      </c>
      <c r="M69" s="24">
        <v>0</v>
      </c>
      <c r="N69" s="24">
        <v>0</v>
      </c>
      <c r="O69" s="24">
        <v>0</v>
      </c>
      <c r="P69" s="24">
        <v>0</v>
      </c>
      <c r="Q69" s="24">
        <v>0</v>
      </c>
      <c r="R69" s="24">
        <v>0</v>
      </c>
      <c r="S69" s="24">
        <v>0</v>
      </c>
      <c r="T69" s="24">
        <v>0</v>
      </c>
      <c r="U69" s="24">
        <v>0</v>
      </c>
      <c r="V69" s="24">
        <v>0</v>
      </c>
      <c r="W69" s="24">
        <v>0</v>
      </c>
      <c r="X69" s="24">
        <v>0</v>
      </c>
      <c r="Y69" s="24">
        <v>0</v>
      </c>
      <c r="Z69" s="24">
        <v>0</v>
      </c>
      <c r="AA69" s="24">
        <v>0</v>
      </c>
      <c r="AB69" s="24">
        <v>0</v>
      </c>
      <c r="AC69" s="24">
        <v>0</v>
      </c>
      <c r="AD69" s="24">
        <v>0</v>
      </c>
      <c r="AE69" s="24">
        <v>0</v>
      </c>
      <c r="AF69" s="22" t="s">
        <v>21</v>
      </c>
    </row>
    <row r="70" spans="1:32" x14ac:dyDescent="0.2">
      <c r="A70" s="20" t="s">
        <v>45</v>
      </c>
      <c r="B70" s="24">
        <v>28.895085999999999</v>
      </c>
      <c r="C70" s="24">
        <v>27.904263</v>
      </c>
      <c r="D70" s="24">
        <v>28.608606000000002</v>
      </c>
      <c r="E70" s="24">
        <v>28.582972000000002</v>
      </c>
      <c r="F70" s="24">
        <v>28.555005999999999</v>
      </c>
      <c r="G70" s="24">
        <v>28.774827999999999</v>
      </c>
      <c r="H70" s="24">
        <v>28.995529000000001</v>
      </c>
      <c r="I70" s="24">
        <v>29.217193999999999</v>
      </c>
      <c r="J70" s="24">
        <v>29.439654999999998</v>
      </c>
      <c r="K70" s="24">
        <v>29.662451000000001</v>
      </c>
      <c r="L70" s="24">
        <v>29.885169999999999</v>
      </c>
      <c r="M70" s="24">
        <v>30.107433</v>
      </c>
      <c r="N70" s="24">
        <v>30.32893</v>
      </c>
      <c r="O70" s="24">
        <v>30.549344999999999</v>
      </c>
      <c r="P70" s="24">
        <v>30.768394000000001</v>
      </c>
      <c r="Q70" s="24">
        <v>30.985800000000001</v>
      </c>
      <c r="R70" s="24">
        <v>31.201301999999998</v>
      </c>
      <c r="S70" s="24">
        <v>31.414677000000001</v>
      </c>
      <c r="T70" s="24">
        <v>31.625941999999998</v>
      </c>
      <c r="U70" s="24">
        <v>31.834842999999999</v>
      </c>
      <c r="V70" s="24">
        <v>32.039921</v>
      </c>
      <c r="W70" s="24">
        <v>32.241256999999997</v>
      </c>
      <c r="X70" s="24">
        <v>32.438957000000002</v>
      </c>
      <c r="Y70" s="24">
        <v>32.633189999999999</v>
      </c>
      <c r="Z70" s="24">
        <v>32.824139000000002</v>
      </c>
      <c r="AA70" s="24">
        <v>33.012276</v>
      </c>
      <c r="AB70" s="24">
        <v>33.197701000000002</v>
      </c>
      <c r="AC70" s="24">
        <v>33.380732999999999</v>
      </c>
      <c r="AD70" s="24">
        <v>33.561649000000003</v>
      </c>
      <c r="AE70" s="24">
        <v>33.740803</v>
      </c>
      <c r="AF70" s="22">
        <v>6.8060000000000004E-3</v>
      </c>
    </row>
    <row r="71" spans="1:32" x14ac:dyDescent="0.2">
      <c r="A71" s="20" t="s">
        <v>46</v>
      </c>
      <c r="B71" s="24">
        <v>0</v>
      </c>
      <c r="C71" s="24">
        <v>0</v>
      </c>
      <c r="D71" s="24">
        <v>0</v>
      </c>
      <c r="E71" s="24">
        <v>0</v>
      </c>
      <c r="F71" s="24">
        <v>0</v>
      </c>
      <c r="G71" s="24">
        <v>0</v>
      </c>
      <c r="H71" s="24">
        <v>0</v>
      </c>
      <c r="I71" s="24">
        <v>0</v>
      </c>
      <c r="J71" s="24">
        <v>0</v>
      </c>
      <c r="K71" s="24">
        <v>0</v>
      </c>
      <c r="L71" s="24">
        <v>0</v>
      </c>
      <c r="M71" s="24">
        <v>0</v>
      </c>
      <c r="N71" s="24">
        <v>0</v>
      </c>
      <c r="O71" s="24">
        <v>0</v>
      </c>
      <c r="P71" s="24">
        <v>0</v>
      </c>
      <c r="Q71" s="24">
        <v>0</v>
      </c>
      <c r="R71" s="24">
        <v>0</v>
      </c>
      <c r="S71" s="24">
        <v>0</v>
      </c>
      <c r="T71" s="24">
        <v>0</v>
      </c>
      <c r="U71" s="24">
        <v>0</v>
      </c>
      <c r="V71" s="24">
        <v>0</v>
      </c>
      <c r="W71" s="24">
        <v>0</v>
      </c>
      <c r="X71" s="24">
        <v>0</v>
      </c>
      <c r="Y71" s="24">
        <v>0</v>
      </c>
      <c r="Z71" s="24">
        <v>0</v>
      </c>
      <c r="AA71" s="24">
        <v>0</v>
      </c>
      <c r="AB71" s="24">
        <v>0</v>
      </c>
      <c r="AC71" s="24">
        <v>0</v>
      </c>
      <c r="AD71" s="24">
        <v>0</v>
      </c>
      <c r="AE71" s="24">
        <v>0</v>
      </c>
      <c r="AF71" s="22" t="s">
        <v>21</v>
      </c>
    </row>
    <row r="72" spans="1:32" x14ac:dyDescent="0.2">
      <c r="A72" s="20" t="s">
        <v>47</v>
      </c>
      <c r="B72" s="24">
        <v>0</v>
      </c>
      <c r="C72" s="24">
        <v>0</v>
      </c>
      <c r="D72" s="24">
        <v>0</v>
      </c>
      <c r="E72" s="24">
        <v>0</v>
      </c>
      <c r="F72" s="24">
        <v>0</v>
      </c>
      <c r="G72" s="24">
        <v>0</v>
      </c>
      <c r="H72" s="24">
        <v>0</v>
      </c>
      <c r="I72" s="24">
        <v>0</v>
      </c>
      <c r="J72" s="24">
        <v>0</v>
      </c>
      <c r="K72" s="24">
        <v>0</v>
      </c>
      <c r="L72" s="24">
        <v>0</v>
      </c>
      <c r="M72" s="24">
        <v>0</v>
      </c>
      <c r="N72" s="24">
        <v>0</v>
      </c>
      <c r="O72" s="24">
        <v>0</v>
      </c>
      <c r="P72" s="24">
        <v>0</v>
      </c>
      <c r="Q72" s="24">
        <v>0</v>
      </c>
      <c r="R72" s="24">
        <v>0</v>
      </c>
      <c r="S72" s="24">
        <v>0</v>
      </c>
      <c r="T72" s="24">
        <v>0</v>
      </c>
      <c r="U72" s="24">
        <v>0</v>
      </c>
      <c r="V72" s="24">
        <v>0</v>
      </c>
      <c r="W72" s="24">
        <v>0</v>
      </c>
      <c r="X72" s="24">
        <v>0</v>
      </c>
      <c r="Y72" s="24">
        <v>0</v>
      </c>
      <c r="Z72" s="24">
        <v>0</v>
      </c>
      <c r="AA72" s="24">
        <v>0</v>
      </c>
      <c r="AB72" s="24">
        <v>0</v>
      </c>
      <c r="AC72" s="24">
        <v>0</v>
      </c>
      <c r="AD72" s="24">
        <v>0</v>
      </c>
      <c r="AE72" s="24">
        <v>0</v>
      </c>
      <c r="AF72" s="22" t="s">
        <v>21</v>
      </c>
    </row>
    <row r="73" spans="1:32" x14ac:dyDescent="0.2">
      <c r="A73" s="20" t="s">
        <v>50</v>
      </c>
      <c r="B73" s="24">
        <v>28.895085999999999</v>
      </c>
      <c r="C73" s="24">
        <v>27.904263</v>
      </c>
      <c r="D73" s="24">
        <v>28.608606000000002</v>
      </c>
      <c r="E73" s="24">
        <v>28.582972000000002</v>
      </c>
      <c r="F73" s="24">
        <v>28.555005999999999</v>
      </c>
      <c r="G73" s="24">
        <v>28.774827999999999</v>
      </c>
      <c r="H73" s="24">
        <v>28.995529000000001</v>
      </c>
      <c r="I73" s="24">
        <v>29.217193999999999</v>
      </c>
      <c r="J73" s="24">
        <v>29.439654999999998</v>
      </c>
      <c r="K73" s="24">
        <v>29.662451000000001</v>
      </c>
      <c r="L73" s="24">
        <v>29.885169999999999</v>
      </c>
      <c r="M73" s="24">
        <v>30.107433</v>
      </c>
      <c r="N73" s="24">
        <v>30.32893</v>
      </c>
      <c r="O73" s="24">
        <v>30.549344999999999</v>
      </c>
      <c r="P73" s="24">
        <v>30.768394000000001</v>
      </c>
      <c r="Q73" s="24">
        <v>30.985800000000001</v>
      </c>
      <c r="R73" s="24">
        <v>31.201301999999998</v>
      </c>
      <c r="S73" s="24">
        <v>31.414677000000001</v>
      </c>
      <c r="T73" s="24">
        <v>31.625941999999998</v>
      </c>
      <c r="U73" s="24">
        <v>31.834842999999999</v>
      </c>
      <c r="V73" s="24">
        <v>32.039921</v>
      </c>
      <c r="W73" s="24">
        <v>32.241256999999997</v>
      </c>
      <c r="X73" s="24">
        <v>32.438957000000002</v>
      </c>
      <c r="Y73" s="24">
        <v>32.633189999999999</v>
      </c>
      <c r="Z73" s="24">
        <v>32.824139000000002</v>
      </c>
      <c r="AA73" s="24">
        <v>33.012276</v>
      </c>
      <c r="AB73" s="24">
        <v>33.197701000000002</v>
      </c>
      <c r="AC73" s="24">
        <v>33.380732999999999</v>
      </c>
      <c r="AD73" s="24">
        <v>33.561649000000003</v>
      </c>
      <c r="AE73" s="24">
        <v>33.740803</v>
      </c>
      <c r="AF73" s="22">
        <v>6.8060000000000004E-3</v>
      </c>
    </row>
    <row r="74" spans="1:32" x14ac:dyDescent="0.2">
      <c r="A74" s="20" t="s">
        <v>51</v>
      </c>
      <c r="B74" s="26"/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</row>
    <row r="75" spans="1:32" x14ac:dyDescent="0.2">
      <c r="A75" s="20" t="s">
        <v>44</v>
      </c>
      <c r="B75" s="24">
        <v>13.176546999999999</v>
      </c>
      <c r="C75" s="24">
        <v>13.466433</v>
      </c>
      <c r="D75" s="24">
        <v>13.742388</v>
      </c>
      <c r="E75" s="24">
        <v>13.821474</v>
      </c>
      <c r="F75" s="24">
        <v>13.900589999999999</v>
      </c>
      <c r="G75" s="24">
        <v>14.048263</v>
      </c>
      <c r="H75" s="24">
        <v>14.197189</v>
      </c>
      <c r="I75" s="24">
        <v>14.347308999999999</v>
      </c>
      <c r="J75" s="24">
        <v>14.498513000000001</v>
      </c>
      <c r="K75" s="24">
        <v>14.650613</v>
      </c>
      <c r="L75" s="24">
        <v>14.803412</v>
      </c>
      <c r="M75" s="24">
        <v>14.956727000000001</v>
      </c>
      <c r="N75" s="24">
        <v>15.110391999999999</v>
      </c>
      <c r="O75" s="24">
        <v>15.264258999999999</v>
      </c>
      <c r="P75" s="24">
        <v>15.41818</v>
      </c>
      <c r="Q75" s="24">
        <v>15.572034</v>
      </c>
      <c r="R75" s="24">
        <v>15.725667</v>
      </c>
      <c r="S75" s="24">
        <v>15.878966</v>
      </c>
      <c r="T75" s="24">
        <v>16.031932999999999</v>
      </c>
      <c r="U75" s="24">
        <v>16.184425000000001</v>
      </c>
      <c r="V75" s="24">
        <v>16.335709000000001</v>
      </c>
      <c r="W75" s="24">
        <v>16.485790000000001</v>
      </c>
      <c r="X75" s="24">
        <v>16.634733000000001</v>
      </c>
      <c r="Y75" s="24">
        <v>16.782589000000002</v>
      </c>
      <c r="Z75" s="24">
        <v>16.929455000000001</v>
      </c>
      <c r="AA75" s="24">
        <v>17.075529</v>
      </c>
      <c r="AB75" s="24">
        <v>17.220917</v>
      </c>
      <c r="AC75" s="24">
        <v>17.365739999999999</v>
      </c>
      <c r="AD75" s="24">
        <v>17.510151</v>
      </c>
      <c r="AE75" s="24">
        <v>17.654305000000001</v>
      </c>
      <c r="AF75" s="22">
        <v>9.7179999999999992E-3</v>
      </c>
    </row>
    <row r="76" spans="1:32" x14ac:dyDescent="0.2">
      <c r="A76" s="20" t="s">
        <v>45</v>
      </c>
      <c r="B76" s="24">
        <v>98.292747000000006</v>
      </c>
      <c r="C76" s="24">
        <v>95.136330000000001</v>
      </c>
      <c r="D76" s="24">
        <v>97.760932999999994</v>
      </c>
      <c r="E76" s="24">
        <v>97.903557000000006</v>
      </c>
      <c r="F76" s="24">
        <v>98.042350999999996</v>
      </c>
      <c r="G76" s="24">
        <v>99.035636999999994</v>
      </c>
      <c r="H76" s="24">
        <v>100.03755200000001</v>
      </c>
      <c r="I76" s="24">
        <v>101.04761499999999</v>
      </c>
      <c r="J76" s="24">
        <v>102.062119</v>
      </c>
      <c r="K76" s="24">
        <v>103.07868999999999</v>
      </c>
      <c r="L76" s="24">
        <v>104.097717</v>
      </c>
      <c r="M76" s="24">
        <v>105.116867</v>
      </c>
      <c r="N76" s="24">
        <v>106.136169</v>
      </c>
      <c r="O76" s="24">
        <v>107.155472</v>
      </c>
      <c r="P76" s="24">
        <v>108.173149</v>
      </c>
      <c r="Q76" s="24">
        <v>109.188095</v>
      </c>
      <c r="R76" s="24">
        <v>110.199409</v>
      </c>
      <c r="S76" s="24">
        <v>111.207336</v>
      </c>
      <c r="T76" s="24">
        <v>112.212372</v>
      </c>
      <c r="U76" s="24">
        <v>113.21350099999999</v>
      </c>
      <c r="V76" s="24">
        <v>114.203568</v>
      </c>
      <c r="W76" s="24">
        <v>115.18119</v>
      </c>
      <c r="X76" s="24">
        <v>116.148399</v>
      </c>
      <c r="Y76" s="24">
        <v>117.105232</v>
      </c>
      <c r="Z76" s="24">
        <v>118.053535</v>
      </c>
      <c r="AA76" s="24">
        <v>118.996025</v>
      </c>
      <c r="AB76" s="24">
        <v>119.931274</v>
      </c>
      <c r="AC76" s="24">
        <v>120.86030599999999</v>
      </c>
      <c r="AD76" s="24">
        <v>121.785645</v>
      </c>
      <c r="AE76" s="24">
        <v>122.70906100000001</v>
      </c>
      <c r="AF76" s="22">
        <v>9.1310000000000002E-3</v>
      </c>
    </row>
    <row r="77" spans="1:32" x14ac:dyDescent="0.2">
      <c r="A77" s="20" t="s">
        <v>46</v>
      </c>
      <c r="B77" s="24">
        <v>1.0771630000000001</v>
      </c>
      <c r="C77" s="24">
        <v>1.154433</v>
      </c>
      <c r="D77" s="24">
        <v>1.2302390000000001</v>
      </c>
      <c r="E77" s="24">
        <v>1.3017430000000001</v>
      </c>
      <c r="F77" s="24">
        <v>1.3702049999999999</v>
      </c>
      <c r="G77" s="24">
        <v>1.4382219999999999</v>
      </c>
      <c r="H77" s="24">
        <v>1.5066189999999999</v>
      </c>
      <c r="I77" s="24">
        <v>1.5754030000000001</v>
      </c>
      <c r="J77" s="24">
        <v>1.6478660000000001</v>
      </c>
      <c r="K77" s="24">
        <v>1.72512</v>
      </c>
      <c r="L77" s="24">
        <v>1.8051969999999999</v>
      </c>
      <c r="M77" s="24">
        <v>1.889203</v>
      </c>
      <c r="N77" s="24">
        <v>1.975808</v>
      </c>
      <c r="O77" s="24">
        <v>2.064019</v>
      </c>
      <c r="P77" s="24">
        <v>2.154487</v>
      </c>
      <c r="Q77" s="24">
        <v>2.2473860000000001</v>
      </c>
      <c r="R77" s="24">
        <v>2.3425850000000001</v>
      </c>
      <c r="S77" s="24">
        <v>2.4389110000000001</v>
      </c>
      <c r="T77" s="24">
        <v>2.5357919999999998</v>
      </c>
      <c r="U77" s="24">
        <v>2.633267</v>
      </c>
      <c r="V77" s="24">
        <v>2.733422</v>
      </c>
      <c r="W77" s="24">
        <v>2.8378670000000001</v>
      </c>
      <c r="X77" s="24">
        <v>2.9448099999999999</v>
      </c>
      <c r="Y77" s="24">
        <v>3.0546790000000001</v>
      </c>
      <c r="Z77" s="24">
        <v>3.1661229999999998</v>
      </c>
      <c r="AA77" s="24">
        <v>3.2777829999999999</v>
      </c>
      <c r="AB77" s="24">
        <v>3.3920020000000002</v>
      </c>
      <c r="AC77" s="24">
        <v>3.508667</v>
      </c>
      <c r="AD77" s="24">
        <v>3.626153</v>
      </c>
      <c r="AE77" s="24">
        <v>3.743725</v>
      </c>
      <c r="AF77" s="22">
        <v>4.2911999999999999E-2</v>
      </c>
    </row>
    <row r="78" spans="1:32" x14ac:dyDescent="0.2">
      <c r="A78" s="20" t="s">
        <v>47</v>
      </c>
      <c r="B78" s="24">
        <v>0.101718</v>
      </c>
      <c r="C78" s="24">
        <v>0.10274899999999999</v>
      </c>
      <c r="D78" s="24">
        <v>0.10384</v>
      </c>
      <c r="E78" s="24">
        <v>0.104945</v>
      </c>
      <c r="F78" s="24">
        <v>0.106062</v>
      </c>
      <c r="G78" s="24">
        <v>0.10718800000000001</v>
      </c>
      <c r="H78" s="24">
        <v>0.108325</v>
      </c>
      <c r="I78" s="24">
        <v>0.10947</v>
      </c>
      <c r="J78" s="24">
        <v>0.110624</v>
      </c>
      <c r="K78" s="24">
        <v>0.11178399999999999</v>
      </c>
      <c r="L78" s="24">
        <v>0.11294999999999999</v>
      </c>
      <c r="M78" s="24">
        <v>0.11412</v>
      </c>
      <c r="N78" s="24">
        <v>0.11529200000000001</v>
      </c>
      <c r="O78" s="24">
        <v>0.116466</v>
      </c>
      <c r="P78" s="24">
        <v>0.117641</v>
      </c>
      <c r="Q78" s="24">
        <v>0.118815</v>
      </c>
      <c r="R78" s="24">
        <v>0.119987</v>
      </c>
      <c r="S78" s="24">
        <v>0.121157</v>
      </c>
      <c r="T78" s="24">
        <v>0.122324</v>
      </c>
      <c r="U78" s="24">
        <v>0.123487</v>
      </c>
      <c r="V78" s="24">
        <v>0.124641</v>
      </c>
      <c r="W78" s="24">
        <v>0.12578700000000001</v>
      </c>
      <c r="X78" s="24">
        <v>0.12692300000000001</v>
      </c>
      <c r="Y78" s="24">
        <v>0.128051</v>
      </c>
      <c r="Z78" s="24">
        <v>0.12917200000000001</v>
      </c>
      <c r="AA78" s="24">
        <v>0.13028600000000001</v>
      </c>
      <c r="AB78" s="24">
        <v>0.13139600000000001</v>
      </c>
      <c r="AC78" s="24">
        <v>0.13250100000000001</v>
      </c>
      <c r="AD78" s="24">
        <v>0.133602</v>
      </c>
      <c r="AE78" s="24">
        <v>0.13470199999999999</v>
      </c>
      <c r="AF78" s="22">
        <v>9.7179999999999992E-3</v>
      </c>
    </row>
    <row r="79" spans="1:32" x14ac:dyDescent="0.2">
      <c r="A79" s="20" t="s">
        <v>52</v>
      </c>
      <c r="B79" s="24">
        <v>112.64816999999999</v>
      </c>
      <c r="C79" s="24">
        <v>109.85994700000001</v>
      </c>
      <c r="D79" s="24">
        <v>112.837402</v>
      </c>
      <c r="E79" s="24">
        <v>113.131714</v>
      </c>
      <c r="F79" s="24">
        <v>113.41920500000001</v>
      </c>
      <c r="G79" s="24">
        <v>114.629311</v>
      </c>
      <c r="H79" s="24">
        <v>115.84968600000001</v>
      </c>
      <c r="I79" s="24">
        <v>117.079796</v>
      </c>
      <c r="J79" s="24">
        <v>118.31912199999999</v>
      </c>
      <c r="K79" s="24">
        <v>119.566208</v>
      </c>
      <c r="L79" s="24">
        <v>120.819283</v>
      </c>
      <c r="M79" s="24">
        <v>122.07692</v>
      </c>
      <c r="N79" s="24">
        <v>123.33766199999999</v>
      </c>
      <c r="O79" s="24">
        <v>124.600212</v>
      </c>
      <c r="P79" s="24">
        <v>125.863457</v>
      </c>
      <c r="Q79" s="24">
        <v>127.126328</v>
      </c>
      <c r="R79" s="24">
        <v>128.38765000000001</v>
      </c>
      <c r="S79" s="24">
        <v>129.64636200000001</v>
      </c>
      <c r="T79" s="24">
        <v>130.902435</v>
      </c>
      <c r="U79" s="24">
        <v>132.15467799999999</v>
      </c>
      <c r="V79" s="24">
        <v>133.39735400000001</v>
      </c>
      <c r="W79" s="24">
        <v>134.63063</v>
      </c>
      <c r="X79" s="24">
        <v>135.85485800000001</v>
      </c>
      <c r="Y79" s="24">
        <v>137.07054099999999</v>
      </c>
      <c r="Z79" s="24">
        <v>138.27827500000001</v>
      </c>
      <c r="AA79" s="24">
        <v>139.479614</v>
      </c>
      <c r="AB79" s="24">
        <v>140.67558299999999</v>
      </c>
      <c r="AC79" s="24">
        <v>141.86721800000001</v>
      </c>
      <c r="AD79" s="24">
        <v>143.05555699999999</v>
      </c>
      <c r="AE79" s="24">
        <v>144.241806</v>
      </c>
      <c r="AF79" s="22">
        <v>9.7719999999999994E-3</v>
      </c>
    </row>
    <row r="80" spans="1:32" x14ac:dyDescent="0.2">
      <c r="A80" s="21" t="s">
        <v>53</v>
      </c>
      <c r="B80" s="27">
        <v>243.542023</v>
      </c>
      <c r="C80" s="27">
        <v>236.763947</v>
      </c>
      <c r="D80" s="27">
        <v>242.15785199999999</v>
      </c>
      <c r="E80" s="27">
        <v>242.01831100000001</v>
      </c>
      <c r="F80" s="27">
        <v>241.90026900000001</v>
      </c>
      <c r="G80" s="27">
        <v>243.64532500000001</v>
      </c>
      <c r="H80" s="27">
        <v>245.41381799999999</v>
      </c>
      <c r="I80" s="27">
        <v>247.20387299999999</v>
      </c>
      <c r="J80" s="27">
        <v>249.024551</v>
      </c>
      <c r="K80" s="27">
        <v>250.87558000000001</v>
      </c>
      <c r="L80" s="27">
        <v>252.74707000000001</v>
      </c>
      <c r="M80" s="27">
        <v>254.638519</v>
      </c>
      <c r="N80" s="27">
        <v>256.54269399999998</v>
      </c>
      <c r="O80" s="27">
        <v>258.45297199999999</v>
      </c>
      <c r="P80" s="27">
        <v>260.368988</v>
      </c>
      <c r="Q80" s="27">
        <v>262.28967299999999</v>
      </c>
      <c r="R80" s="27">
        <v>264.21151700000001</v>
      </c>
      <c r="S80" s="27">
        <v>266.13095099999998</v>
      </c>
      <c r="T80" s="27">
        <v>268.046539</v>
      </c>
      <c r="U80" s="27">
        <v>269.95623799999998</v>
      </c>
      <c r="V80" s="27">
        <v>271.85522500000002</v>
      </c>
      <c r="W80" s="27">
        <v>273.74932899999999</v>
      </c>
      <c r="X80" s="27">
        <v>275.63326999999998</v>
      </c>
      <c r="Y80" s="27">
        <v>277.50820900000002</v>
      </c>
      <c r="Z80" s="27">
        <v>279.371735</v>
      </c>
      <c r="AA80" s="27">
        <v>281.22265599999997</v>
      </c>
      <c r="AB80" s="27">
        <v>283.06741299999999</v>
      </c>
      <c r="AC80" s="27">
        <v>284.90722699999998</v>
      </c>
      <c r="AD80" s="27">
        <v>286.716339</v>
      </c>
      <c r="AE80" s="27">
        <v>288.42456099999998</v>
      </c>
      <c r="AF80" s="28">
        <v>7.0740000000000004E-3</v>
      </c>
    </row>
    <row r="81" spans="1:32" x14ac:dyDescent="0.2">
      <c r="A81" s="20"/>
      <c r="B81" s="26"/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</row>
    <row r="82" spans="1:32" x14ac:dyDescent="0.2">
      <c r="A82" s="21" t="s">
        <v>54</v>
      </c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</row>
    <row r="83" spans="1:32" x14ac:dyDescent="0.2">
      <c r="A83" s="20" t="s">
        <v>55</v>
      </c>
      <c r="B83" s="24">
        <v>17.735545999999999</v>
      </c>
      <c r="C83" s="24">
        <v>18.099070000000001</v>
      </c>
      <c r="D83" s="24">
        <v>18.706944</v>
      </c>
      <c r="E83" s="24">
        <v>18.286560000000001</v>
      </c>
      <c r="F83" s="24">
        <v>17.570221</v>
      </c>
      <c r="G83" s="24">
        <v>17.042960999999998</v>
      </c>
      <c r="H83" s="24">
        <v>16.636333</v>
      </c>
      <c r="I83" s="24">
        <v>16.393539000000001</v>
      </c>
      <c r="J83" s="24">
        <v>16.277809000000001</v>
      </c>
      <c r="K83" s="24">
        <v>16.286842</v>
      </c>
      <c r="L83" s="24">
        <v>16.373501000000001</v>
      </c>
      <c r="M83" s="24">
        <v>16.504985999999999</v>
      </c>
      <c r="N83" s="24">
        <v>16.652714</v>
      </c>
      <c r="O83" s="24">
        <v>16.757221000000001</v>
      </c>
      <c r="P83" s="24">
        <v>16.809034</v>
      </c>
      <c r="Q83" s="24">
        <v>16.829772999999999</v>
      </c>
      <c r="R83" s="24">
        <v>16.881920000000001</v>
      </c>
      <c r="S83" s="24">
        <v>16.890422999999998</v>
      </c>
      <c r="T83" s="24">
        <v>16.917717</v>
      </c>
      <c r="U83" s="24">
        <v>16.941655999999998</v>
      </c>
      <c r="V83" s="24">
        <v>16.98724</v>
      </c>
      <c r="W83" s="24">
        <v>17.051200999999999</v>
      </c>
      <c r="X83" s="24">
        <v>17.116875</v>
      </c>
      <c r="Y83" s="24">
        <v>17.2684</v>
      </c>
      <c r="Z83" s="24">
        <v>17.345095000000001</v>
      </c>
      <c r="AA83" s="24">
        <v>17.427852999999999</v>
      </c>
      <c r="AB83" s="24">
        <v>17.512820999999999</v>
      </c>
      <c r="AC83" s="24">
        <v>17.583449999999999</v>
      </c>
      <c r="AD83" s="24">
        <v>17.709688</v>
      </c>
      <c r="AE83" s="24">
        <v>17.874331000000002</v>
      </c>
      <c r="AF83" s="22">
        <v>-4.46E-4</v>
      </c>
    </row>
    <row r="84" spans="1:32" x14ac:dyDescent="0.2">
      <c r="A84" s="20" t="s">
        <v>56</v>
      </c>
      <c r="B84" s="24">
        <v>1.872044</v>
      </c>
      <c r="C84" s="24">
        <v>1.983538</v>
      </c>
      <c r="D84" s="24">
        <v>2.018885</v>
      </c>
      <c r="E84" s="24">
        <v>1.988327</v>
      </c>
      <c r="F84" s="24">
        <v>1.924868</v>
      </c>
      <c r="G84" s="24">
        <v>1.86677</v>
      </c>
      <c r="H84" s="24">
        <v>1.8216969999999999</v>
      </c>
      <c r="I84" s="24">
        <v>1.794762</v>
      </c>
      <c r="J84" s="24">
        <v>1.781776</v>
      </c>
      <c r="K84" s="24">
        <v>1.7826519999999999</v>
      </c>
      <c r="L84" s="24">
        <v>1.7921199999999999</v>
      </c>
      <c r="M84" s="24">
        <v>1.8064229999999999</v>
      </c>
      <c r="N84" s="24">
        <v>1.8225169999999999</v>
      </c>
      <c r="O84" s="24">
        <v>1.833836</v>
      </c>
      <c r="P84" s="24">
        <v>1.8393250000000001</v>
      </c>
      <c r="Q84" s="24">
        <v>1.841648</v>
      </c>
      <c r="R84" s="24">
        <v>1.84734</v>
      </c>
      <c r="S84" s="24">
        <v>1.8483179999999999</v>
      </c>
      <c r="T84" s="24">
        <v>1.851316</v>
      </c>
      <c r="U84" s="24">
        <v>1.8539099999999999</v>
      </c>
      <c r="V84" s="24">
        <v>1.858927</v>
      </c>
      <c r="W84" s="24">
        <v>1.865885</v>
      </c>
      <c r="X84" s="24">
        <v>1.8730599999999999</v>
      </c>
      <c r="Y84" s="24">
        <v>1.889591</v>
      </c>
      <c r="Z84" s="24">
        <v>1.897953</v>
      </c>
      <c r="AA84" s="24">
        <v>1.9069860000000001</v>
      </c>
      <c r="AB84" s="24">
        <v>1.9162809999999999</v>
      </c>
      <c r="AC84" s="24">
        <v>1.9239999999999999</v>
      </c>
      <c r="AD84" s="24">
        <v>1.937864</v>
      </c>
      <c r="AE84" s="24">
        <v>1.955946</v>
      </c>
      <c r="AF84" s="22">
        <v>-5.0000000000000001E-4</v>
      </c>
    </row>
    <row r="85" spans="1:32" x14ac:dyDescent="0.2">
      <c r="A85" s="20" t="s">
        <v>57</v>
      </c>
      <c r="B85" s="24">
        <v>15.863502</v>
      </c>
      <c r="C85" s="24">
        <v>16.115532000000002</v>
      </c>
      <c r="D85" s="24">
        <v>16.688058999999999</v>
      </c>
      <c r="E85" s="24">
        <v>16.298233</v>
      </c>
      <c r="F85" s="24">
        <v>15.645352000000001</v>
      </c>
      <c r="G85" s="24">
        <v>15.17619</v>
      </c>
      <c r="H85" s="24">
        <v>14.814636999999999</v>
      </c>
      <c r="I85" s="24">
        <v>14.598777</v>
      </c>
      <c r="J85" s="24">
        <v>14.496033000000001</v>
      </c>
      <c r="K85" s="24">
        <v>14.504189</v>
      </c>
      <c r="L85" s="24">
        <v>14.581379999999999</v>
      </c>
      <c r="M85" s="24">
        <v>14.698563</v>
      </c>
      <c r="N85" s="24">
        <v>14.830196000000001</v>
      </c>
      <c r="O85" s="24">
        <v>14.923387</v>
      </c>
      <c r="P85" s="24">
        <v>14.969709</v>
      </c>
      <c r="Q85" s="24">
        <v>14.988125</v>
      </c>
      <c r="R85" s="24">
        <v>15.034580999999999</v>
      </c>
      <c r="S85" s="24">
        <v>15.042104</v>
      </c>
      <c r="T85" s="24">
        <v>15.066401000000001</v>
      </c>
      <c r="U85" s="24">
        <v>15.087745999999999</v>
      </c>
      <c r="V85" s="24">
        <v>15.128314</v>
      </c>
      <c r="W85" s="24">
        <v>15.185314999999999</v>
      </c>
      <c r="X85" s="24">
        <v>15.243814</v>
      </c>
      <c r="Y85" s="24">
        <v>15.378809</v>
      </c>
      <c r="Z85" s="24">
        <v>15.447141999999999</v>
      </c>
      <c r="AA85" s="24">
        <v>15.520865000000001</v>
      </c>
      <c r="AB85" s="24">
        <v>15.596539</v>
      </c>
      <c r="AC85" s="24">
        <v>15.659451000000001</v>
      </c>
      <c r="AD85" s="24">
        <v>15.771824000000001</v>
      </c>
      <c r="AE85" s="24">
        <v>15.918385000000001</v>
      </c>
      <c r="AF85" s="22">
        <v>-4.4000000000000002E-4</v>
      </c>
    </row>
    <row r="86" spans="1:32" x14ac:dyDescent="0.2">
      <c r="A86" s="20" t="s">
        <v>58</v>
      </c>
      <c r="B86" s="24">
        <v>0</v>
      </c>
      <c r="C86" s="24">
        <v>0</v>
      </c>
      <c r="D86" s="24">
        <v>0</v>
      </c>
      <c r="E86" s="24">
        <v>0</v>
      </c>
      <c r="F86" s="24">
        <v>0</v>
      </c>
      <c r="G86" s="24">
        <v>0</v>
      </c>
      <c r="H86" s="24">
        <v>0</v>
      </c>
      <c r="I86" s="24">
        <v>0</v>
      </c>
      <c r="J86" s="24">
        <v>0</v>
      </c>
      <c r="K86" s="24">
        <v>0</v>
      </c>
      <c r="L86" s="24">
        <v>0</v>
      </c>
      <c r="M86" s="24">
        <v>0</v>
      </c>
      <c r="N86" s="24">
        <v>0</v>
      </c>
      <c r="O86" s="24">
        <v>0</v>
      </c>
      <c r="P86" s="24">
        <v>0</v>
      </c>
      <c r="Q86" s="24">
        <v>0</v>
      </c>
      <c r="R86" s="24">
        <v>0</v>
      </c>
      <c r="S86" s="24">
        <v>0</v>
      </c>
      <c r="T86" s="24">
        <v>0</v>
      </c>
      <c r="U86" s="24">
        <v>0</v>
      </c>
      <c r="V86" s="24">
        <v>0</v>
      </c>
      <c r="W86" s="24">
        <v>0</v>
      </c>
      <c r="X86" s="24">
        <v>0</v>
      </c>
      <c r="Y86" s="24">
        <v>0</v>
      </c>
      <c r="Z86" s="24">
        <v>0</v>
      </c>
      <c r="AA86" s="24">
        <v>0</v>
      </c>
      <c r="AB86" s="24">
        <v>0</v>
      </c>
      <c r="AC86" s="24">
        <v>0</v>
      </c>
      <c r="AD86" s="24">
        <v>0</v>
      </c>
      <c r="AE86" s="24">
        <v>0</v>
      </c>
      <c r="AF86" s="22" t="s">
        <v>21</v>
      </c>
    </row>
    <row r="87" spans="1:32" x14ac:dyDescent="0.2">
      <c r="A87" s="20" t="s">
        <v>59</v>
      </c>
      <c r="B87" s="24">
        <v>0</v>
      </c>
      <c r="C87" s="24">
        <v>0</v>
      </c>
      <c r="D87" s="24">
        <v>0</v>
      </c>
      <c r="E87" s="24">
        <v>0</v>
      </c>
      <c r="F87" s="24">
        <v>0</v>
      </c>
      <c r="G87" s="24">
        <v>0</v>
      </c>
      <c r="H87" s="24">
        <v>0</v>
      </c>
      <c r="I87" s="24">
        <v>0</v>
      </c>
      <c r="J87" s="24">
        <v>0</v>
      </c>
      <c r="K87" s="24">
        <v>0</v>
      </c>
      <c r="L87" s="24">
        <v>0</v>
      </c>
      <c r="M87" s="24">
        <v>0</v>
      </c>
      <c r="N87" s="24">
        <v>0</v>
      </c>
      <c r="O87" s="24">
        <v>0</v>
      </c>
      <c r="P87" s="24">
        <v>0</v>
      </c>
      <c r="Q87" s="24">
        <v>0</v>
      </c>
      <c r="R87" s="24">
        <v>0</v>
      </c>
      <c r="S87" s="24">
        <v>0</v>
      </c>
      <c r="T87" s="24">
        <v>0</v>
      </c>
      <c r="U87" s="24">
        <v>0</v>
      </c>
      <c r="V87" s="24">
        <v>0</v>
      </c>
      <c r="W87" s="24">
        <v>0</v>
      </c>
      <c r="X87" s="24">
        <v>0</v>
      </c>
      <c r="Y87" s="24">
        <v>0</v>
      </c>
      <c r="Z87" s="24">
        <v>0</v>
      </c>
      <c r="AA87" s="24">
        <v>0</v>
      </c>
      <c r="AB87" s="24">
        <v>0</v>
      </c>
      <c r="AC87" s="24">
        <v>0</v>
      </c>
      <c r="AD87" s="24">
        <v>0</v>
      </c>
      <c r="AE87" s="24">
        <v>0</v>
      </c>
      <c r="AF87" s="22" t="s">
        <v>21</v>
      </c>
    </row>
    <row r="88" spans="1:32" x14ac:dyDescent="0.2">
      <c r="A88" s="20" t="s">
        <v>60</v>
      </c>
      <c r="B88" s="24">
        <v>14.272847000000001</v>
      </c>
      <c r="C88" s="24">
        <v>14.422829999999999</v>
      </c>
      <c r="D88" s="24">
        <v>14.536654</v>
      </c>
      <c r="E88" s="24">
        <v>14.804778000000001</v>
      </c>
      <c r="F88" s="24">
        <v>15.049543</v>
      </c>
      <c r="G88" s="24">
        <v>15.302204</v>
      </c>
      <c r="H88" s="24">
        <v>15.549764</v>
      </c>
      <c r="I88" s="24">
        <v>15.743200999999999</v>
      </c>
      <c r="J88" s="24">
        <v>15.918564999999999</v>
      </c>
      <c r="K88" s="24">
        <v>16.083096000000001</v>
      </c>
      <c r="L88" s="24">
        <v>16.232337999999999</v>
      </c>
      <c r="M88" s="24">
        <v>16.379125999999999</v>
      </c>
      <c r="N88" s="24">
        <v>16.536280000000001</v>
      </c>
      <c r="O88" s="24">
        <v>16.719460000000002</v>
      </c>
      <c r="P88" s="24">
        <v>16.900376999999999</v>
      </c>
      <c r="Q88" s="24">
        <v>17.072773000000002</v>
      </c>
      <c r="R88" s="24">
        <v>17.245729000000001</v>
      </c>
      <c r="S88" s="24">
        <v>17.427022999999998</v>
      </c>
      <c r="T88" s="24">
        <v>17.606446999999999</v>
      </c>
      <c r="U88" s="24">
        <v>17.791706000000001</v>
      </c>
      <c r="V88" s="24">
        <v>17.967693000000001</v>
      </c>
      <c r="W88" s="24">
        <v>18.138045999999999</v>
      </c>
      <c r="X88" s="24">
        <v>18.305873999999999</v>
      </c>
      <c r="Y88" s="24">
        <v>18.464663000000002</v>
      </c>
      <c r="Z88" s="24">
        <v>18.633559999999999</v>
      </c>
      <c r="AA88" s="24">
        <v>18.834340999999998</v>
      </c>
      <c r="AB88" s="24">
        <v>19.057604000000001</v>
      </c>
      <c r="AC88" s="24">
        <v>19.286677999999998</v>
      </c>
      <c r="AD88" s="24">
        <v>19.510421999999998</v>
      </c>
      <c r="AE88" s="24">
        <v>19.735019999999999</v>
      </c>
      <c r="AF88" s="22">
        <v>1.1261999999999999E-2</v>
      </c>
    </row>
    <row r="89" spans="1:32" x14ac:dyDescent="0.2">
      <c r="A89" s="20" t="s">
        <v>56</v>
      </c>
      <c r="B89" s="24">
        <v>14.272847000000001</v>
      </c>
      <c r="C89" s="24">
        <v>14.422829999999999</v>
      </c>
      <c r="D89" s="24">
        <v>14.536654</v>
      </c>
      <c r="E89" s="24">
        <v>14.804778000000001</v>
      </c>
      <c r="F89" s="24">
        <v>15.049543</v>
      </c>
      <c r="G89" s="24">
        <v>15.302204</v>
      </c>
      <c r="H89" s="24">
        <v>15.549764</v>
      </c>
      <c r="I89" s="24">
        <v>15.743200999999999</v>
      </c>
      <c r="J89" s="24">
        <v>15.918564999999999</v>
      </c>
      <c r="K89" s="24">
        <v>16.083096000000001</v>
      </c>
      <c r="L89" s="24">
        <v>16.232337999999999</v>
      </c>
      <c r="M89" s="24">
        <v>16.379125999999999</v>
      </c>
      <c r="N89" s="24">
        <v>16.536280000000001</v>
      </c>
      <c r="O89" s="24">
        <v>16.719460000000002</v>
      </c>
      <c r="P89" s="24">
        <v>16.900376999999999</v>
      </c>
      <c r="Q89" s="24">
        <v>17.072773000000002</v>
      </c>
      <c r="R89" s="24">
        <v>17.245729000000001</v>
      </c>
      <c r="S89" s="24">
        <v>17.427022999999998</v>
      </c>
      <c r="T89" s="24">
        <v>17.606446999999999</v>
      </c>
      <c r="U89" s="24">
        <v>17.791706000000001</v>
      </c>
      <c r="V89" s="24">
        <v>17.967693000000001</v>
      </c>
      <c r="W89" s="24">
        <v>18.138045999999999</v>
      </c>
      <c r="X89" s="24">
        <v>18.305873999999999</v>
      </c>
      <c r="Y89" s="24">
        <v>18.464663000000002</v>
      </c>
      <c r="Z89" s="24">
        <v>18.633559999999999</v>
      </c>
      <c r="AA89" s="24">
        <v>18.834340999999998</v>
      </c>
      <c r="AB89" s="24">
        <v>19.057604000000001</v>
      </c>
      <c r="AC89" s="24">
        <v>19.286677999999998</v>
      </c>
      <c r="AD89" s="24">
        <v>19.510421999999998</v>
      </c>
      <c r="AE89" s="24">
        <v>19.735019999999999</v>
      </c>
      <c r="AF89" s="22">
        <v>1.1261999999999999E-2</v>
      </c>
    </row>
    <row r="90" spans="1:32" x14ac:dyDescent="0.2">
      <c r="A90" s="20" t="s">
        <v>61</v>
      </c>
      <c r="B90" s="24">
        <v>14.935532</v>
      </c>
      <c r="C90" s="24">
        <v>14.707541000000001</v>
      </c>
      <c r="D90" s="24">
        <v>15.047649</v>
      </c>
      <c r="E90" s="24">
        <v>15.546759</v>
      </c>
      <c r="F90" s="24">
        <v>15.995441</v>
      </c>
      <c r="G90" s="24">
        <v>16.484317999999998</v>
      </c>
      <c r="H90" s="24">
        <v>16.935089000000001</v>
      </c>
      <c r="I90" s="24">
        <v>17.247076</v>
      </c>
      <c r="J90" s="24">
        <v>17.509322999999998</v>
      </c>
      <c r="K90" s="24">
        <v>17.721222000000001</v>
      </c>
      <c r="L90" s="24">
        <v>17.896217</v>
      </c>
      <c r="M90" s="24">
        <v>18.066099000000001</v>
      </c>
      <c r="N90" s="24">
        <v>18.254936000000001</v>
      </c>
      <c r="O90" s="24">
        <v>18.513280999999999</v>
      </c>
      <c r="P90" s="24">
        <v>18.780994</v>
      </c>
      <c r="Q90" s="24">
        <v>19.036536999999999</v>
      </c>
      <c r="R90" s="24">
        <v>19.278343</v>
      </c>
      <c r="S90" s="24">
        <v>19.549685</v>
      </c>
      <c r="T90" s="24">
        <v>19.803218999999999</v>
      </c>
      <c r="U90" s="24">
        <v>20.072528999999999</v>
      </c>
      <c r="V90" s="24">
        <v>20.318987</v>
      </c>
      <c r="W90" s="24">
        <v>20.555282999999999</v>
      </c>
      <c r="X90" s="24">
        <v>20.788504</v>
      </c>
      <c r="Y90" s="24">
        <v>20.974976999999999</v>
      </c>
      <c r="Z90" s="24">
        <v>21.221817000000001</v>
      </c>
      <c r="AA90" s="24">
        <v>21.522849999999998</v>
      </c>
      <c r="AB90" s="24">
        <v>21.869762000000001</v>
      </c>
      <c r="AC90" s="24">
        <v>22.233501</v>
      </c>
      <c r="AD90" s="24">
        <v>22.564945000000002</v>
      </c>
      <c r="AE90" s="24">
        <v>22.893545</v>
      </c>
      <c r="AF90" s="22">
        <v>1.5928999999999999E-2</v>
      </c>
    </row>
    <row r="91" spans="1:32" x14ac:dyDescent="0.2">
      <c r="A91" s="20" t="s">
        <v>56</v>
      </c>
      <c r="B91" s="24">
        <v>5.6442750000000004</v>
      </c>
      <c r="C91" s="24">
        <v>5.710102</v>
      </c>
      <c r="D91" s="24">
        <v>5.7546010000000001</v>
      </c>
      <c r="E91" s="24">
        <v>5.9158039999999996</v>
      </c>
      <c r="F91" s="24">
        <v>6.0705520000000002</v>
      </c>
      <c r="G91" s="24">
        <v>6.2128449999999997</v>
      </c>
      <c r="H91" s="24">
        <v>6.3500189999999996</v>
      </c>
      <c r="I91" s="24">
        <v>6.44693</v>
      </c>
      <c r="J91" s="24">
        <v>6.5297510000000001</v>
      </c>
      <c r="K91" s="24">
        <v>6.5991879999999998</v>
      </c>
      <c r="L91" s="24">
        <v>6.6588510000000003</v>
      </c>
      <c r="M91" s="24">
        <v>6.7189690000000004</v>
      </c>
      <c r="N91" s="24">
        <v>6.7843999999999998</v>
      </c>
      <c r="O91" s="24">
        <v>6.8728730000000002</v>
      </c>
      <c r="P91" s="24">
        <v>6.9609680000000003</v>
      </c>
      <c r="Q91" s="24">
        <v>7.0434770000000002</v>
      </c>
      <c r="R91" s="24">
        <v>7.1247639999999999</v>
      </c>
      <c r="S91" s="24">
        <v>7.2104090000000003</v>
      </c>
      <c r="T91" s="24">
        <v>7.2934109999999999</v>
      </c>
      <c r="U91" s="24">
        <v>7.3803830000000001</v>
      </c>
      <c r="V91" s="24">
        <v>7.4619840000000002</v>
      </c>
      <c r="W91" s="24">
        <v>7.5410659999999998</v>
      </c>
      <c r="X91" s="24">
        <v>7.6191599999999999</v>
      </c>
      <c r="Y91" s="24">
        <v>7.6978679999999997</v>
      </c>
      <c r="Z91" s="24">
        <v>7.778664</v>
      </c>
      <c r="AA91" s="24">
        <v>7.8855259999999996</v>
      </c>
      <c r="AB91" s="24">
        <v>8.0086560000000002</v>
      </c>
      <c r="AC91" s="24">
        <v>8.1387979999999995</v>
      </c>
      <c r="AD91" s="24">
        <v>8.2664790000000004</v>
      </c>
      <c r="AE91" s="24">
        <v>8.3944659999999995</v>
      </c>
      <c r="AF91" s="22">
        <v>1.3857E-2</v>
      </c>
    </row>
    <row r="92" spans="1:32" x14ac:dyDescent="0.2">
      <c r="A92" s="20" t="s">
        <v>57</v>
      </c>
      <c r="B92" s="24">
        <v>9.2912569999999999</v>
      </c>
      <c r="C92" s="24">
        <v>8.997439</v>
      </c>
      <c r="D92" s="24">
        <v>9.2930480000000006</v>
      </c>
      <c r="E92" s="24">
        <v>9.6309550000000002</v>
      </c>
      <c r="F92" s="24">
        <v>9.9248899999999995</v>
      </c>
      <c r="G92" s="24">
        <v>10.271473</v>
      </c>
      <c r="H92" s="24">
        <v>10.585070999999999</v>
      </c>
      <c r="I92" s="24">
        <v>10.800146</v>
      </c>
      <c r="J92" s="24">
        <v>10.979571999999999</v>
      </c>
      <c r="K92" s="24">
        <v>11.122033999999999</v>
      </c>
      <c r="L92" s="24">
        <v>11.237368</v>
      </c>
      <c r="M92" s="24">
        <v>11.34713</v>
      </c>
      <c r="N92" s="24">
        <v>11.470537</v>
      </c>
      <c r="O92" s="24">
        <v>11.640409</v>
      </c>
      <c r="P92" s="24">
        <v>11.820027</v>
      </c>
      <c r="Q92" s="24">
        <v>11.99306</v>
      </c>
      <c r="R92" s="24">
        <v>12.153579000000001</v>
      </c>
      <c r="S92" s="24">
        <v>12.339275000000001</v>
      </c>
      <c r="T92" s="24">
        <v>12.509807</v>
      </c>
      <c r="U92" s="24">
        <v>12.692145</v>
      </c>
      <c r="V92" s="24">
        <v>12.857003000000001</v>
      </c>
      <c r="W92" s="24">
        <v>13.014215999999999</v>
      </c>
      <c r="X92" s="24">
        <v>13.169344000000001</v>
      </c>
      <c r="Y92" s="24">
        <v>13.277108999999999</v>
      </c>
      <c r="Z92" s="24">
        <v>13.443154</v>
      </c>
      <c r="AA92" s="24">
        <v>13.637323</v>
      </c>
      <c r="AB92" s="24">
        <v>13.861108</v>
      </c>
      <c r="AC92" s="24">
        <v>14.094704999999999</v>
      </c>
      <c r="AD92" s="24">
        <v>14.298465999999999</v>
      </c>
      <c r="AE92" s="24">
        <v>14.499079</v>
      </c>
      <c r="AF92" s="22">
        <v>1.7187000000000001E-2</v>
      </c>
    </row>
    <row r="93" spans="1:32" x14ac:dyDescent="0.2">
      <c r="A93" s="20" t="s">
        <v>58</v>
      </c>
      <c r="B93" s="24">
        <v>0</v>
      </c>
      <c r="C93" s="24">
        <v>0</v>
      </c>
      <c r="D93" s="24">
        <v>0</v>
      </c>
      <c r="E93" s="24">
        <v>0</v>
      </c>
      <c r="F93" s="24">
        <v>0</v>
      </c>
      <c r="G93" s="24">
        <v>0</v>
      </c>
      <c r="H93" s="24">
        <v>0</v>
      </c>
      <c r="I93" s="24">
        <v>0</v>
      </c>
      <c r="J93" s="24">
        <v>0</v>
      </c>
      <c r="K93" s="24">
        <v>0</v>
      </c>
      <c r="L93" s="24">
        <v>0</v>
      </c>
      <c r="M93" s="24">
        <v>0</v>
      </c>
      <c r="N93" s="24">
        <v>0</v>
      </c>
      <c r="O93" s="24">
        <v>0</v>
      </c>
      <c r="P93" s="24">
        <v>0</v>
      </c>
      <c r="Q93" s="24">
        <v>0</v>
      </c>
      <c r="R93" s="24">
        <v>0</v>
      </c>
      <c r="S93" s="24">
        <v>0</v>
      </c>
      <c r="T93" s="24">
        <v>0</v>
      </c>
      <c r="U93" s="24">
        <v>0</v>
      </c>
      <c r="V93" s="24">
        <v>0</v>
      </c>
      <c r="W93" s="24">
        <v>0</v>
      </c>
      <c r="X93" s="24">
        <v>0</v>
      </c>
      <c r="Y93" s="24">
        <v>0</v>
      </c>
      <c r="Z93" s="24">
        <v>0</v>
      </c>
      <c r="AA93" s="24">
        <v>0</v>
      </c>
      <c r="AB93" s="24">
        <v>0</v>
      </c>
      <c r="AC93" s="24">
        <v>0</v>
      </c>
      <c r="AD93" s="24">
        <v>0</v>
      </c>
      <c r="AE93" s="24">
        <v>0</v>
      </c>
      <c r="AF93" s="22" t="s">
        <v>21</v>
      </c>
    </row>
    <row r="94" spans="1:32" x14ac:dyDescent="0.2">
      <c r="A94" s="20" t="s">
        <v>59</v>
      </c>
      <c r="B94" s="24">
        <v>0</v>
      </c>
      <c r="C94" s="24">
        <v>0</v>
      </c>
      <c r="D94" s="24">
        <v>0</v>
      </c>
      <c r="E94" s="24">
        <v>0</v>
      </c>
      <c r="F94" s="24">
        <v>0</v>
      </c>
      <c r="G94" s="24">
        <v>0</v>
      </c>
      <c r="H94" s="24">
        <v>0</v>
      </c>
      <c r="I94" s="24">
        <v>0</v>
      </c>
      <c r="J94" s="24">
        <v>0</v>
      </c>
      <c r="K94" s="24">
        <v>0</v>
      </c>
      <c r="L94" s="24">
        <v>0</v>
      </c>
      <c r="M94" s="24">
        <v>0</v>
      </c>
      <c r="N94" s="24">
        <v>0</v>
      </c>
      <c r="O94" s="24">
        <v>0</v>
      </c>
      <c r="P94" s="24">
        <v>0</v>
      </c>
      <c r="Q94" s="24">
        <v>0</v>
      </c>
      <c r="R94" s="24">
        <v>0</v>
      </c>
      <c r="S94" s="24">
        <v>0</v>
      </c>
      <c r="T94" s="24">
        <v>0</v>
      </c>
      <c r="U94" s="24">
        <v>0</v>
      </c>
      <c r="V94" s="24">
        <v>0</v>
      </c>
      <c r="W94" s="24">
        <v>0</v>
      </c>
      <c r="X94" s="24">
        <v>0</v>
      </c>
      <c r="Y94" s="24">
        <v>0</v>
      </c>
      <c r="Z94" s="24">
        <v>0</v>
      </c>
      <c r="AA94" s="24">
        <v>0</v>
      </c>
      <c r="AB94" s="24">
        <v>0</v>
      </c>
      <c r="AC94" s="24">
        <v>0</v>
      </c>
      <c r="AD94" s="24">
        <v>0</v>
      </c>
      <c r="AE94" s="24">
        <v>0</v>
      </c>
      <c r="AF94" s="22" t="s">
        <v>21</v>
      </c>
    </row>
    <row r="95" spans="1:32" x14ac:dyDescent="0.2">
      <c r="A95" s="21" t="s">
        <v>62</v>
      </c>
      <c r="B95" s="27">
        <v>46.943924000000003</v>
      </c>
      <c r="C95" s="27">
        <v>47.229443000000003</v>
      </c>
      <c r="D95" s="27">
        <v>48.291248000000003</v>
      </c>
      <c r="E95" s="27">
        <v>48.638095999999997</v>
      </c>
      <c r="F95" s="27">
        <v>48.615208000000003</v>
      </c>
      <c r="G95" s="27">
        <v>48.829483000000003</v>
      </c>
      <c r="H95" s="27">
        <v>49.121184999999997</v>
      </c>
      <c r="I95" s="27">
        <v>49.38382</v>
      </c>
      <c r="J95" s="27">
        <v>49.705696000000003</v>
      </c>
      <c r="K95" s="27">
        <v>50.091163999999999</v>
      </c>
      <c r="L95" s="27">
        <v>50.50206</v>
      </c>
      <c r="M95" s="27">
        <v>50.950211000000003</v>
      </c>
      <c r="N95" s="27">
        <v>51.443931999999997</v>
      </c>
      <c r="O95" s="27">
        <v>51.989960000000004</v>
      </c>
      <c r="P95" s="27">
        <v>52.490406</v>
      </c>
      <c r="Q95" s="27">
        <v>52.939082999999997</v>
      </c>
      <c r="R95" s="27">
        <v>53.405991</v>
      </c>
      <c r="S95" s="27">
        <v>53.867125999999999</v>
      </c>
      <c r="T95" s="27">
        <v>54.327381000000003</v>
      </c>
      <c r="U95" s="27">
        <v>54.805889000000001</v>
      </c>
      <c r="V95" s="27">
        <v>55.273918000000002</v>
      </c>
      <c r="W95" s="27">
        <v>55.744529999999997</v>
      </c>
      <c r="X95" s="27">
        <v>56.21125</v>
      </c>
      <c r="Y95" s="27">
        <v>56.708038000000002</v>
      </c>
      <c r="Z95" s="27">
        <v>57.200470000000003</v>
      </c>
      <c r="AA95" s="27">
        <v>57.785041999999997</v>
      </c>
      <c r="AB95" s="27">
        <v>58.440188999999997</v>
      </c>
      <c r="AC95" s="27">
        <v>59.103630000000003</v>
      </c>
      <c r="AD95" s="27">
        <v>59.785052999999998</v>
      </c>
      <c r="AE95" s="27">
        <v>60.502898999999999</v>
      </c>
      <c r="AF95" s="28">
        <v>8.8850000000000005E-3</v>
      </c>
    </row>
    <row r="96" spans="1:32" x14ac:dyDescent="0.2">
      <c r="A96" s="20"/>
      <c r="B96" s="26"/>
      <c r="C96" s="26"/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  <c r="AC96" s="26"/>
      <c r="AD96" s="26"/>
      <c r="AE96" s="26"/>
      <c r="AF96" s="26"/>
    </row>
    <row r="97" spans="1:32" x14ac:dyDescent="0.2">
      <c r="A97" s="20" t="s">
        <v>63</v>
      </c>
      <c r="B97" s="24">
        <v>237.83702099999999</v>
      </c>
      <c r="C97" s="24">
        <v>238.20373499999999</v>
      </c>
      <c r="D97" s="24">
        <v>241.04440299999999</v>
      </c>
      <c r="E97" s="24">
        <v>241.47129799999999</v>
      </c>
      <c r="F97" s="24">
        <v>242.32740799999999</v>
      </c>
      <c r="G97" s="24">
        <v>244.74172999999999</v>
      </c>
      <c r="H97" s="24">
        <v>247.314911</v>
      </c>
      <c r="I97" s="24">
        <v>249.63980100000001</v>
      </c>
      <c r="J97" s="24">
        <v>251.857697</v>
      </c>
      <c r="K97" s="24">
        <v>253.949341</v>
      </c>
      <c r="L97" s="24">
        <v>255.82782</v>
      </c>
      <c r="M97" s="24">
        <v>257.62188700000002</v>
      </c>
      <c r="N97" s="24">
        <v>259.39801</v>
      </c>
      <c r="O97" s="24">
        <v>261.249908</v>
      </c>
      <c r="P97" s="24">
        <v>263.08783</v>
      </c>
      <c r="Q97" s="24">
        <v>264.86303700000002</v>
      </c>
      <c r="R97" s="24">
        <v>266.52569599999998</v>
      </c>
      <c r="S97" s="24">
        <v>268.21115099999997</v>
      </c>
      <c r="T97" s="24">
        <v>269.84225500000002</v>
      </c>
      <c r="U97" s="24">
        <v>271.47833300000002</v>
      </c>
      <c r="V97" s="24">
        <v>272.97152699999998</v>
      </c>
      <c r="W97" s="24">
        <v>274.37719700000002</v>
      </c>
      <c r="X97" s="24">
        <v>275.70843500000001</v>
      </c>
      <c r="Y97" s="24">
        <v>276.87695300000001</v>
      </c>
      <c r="Z97" s="24">
        <v>278.05593900000002</v>
      </c>
      <c r="AA97" s="24">
        <v>279.129456</v>
      </c>
      <c r="AB97" s="24">
        <v>280.11965900000001</v>
      </c>
      <c r="AC97" s="24">
        <v>281.05212399999999</v>
      </c>
      <c r="AD97" s="24">
        <v>281.80438199999998</v>
      </c>
      <c r="AE97" s="24">
        <v>282.41995200000002</v>
      </c>
      <c r="AF97" s="25">
        <v>6.1000000000000004E-3</v>
      </c>
    </row>
    <row r="98" spans="1:32" x14ac:dyDescent="0.2">
      <c r="A98" s="20" t="s">
        <v>64</v>
      </c>
      <c r="B98" s="24">
        <v>196.47457900000001</v>
      </c>
      <c r="C98" s="24">
        <v>198.040817</v>
      </c>
      <c r="D98" s="24">
        <v>199.72383099999999</v>
      </c>
      <c r="E98" s="24">
        <v>199.11526499999999</v>
      </c>
      <c r="F98" s="24">
        <v>199.05697599999999</v>
      </c>
      <c r="G98" s="24">
        <v>200.244553</v>
      </c>
      <c r="H98" s="24">
        <v>201.57017500000001</v>
      </c>
      <c r="I98" s="24">
        <v>202.91160600000001</v>
      </c>
      <c r="J98" s="24">
        <v>204.243561</v>
      </c>
      <c r="K98" s="24">
        <v>205.48741100000001</v>
      </c>
      <c r="L98" s="24">
        <v>206.645386</v>
      </c>
      <c r="M98" s="24">
        <v>207.703979</v>
      </c>
      <c r="N98" s="24">
        <v>208.66497799999999</v>
      </c>
      <c r="O98" s="24">
        <v>209.543823</v>
      </c>
      <c r="P98" s="24">
        <v>210.385254</v>
      </c>
      <c r="Q98" s="24">
        <v>211.180374</v>
      </c>
      <c r="R98" s="24">
        <v>211.89527899999999</v>
      </c>
      <c r="S98" s="24">
        <v>212.612854</v>
      </c>
      <c r="T98" s="24">
        <v>213.28173799999999</v>
      </c>
      <c r="U98" s="24">
        <v>213.90718100000001</v>
      </c>
      <c r="V98" s="24">
        <v>214.461578</v>
      </c>
      <c r="W98" s="24">
        <v>214.937622</v>
      </c>
      <c r="X98" s="24">
        <v>215.343628</v>
      </c>
      <c r="Y98" s="24">
        <v>215.599548</v>
      </c>
      <c r="Z98" s="24">
        <v>215.80641199999999</v>
      </c>
      <c r="AA98" s="24">
        <v>215.91890000000001</v>
      </c>
      <c r="AB98" s="24">
        <v>215.94072</v>
      </c>
      <c r="AC98" s="24">
        <v>215.90728799999999</v>
      </c>
      <c r="AD98" s="24">
        <v>215.754379</v>
      </c>
      <c r="AE98" s="24">
        <v>215.47401400000001</v>
      </c>
      <c r="AF98" s="22">
        <v>3.0179999999999998E-3</v>
      </c>
    </row>
    <row r="99" spans="1:32" x14ac:dyDescent="0.2">
      <c r="A99" s="20" t="s">
        <v>65</v>
      </c>
      <c r="B99" s="24">
        <v>41.362437999999997</v>
      </c>
      <c r="C99" s="24">
        <v>40.162909999999997</v>
      </c>
      <c r="D99" s="24">
        <v>41.320563999999997</v>
      </c>
      <c r="E99" s="24">
        <v>42.356032999999996</v>
      </c>
      <c r="F99" s="24">
        <v>43.270428000000003</v>
      </c>
      <c r="G99" s="24">
        <v>44.497172999999997</v>
      </c>
      <c r="H99" s="24">
        <v>45.74474</v>
      </c>
      <c r="I99" s="24">
        <v>46.728194999999999</v>
      </c>
      <c r="J99" s="24">
        <v>47.614131999999998</v>
      </c>
      <c r="K99" s="24">
        <v>48.461933000000002</v>
      </c>
      <c r="L99" s="24">
        <v>49.182442000000002</v>
      </c>
      <c r="M99" s="24">
        <v>49.917923000000002</v>
      </c>
      <c r="N99" s="24">
        <v>50.733027999999997</v>
      </c>
      <c r="O99" s="24">
        <v>51.706074000000001</v>
      </c>
      <c r="P99" s="24">
        <v>52.702576000000001</v>
      </c>
      <c r="Q99" s="24">
        <v>53.682673999999999</v>
      </c>
      <c r="R99" s="24">
        <v>54.630431999999999</v>
      </c>
      <c r="S99" s="24">
        <v>55.598289000000001</v>
      </c>
      <c r="T99" s="24">
        <v>56.560516</v>
      </c>
      <c r="U99" s="24">
        <v>57.571167000000003</v>
      </c>
      <c r="V99" s="24">
        <v>58.509945000000002</v>
      </c>
      <c r="W99" s="24">
        <v>59.439571000000001</v>
      </c>
      <c r="X99" s="24">
        <v>60.364792000000001</v>
      </c>
      <c r="Y99" s="24">
        <v>61.277389999999997</v>
      </c>
      <c r="Z99" s="24">
        <v>62.249516</v>
      </c>
      <c r="AA99" s="24">
        <v>63.210545000000003</v>
      </c>
      <c r="AB99" s="24">
        <v>64.178932000000003</v>
      </c>
      <c r="AC99" s="24">
        <v>65.144852</v>
      </c>
      <c r="AD99" s="24">
        <v>66.049987999999999</v>
      </c>
      <c r="AE99" s="24">
        <v>66.945946000000006</v>
      </c>
      <c r="AF99" s="22">
        <v>1.8415000000000001E-2</v>
      </c>
    </row>
    <row r="100" spans="1:32" x14ac:dyDescent="0.2">
      <c r="A100" s="20"/>
      <c r="B100" s="26"/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</row>
    <row r="101" spans="1:32" x14ac:dyDescent="0.2">
      <c r="A101" s="20" t="s">
        <v>66</v>
      </c>
      <c r="B101" s="24">
        <v>133.419983</v>
      </c>
      <c r="C101" s="24">
        <v>118.620987</v>
      </c>
      <c r="D101" s="24">
        <v>114.770004</v>
      </c>
      <c r="E101" s="24">
        <v>116.668221</v>
      </c>
      <c r="F101" s="24">
        <v>118.059967</v>
      </c>
      <c r="G101" s="24">
        <v>119.27578</v>
      </c>
      <c r="H101" s="24">
        <v>120.05360400000001</v>
      </c>
      <c r="I101" s="24">
        <v>120.311432</v>
      </c>
      <c r="J101" s="24">
        <v>120.23407</v>
      </c>
      <c r="K101" s="24">
        <v>120.06572</v>
      </c>
      <c r="L101" s="24">
        <v>119.93187</v>
      </c>
      <c r="M101" s="24">
        <v>119.833878</v>
      </c>
      <c r="N101" s="24">
        <v>119.784599</v>
      </c>
      <c r="O101" s="24">
        <v>119.79059599999999</v>
      </c>
      <c r="P101" s="24">
        <v>119.96706399999999</v>
      </c>
      <c r="Q101" s="24">
        <v>120.273087</v>
      </c>
      <c r="R101" s="24">
        <v>120.67295799999999</v>
      </c>
      <c r="S101" s="24">
        <v>121.016098</v>
      </c>
      <c r="T101" s="24">
        <v>121.275398</v>
      </c>
      <c r="U101" s="24">
        <v>121.44622</v>
      </c>
      <c r="V101" s="24">
        <v>121.5504</v>
      </c>
      <c r="W101" s="24">
        <v>121.636284</v>
      </c>
      <c r="X101" s="24">
        <v>121.68806499999999</v>
      </c>
      <c r="Y101" s="24">
        <v>121.749825</v>
      </c>
      <c r="Z101" s="24">
        <v>121.83532700000001</v>
      </c>
      <c r="AA101" s="24">
        <v>121.96051</v>
      </c>
      <c r="AB101" s="24">
        <v>122.115936</v>
      </c>
      <c r="AC101" s="24">
        <v>122.29834700000001</v>
      </c>
      <c r="AD101" s="24">
        <v>122.489372</v>
      </c>
      <c r="AE101" s="24">
        <v>122.65640999999999</v>
      </c>
      <c r="AF101" s="22">
        <v>1.1950000000000001E-3</v>
      </c>
    </row>
    <row r="102" spans="1:32" x14ac:dyDescent="0.2">
      <c r="A102" s="20" t="s">
        <v>67</v>
      </c>
      <c r="B102" s="24">
        <v>698.754639</v>
      </c>
      <c r="C102" s="24">
        <v>730.78631600000006</v>
      </c>
      <c r="D102" s="24">
        <v>725.03936799999997</v>
      </c>
      <c r="E102" s="24">
        <v>730.03546100000005</v>
      </c>
      <c r="F102" s="24">
        <v>707.91821300000004</v>
      </c>
      <c r="G102" s="24">
        <v>697.21368399999994</v>
      </c>
      <c r="H102" s="24">
        <v>702.97943099999998</v>
      </c>
      <c r="I102" s="24">
        <v>713.37933299999997</v>
      </c>
      <c r="J102" s="24">
        <v>727.83221400000002</v>
      </c>
      <c r="K102" s="24">
        <v>741.00201400000003</v>
      </c>
      <c r="L102" s="24">
        <v>749.645081</v>
      </c>
      <c r="M102" s="24">
        <v>753.91039999999998</v>
      </c>
      <c r="N102" s="24">
        <v>756.93060300000002</v>
      </c>
      <c r="O102" s="24">
        <v>759.63867200000004</v>
      </c>
      <c r="P102" s="24">
        <v>764.92065400000001</v>
      </c>
      <c r="Q102" s="24">
        <v>776.45251499999995</v>
      </c>
      <c r="R102" s="24">
        <v>788.07733199999996</v>
      </c>
      <c r="S102" s="24">
        <v>801.15460199999995</v>
      </c>
      <c r="T102" s="24">
        <v>810.69049099999995</v>
      </c>
      <c r="U102" s="24">
        <v>819.284851</v>
      </c>
      <c r="V102" s="24">
        <v>823.607483</v>
      </c>
      <c r="W102" s="24">
        <v>826.479919</v>
      </c>
      <c r="X102" s="24">
        <v>829.59161400000005</v>
      </c>
      <c r="Y102" s="24">
        <v>832.42199700000003</v>
      </c>
      <c r="Z102" s="24">
        <v>834.17938200000003</v>
      </c>
      <c r="AA102" s="24">
        <v>832.28747599999997</v>
      </c>
      <c r="AB102" s="24">
        <v>833.75158699999997</v>
      </c>
      <c r="AC102" s="24">
        <v>838.41058299999997</v>
      </c>
      <c r="AD102" s="24">
        <v>842.496216</v>
      </c>
      <c r="AE102" s="24">
        <v>846.31488000000002</v>
      </c>
      <c r="AF102" s="22">
        <v>5.2560000000000003E-3</v>
      </c>
    </row>
    <row r="103" spans="1:32" x14ac:dyDescent="0.2">
      <c r="A103" s="20"/>
      <c r="B103" s="26"/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  <c r="AC103" s="26"/>
      <c r="AD103" s="26"/>
      <c r="AE103" s="26"/>
      <c r="AF103" s="26"/>
    </row>
    <row r="104" spans="1:32" x14ac:dyDescent="0.2">
      <c r="A104" s="21" t="s">
        <v>68</v>
      </c>
      <c r="B104" s="27">
        <v>2097.8027339999999</v>
      </c>
      <c r="C104" s="27">
        <v>2075.225586</v>
      </c>
      <c r="D104" s="27">
        <v>2030.2438959999999</v>
      </c>
      <c r="E104" s="27">
        <v>2044.3663329999999</v>
      </c>
      <c r="F104" s="27">
        <v>2010.980957</v>
      </c>
      <c r="G104" s="27">
        <v>1997.9506839999999</v>
      </c>
      <c r="H104" s="27">
        <v>2005.3208010000001</v>
      </c>
      <c r="I104" s="27">
        <v>2019.2414550000001</v>
      </c>
      <c r="J104" s="27">
        <v>2037.6435550000001</v>
      </c>
      <c r="K104" s="27">
        <v>2054.6286620000001</v>
      </c>
      <c r="L104" s="27">
        <v>2066.9497070000002</v>
      </c>
      <c r="M104" s="27">
        <v>2074.9096679999998</v>
      </c>
      <c r="N104" s="27">
        <v>2081.716797</v>
      </c>
      <c r="O104" s="27">
        <v>2092.6523440000001</v>
      </c>
      <c r="P104" s="27">
        <v>2108.9658199999999</v>
      </c>
      <c r="Q104" s="27">
        <v>2131.6909179999998</v>
      </c>
      <c r="R104" s="27">
        <v>2154.6479490000002</v>
      </c>
      <c r="S104" s="27">
        <v>2179.1655270000001</v>
      </c>
      <c r="T104" s="27">
        <v>2200.139404</v>
      </c>
      <c r="U104" s="27">
        <v>2220.2490229999999</v>
      </c>
      <c r="V104" s="27">
        <v>2235.9797359999998</v>
      </c>
      <c r="W104" s="27">
        <v>2250.3305660000001</v>
      </c>
      <c r="X104" s="27">
        <v>2264.9423830000001</v>
      </c>
      <c r="Y104" s="27">
        <v>2279.3146969999998</v>
      </c>
      <c r="Z104" s="27">
        <v>2292.8022460000002</v>
      </c>
      <c r="AA104" s="27">
        <v>2302.798828</v>
      </c>
      <c r="AB104" s="27">
        <v>2316.368164</v>
      </c>
      <c r="AC104" s="27">
        <v>2333.2548830000001</v>
      </c>
      <c r="AD104" s="27">
        <v>2349.5278320000002</v>
      </c>
      <c r="AE104" s="27">
        <v>2365.4570309999999</v>
      </c>
      <c r="AF104" s="28">
        <v>4.6860000000000001E-3</v>
      </c>
    </row>
    <row r="105" spans="1:32" x14ac:dyDescent="0.2">
      <c r="A105" s="20"/>
      <c r="B105" s="26"/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</row>
    <row r="106" spans="1:32" ht="12.75" thickBot="1" x14ac:dyDescent="0.25">
      <c r="A106" s="21" t="s">
        <v>69</v>
      </c>
      <c r="B106" s="27">
        <v>27171.580077999999</v>
      </c>
      <c r="C106" s="27">
        <v>26735.832031000002</v>
      </c>
      <c r="D106" s="27">
        <v>26781.802734000001</v>
      </c>
      <c r="E106" s="27">
        <v>26722.060547000001</v>
      </c>
      <c r="F106" s="27">
        <v>26716.158202999999</v>
      </c>
      <c r="G106" s="27">
        <v>26785.757812</v>
      </c>
      <c r="H106" s="27">
        <v>26785.242188</v>
      </c>
      <c r="I106" s="27">
        <v>26691.253906000002</v>
      </c>
      <c r="J106" s="27">
        <v>26555.734375</v>
      </c>
      <c r="K106" s="27">
        <v>26413.951172000001</v>
      </c>
      <c r="L106" s="27">
        <v>26267.578125</v>
      </c>
      <c r="M106" s="27">
        <v>26112.527343999998</v>
      </c>
      <c r="N106" s="27">
        <v>25951.335938</v>
      </c>
      <c r="O106" s="27">
        <v>25777.306640999999</v>
      </c>
      <c r="P106" s="27">
        <v>25607.609375</v>
      </c>
      <c r="Q106" s="27">
        <v>25462.34375</v>
      </c>
      <c r="R106" s="27">
        <v>25332.287109000001</v>
      </c>
      <c r="S106" s="27">
        <v>25224.5625</v>
      </c>
      <c r="T106" s="27">
        <v>25142.888672000001</v>
      </c>
      <c r="U106" s="27">
        <v>25092.625</v>
      </c>
      <c r="V106" s="27">
        <v>25057.511718999998</v>
      </c>
      <c r="W106" s="27">
        <v>25031.818359000001</v>
      </c>
      <c r="X106" s="27">
        <v>25033.464843999998</v>
      </c>
      <c r="Y106" s="27">
        <v>25065.560547000001</v>
      </c>
      <c r="Z106" s="27">
        <v>25111.738281000002</v>
      </c>
      <c r="AA106" s="27">
        <v>25174.402343999998</v>
      </c>
      <c r="AB106" s="27">
        <v>25243.535156000002</v>
      </c>
      <c r="AC106" s="27">
        <v>25333.828125</v>
      </c>
      <c r="AD106" s="27">
        <v>25419.494140999999</v>
      </c>
      <c r="AE106" s="27">
        <v>25513.041015999999</v>
      </c>
      <c r="AF106" s="28">
        <v>-1.671E-3</v>
      </c>
    </row>
    <row r="107" spans="1:32" x14ac:dyDescent="0.2">
      <c r="A107" s="30" t="s">
        <v>70</v>
      </c>
      <c r="B107" s="30"/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/>
      <c r="Z107" s="30"/>
      <c r="AA107" s="30"/>
      <c r="AB107" s="30"/>
      <c r="AC107" s="30"/>
      <c r="AD107" s="30"/>
      <c r="AE107" s="30"/>
      <c r="AF107" s="30"/>
    </row>
    <row r="108" spans="1:32" x14ac:dyDescent="0.2">
      <c r="A108" s="17" t="s">
        <v>71</v>
      </c>
      <c r="AF108" s="5"/>
    </row>
    <row r="109" spans="1:32" x14ac:dyDescent="0.2">
      <c r="A109" s="17" t="s">
        <v>72</v>
      </c>
      <c r="AF109" s="5"/>
    </row>
    <row r="110" spans="1:32" x14ac:dyDescent="0.2">
      <c r="A110" s="17" t="s">
        <v>73</v>
      </c>
      <c r="AF110" s="5"/>
    </row>
    <row r="111" spans="1:32" x14ac:dyDescent="0.2">
      <c r="A111" s="17" t="s">
        <v>74</v>
      </c>
      <c r="AF111" s="5"/>
    </row>
    <row r="112" spans="1:32" x14ac:dyDescent="0.2">
      <c r="A112" s="17" t="s">
        <v>75</v>
      </c>
      <c r="AF112" s="5"/>
    </row>
    <row r="113" spans="1:32" x14ac:dyDescent="0.2">
      <c r="A113" s="17" t="s">
        <v>76</v>
      </c>
      <c r="AF113" s="5"/>
    </row>
    <row r="114" spans="1:32" x14ac:dyDescent="0.2">
      <c r="A114" s="17" t="s">
        <v>77</v>
      </c>
      <c r="AF114" s="5"/>
    </row>
    <row r="115" spans="1:32" x14ac:dyDescent="0.2">
      <c r="A115" s="17" t="s">
        <v>78</v>
      </c>
      <c r="AF115" s="5"/>
    </row>
    <row r="116" spans="1:32" x14ac:dyDescent="0.2">
      <c r="A116" s="17" t="s">
        <v>79</v>
      </c>
      <c r="AF116" s="5"/>
    </row>
    <row r="117" spans="1:32" x14ac:dyDescent="0.2">
      <c r="A117" s="17" t="s">
        <v>80</v>
      </c>
      <c r="AF117" s="5"/>
    </row>
    <row r="118" spans="1:32" x14ac:dyDescent="0.2">
      <c r="A118" s="17" t="s">
        <v>81</v>
      </c>
      <c r="AF118" s="5"/>
    </row>
    <row r="119" spans="1:32" x14ac:dyDescent="0.2">
      <c r="A119" s="17" t="s">
        <v>82</v>
      </c>
      <c r="AF119" s="5"/>
    </row>
    <row r="120" spans="1:32" x14ac:dyDescent="0.2">
      <c r="A120" s="17" t="s">
        <v>83</v>
      </c>
      <c r="AF120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86"/>
  <sheetViews>
    <sheetView workbookViewId="0"/>
  </sheetViews>
  <sheetFormatPr defaultRowHeight="15" x14ac:dyDescent="0.25"/>
  <cols>
    <col min="1" max="1" width="45.7109375" style="13" customWidth="1"/>
    <col min="2" max="32" width="9.28515625" style="13" customWidth="1"/>
    <col min="33" max="16384" width="9.140625" style="13"/>
  </cols>
  <sheetData>
    <row r="1" spans="1:32" ht="15.75" x14ac:dyDescent="0.25">
      <c r="A1" s="19" t="s">
        <v>84</v>
      </c>
      <c r="B1" s="19"/>
      <c r="C1" s="19"/>
      <c r="D1" s="19"/>
      <c r="E1" s="19"/>
      <c r="AF1" s="15"/>
    </row>
    <row r="2" spans="1:32" x14ac:dyDescent="0.25">
      <c r="A2" s="17" t="s">
        <v>85</v>
      </c>
      <c r="B2" s="17"/>
      <c r="C2" s="17"/>
      <c r="AF2" s="15"/>
    </row>
    <row r="3" spans="1:32" ht="15" customHeight="1" x14ac:dyDescent="0.25">
      <c r="A3" s="14" t="s">
        <v>11</v>
      </c>
      <c r="B3" s="16" t="s">
        <v>11</v>
      </c>
      <c r="C3" s="16" t="s">
        <v>11</v>
      </c>
      <c r="D3" s="16" t="s">
        <v>11</v>
      </c>
      <c r="E3" s="16" t="s">
        <v>11</v>
      </c>
      <c r="F3" s="16" t="s">
        <v>11</v>
      </c>
      <c r="G3" s="16" t="s">
        <v>11</v>
      </c>
      <c r="H3" s="16" t="s">
        <v>11</v>
      </c>
      <c r="I3" s="16" t="s">
        <v>11</v>
      </c>
      <c r="J3" s="16" t="s">
        <v>11</v>
      </c>
      <c r="K3" s="16" t="s">
        <v>11</v>
      </c>
      <c r="L3" s="16" t="s">
        <v>11</v>
      </c>
      <c r="M3" s="16" t="s">
        <v>11</v>
      </c>
      <c r="N3" s="16" t="s">
        <v>11</v>
      </c>
      <c r="O3" s="16" t="s">
        <v>11</v>
      </c>
      <c r="P3" s="16" t="s">
        <v>11</v>
      </c>
      <c r="Q3" s="16" t="s">
        <v>11</v>
      </c>
      <c r="R3" s="16" t="s">
        <v>11</v>
      </c>
      <c r="S3" s="16" t="s">
        <v>11</v>
      </c>
      <c r="T3" s="16" t="s">
        <v>11</v>
      </c>
      <c r="U3" s="16" t="s">
        <v>11</v>
      </c>
      <c r="V3" s="16" t="s">
        <v>11</v>
      </c>
      <c r="W3" s="16" t="s">
        <v>11</v>
      </c>
      <c r="X3" s="16" t="s">
        <v>11</v>
      </c>
      <c r="Y3" s="16" t="s">
        <v>11</v>
      </c>
      <c r="Z3" s="16" t="s">
        <v>11</v>
      </c>
      <c r="AA3" s="16" t="s">
        <v>11</v>
      </c>
      <c r="AB3" s="16" t="s">
        <v>11</v>
      </c>
      <c r="AC3" s="16" t="s">
        <v>11</v>
      </c>
      <c r="AD3" s="16" t="s">
        <v>11</v>
      </c>
      <c r="AE3" s="16" t="s">
        <v>11</v>
      </c>
      <c r="AF3" s="16"/>
    </row>
    <row r="4" spans="1:32" ht="15" customHeight="1" thickBot="1" x14ac:dyDescent="0.3">
      <c r="A4" s="18" t="s">
        <v>86</v>
      </c>
      <c r="B4" s="18">
        <v>2011</v>
      </c>
      <c r="C4" s="18">
        <v>2012</v>
      </c>
      <c r="D4" s="18">
        <v>2013</v>
      </c>
      <c r="E4" s="18">
        <v>2014</v>
      </c>
      <c r="F4" s="18">
        <v>2015</v>
      </c>
      <c r="G4" s="18">
        <v>2016</v>
      </c>
      <c r="H4" s="18">
        <v>2017</v>
      </c>
      <c r="I4" s="18">
        <v>2018</v>
      </c>
      <c r="J4" s="18">
        <v>2019</v>
      </c>
      <c r="K4" s="18">
        <v>2020</v>
      </c>
      <c r="L4" s="18">
        <v>2021</v>
      </c>
      <c r="M4" s="18">
        <v>2022</v>
      </c>
      <c r="N4" s="18">
        <v>2023</v>
      </c>
      <c r="O4" s="18">
        <v>2024</v>
      </c>
      <c r="P4" s="18">
        <v>2025</v>
      </c>
      <c r="Q4" s="18">
        <v>2026</v>
      </c>
      <c r="R4" s="18">
        <v>2027</v>
      </c>
      <c r="S4" s="18">
        <v>2028</v>
      </c>
      <c r="T4" s="18">
        <v>2029</v>
      </c>
      <c r="U4" s="18">
        <v>2030</v>
      </c>
      <c r="V4" s="18">
        <v>2031</v>
      </c>
      <c r="W4" s="18">
        <v>2032</v>
      </c>
      <c r="X4" s="18">
        <v>2033</v>
      </c>
      <c r="Y4" s="18">
        <v>2034</v>
      </c>
      <c r="Z4" s="18">
        <v>2035</v>
      </c>
      <c r="AA4" s="18">
        <v>2036</v>
      </c>
      <c r="AB4" s="18">
        <v>2037</v>
      </c>
      <c r="AC4" s="18">
        <v>2038</v>
      </c>
      <c r="AD4" s="18">
        <v>2039</v>
      </c>
      <c r="AE4" s="18">
        <v>2040</v>
      </c>
      <c r="AF4" s="23" t="s">
        <v>13</v>
      </c>
    </row>
    <row r="5" spans="1:32" ht="15" customHeight="1" thickTop="1" x14ac:dyDescent="0.25">
      <c r="A5" s="20"/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</row>
    <row r="6" spans="1:32" ht="15" customHeight="1" x14ac:dyDescent="0.25">
      <c r="A6" s="21" t="s">
        <v>87</v>
      </c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</row>
    <row r="7" spans="1:32" ht="15" customHeight="1" x14ac:dyDescent="0.25">
      <c r="A7" s="20"/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</row>
    <row r="8" spans="1:32" ht="15" customHeight="1" x14ac:dyDescent="0.25">
      <c r="A8" s="20" t="s">
        <v>88</v>
      </c>
      <c r="B8" s="24">
        <v>0.53766800000000003</v>
      </c>
      <c r="C8" s="24">
        <v>0.45158500000000001</v>
      </c>
      <c r="D8" s="24">
        <v>0.57629699999999995</v>
      </c>
      <c r="E8" s="24">
        <v>0.54230599999999995</v>
      </c>
      <c r="F8" s="24">
        <v>0.49865300000000001</v>
      </c>
      <c r="G8" s="24">
        <v>0.47988500000000001</v>
      </c>
      <c r="H8" s="24">
        <v>0.46771099999999999</v>
      </c>
      <c r="I8" s="24">
        <v>0.461478</v>
      </c>
      <c r="J8" s="24">
        <v>0.45900400000000002</v>
      </c>
      <c r="K8" s="24">
        <v>0.45812399999999998</v>
      </c>
      <c r="L8" s="24">
        <v>0.457596</v>
      </c>
      <c r="M8" s="24">
        <v>0.456986</v>
      </c>
      <c r="N8" s="24">
        <v>0.45604</v>
      </c>
      <c r="O8" s="24">
        <v>0.45485100000000001</v>
      </c>
      <c r="P8" s="24">
        <v>0.45334400000000002</v>
      </c>
      <c r="Q8" s="24">
        <v>0.451372</v>
      </c>
      <c r="R8" s="24">
        <v>0.44950499999999999</v>
      </c>
      <c r="S8" s="24">
        <v>0.44708199999999998</v>
      </c>
      <c r="T8" s="24">
        <v>0.44455600000000001</v>
      </c>
      <c r="U8" s="24">
        <v>0.44167400000000001</v>
      </c>
      <c r="V8" s="24">
        <v>0.438913</v>
      </c>
      <c r="W8" s="24">
        <v>0.436197</v>
      </c>
      <c r="X8" s="24">
        <v>0.43361100000000002</v>
      </c>
      <c r="Y8" s="24">
        <v>0.43194900000000003</v>
      </c>
      <c r="Z8" s="24">
        <v>0.429761</v>
      </c>
      <c r="AA8" s="24">
        <v>0.427035</v>
      </c>
      <c r="AB8" s="24">
        <v>0.42417500000000002</v>
      </c>
      <c r="AC8" s="24">
        <v>0.42128199999999999</v>
      </c>
      <c r="AD8" s="24">
        <v>0.418798</v>
      </c>
      <c r="AE8" s="24">
        <v>0.41664600000000002</v>
      </c>
      <c r="AF8" s="25">
        <v>-2.872E-3</v>
      </c>
    </row>
    <row r="9" spans="1:32" ht="15" customHeight="1" x14ac:dyDescent="0.25">
      <c r="A9" s="20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</row>
    <row r="10" spans="1:32" ht="15" customHeight="1" x14ac:dyDescent="0.25">
      <c r="A10" s="20" t="s">
        <v>89</v>
      </c>
      <c r="B10" s="24">
        <v>0.11169999999999999</v>
      </c>
      <c r="C10" s="24">
        <v>0.13333999999999999</v>
      </c>
      <c r="D10" s="24">
        <v>0.13333999999999999</v>
      </c>
      <c r="E10" s="24">
        <v>0.13333999999999999</v>
      </c>
      <c r="F10" s="24">
        <v>0.13333999999999999</v>
      </c>
      <c r="G10" s="24">
        <v>0.13333999999999999</v>
      </c>
      <c r="H10" s="24">
        <v>0.13333999999999999</v>
      </c>
      <c r="I10" s="24">
        <v>0.13333999999999999</v>
      </c>
      <c r="J10" s="24">
        <v>0.13333999999999999</v>
      </c>
      <c r="K10" s="24">
        <v>0.13333999999999999</v>
      </c>
      <c r="L10" s="24">
        <v>0.13333999999999999</v>
      </c>
      <c r="M10" s="24">
        <v>0.13333999999999999</v>
      </c>
      <c r="N10" s="24">
        <v>0.13333999999999999</v>
      </c>
      <c r="O10" s="24">
        <v>0.13333999999999999</v>
      </c>
      <c r="P10" s="24">
        <v>0.13333999999999999</v>
      </c>
      <c r="Q10" s="24">
        <v>0.13333999999999999</v>
      </c>
      <c r="R10" s="24">
        <v>0.13333999999999999</v>
      </c>
      <c r="S10" s="24">
        <v>0.13333999999999999</v>
      </c>
      <c r="T10" s="24">
        <v>0.13333999999999999</v>
      </c>
      <c r="U10" s="24">
        <v>0.13333999999999999</v>
      </c>
      <c r="V10" s="24">
        <v>0.13333999999999999</v>
      </c>
      <c r="W10" s="24">
        <v>0.13333999999999999</v>
      </c>
      <c r="X10" s="24">
        <v>0.13333999999999999</v>
      </c>
      <c r="Y10" s="24">
        <v>0.13333999999999999</v>
      </c>
      <c r="Z10" s="24">
        <v>0.13333999999999999</v>
      </c>
      <c r="AA10" s="24">
        <v>0.13333999999999999</v>
      </c>
      <c r="AB10" s="24">
        <v>0.13333999999999999</v>
      </c>
      <c r="AC10" s="24">
        <v>0.13333999999999999</v>
      </c>
      <c r="AD10" s="24">
        <v>0.13333999999999999</v>
      </c>
      <c r="AE10" s="24">
        <v>0.13333999999999999</v>
      </c>
      <c r="AF10" s="25">
        <v>0</v>
      </c>
    </row>
    <row r="11" spans="1:32" ht="15" customHeight="1" x14ac:dyDescent="0.25">
      <c r="A11" s="20"/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</row>
    <row r="12" spans="1:32" ht="15" customHeight="1" x14ac:dyDescent="0.25">
      <c r="A12" s="20" t="s">
        <v>90</v>
      </c>
      <c r="B12" s="24">
        <v>1.954798</v>
      </c>
      <c r="C12" s="24">
        <v>1.997984</v>
      </c>
      <c r="D12" s="24">
        <v>2.000937</v>
      </c>
      <c r="E12" s="24">
        <v>1.9969110000000001</v>
      </c>
      <c r="F12" s="24">
        <v>2.2915000000000001</v>
      </c>
      <c r="G12" s="24">
        <v>2.3454000000000002</v>
      </c>
      <c r="H12" s="24">
        <v>2.3866740000000002</v>
      </c>
      <c r="I12" s="24">
        <v>2.4219879999999998</v>
      </c>
      <c r="J12" s="24">
        <v>2.4573040000000002</v>
      </c>
      <c r="K12" s="24">
        <v>2.499333</v>
      </c>
      <c r="L12" s="24">
        <v>2.5440659999999999</v>
      </c>
      <c r="M12" s="24">
        <v>2.5819839999999998</v>
      </c>
      <c r="N12" s="24">
        <v>2.6154229999999998</v>
      </c>
      <c r="O12" s="24">
        <v>2.6398160000000002</v>
      </c>
      <c r="P12" s="24">
        <v>2.667983</v>
      </c>
      <c r="Q12" s="24">
        <v>2.6997110000000002</v>
      </c>
      <c r="R12" s="24">
        <v>2.7226089999999998</v>
      </c>
      <c r="S12" s="24">
        <v>2.7448299999999999</v>
      </c>
      <c r="T12" s="24">
        <v>2.7687659999999998</v>
      </c>
      <c r="U12" s="24">
        <v>2.7944010000000001</v>
      </c>
      <c r="V12" s="24">
        <v>2.8199589999999999</v>
      </c>
      <c r="W12" s="24">
        <v>2.8362829999999999</v>
      </c>
      <c r="X12" s="24">
        <v>2.8601169999999998</v>
      </c>
      <c r="Y12" s="24">
        <v>2.89072</v>
      </c>
      <c r="Z12" s="24">
        <v>2.918771</v>
      </c>
      <c r="AA12" s="24">
        <v>2.9470679999999998</v>
      </c>
      <c r="AB12" s="24">
        <v>2.9744120000000001</v>
      </c>
      <c r="AC12" s="24">
        <v>3.0052080000000001</v>
      </c>
      <c r="AD12" s="24">
        <v>3.0383499999999999</v>
      </c>
      <c r="AE12" s="24">
        <v>3.065563</v>
      </c>
      <c r="AF12" s="25">
        <v>1.5406E-2</v>
      </c>
    </row>
    <row r="13" spans="1:32" ht="15" customHeight="1" x14ac:dyDescent="0.25">
      <c r="A13" s="20" t="s">
        <v>91</v>
      </c>
      <c r="B13" s="24">
        <v>1.7538999999999999E-2</v>
      </c>
      <c r="C13" s="24">
        <v>1.2983E-2</v>
      </c>
      <c r="D13" s="24">
        <v>1.2983E-2</v>
      </c>
      <c r="E13" s="24">
        <v>1.2983E-2</v>
      </c>
      <c r="F13" s="24">
        <v>1.2983E-2</v>
      </c>
      <c r="G13" s="24">
        <v>1.2983E-2</v>
      </c>
      <c r="H13" s="24">
        <v>1.2983E-2</v>
      </c>
      <c r="I13" s="24">
        <v>1.2983E-2</v>
      </c>
      <c r="J13" s="24">
        <v>1.2983E-2</v>
      </c>
      <c r="K13" s="24">
        <v>1.2983E-2</v>
      </c>
      <c r="L13" s="24">
        <v>1.2983E-2</v>
      </c>
      <c r="M13" s="24">
        <v>1.2983E-2</v>
      </c>
      <c r="N13" s="24">
        <v>1.2983E-2</v>
      </c>
      <c r="O13" s="24">
        <v>1.2983E-2</v>
      </c>
      <c r="P13" s="24">
        <v>1.2983E-2</v>
      </c>
      <c r="Q13" s="24">
        <v>1.2983E-2</v>
      </c>
      <c r="R13" s="24">
        <v>1.2983E-2</v>
      </c>
      <c r="S13" s="24">
        <v>1.2983E-2</v>
      </c>
      <c r="T13" s="24">
        <v>1.2983E-2</v>
      </c>
      <c r="U13" s="24">
        <v>1.2983E-2</v>
      </c>
      <c r="V13" s="24">
        <v>1.2983E-2</v>
      </c>
      <c r="W13" s="24">
        <v>1.2983E-2</v>
      </c>
      <c r="X13" s="24">
        <v>1.2983E-2</v>
      </c>
      <c r="Y13" s="24">
        <v>1.2983E-2</v>
      </c>
      <c r="Z13" s="24">
        <v>1.2983E-2</v>
      </c>
      <c r="AA13" s="24">
        <v>1.2983E-2</v>
      </c>
      <c r="AB13" s="24">
        <v>1.2983E-2</v>
      </c>
      <c r="AC13" s="24">
        <v>1.2983E-2</v>
      </c>
      <c r="AD13" s="24">
        <v>1.2983E-2</v>
      </c>
      <c r="AE13" s="24">
        <v>1.2983E-2</v>
      </c>
      <c r="AF13" s="22">
        <v>0</v>
      </c>
    </row>
    <row r="14" spans="1:32" ht="15" customHeight="1" x14ac:dyDescent="0.25">
      <c r="A14" s="20" t="s">
        <v>92</v>
      </c>
      <c r="B14" s="24">
        <v>0.170982</v>
      </c>
      <c r="C14" s="24">
        <v>0.18615599999999999</v>
      </c>
      <c r="D14" s="24">
        <v>0.19328500000000001</v>
      </c>
      <c r="E14" s="24">
        <v>0.19393299999999999</v>
      </c>
      <c r="F14" s="24">
        <v>0.19497700000000001</v>
      </c>
      <c r="G14" s="24">
        <v>0.195997</v>
      </c>
      <c r="H14" s="24">
        <v>0.19661000000000001</v>
      </c>
      <c r="I14" s="24">
        <v>0.196798</v>
      </c>
      <c r="J14" s="24">
        <v>0.196821</v>
      </c>
      <c r="K14" s="24">
        <v>0.19686699999999999</v>
      </c>
      <c r="L14" s="24">
        <v>0.196938</v>
      </c>
      <c r="M14" s="24">
        <v>0.19697799999999999</v>
      </c>
      <c r="N14" s="24">
        <v>0.19697000000000001</v>
      </c>
      <c r="O14" s="24">
        <v>0.19699900000000001</v>
      </c>
      <c r="P14" s="24">
        <v>0.19703300000000001</v>
      </c>
      <c r="Q14" s="24">
        <v>0.197045</v>
      </c>
      <c r="R14" s="24">
        <v>0.19700699999999999</v>
      </c>
      <c r="S14" s="24">
        <v>0.19689899999999999</v>
      </c>
      <c r="T14" s="24">
        <v>0.19678100000000001</v>
      </c>
      <c r="U14" s="24">
        <v>0.19669700000000001</v>
      </c>
      <c r="V14" s="24">
        <v>0.196654</v>
      </c>
      <c r="W14" s="24">
        <v>0.19653200000000001</v>
      </c>
      <c r="X14" s="24">
        <v>0.19652600000000001</v>
      </c>
      <c r="Y14" s="24">
        <v>0.19654199999999999</v>
      </c>
      <c r="Z14" s="24">
        <v>0.19656799999999999</v>
      </c>
      <c r="AA14" s="24">
        <v>0.19661899999999999</v>
      </c>
      <c r="AB14" s="24">
        <v>0.19667899999999999</v>
      </c>
      <c r="AC14" s="24">
        <v>0.196741</v>
      </c>
      <c r="AD14" s="24">
        <v>0.19677600000000001</v>
      </c>
      <c r="AE14" s="24">
        <v>0.196794</v>
      </c>
      <c r="AF14" s="22">
        <v>1.9870000000000001E-3</v>
      </c>
    </row>
    <row r="15" spans="1:32" ht="15" customHeight="1" x14ac:dyDescent="0.25">
      <c r="A15" s="20" t="s">
        <v>93</v>
      </c>
      <c r="B15" s="24">
        <v>1.304427</v>
      </c>
      <c r="C15" s="24">
        <v>1.2806</v>
      </c>
      <c r="D15" s="24">
        <v>1.2659</v>
      </c>
      <c r="E15" s="24">
        <v>1.3041100000000001</v>
      </c>
      <c r="F15" s="24">
        <v>1.3738360000000001</v>
      </c>
      <c r="G15" s="24">
        <v>1.4207780000000001</v>
      </c>
      <c r="H15" s="24">
        <v>1.4484779999999999</v>
      </c>
      <c r="I15" s="24">
        <v>1.469517</v>
      </c>
      <c r="J15" s="24">
        <v>1.4954940000000001</v>
      </c>
      <c r="K15" s="24">
        <v>1.526691</v>
      </c>
      <c r="L15" s="24">
        <v>1.5598240000000001</v>
      </c>
      <c r="M15" s="24">
        <v>1.5896330000000001</v>
      </c>
      <c r="N15" s="24">
        <v>1.6188</v>
      </c>
      <c r="O15" s="24">
        <v>1.6431089999999999</v>
      </c>
      <c r="P15" s="24">
        <v>1.6713</v>
      </c>
      <c r="Q15" s="24">
        <v>1.703025</v>
      </c>
      <c r="R15" s="24">
        <v>1.7253210000000001</v>
      </c>
      <c r="S15" s="24">
        <v>1.7471719999999999</v>
      </c>
      <c r="T15" s="24">
        <v>1.77121</v>
      </c>
      <c r="U15" s="24">
        <v>1.796934</v>
      </c>
      <c r="V15" s="24">
        <v>1.822497</v>
      </c>
      <c r="W15" s="24">
        <v>1.838927</v>
      </c>
      <c r="X15" s="24">
        <v>1.862765</v>
      </c>
      <c r="Y15" s="24">
        <v>1.8933519999999999</v>
      </c>
      <c r="Z15" s="24">
        <v>1.9230449999999999</v>
      </c>
      <c r="AA15" s="24">
        <v>1.954572</v>
      </c>
      <c r="AB15" s="24">
        <v>1.9841120000000001</v>
      </c>
      <c r="AC15" s="24">
        <v>2.0137100000000001</v>
      </c>
      <c r="AD15" s="24">
        <v>2.041318</v>
      </c>
      <c r="AE15" s="24">
        <v>2.0691850000000001</v>
      </c>
      <c r="AF15" s="22">
        <v>1.7284000000000001E-2</v>
      </c>
    </row>
    <row r="16" spans="1:32" ht="15" customHeight="1" x14ac:dyDescent="0.25">
      <c r="A16" s="20" t="s">
        <v>94</v>
      </c>
      <c r="B16" s="24">
        <v>0.46185100000000001</v>
      </c>
      <c r="C16" s="24">
        <v>0.51824499999999996</v>
      </c>
      <c r="D16" s="24">
        <v>0.52876800000000002</v>
      </c>
      <c r="E16" s="24">
        <v>0.48588500000000001</v>
      </c>
      <c r="F16" s="24">
        <v>0.70970500000000003</v>
      </c>
      <c r="G16" s="24">
        <v>0.715642</v>
      </c>
      <c r="H16" s="24">
        <v>0.728603</v>
      </c>
      <c r="I16" s="24">
        <v>0.74268999999999996</v>
      </c>
      <c r="J16" s="24">
        <v>0.75200599999999995</v>
      </c>
      <c r="K16" s="24">
        <v>0.76279200000000003</v>
      </c>
      <c r="L16" s="24">
        <v>0.77432100000000004</v>
      </c>
      <c r="M16" s="24">
        <v>0.78239000000000003</v>
      </c>
      <c r="N16" s="24">
        <v>0.78666999999999998</v>
      </c>
      <c r="O16" s="24">
        <v>0.78672600000000004</v>
      </c>
      <c r="P16" s="24">
        <v>0.78666700000000001</v>
      </c>
      <c r="Q16" s="24">
        <v>0.78665700000000005</v>
      </c>
      <c r="R16" s="24">
        <v>0.78729800000000005</v>
      </c>
      <c r="S16" s="24">
        <v>0.78777699999999995</v>
      </c>
      <c r="T16" s="24">
        <v>0.78779200000000005</v>
      </c>
      <c r="U16" s="24">
        <v>0.78778700000000002</v>
      </c>
      <c r="V16" s="24">
        <v>0.787825</v>
      </c>
      <c r="W16" s="24">
        <v>0.78783999999999998</v>
      </c>
      <c r="X16" s="24">
        <v>0.78784299999999996</v>
      </c>
      <c r="Y16" s="24">
        <v>0.78784299999999996</v>
      </c>
      <c r="Z16" s="24">
        <v>0.78617499999999996</v>
      </c>
      <c r="AA16" s="24">
        <v>0.78289399999999998</v>
      </c>
      <c r="AB16" s="24">
        <v>0.78063800000000005</v>
      </c>
      <c r="AC16" s="24">
        <v>0.781775</v>
      </c>
      <c r="AD16" s="24">
        <v>0.78727199999999997</v>
      </c>
      <c r="AE16" s="24">
        <v>0.78659999999999997</v>
      </c>
      <c r="AF16" s="22">
        <v>1.5014E-2</v>
      </c>
    </row>
    <row r="17" spans="1:32" ht="15" customHeight="1" x14ac:dyDescent="0.25">
      <c r="A17" s="20"/>
      <c r="B17" s="26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</row>
    <row r="18" spans="1:32" ht="15" customHeight="1" x14ac:dyDescent="0.25">
      <c r="A18" s="20" t="s">
        <v>95</v>
      </c>
      <c r="B18" s="24">
        <v>1.210547</v>
      </c>
      <c r="C18" s="24">
        <v>1.2184010000000001</v>
      </c>
      <c r="D18" s="24">
        <v>1.2687740000000001</v>
      </c>
      <c r="E18" s="24">
        <v>1.3211900000000001</v>
      </c>
      <c r="F18" s="24">
        <v>1.336454</v>
      </c>
      <c r="G18" s="24">
        <v>1.343847</v>
      </c>
      <c r="H18" s="24">
        <v>1.362692</v>
      </c>
      <c r="I18" s="24">
        <v>1.380862</v>
      </c>
      <c r="J18" s="24">
        <v>1.3989929999999999</v>
      </c>
      <c r="K18" s="24">
        <v>1.417343</v>
      </c>
      <c r="L18" s="24">
        <v>1.4340409999999999</v>
      </c>
      <c r="M18" s="24">
        <v>1.4557009999999999</v>
      </c>
      <c r="N18" s="24">
        <v>1.453001</v>
      </c>
      <c r="O18" s="24">
        <v>1.4563219999999999</v>
      </c>
      <c r="P18" s="24">
        <v>1.4530350000000001</v>
      </c>
      <c r="Q18" s="24">
        <v>1.452269</v>
      </c>
      <c r="R18" s="24">
        <v>1.4523919999999999</v>
      </c>
      <c r="S18" s="24">
        <v>1.452536</v>
      </c>
      <c r="T18" s="24">
        <v>1.451813</v>
      </c>
      <c r="U18" s="24">
        <v>1.4526460000000001</v>
      </c>
      <c r="V18" s="24">
        <v>1.4550959999999999</v>
      </c>
      <c r="W18" s="24">
        <v>1.454099</v>
      </c>
      <c r="X18" s="24">
        <v>1.454118</v>
      </c>
      <c r="Y18" s="24">
        <v>1.4554210000000001</v>
      </c>
      <c r="Z18" s="24">
        <v>1.454574</v>
      </c>
      <c r="AA18" s="24">
        <v>1.451695</v>
      </c>
      <c r="AB18" s="24">
        <v>1.4504379999999999</v>
      </c>
      <c r="AC18" s="24">
        <v>1.4545939999999999</v>
      </c>
      <c r="AD18" s="24">
        <v>1.4694970000000001</v>
      </c>
      <c r="AE18" s="24">
        <v>1.488003</v>
      </c>
      <c r="AF18" s="25">
        <v>7.1650000000000004E-3</v>
      </c>
    </row>
    <row r="19" spans="1:32" ht="15" customHeight="1" x14ac:dyDescent="0.25">
      <c r="A19" s="20" t="s">
        <v>96</v>
      </c>
      <c r="B19" s="24">
        <v>1.81E-3</v>
      </c>
      <c r="C19" s="24">
        <v>9.495E-3</v>
      </c>
      <c r="D19" s="24">
        <v>1.2636E-2</v>
      </c>
      <c r="E19" s="24">
        <v>1.4402E-2</v>
      </c>
      <c r="F19" s="24">
        <v>1.1587E-2</v>
      </c>
      <c r="G19" s="24">
        <v>2.4181000000000001E-2</v>
      </c>
      <c r="H19" s="24">
        <v>5.1519000000000002E-2</v>
      </c>
      <c r="I19" s="24">
        <v>7.7240000000000003E-2</v>
      </c>
      <c r="J19" s="24">
        <v>0.104848</v>
      </c>
      <c r="K19" s="24">
        <v>0.126058</v>
      </c>
      <c r="L19" s="24">
        <v>0.155949</v>
      </c>
      <c r="M19" s="24">
        <v>0.19666800000000001</v>
      </c>
      <c r="N19" s="24">
        <v>0.21407000000000001</v>
      </c>
      <c r="O19" s="24">
        <v>0.23340900000000001</v>
      </c>
      <c r="P19" s="24">
        <v>0.25246499999999999</v>
      </c>
      <c r="Q19" s="24">
        <v>0.26867099999999999</v>
      </c>
      <c r="R19" s="24">
        <v>0.28284199999999998</v>
      </c>
      <c r="S19" s="24">
        <v>0.29380299999999998</v>
      </c>
      <c r="T19" s="24">
        <v>0.30127999999999999</v>
      </c>
      <c r="U19" s="24">
        <v>0.30656</v>
      </c>
      <c r="V19" s="24">
        <v>0.30879699999999999</v>
      </c>
      <c r="W19" s="24">
        <v>0.30684899999999998</v>
      </c>
      <c r="X19" s="24">
        <v>0.30265999999999998</v>
      </c>
      <c r="Y19" s="24">
        <v>0.29813499999999998</v>
      </c>
      <c r="Z19" s="24">
        <v>0.28612700000000002</v>
      </c>
      <c r="AA19" s="24">
        <v>0.27073999999999998</v>
      </c>
      <c r="AB19" s="24">
        <v>0.25440400000000002</v>
      </c>
      <c r="AC19" s="24">
        <v>0.236289</v>
      </c>
      <c r="AD19" s="24">
        <v>0.228351</v>
      </c>
      <c r="AE19" s="24">
        <v>0.219421</v>
      </c>
      <c r="AF19" s="22">
        <v>0.118684</v>
      </c>
    </row>
    <row r="20" spans="1:32" ht="15" customHeight="1" x14ac:dyDescent="0.25">
      <c r="A20" s="20" t="s">
        <v>97</v>
      </c>
      <c r="B20" s="24">
        <v>1.092085</v>
      </c>
      <c r="C20" s="24">
        <v>1.093439</v>
      </c>
      <c r="D20" s="24">
        <v>1.0876589999999999</v>
      </c>
      <c r="E20" s="24">
        <v>1.119329</v>
      </c>
      <c r="F20" s="24">
        <v>1.140298</v>
      </c>
      <c r="G20" s="24">
        <v>1.132935</v>
      </c>
      <c r="H20" s="24">
        <v>1.121815</v>
      </c>
      <c r="I20" s="24">
        <v>1.1018829999999999</v>
      </c>
      <c r="J20" s="24">
        <v>1.078225</v>
      </c>
      <c r="K20" s="24">
        <v>1.0662419999999999</v>
      </c>
      <c r="L20" s="24">
        <v>1.0415099999999999</v>
      </c>
      <c r="M20" s="24">
        <v>1.0214490000000001</v>
      </c>
      <c r="N20" s="24">
        <v>1.003474</v>
      </c>
      <c r="O20" s="24">
        <v>0.98495200000000005</v>
      </c>
      <c r="P20" s="24">
        <v>0.96548500000000004</v>
      </c>
      <c r="Q20" s="24">
        <v>0.94908599999999999</v>
      </c>
      <c r="R20" s="24">
        <v>0.93507099999999999</v>
      </c>
      <c r="S20" s="24">
        <v>0.92432099999999995</v>
      </c>
      <c r="T20" s="24">
        <v>0.91609799999999997</v>
      </c>
      <c r="U20" s="24">
        <v>0.91091200000000005</v>
      </c>
      <c r="V20" s="24">
        <v>0.90842000000000001</v>
      </c>
      <c r="W20" s="24">
        <v>0.90940600000000005</v>
      </c>
      <c r="X20" s="24">
        <v>0.91358899999999998</v>
      </c>
      <c r="Y20" s="24">
        <v>0.91935699999999998</v>
      </c>
      <c r="Z20" s="24">
        <v>0.93052400000000002</v>
      </c>
      <c r="AA20" s="24">
        <v>0.94308599999999998</v>
      </c>
      <c r="AB20" s="24">
        <v>0.95866499999999999</v>
      </c>
      <c r="AC20" s="24">
        <v>0.98045000000000004</v>
      </c>
      <c r="AD20" s="24">
        <v>1.007477</v>
      </c>
      <c r="AE20" s="24">
        <v>1.038799</v>
      </c>
      <c r="AF20" s="22">
        <v>-1.8289999999999999E-3</v>
      </c>
    </row>
    <row r="21" spans="1:32" ht="15" customHeight="1" x14ac:dyDescent="0.25">
      <c r="A21" s="20" t="s">
        <v>98</v>
      </c>
      <c r="B21" s="24">
        <v>0.11665200000000001</v>
      </c>
      <c r="C21" s="24">
        <v>0.115468</v>
      </c>
      <c r="D21" s="24">
        <v>0.16841500000000001</v>
      </c>
      <c r="E21" s="24">
        <v>0.17643200000000001</v>
      </c>
      <c r="F21" s="24">
        <v>0.17618200000000001</v>
      </c>
      <c r="G21" s="24">
        <v>0.16984299999999999</v>
      </c>
      <c r="H21" s="24">
        <v>0.16989699999999999</v>
      </c>
      <c r="I21" s="24">
        <v>0.16773199999999999</v>
      </c>
      <c r="J21" s="24">
        <v>0.170795</v>
      </c>
      <c r="K21" s="24">
        <v>0.17301</v>
      </c>
      <c r="L21" s="24">
        <v>0.17308399999999999</v>
      </c>
      <c r="M21" s="24">
        <v>0.17408699999999999</v>
      </c>
      <c r="N21" s="24">
        <v>0.172179</v>
      </c>
      <c r="O21" s="24">
        <v>0.174683</v>
      </c>
      <c r="P21" s="24">
        <v>0.17158799999999999</v>
      </c>
      <c r="Q21" s="24">
        <v>0.171234</v>
      </c>
      <c r="R21" s="24">
        <v>0.17120199999999999</v>
      </c>
      <c r="S21" s="24">
        <v>0.17113400000000001</v>
      </c>
      <c r="T21" s="24">
        <v>0.171158</v>
      </c>
      <c r="U21" s="24">
        <v>0.17189699999999999</v>
      </c>
      <c r="V21" s="24">
        <v>0.17460200000000001</v>
      </c>
      <c r="W21" s="24">
        <v>0.174567</v>
      </c>
      <c r="X21" s="24">
        <v>0.17481099999999999</v>
      </c>
      <c r="Y21" s="24">
        <v>0.174873</v>
      </c>
      <c r="Z21" s="24">
        <v>0.17486399999999999</v>
      </c>
      <c r="AA21" s="24">
        <v>0.17480999999999999</v>
      </c>
      <c r="AB21" s="24">
        <v>0.17431199999999999</v>
      </c>
      <c r="AC21" s="24">
        <v>0.17479700000000001</v>
      </c>
      <c r="AD21" s="24">
        <v>0.17429800000000001</v>
      </c>
      <c r="AE21" s="24">
        <v>0.17496300000000001</v>
      </c>
      <c r="AF21" s="22">
        <v>1.4952999999999999E-2</v>
      </c>
    </row>
    <row r="22" spans="1:32" ht="15" customHeight="1" x14ac:dyDescent="0.25">
      <c r="A22" s="20" t="s">
        <v>99</v>
      </c>
      <c r="B22" s="24">
        <v>0</v>
      </c>
      <c r="C22" s="24">
        <v>0</v>
      </c>
      <c r="D22" s="24">
        <v>0</v>
      </c>
      <c r="E22" s="24">
        <v>0</v>
      </c>
      <c r="F22" s="24">
        <v>0</v>
      </c>
      <c r="G22" s="24">
        <v>0</v>
      </c>
      <c r="H22" s="24">
        <v>0</v>
      </c>
      <c r="I22" s="24">
        <v>9.4809999999999998E-3</v>
      </c>
      <c r="J22" s="24">
        <v>1.8962E-2</v>
      </c>
      <c r="K22" s="24">
        <v>2.5871999999999999E-2</v>
      </c>
      <c r="L22" s="24">
        <v>3.7336000000000001E-2</v>
      </c>
      <c r="M22" s="24">
        <v>3.7336000000000001E-2</v>
      </c>
      <c r="N22" s="24">
        <v>3.7336000000000001E-2</v>
      </c>
      <c r="O22" s="24">
        <v>3.7336000000000001E-2</v>
      </c>
      <c r="P22" s="24">
        <v>3.7336000000000001E-2</v>
      </c>
      <c r="Q22" s="24">
        <v>3.7336000000000001E-2</v>
      </c>
      <c r="R22" s="24">
        <v>3.7336000000000001E-2</v>
      </c>
      <c r="S22" s="24">
        <v>3.7336000000000001E-2</v>
      </c>
      <c r="T22" s="24">
        <v>3.7336000000000001E-2</v>
      </c>
      <c r="U22" s="24">
        <v>3.7336000000000001E-2</v>
      </c>
      <c r="V22" s="24">
        <v>3.7336000000000001E-2</v>
      </c>
      <c r="W22" s="24">
        <v>3.7336000000000001E-2</v>
      </c>
      <c r="X22" s="24">
        <v>3.7336000000000001E-2</v>
      </c>
      <c r="Y22" s="24">
        <v>3.7336000000000001E-2</v>
      </c>
      <c r="Z22" s="24">
        <v>3.7336000000000001E-2</v>
      </c>
      <c r="AA22" s="24">
        <v>3.7336000000000001E-2</v>
      </c>
      <c r="AB22" s="24">
        <v>3.7336000000000001E-2</v>
      </c>
      <c r="AC22" s="24">
        <v>3.7336000000000001E-2</v>
      </c>
      <c r="AD22" s="24">
        <v>3.3648999999999998E-2</v>
      </c>
      <c r="AE22" s="24">
        <v>2.9318E-2</v>
      </c>
      <c r="AF22" s="22" t="s">
        <v>21</v>
      </c>
    </row>
    <row r="23" spans="1:32" ht="15" customHeight="1" x14ac:dyDescent="0.25">
      <c r="A23" s="20" t="s">
        <v>100</v>
      </c>
      <c r="B23" s="24">
        <v>0</v>
      </c>
      <c r="C23" s="24">
        <v>0</v>
      </c>
      <c r="D23" s="24">
        <v>6.3999999999999997E-5</v>
      </c>
      <c r="E23" s="24">
        <v>6.1899999999999998E-4</v>
      </c>
      <c r="F23" s="24">
        <v>1.792E-3</v>
      </c>
      <c r="G23" s="24">
        <v>4.6680000000000003E-3</v>
      </c>
      <c r="H23" s="24">
        <v>7.463E-3</v>
      </c>
      <c r="I23" s="24">
        <v>1.2393E-2</v>
      </c>
      <c r="J23" s="24">
        <v>1.3809E-2</v>
      </c>
      <c r="K23" s="24">
        <v>1.3809E-2</v>
      </c>
      <c r="L23" s="24">
        <v>1.3809E-2</v>
      </c>
      <c r="M23" s="24">
        <v>1.3809E-2</v>
      </c>
      <c r="N23" s="24">
        <v>1.3809E-2</v>
      </c>
      <c r="O23" s="24">
        <v>1.3809E-2</v>
      </c>
      <c r="P23" s="24">
        <v>1.3809E-2</v>
      </c>
      <c r="Q23" s="24">
        <v>1.3809E-2</v>
      </c>
      <c r="R23" s="24">
        <v>1.3809E-2</v>
      </c>
      <c r="S23" s="24">
        <v>1.3809E-2</v>
      </c>
      <c r="T23" s="24">
        <v>1.3809E-2</v>
      </c>
      <c r="U23" s="24">
        <v>1.3809E-2</v>
      </c>
      <c r="V23" s="24">
        <v>1.3809E-2</v>
      </c>
      <c r="W23" s="24">
        <v>1.3809E-2</v>
      </c>
      <c r="X23" s="24">
        <v>1.3809E-2</v>
      </c>
      <c r="Y23" s="24">
        <v>1.3809E-2</v>
      </c>
      <c r="Z23" s="24">
        <v>1.3809E-2</v>
      </c>
      <c r="AA23" s="24">
        <v>1.3809E-2</v>
      </c>
      <c r="AB23" s="24">
        <v>1.3809E-2</v>
      </c>
      <c r="AC23" s="24">
        <v>1.3809E-2</v>
      </c>
      <c r="AD23" s="24">
        <v>1.3809E-2</v>
      </c>
      <c r="AE23" s="24">
        <v>1.3809E-2</v>
      </c>
      <c r="AF23" s="22" t="s">
        <v>21</v>
      </c>
    </row>
    <row r="24" spans="1:32" ht="15" customHeight="1" x14ac:dyDescent="0.25">
      <c r="A24" s="20" t="s">
        <v>101</v>
      </c>
      <c r="B24" s="24">
        <v>0</v>
      </c>
      <c r="C24" s="24">
        <v>0</v>
      </c>
      <c r="D24" s="24">
        <v>0</v>
      </c>
      <c r="E24" s="24">
        <v>1.0408000000000001E-2</v>
      </c>
      <c r="F24" s="24">
        <v>6.5950000000000002E-3</v>
      </c>
      <c r="G24" s="24">
        <v>1.2219000000000001E-2</v>
      </c>
      <c r="H24" s="24">
        <v>1.2E-2</v>
      </c>
      <c r="I24" s="24">
        <v>1.2133E-2</v>
      </c>
      <c r="J24" s="24">
        <v>1.2352999999999999E-2</v>
      </c>
      <c r="K24" s="24">
        <v>1.2352999999999999E-2</v>
      </c>
      <c r="L24" s="24">
        <v>1.2352999999999999E-2</v>
      </c>
      <c r="M24" s="24">
        <v>1.2352999999999999E-2</v>
      </c>
      <c r="N24" s="24">
        <v>1.2133E-2</v>
      </c>
      <c r="O24" s="24">
        <v>1.2133E-2</v>
      </c>
      <c r="P24" s="24">
        <v>1.2352999999999999E-2</v>
      </c>
      <c r="Q24" s="24">
        <v>1.2133E-2</v>
      </c>
      <c r="R24" s="24">
        <v>1.2133E-2</v>
      </c>
      <c r="S24" s="24">
        <v>1.2133E-2</v>
      </c>
      <c r="T24" s="24">
        <v>1.2133E-2</v>
      </c>
      <c r="U24" s="24">
        <v>1.2133E-2</v>
      </c>
      <c r="V24" s="24">
        <v>1.2133E-2</v>
      </c>
      <c r="W24" s="24">
        <v>1.2133E-2</v>
      </c>
      <c r="X24" s="24">
        <v>1.1913E-2</v>
      </c>
      <c r="Y24" s="24">
        <v>1.1913E-2</v>
      </c>
      <c r="Z24" s="24">
        <v>1.1913E-2</v>
      </c>
      <c r="AA24" s="24">
        <v>1.1913E-2</v>
      </c>
      <c r="AB24" s="24">
        <v>1.1913E-2</v>
      </c>
      <c r="AC24" s="24">
        <v>1.1913E-2</v>
      </c>
      <c r="AD24" s="24">
        <v>1.1913E-2</v>
      </c>
      <c r="AE24" s="24">
        <v>1.1694E-2</v>
      </c>
      <c r="AF24" s="22" t="s">
        <v>21</v>
      </c>
    </row>
    <row r="25" spans="1:32" ht="15" customHeight="1" x14ac:dyDescent="0.25">
      <c r="A25" s="20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</row>
    <row r="26" spans="1:32" ht="15" customHeight="1" x14ac:dyDescent="0.25">
      <c r="A26" s="20" t="s">
        <v>102</v>
      </c>
      <c r="B26" s="24">
        <v>4.8039579999999997</v>
      </c>
      <c r="C26" s="24">
        <v>4.5871219999999999</v>
      </c>
      <c r="D26" s="24">
        <v>4.8159090000000004</v>
      </c>
      <c r="E26" s="24">
        <v>5.0098669999999998</v>
      </c>
      <c r="F26" s="24">
        <v>5.3774949999999997</v>
      </c>
      <c r="G26" s="24">
        <v>5.7203980000000003</v>
      </c>
      <c r="H26" s="24">
        <v>5.845275</v>
      </c>
      <c r="I26" s="24">
        <v>5.9293810000000002</v>
      </c>
      <c r="J26" s="24">
        <v>6.0006329999999997</v>
      </c>
      <c r="K26" s="24">
        <v>6.0762790000000004</v>
      </c>
      <c r="L26" s="24">
        <v>6.1655800000000003</v>
      </c>
      <c r="M26" s="24">
        <v>6.1931469999999997</v>
      </c>
      <c r="N26" s="24">
        <v>6.289536</v>
      </c>
      <c r="O26" s="24">
        <v>6.3400920000000003</v>
      </c>
      <c r="P26" s="24">
        <v>6.4162660000000002</v>
      </c>
      <c r="Q26" s="24">
        <v>6.4485739999999998</v>
      </c>
      <c r="R26" s="24">
        <v>6.5005189999999997</v>
      </c>
      <c r="S26" s="24">
        <v>6.54176</v>
      </c>
      <c r="T26" s="24">
        <v>6.6198560000000004</v>
      </c>
      <c r="U26" s="24">
        <v>6.6820729999999999</v>
      </c>
      <c r="V26" s="24">
        <v>6.7427460000000004</v>
      </c>
      <c r="W26" s="24">
        <v>6.7940370000000003</v>
      </c>
      <c r="X26" s="24">
        <v>6.8246250000000002</v>
      </c>
      <c r="Y26" s="24">
        <v>6.8870069999999997</v>
      </c>
      <c r="Z26" s="24">
        <v>6.9529810000000003</v>
      </c>
      <c r="AA26" s="24">
        <v>7.0481059999999998</v>
      </c>
      <c r="AB26" s="24">
        <v>7.1368130000000001</v>
      </c>
      <c r="AC26" s="24">
        <v>7.2435070000000001</v>
      </c>
      <c r="AD26" s="24">
        <v>7.3376570000000001</v>
      </c>
      <c r="AE26" s="24">
        <v>7.4364780000000001</v>
      </c>
      <c r="AF26" s="25">
        <v>1.7405E-2</v>
      </c>
    </row>
    <row r="27" spans="1:32" ht="15" customHeight="1" x14ac:dyDescent="0.25">
      <c r="A27" s="20" t="s">
        <v>91</v>
      </c>
      <c r="B27" s="24">
        <v>3.0892369999999998</v>
      </c>
      <c r="C27" s="24">
        <v>2.6610960000000001</v>
      </c>
      <c r="D27" s="24">
        <v>2.5746570000000002</v>
      </c>
      <c r="E27" s="24">
        <v>2.6376390000000001</v>
      </c>
      <c r="F27" s="24">
        <v>2.6957390000000001</v>
      </c>
      <c r="G27" s="24">
        <v>2.746003</v>
      </c>
      <c r="H27" s="24">
        <v>2.7994780000000001</v>
      </c>
      <c r="I27" s="24">
        <v>2.7941220000000002</v>
      </c>
      <c r="J27" s="24">
        <v>2.7943020000000001</v>
      </c>
      <c r="K27" s="24">
        <v>2.7943980000000002</v>
      </c>
      <c r="L27" s="24">
        <v>2.807639</v>
      </c>
      <c r="M27" s="24">
        <v>2.808408</v>
      </c>
      <c r="N27" s="24">
        <v>2.8219799999999999</v>
      </c>
      <c r="O27" s="24">
        <v>2.8282699999999998</v>
      </c>
      <c r="P27" s="24">
        <v>2.828433</v>
      </c>
      <c r="Q27" s="24">
        <v>2.829618</v>
      </c>
      <c r="R27" s="24">
        <v>2.8378480000000001</v>
      </c>
      <c r="S27" s="24">
        <v>2.8428360000000001</v>
      </c>
      <c r="T27" s="24">
        <v>2.8542390000000002</v>
      </c>
      <c r="U27" s="24">
        <v>2.8593069999999998</v>
      </c>
      <c r="V27" s="24">
        <v>2.8626999999999998</v>
      </c>
      <c r="W27" s="24">
        <v>2.868071</v>
      </c>
      <c r="X27" s="24">
        <v>2.8682080000000001</v>
      </c>
      <c r="Y27" s="24">
        <v>2.8702909999999999</v>
      </c>
      <c r="Z27" s="24">
        <v>2.876725</v>
      </c>
      <c r="AA27" s="24">
        <v>2.8798409999999999</v>
      </c>
      <c r="AB27" s="24">
        <v>2.879988</v>
      </c>
      <c r="AC27" s="24">
        <v>2.881472</v>
      </c>
      <c r="AD27" s="24">
        <v>2.8877329999999999</v>
      </c>
      <c r="AE27" s="24">
        <v>2.888334</v>
      </c>
      <c r="AF27" s="22">
        <v>2.931E-3</v>
      </c>
    </row>
    <row r="28" spans="1:32" ht="15" customHeight="1" x14ac:dyDescent="0.25">
      <c r="A28" s="20" t="s">
        <v>103</v>
      </c>
      <c r="B28" s="24">
        <v>0.14754</v>
      </c>
      <c r="C28" s="24">
        <v>0.150287</v>
      </c>
      <c r="D28" s="24">
        <v>0.16397300000000001</v>
      </c>
      <c r="E28" s="24">
        <v>0.166102</v>
      </c>
      <c r="F28" s="24">
        <v>0.16611000000000001</v>
      </c>
      <c r="G28" s="24">
        <v>0.18149299999999999</v>
      </c>
      <c r="H28" s="24">
        <v>0.210396</v>
      </c>
      <c r="I28" s="24">
        <v>0.24085699999999999</v>
      </c>
      <c r="J28" s="24">
        <v>0.26235799999999998</v>
      </c>
      <c r="K28" s="24">
        <v>0.27527099999999999</v>
      </c>
      <c r="L28" s="24">
        <v>0.29126600000000002</v>
      </c>
      <c r="M28" s="24">
        <v>0.30654999999999999</v>
      </c>
      <c r="N28" s="24">
        <v>0.32226300000000002</v>
      </c>
      <c r="O28" s="24">
        <v>0.34619100000000003</v>
      </c>
      <c r="P28" s="24">
        <v>0.36469699999999999</v>
      </c>
      <c r="Q28" s="24">
        <v>0.38143899999999997</v>
      </c>
      <c r="R28" s="24">
        <v>0.41673300000000002</v>
      </c>
      <c r="S28" s="24">
        <v>0.43880799999999998</v>
      </c>
      <c r="T28" s="24">
        <v>0.45765800000000001</v>
      </c>
      <c r="U28" s="24">
        <v>0.47739300000000001</v>
      </c>
      <c r="V28" s="24">
        <v>0.50356000000000001</v>
      </c>
      <c r="W28" s="24">
        <v>0.53003900000000004</v>
      </c>
      <c r="X28" s="24">
        <v>0.55364800000000003</v>
      </c>
      <c r="Y28" s="24">
        <v>0.57671099999999997</v>
      </c>
      <c r="Z28" s="24">
        <v>0.58970800000000001</v>
      </c>
      <c r="AA28" s="24">
        <v>0.60350199999999998</v>
      </c>
      <c r="AB28" s="24">
        <v>0.61439900000000003</v>
      </c>
      <c r="AC28" s="24">
        <v>0.63059799999999999</v>
      </c>
      <c r="AD28" s="24">
        <v>0.64419000000000004</v>
      </c>
      <c r="AE28" s="24">
        <v>0.65440900000000002</v>
      </c>
      <c r="AF28" s="22">
        <v>5.3947000000000002E-2</v>
      </c>
    </row>
    <row r="29" spans="1:32" ht="15" customHeight="1" x14ac:dyDescent="0.25">
      <c r="A29" s="20" t="s">
        <v>104</v>
      </c>
      <c r="B29" s="24">
        <v>0.194328</v>
      </c>
      <c r="C29" s="24">
        <v>0.21121699999999999</v>
      </c>
      <c r="D29" s="24">
        <v>0.23594999999999999</v>
      </c>
      <c r="E29" s="24">
        <v>0.250054</v>
      </c>
      <c r="F29" s="24">
        <v>0.23691799999999999</v>
      </c>
      <c r="G29" s="24">
        <v>0.23827999999999999</v>
      </c>
      <c r="H29" s="24">
        <v>0.23344200000000001</v>
      </c>
      <c r="I29" s="24">
        <v>0.23680000000000001</v>
      </c>
      <c r="J29" s="24">
        <v>0.24024999999999999</v>
      </c>
      <c r="K29" s="24">
        <v>0.24867900000000001</v>
      </c>
      <c r="L29" s="24">
        <v>0.24022199999999999</v>
      </c>
      <c r="M29" s="24">
        <v>0.23183999999999999</v>
      </c>
      <c r="N29" s="24">
        <v>0.240036</v>
      </c>
      <c r="O29" s="24">
        <v>0.24305399999999999</v>
      </c>
      <c r="P29" s="24">
        <v>0.23313600000000001</v>
      </c>
      <c r="Q29" s="24">
        <v>0.23432800000000001</v>
      </c>
      <c r="R29" s="24">
        <v>0.23439599999999999</v>
      </c>
      <c r="S29" s="24">
        <v>0.23471800000000001</v>
      </c>
      <c r="T29" s="24">
        <v>0.23249800000000001</v>
      </c>
      <c r="U29" s="24">
        <v>0.23247599999999999</v>
      </c>
      <c r="V29" s="24">
        <v>0.23433200000000001</v>
      </c>
      <c r="W29" s="24">
        <v>0.23919199999999999</v>
      </c>
      <c r="X29" s="24">
        <v>0.23441100000000001</v>
      </c>
      <c r="Y29" s="24">
        <v>0.243564</v>
      </c>
      <c r="Z29" s="24">
        <v>0.24163399999999999</v>
      </c>
      <c r="AA29" s="24">
        <v>0.24338899999999999</v>
      </c>
      <c r="AB29" s="24">
        <v>0.24296200000000001</v>
      </c>
      <c r="AC29" s="24">
        <v>0.24973600000000001</v>
      </c>
      <c r="AD29" s="24">
        <v>0.24287600000000001</v>
      </c>
      <c r="AE29" s="24">
        <v>0.25148599999999999</v>
      </c>
      <c r="AF29" s="22">
        <v>6.2519999999999997E-3</v>
      </c>
    </row>
    <row r="30" spans="1:32" ht="15" customHeight="1" x14ac:dyDescent="0.25">
      <c r="A30" s="20" t="s">
        <v>93</v>
      </c>
      <c r="B30" s="24">
        <v>0.18416099999999999</v>
      </c>
      <c r="C30" s="24">
        <v>0.14586099999999999</v>
      </c>
      <c r="D30" s="24">
        <v>0.17469299999999999</v>
      </c>
      <c r="E30" s="24">
        <v>0.20294300000000001</v>
      </c>
      <c r="F30" s="24">
        <v>0.19922699999999999</v>
      </c>
      <c r="G30" s="24">
        <v>0.27355400000000002</v>
      </c>
      <c r="H30" s="24">
        <v>0.313307</v>
      </c>
      <c r="I30" s="24">
        <v>0.36900500000000003</v>
      </c>
      <c r="J30" s="24">
        <v>0.41489100000000001</v>
      </c>
      <c r="K30" s="24">
        <v>0.46905000000000002</v>
      </c>
      <c r="L30" s="24">
        <v>0.53728100000000001</v>
      </c>
      <c r="M30" s="24">
        <v>0.55675600000000003</v>
      </c>
      <c r="N30" s="24">
        <v>0.615838</v>
      </c>
      <c r="O30" s="24">
        <v>0.63282700000000003</v>
      </c>
      <c r="P30" s="24">
        <v>0.69920899999999997</v>
      </c>
      <c r="Q30" s="24">
        <v>0.70910700000000004</v>
      </c>
      <c r="R30" s="24">
        <v>0.71392699999999998</v>
      </c>
      <c r="S30" s="24">
        <v>0.72246299999999997</v>
      </c>
      <c r="T30" s="24">
        <v>0.76513500000000001</v>
      </c>
      <c r="U30" s="24">
        <v>0.79417499999999996</v>
      </c>
      <c r="V30" s="24">
        <v>0.81284000000000001</v>
      </c>
      <c r="W30" s="24">
        <v>0.81944099999999997</v>
      </c>
      <c r="X30" s="24">
        <v>0.82161300000000004</v>
      </c>
      <c r="Y30" s="24">
        <v>0.82890900000000001</v>
      </c>
      <c r="Z30" s="24">
        <v>0.83055500000000004</v>
      </c>
      <c r="AA30" s="24">
        <v>0.83392999999999995</v>
      </c>
      <c r="AB30" s="24">
        <v>0.84068799999999999</v>
      </c>
      <c r="AC30" s="24">
        <v>0.84390100000000001</v>
      </c>
      <c r="AD30" s="24">
        <v>0.85017699999999996</v>
      </c>
      <c r="AE30" s="24">
        <v>0.855966</v>
      </c>
      <c r="AF30" s="22">
        <v>6.5239000000000005E-2</v>
      </c>
    </row>
    <row r="31" spans="1:32" ht="15" customHeight="1" x14ac:dyDescent="0.25">
      <c r="A31" s="20" t="s">
        <v>105</v>
      </c>
      <c r="B31" s="24">
        <v>0.15797600000000001</v>
      </c>
      <c r="C31" s="24">
        <v>0.16012100000000001</v>
      </c>
      <c r="D31" s="24">
        <v>0.16207299999999999</v>
      </c>
      <c r="E31" s="24">
        <v>0.189693</v>
      </c>
      <c r="F31" s="24">
        <v>0.18331</v>
      </c>
      <c r="G31" s="24">
        <v>0.20417399999999999</v>
      </c>
      <c r="H31" s="24">
        <v>0.21564900000000001</v>
      </c>
      <c r="I31" s="24">
        <v>0.219635</v>
      </c>
      <c r="J31" s="24">
        <v>0.24456600000000001</v>
      </c>
      <c r="K31" s="24">
        <v>0.24279400000000001</v>
      </c>
      <c r="L31" s="24">
        <v>0.249385</v>
      </c>
      <c r="M31" s="24">
        <v>0.25177699999999997</v>
      </c>
      <c r="N31" s="24">
        <v>0.25302200000000002</v>
      </c>
      <c r="O31" s="24">
        <v>0.25611099999999998</v>
      </c>
      <c r="P31" s="24">
        <v>0.25097999999999998</v>
      </c>
      <c r="Q31" s="24">
        <v>0.25076799999999999</v>
      </c>
      <c r="R31" s="24">
        <v>0.25286599999999998</v>
      </c>
      <c r="S31" s="24">
        <v>0.252641</v>
      </c>
      <c r="T31" s="24">
        <v>0.25305800000000001</v>
      </c>
      <c r="U31" s="24">
        <v>0.25636100000000001</v>
      </c>
      <c r="V31" s="24">
        <v>0.256357</v>
      </c>
      <c r="W31" s="24">
        <v>0.25606800000000002</v>
      </c>
      <c r="X31" s="24">
        <v>0.258774</v>
      </c>
      <c r="Y31" s="24">
        <v>0.26631500000000002</v>
      </c>
      <c r="Z31" s="24">
        <v>0.26828099999999999</v>
      </c>
      <c r="AA31" s="24">
        <v>0.273563</v>
      </c>
      <c r="AB31" s="24">
        <v>0.27948800000000001</v>
      </c>
      <c r="AC31" s="24">
        <v>0.28562300000000002</v>
      </c>
      <c r="AD31" s="24">
        <v>0.29289100000000001</v>
      </c>
      <c r="AE31" s="24">
        <v>0.29903000000000002</v>
      </c>
      <c r="AF31" s="22">
        <v>2.2558000000000002E-2</v>
      </c>
    </row>
    <row r="32" spans="1:32" ht="15" customHeight="1" x14ac:dyDescent="0.25">
      <c r="A32" s="20" t="s">
        <v>106</v>
      </c>
      <c r="B32" s="24">
        <v>2.6185E-2</v>
      </c>
      <c r="C32" s="24">
        <v>-1.4260999999999999E-2</v>
      </c>
      <c r="D32" s="24">
        <v>1.2619999999999999E-2</v>
      </c>
      <c r="E32" s="24">
        <v>1.325E-2</v>
      </c>
      <c r="F32" s="24">
        <v>1.5917000000000001E-2</v>
      </c>
      <c r="G32" s="24">
        <v>6.9379999999999997E-2</v>
      </c>
      <c r="H32" s="24">
        <v>9.7658999999999996E-2</v>
      </c>
      <c r="I32" s="24">
        <v>0.14937</v>
      </c>
      <c r="J32" s="24">
        <v>0.170325</v>
      </c>
      <c r="K32" s="24">
        <v>0.22625600000000001</v>
      </c>
      <c r="L32" s="24">
        <v>0.28789599999999999</v>
      </c>
      <c r="M32" s="24">
        <v>0.304979</v>
      </c>
      <c r="N32" s="24">
        <v>0.36281600000000003</v>
      </c>
      <c r="O32" s="24">
        <v>0.376716</v>
      </c>
      <c r="P32" s="24">
        <v>0.44822899999999999</v>
      </c>
      <c r="Q32" s="24">
        <v>0.45834000000000003</v>
      </c>
      <c r="R32" s="24">
        <v>0.46106000000000003</v>
      </c>
      <c r="S32" s="24">
        <v>0.46982200000000002</v>
      </c>
      <c r="T32" s="24">
        <v>0.512077</v>
      </c>
      <c r="U32" s="24">
        <v>0.53781400000000001</v>
      </c>
      <c r="V32" s="24">
        <v>0.55648299999999995</v>
      </c>
      <c r="W32" s="24">
        <v>0.56337300000000001</v>
      </c>
      <c r="X32" s="24">
        <v>0.56284000000000001</v>
      </c>
      <c r="Y32" s="24">
        <v>0.56259400000000004</v>
      </c>
      <c r="Z32" s="24">
        <v>0.56227400000000005</v>
      </c>
      <c r="AA32" s="24">
        <v>0.56036699999999995</v>
      </c>
      <c r="AB32" s="24">
        <v>0.56120000000000003</v>
      </c>
      <c r="AC32" s="24">
        <v>0.55827899999999997</v>
      </c>
      <c r="AD32" s="24">
        <v>0.55728599999999995</v>
      </c>
      <c r="AE32" s="24">
        <v>0.55693599999999999</v>
      </c>
      <c r="AF32" s="22" t="s">
        <v>21</v>
      </c>
    </row>
    <row r="33" spans="1:32" ht="15" customHeight="1" x14ac:dyDescent="0.25">
      <c r="A33" s="20" t="s">
        <v>107</v>
      </c>
      <c r="B33" s="24">
        <v>7.8930000000000007E-3</v>
      </c>
      <c r="C33" s="24">
        <v>8.7539999999999996E-3</v>
      </c>
      <c r="D33" s="24">
        <v>1.1591000000000001E-2</v>
      </c>
      <c r="E33" s="24">
        <v>3.0724999999999999E-2</v>
      </c>
      <c r="F33" s="24">
        <v>3.4286999999999998E-2</v>
      </c>
      <c r="G33" s="24">
        <v>3.4167999999999997E-2</v>
      </c>
      <c r="H33" s="24">
        <v>3.4209999999999997E-2</v>
      </c>
      <c r="I33" s="24">
        <v>3.4183999999999999E-2</v>
      </c>
      <c r="J33" s="24">
        <v>3.4236000000000003E-2</v>
      </c>
      <c r="K33" s="24">
        <v>3.4236999999999997E-2</v>
      </c>
      <c r="L33" s="24">
        <v>3.4326000000000002E-2</v>
      </c>
      <c r="M33" s="24">
        <v>3.4320999999999997E-2</v>
      </c>
      <c r="N33" s="24">
        <v>3.4327000000000003E-2</v>
      </c>
      <c r="O33" s="24">
        <v>3.4340000000000002E-2</v>
      </c>
      <c r="P33" s="24">
        <v>3.4287999999999999E-2</v>
      </c>
      <c r="Q33" s="24">
        <v>3.4304000000000001E-2</v>
      </c>
      <c r="R33" s="24">
        <v>3.4328999999999998E-2</v>
      </c>
      <c r="S33" s="24">
        <v>3.4340000000000002E-2</v>
      </c>
      <c r="T33" s="24">
        <v>3.4338E-2</v>
      </c>
      <c r="U33" s="24">
        <v>3.4314999999999998E-2</v>
      </c>
      <c r="V33" s="24">
        <v>3.4315999999999999E-2</v>
      </c>
      <c r="W33" s="24">
        <v>3.4327999999999997E-2</v>
      </c>
      <c r="X33" s="24">
        <v>3.4327999999999997E-2</v>
      </c>
      <c r="Y33" s="24">
        <v>3.4334000000000003E-2</v>
      </c>
      <c r="Z33" s="24">
        <v>3.4328999999999998E-2</v>
      </c>
      <c r="AA33" s="24">
        <v>3.4181999999999997E-2</v>
      </c>
      <c r="AB33" s="24">
        <v>3.4235000000000002E-2</v>
      </c>
      <c r="AC33" s="24">
        <v>3.4261E-2</v>
      </c>
      <c r="AD33" s="24">
        <v>3.4262000000000001E-2</v>
      </c>
      <c r="AE33" s="24">
        <v>3.4300999999999998E-2</v>
      </c>
      <c r="AF33" s="22">
        <v>4.9981999999999999E-2</v>
      </c>
    </row>
    <row r="34" spans="1:32" ht="15" customHeight="1" x14ac:dyDescent="0.25">
      <c r="A34" s="20" t="s">
        <v>108</v>
      </c>
      <c r="B34" s="24">
        <v>8.9269999999999992E-3</v>
      </c>
      <c r="C34" s="24">
        <v>3.1537999999999997E-2</v>
      </c>
      <c r="D34" s="24">
        <v>5.5899999999999998E-2</v>
      </c>
      <c r="E34" s="24">
        <v>9.8860000000000003E-2</v>
      </c>
      <c r="F34" s="24">
        <v>0.11808299999999999</v>
      </c>
      <c r="G34" s="24">
        <v>0.13392599999999999</v>
      </c>
      <c r="H34" s="24">
        <v>0.141232</v>
      </c>
      <c r="I34" s="24">
        <v>0.141232</v>
      </c>
      <c r="J34" s="24">
        <v>0.14133000000000001</v>
      </c>
      <c r="K34" s="24">
        <v>0.14130799999999999</v>
      </c>
      <c r="L34" s="24">
        <v>0.14153299999999999</v>
      </c>
      <c r="M34" s="24">
        <v>0.141518</v>
      </c>
      <c r="N34" s="24">
        <v>0.14147899999999999</v>
      </c>
      <c r="O34" s="24">
        <v>0.141737</v>
      </c>
      <c r="P34" s="24">
        <v>0.14230699999999999</v>
      </c>
      <c r="Q34" s="24">
        <v>0.14375099999999999</v>
      </c>
      <c r="R34" s="24">
        <v>0.14527899999999999</v>
      </c>
      <c r="S34" s="24">
        <v>0.14780199999999999</v>
      </c>
      <c r="T34" s="24">
        <v>0.15149499999999999</v>
      </c>
      <c r="U34" s="24">
        <v>0.15614400000000001</v>
      </c>
      <c r="V34" s="24">
        <v>0.16253699999999999</v>
      </c>
      <c r="W34" s="24">
        <v>0.16662199999999999</v>
      </c>
      <c r="X34" s="24">
        <v>0.17013400000000001</v>
      </c>
      <c r="Y34" s="24">
        <v>0.17942900000000001</v>
      </c>
      <c r="Z34" s="24">
        <v>0.19297800000000001</v>
      </c>
      <c r="AA34" s="24">
        <v>0.213259</v>
      </c>
      <c r="AB34" s="24">
        <v>0.239782</v>
      </c>
      <c r="AC34" s="24">
        <v>0.26798499999999997</v>
      </c>
      <c r="AD34" s="24">
        <v>0.30210700000000001</v>
      </c>
      <c r="AE34" s="24">
        <v>0.342362</v>
      </c>
      <c r="AF34" s="22">
        <v>8.8899000000000006E-2</v>
      </c>
    </row>
    <row r="35" spans="1:32" ht="15" customHeight="1" x14ac:dyDescent="0.25">
      <c r="A35" s="20" t="s">
        <v>109</v>
      </c>
      <c r="B35" s="24">
        <v>1.1718710000000001</v>
      </c>
      <c r="C35" s="24">
        <v>1.3783700000000001</v>
      </c>
      <c r="D35" s="24">
        <v>1.599146</v>
      </c>
      <c r="E35" s="24">
        <v>1.623542</v>
      </c>
      <c r="F35" s="24">
        <v>1.9271309999999999</v>
      </c>
      <c r="G35" s="24">
        <v>2.1129730000000002</v>
      </c>
      <c r="H35" s="24">
        <v>2.11321</v>
      </c>
      <c r="I35" s="24">
        <v>2.1131820000000001</v>
      </c>
      <c r="J35" s="24">
        <v>2.1132659999999999</v>
      </c>
      <c r="K35" s="24">
        <v>2.113337</v>
      </c>
      <c r="L35" s="24">
        <v>2.1133130000000002</v>
      </c>
      <c r="M35" s="24">
        <v>2.113753</v>
      </c>
      <c r="N35" s="24">
        <v>2.1136140000000001</v>
      </c>
      <c r="O35" s="24">
        <v>2.1136740000000001</v>
      </c>
      <c r="P35" s="24">
        <v>2.1141969999999999</v>
      </c>
      <c r="Q35" s="24">
        <v>2.1160269999999999</v>
      </c>
      <c r="R35" s="24">
        <v>2.118007</v>
      </c>
      <c r="S35" s="24">
        <v>2.1207929999999999</v>
      </c>
      <c r="T35" s="24">
        <v>2.1244939999999999</v>
      </c>
      <c r="U35" s="24">
        <v>2.128263</v>
      </c>
      <c r="V35" s="24">
        <v>2.1324619999999999</v>
      </c>
      <c r="W35" s="24">
        <v>2.1363430000000001</v>
      </c>
      <c r="X35" s="24">
        <v>2.1422819999999998</v>
      </c>
      <c r="Y35" s="24">
        <v>2.1537679999999999</v>
      </c>
      <c r="Z35" s="24">
        <v>2.187052</v>
      </c>
      <c r="AA35" s="24">
        <v>2.2400039999999999</v>
      </c>
      <c r="AB35" s="24">
        <v>2.2847590000000002</v>
      </c>
      <c r="AC35" s="24">
        <v>2.3355540000000001</v>
      </c>
      <c r="AD35" s="24">
        <v>2.376312</v>
      </c>
      <c r="AE35" s="24">
        <v>2.4096199999999999</v>
      </c>
      <c r="AF35" s="22">
        <v>2.0149E-2</v>
      </c>
    </row>
    <row r="36" spans="1:32" ht="15" customHeight="1" x14ac:dyDescent="0.25">
      <c r="A36" s="20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</row>
    <row r="37" spans="1:32" ht="15" customHeight="1" x14ac:dyDescent="0.25">
      <c r="A37" s="21" t="s">
        <v>110</v>
      </c>
      <c r="B37" s="27">
        <v>8.6186699999999998</v>
      </c>
      <c r="C37" s="27">
        <v>8.3884319999999999</v>
      </c>
      <c r="D37" s="27">
        <v>8.7952560000000002</v>
      </c>
      <c r="E37" s="27">
        <v>9.0036129999999996</v>
      </c>
      <c r="F37" s="27">
        <v>9.6374420000000001</v>
      </c>
      <c r="G37" s="27">
        <v>10.022869</v>
      </c>
      <c r="H37" s="27">
        <v>10.195691999999999</v>
      </c>
      <c r="I37" s="27">
        <v>10.327049000000001</v>
      </c>
      <c r="J37" s="27">
        <v>10.449274000000001</v>
      </c>
      <c r="K37" s="27">
        <v>10.584417999999999</v>
      </c>
      <c r="L37" s="27">
        <v>10.734622999999999</v>
      </c>
      <c r="M37" s="27">
        <v>10.821156999999999</v>
      </c>
      <c r="N37" s="27">
        <v>10.947340000000001</v>
      </c>
      <c r="O37" s="27">
        <v>11.024421999999999</v>
      </c>
      <c r="P37" s="27">
        <v>11.123965999999999</v>
      </c>
      <c r="Q37" s="27">
        <v>11.185266</v>
      </c>
      <c r="R37" s="27">
        <v>11.258366000000001</v>
      </c>
      <c r="S37" s="27">
        <v>11.319549</v>
      </c>
      <c r="T37" s="27">
        <v>11.418331</v>
      </c>
      <c r="U37" s="27">
        <v>11.504132</v>
      </c>
      <c r="V37" s="27">
        <v>11.590054</v>
      </c>
      <c r="W37" s="27">
        <v>11.653955</v>
      </c>
      <c r="X37" s="27">
        <v>11.705811000000001</v>
      </c>
      <c r="Y37" s="27">
        <v>11.798437</v>
      </c>
      <c r="Z37" s="27">
        <v>11.889427</v>
      </c>
      <c r="AA37" s="27">
        <v>12.007243000000001</v>
      </c>
      <c r="AB37" s="27">
        <v>12.119178</v>
      </c>
      <c r="AC37" s="27">
        <v>12.257930999999999</v>
      </c>
      <c r="AD37" s="27">
        <v>12.397641</v>
      </c>
      <c r="AE37" s="27">
        <v>12.54003</v>
      </c>
      <c r="AF37" s="28">
        <v>1.4463E-2</v>
      </c>
    </row>
    <row r="38" spans="1:32" ht="15" customHeight="1" x14ac:dyDescent="0.25">
      <c r="A38" s="20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</row>
    <row r="39" spans="1:32" x14ac:dyDescent="0.25">
      <c r="A39" s="21" t="s">
        <v>111</v>
      </c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</row>
    <row r="40" spans="1:32" x14ac:dyDescent="0.25">
      <c r="A40" s="20" t="s">
        <v>112</v>
      </c>
      <c r="B40" s="24">
        <v>1.1806350000000001</v>
      </c>
      <c r="C40" s="24">
        <v>1.124241</v>
      </c>
      <c r="D40" s="24">
        <v>1.1142719999999999</v>
      </c>
      <c r="E40" s="24">
        <v>1.158822</v>
      </c>
      <c r="F40" s="24">
        <v>1.088446</v>
      </c>
      <c r="G40" s="24">
        <v>1.088446</v>
      </c>
      <c r="H40" s="24">
        <v>1.099458</v>
      </c>
      <c r="I40" s="24">
        <v>1.09971</v>
      </c>
      <c r="J40" s="24">
        <v>1.0992029999999999</v>
      </c>
      <c r="K40" s="24">
        <v>1.105364</v>
      </c>
      <c r="L40" s="24">
        <v>1.0988389999999999</v>
      </c>
      <c r="M40" s="24">
        <v>1.111801</v>
      </c>
      <c r="N40" s="24">
        <v>1.1193219999999999</v>
      </c>
      <c r="O40" s="24">
        <v>1.119302</v>
      </c>
      <c r="P40" s="24">
        <v>1.1193169999999999</v>
      </c>
      <c r="Q40" s="24">
        <v>1.1193219999999999</v>
      </c>
      <c r="R40" s="24">
        <v>1.120439</v>
      </c>
      <c r="S40" s="24">
        <v>1.1212610000000001</v>
      </c>
      <c r="T40" s="24">
        <v>1.121245</v>
      </c>
      <c r="U40" s="24">
        <v>1.1212610000000001</v>
      </c>
      <c r="V40" s="24">
        <v>1.1212610000000001</v>
      </c>
      <c r="W40" s="24">
        <v>1.121245</v>
      </c>
      <c r="X40" s="24">
        <v>1.121245</v>
      </c>
      <c r="Y40" s="24">
        <v>1.121245</v>
      </c>
      <c r="Z40" s="24">
        <v>1.118244</v>
      </c>
      <c r="AA40" s="24">
        <v>1.113245</v>
      </c>
      <c r="AB40" s="24">
        <v>1.110236</v>
      </c>
      <c r="AC40" s="24">
        <v>1.11154</v>
      </c>
      <c r="AD40" s="24">
        <v>1.1254960000000001</v>
      </c>
      <c r="AE40" s="24">
        <v>1.130509</v>
      </c>
      <c r="AF40" s="22">
        <v>1.9900000000000001E-4</v>
      </c>
    </row>
    <row r="41" spans="1:32" x14ac:dyDescent="0.25">
      <c r="A41" s="20" t="s">
        <v>113</v>
      </c>
      <c r="B41" s="24">
        <v>0</v>
      </c>
      <c r="C41" s="24">
        <v>0</v>
      </c>
      <c r="D41" s="24">
        <v>1.7E-5</v>
      </c>
      <c r="E41" s="24">
        <v>8.2799999999999996E-4</v>
      </c>
      <c r="F41" s="24">
        <v>4.7650000000000001E-3</v>
      </c>
      <c r="G41" s="24">
        <v>7.6909999999999999E-3</v>
      </c>
      <c r="H41" s="24">
        <v>1.112E-2</v>
      </c>
      <c r="I41" s="24">
        <v>1.3129E-2</v>
      </c>
      <c r="J41" s="24">
        <v>1.3738E-2</v>
      </c>
      <c r="K41" s="24">
        <v>1.4860999999999999E-2</v>
      </c>
      <c r="L41" s="24">
        <v>1.9091E-2</v>
      </c>
      <c r="M41" s="24">
        <v>1.9545E-2</v>
      </c>
      <c r="N41" s="24">
        <v>1.9545E-2</v>
      </c>
      <c r="O41" s="24">
        <v>1.9545E-2</v>
      </c>
      <c r="P41" s="24">
        <v>1.9545E-2</v>
      </c>
      <c r="Q41" s="24">
        <v>1.9545E-2</v>
      </c>
      <c r="R41" s="24">
        <v>1.9545E-2</v>
      </c>
      <c r="S41" s="24">
        <v>1.9545E-2</v>
      </c>
      <c r="T41" s="24">
        <v>1.9545E-2</v>
      </c>
      <c r="U41" s="24">
        <v>1.9545E-2</v>
      </c>
      <c r="V41" s="24">
        <v>1.9545E-2</v>
      </c>
      <c r="W41" s="24">
        <v>1.9545E-2</v>
      </c>
      <c r="X41" s="24">
        <v>1.9545E-2</v>
      </c>
      <c r="Y41" s="24">
        <v>1.9545E-2</v>
      </c>
      <c r="Z41" s="24">
        <v>1.9545E-2</v>
      </c>
      <c r="AA41" s="24">
        <v>1.9545E-2</v>
      </c>
      <c r="AB41" s="24">
        <v>1.9545E-2</v>
      </c>
      <c r="AC41" s="24">
        <v>1.9545E-2</v>
      </c>
      <c r="AD41" s="24">
        <v>1.9545E-2</v>
      </c>
      <c r="AE41" s="24">
        <v>1.9545E-2</v>
      </c>
      <c r="AF41" s="22" t="s">
        <v>21</v>
      </c>
    </row>
    <row r="42" spans="1:32" x14ac:dyDescent="0.25">
      <c r="A42" s="20" t="s">
        <v>114</v>
      </c>
      <c r="B42" s="24">
        <v>-8.6739999999999998E-2</v>
      </c>
      <c r="C42" s="24">
        <v>-2.1308000000000001E-2</v>
      </c>
      <c r="D42" s="24">
        <v>-1.3993E-2</v>
      </c>
      <c r="E42" s="24">
        <v>-2.5919999999999999E-2</v>
      </c>
      <c r="F42" s="24">
        <v>5.8673999999999997E-2</v>
      </c>
      <c r="G42" s="24">
        <v>6.0978999999999998E-2</v>
      </c>
      <c r="H42" s="24">
        <v>6.2755000000000005E-2</v>
      </c>
      <c r="I42" s="24">
        <v>6.6282999999999995E-2</v>
      </c>
      <c r="J42" s="24">
        <v>7.0132E-2</v>
      </c>
      <c r="K42" s="24">
        <v>7.2075E-2</v>
      </c>
      <c r="L42" s="24">
        <v>7.9529000000000002E-2</v>
      </c>
      <c r="M42" s="24">
        <v>8.6771000000000001E-2</v>
      </c>
      <c r="N42" s="24">
        <v>7.8676999999999997E-2</v>
      </c>
      <c r="O42" s="24">
        <v>7.9515000000000002E-2</v>
      </c>
      <c r="P42" s="24">
        <v>7.9088000000000006E-2</v>
      </c>
      <c r="Q42" s="24">
        <v>7.8891000000000003E-2</v>
      </c>
      <c r="R42" s="24">
        <v>7.7928999999999998E-2</v>
      </c>
      <c r="S42" s="24">
        <v>7.7318999999999999E-2</v>
      </c>
      <c r="T42" s="24">
        <v>7.6588000000000003E-2</v>
      </c>
      <c r="U42" s="24">
        <v>7.6665999999999998E-2</v>
      </c>
      <c r="V42" s="24">
        <v>7.6411000000000007E-2</v>
      </c>
      <c r="W42" s="24">
        <v>7.5465000000000004E-2</v>
      </c>
      <c r="X42" s="24">
        <v>7.5458999999999998E-2</v>
      </c>
      <c r="Y42" s="24">
        <v>7.6701000000000005E-2</v>
      </c>
      <c r="Z42" s="24">
        <v>7.8862000000000002E-2</v>
      </c>
      <c r="AA42" s="24">
        <v>8.1036999999999998E-2</v>
      </c>
      <c r="AB42" s="24">
        <v>8.3289000000000002E-2</v>
      </c>
      <c r="AC42" s="24">
        <v>8.5654999999999995E-2</v>
      </c>
      <c r="AD42" s="24">
        <v>9.0787000000000007E-2</v>
      </c>
      <c r="AE42" s="24">
        <v>0.108167</v>
      </c>
      <c r="AF42" s="22" t="s">
        <v>21</v>
      </c>
    </row>
    <row r="43" spans="1:32" x14ac:dyDescent="0.25">
      <c r="A43" s="20" t="s">
        <v>115</v>
      </c>
      <c r="B43" s="24">
        <v>1.0938950000000001</v>
      </c>
      <c r="C43" s="24">
        <v>1.1029329999999999</v>
      </c>
      <c r="D43" s="24">
        <v>1.100295</v>
      </c>
      <c r="E43" s="24">
        <v>1.1337299999999999</v>
      </c>
      <c r="F43" s="24">
        <v>1.151885</v>
      </c>
      <c r="G43" s="24">
        <v>1.157116</v>
      </c>
      <c r="H43" s="24">
        <v>1.173333</v>
      </c>
      <c r="I43" s="24">
        <v>1.1791229999999999</v>
      </c>
      <c r="J43" s="24">
        <v>1.183073</v>
      </c>
      <c r="K43" s="24">
        <v>1.192299</v>
      </c>
      <c r="L43" s="24">
        <v>1.1974590000000001</v>
      </c>
      <c r="M43" s="24">
        <v>1.2181169999999999</v>
      </c>
      <c r="N43" s="24">
        <v>1.217544</v>
      </c>
      <c r="O43" s="24">
        <v>1.218361</v>
      </c>
      <c r="P43" s="24">
        <v>1.2179489999999999</v>
      </c>
      <c r="Q43" s="24">
        <v>1.217757</v>
      </c>
      <c r="R43" s="24">
        <v>1.217913</v>
      </c>
      <c r="S43" s="24">
        <v>1.2181249999999999</v>
      </c>
      <c r="T43" s="24">
        <v>1.2173780000000001</v>
      </c>
      <c r="U43" s="24">
        <v>1.217471</v>
      </c>
      <c r="V43" s="24">
        <v>1.217217</v>
      </c>
      <c r="W43" s="24">
        <v>1.2162550000000001</v>
      </c>
      <c r="X43" s="24">
        <v>1.2162489999999999</v>
      </c>
      <c r="Y43" s="24">
        <v>1.2174910000000001</v>
      </c>
      <c r="Z43" s="24">
        <v>1.2166520000000001</v>
      </c>
      <c r="AA43" s="24">
        <v>1.213827</v>
      </c>
      <c r="AB43" s="24">
        <v>1.213069</v>
      </c>
      <c r="AC43" s="24">
        <v>1.216739</v>
      </c>
      <c r="AD43" s="24">
        <v>1.2358279999999999</v>
      </c>
      <c r="AE43" s="24">
        <v>1.2582199999999999</v>
      </c>
      <c r="AF43" s="25">
        <v>4.7159999999999997E-3</v>
      </c>
    </row>
    <row r="44" spans="1:32" x14ac:dyDescent="0.25">
      <c r="A44" s="20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</row>
    <row r="45" spans="1:32" x14ac:dyDescent="0.25">
      <c r="A45" s="20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</row>
    <row r="46" spans="1:32" x14ac:dyDescent="0.25">
      <c r="A46" s="21" t="s">
        <v>116</v>
      </c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</row>
    <row r="47" spans="1:32" x14ac:dyDescent="0.25">
      <c r="A47" s="20" t="s">
        <v>117</v>
      </c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</row>
    <row r="48" spans="1:32" x14ac:dyDescent="0.25">
      <c r="A48" s="20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</row>
    <row r="49" spans="1:32" x14ac:dyDescent="0.25">
      <c r="A49" s="20" t="s">
        <v>118</v>
      </c>
      <c r="B49" s="24">
        <v>3.2031999999999998E-2</v>
      </c>
      <c r="C49" s="24">
        <v>4.1473999999999997E-2</v>
      </c>
      <c r="D49" s="24">
        <v>5.2431999999999999E-2</v>
      </c>
      <c r="E49" s="24">
        <v>6.9093000000000002E-2</v>
      </c>
      <c r="F49" s="24">
        <v>9.6252000000000004E-2</v>
      </c>
      <c r="G49" s="24">
        <v>0.12669900000000001</v>
      </c>
      <c r="H49" s="24">
        <v>0.12854099999999999</v>
      </c>
      <c r="I49" s="24">
        <v>0.13034100000000001</v>
      </c>
      <c r="J49" s="24">
        <v>0.13253899999999999</v>
      </c>
      <c r="K49" s="24">
        <v>0.135653</v>
      </c>
      <c r="L49" s="24">
        <v>0.13911299999999999</v>
      </c>
      <c r="M49" s="24">
        <v>0.142877</v>
      </c>
      <c r="N49" s="24">
        <v>0.14694699999999999</v>
      </c>
      <c r="O49" s="24">
        <v>0.15154599999999999</v>
      </c>
      <c r="P49" s="24">
        <v>0.156638</v>
      </c>
      <c r="Q49" s="24">
        <v>0.162055</v>
      </c>
      <c r="R49" s="24">
        <v>0.167736</v>
      </c>
      <c r="S49" s="24">
        <v>0.17385900000000001</v>
      </c>
      <c r="T49" s="24">
        <v>0.18016199999999999</v>
      </c>
      <c r="U49" s="24">
        <v>0.18713299999999999</v>
      </c>
      <c r="V49" s="24">
        <v>0.194303</v>
      </c>
      <c r="W49" s="24">
        <v>0.20142599999999999</v>
      </c>
      <c r="X49" s="24">
        <v>0.20860200000000001</v>
      </c>
      <c r="Y49" s="24">
        <v>0.21665300000000001</v>
      </c>
      <c r="Z49" s="24">
        <v>0.22515099999999999</v>
      </c>
      <c r="AA49" s="24">
        <v>0.23385500000000001</v>
      </c>
      <c r="AB49" s="24">
        <v>0.24277099999999999</v>
      </c>
      <c r="AC49" s="24">
        <v>0.25178200000000001</v>
      </c>
      <c r="AD49" s="24">
        <v>0.26100299999999999</v>
      </c>
      <c r="AE49" s="24">
        <v>0.27041999999999999</v>
      </c>
      <c r="AF49" s="25">
        <v>6.9252999999999995E-2</v>
      </c>
    </row>
    <row r="50" spans="1:32" x14ac:dyDescent="0.25">
      <c r="A50" s="20" t="s">
        <v>119</v>
      </c>
      <c r="B50" s="24">
        <v>4.7939999999999997E-3</v>
      </c>
      <c r="C50" s="24">
        <v>6.0470000000000003E-3</v>
      </c>
      <c r="D50" s="24">
        <v>7.273E-3</v>
      </c>
      <c r="E50" s="24">
        <v>8.5679999999999992E-3</v>
      </c>
      <c r="F50" s="24">
        <v>9.8549999999999992E-3</v>
      </c>
      <c r="G50" s="24">
        <v>1.1131E-2</v>
      </c>
      <c r="H50" s="24">
        <v>1.1115E-2</v>
      </c>
      <c r="I50" s="24">
        <v>1.1106E-2</v>
      </c>
      <c r="J50" s="24">
        <v>1.1096999999999999E-2</v>
      </c>
      <c r="K50" s="24">
        <v>1.111E-2</v>
      </c>
      <c r="L50" s="24">
        <v>1.1121000000000001E-2</v>
      </c>
      <c r="M50" s="24">
        <v>1.1129999999999999E-2</v>
      </c>
      <c r="N50" s="24">
        <v>1.1138E-2</v>
      </c>
      <c r="O50" s="24">
        <v>1.1145E-2</v>
      </c>
      <c r="P50" s="24">
        <v>1.1153E-2</v>
      </c>
      <c r="Q50" s="24">
        <v>1.1162E-2</v>
      </c>
      <c r="R50" s="24">
        <v>1.1172E-2</v>
      </c>
      <c r="S50" s="24">
        <v>1.1183E-2</v>
      </c>
      <c r="T50" s="24">
        <v>1.1194000000000001E-2</v>
      </c>
      <c r="U50" s="24">
        <v>1.1258000000000001E-2</v>
      </c>
      <c r="V50" s="24">
        <v>1.1313999999999999E-2</v>
      </c>
      <c r="W50" s="24">
        <v>1.1368E-2</v>
      </c>
      <c r="X50" s="24">
        <v>1.1424999999999999E-2</v>
      </c>
      <c r="Y50" s="24">
        <v>1.1483999999999999E-2</v>
      </c>
      <c r="Z50" s="24">
        <v>1.1545E-2</v>
      </c>
      <c r="AA50" s="24">
        <v>1.1606999999999999E-2</v>
      </c>
      <c r="AB50" s="24">
        <v>1.167E-2</v>
      </c>
      <c r="AC50" s="24">
        <v>1.1733E-2</v>
      </c>
      <c r="AD50" s="24">
        <v>1.1797E-2</v>
      </c>
      <c r="AE50" s="24">
        <v>1.1861E-2</v>
      </c>
      <c r="AF50" s="22">
        <v>2.4351000000000001E-2</v>
      </c>
    </row>
    <row r="51" spans="1:32" x14ac:dyDescent="0.25">
      <c r="A51" s="20" t="s">
        <v>120</v>
      </c>
      <c r="B51" s="24">
        <v>1.0892000000000001E-2</v>
      </c>
      <c r="C51" s="24">
        <v>1.0586E-2</v>
      </c>
      <c r="D51" s="24">
        <v>1.1776999999999999E-2</v>
      </c>
      <c r="E51" s="24">
        <v>1.3166000000000001E-2</v>
      </c>
      <c r="F51" s="24">
        <v>1.4688E-2</v>
      </c>
      <c r="G51" s="24">
        <v>1.6147999999999999E-2</v>
      </c>
      <c r="H51" s="24">
        <v>1.7385999999999999E-2</v>
      </c>
      <c r="I51" s="24">
        <v>1.8352E-2</v>
      </c>
      <c r="J51" s="24">
        <v>1.915E-2</v>
      </c>
      <c r="K51" s="24">
        <v>1.9826E-2</v>
      </c>
      <c r="L51" s="24">
        <v>2.0369999999999999E-2</v>
      </c>
      <c r="M51" s="24">
        <v>2.0813000000000002E-2</v>
      </c>
      <c r="N51" s="24">
        <v>2.1187999999999999E-2</v>
      </c>
      <c r="O51" s="24">
        <v>2.1513999999999998E-2</v>
      </c>
      <c r="P51" s="24">
        <v>2.1811000000000001E-2</v>
      </c>
      <c r="Q51" s="24">
        <v>2.2085E-2</v>
      </c>
      <c r="R51" s="24">
        <v>2.2329999999999999E-2</v>
      </c>
      <c r="S51" s="24">
        <v>2.2551000000000002E-2</v>
      </c>
      <c r="T51" s="24">
        <v>2.2751E-2</v>
      </c>
      <c r="U51" s="24">
        <v>2.2950000000000002E-2</v>
      </c>
      <c r="V51" s="24">
        <v>2.3148999999999999E-2</v>
      </c>
      <c r="W51" s="24">
        <v>2.3331999999999999E-2</v>
      </c>
      <c r="X51" s="24">
        <v>2.3524E-2</v>
      </c>
      <c r="Y51" s="24">
        <v>2.3739E-2</v>
      </c>
      <c r="Z51" s="24">
        <v>2.3990000000000001E-2</v>
      </c>
      <c r="AA51" s="24">
        <v>2.427E-2</v>
      </c>
      <c r="AB51" s="24">
        <v>2.4577000000000002E-2</v>
      </c>
      <c r="AC51" s="24">
        <v>2.4906999999999999E-2</v>
      </c>
      <c r="AD51" s="24">
        <v>2.5266E-2</v>
      </c>
      <c r="AE51" s="24">
        <v>2.5647E-2</v>
      </c>
      <c r="AF51" s="22">
        <v>3.2106999999999997E-2</v>
      </c>
    </row>
    <row r="52" spans="1:32" x14ac:dyDescent="0.25">
      <c r="A52" s="20" t="s">
        <v>108</v>
      </c>
      <c r="B52" s="24">
        <v>1.5768000000000001E-2</v>
      </c>
      <c r="C52" s="24">
        <v>2.4117E-2</v>
      </c>
      <c r="D52" s="24">
        <v>3.2174000000000001E-2</v>
      </c>
      <c r="E52" s="24">
        <v>4.4563999999999999E-2</v>
      </c>
      <c r="F52" s="24">
        <v>6.6061999999999996E-2</v>
      </c>
      <c r="G52" s="24">
        <v>9.1437000000000004E-2</v>
      </c>
      <c r="H52" s="24">
        <v>9.2058000000000001E-2</v>
      </c>
      <c r="I52" s="24">
        <v>9.2900999999999997E-2</v>
      </c>
      <c r="J52" s="24">
        <v>9.4309000000000004E-2</v>
      </c>
      <c r="K52" s="24">
        <v>9.6735000000000002E-2</v>
      </c>
      <c r="L52" s="24">
        <v>9.9640000000000006E-2</v>
      </c>
      <c r="M52" s="24">
        <v>0.102952</v>
      </c>
      <c r="N52" s="24">
        <v>0.106639</v>
      </c>
      <c r="O52" s="24">
        <v>0.110904</v>
      </c>
      <c r="P52" s="24">
        <v>0.115691</v>
      </c>
      <c r="Q52" s="24">
        <v>0.120825</v>
      </c>
      <c r="R52" s="24">
        <v>0.12625</v>
      </c>
      <c r="S52" s="24">
        <v>0.13214200000000001</v>
      </c>
      <c r="T52" s="24">
        <v>0.138234</v>
      </c>
      <c r="U52" s="24">
        <v>0.14494299999999999</v>
      </c>
      <c r="V52" s="24">
        <v>0.15185599999999999</v>
      </c>
      <c r="W52" s="24">
        <v>0.15873799999999999</v>
      </c>
      <c r="X52" s="24">
        <v>0.165661</v>
      </c>
      <c r="Y52" s="24">
        <v>0.173431</v>
      </c>
      <c r="Z52" s="24">
        <v>0.18159900000000001</v>
      </c>
      <c r="AA52" s="24">
        <v>0.189942</v>
      </c>
      <c r="AB52" s="24">
        <v>0.198464</v>
      </c>
      <c r="AC52" s="24">
        <v>0.20705899999999999</v>
      </c>
      <c r="AD52" s="24">
        <v>0.21577399999999999</v>
      </c>
      <c r="AE52" s="24">
        <v>0.22465099999999999</v>
      </c>
      <c r="AF52" s="22">
        <v>8.2962999999999995E-2</v>
      </c>
    </row>
    <row r="53" spans="1:32" x14ac:dyDescent="0.25">
      <c r="A53" s="20" t="s">
        <v>109</v>
      </c>
      <c r="B53" s="24">
        <v>5.7700000000000004E-4</v>
      </c>
      <c r="C53" s="24">
        <v>7.2400000000000003E-4</v>
      </c>
      <c r="D53" s="24">
        <v>1.2080000000000001E-3</v>
      </c>
      <c r="E53" s="24">
        <v>2.7950000000000002E-3</v>
      </c>
      <c r="F53" s="24">
        <v>5.6470000000000001E-3</v>
      </c>
      <c r="G53" s="24">
        <v>7.9830000000000005E-3</v>
      </c>
      <c r="H53" s="24">
        <v>7.9830000000000005E-3</v>
      </c>
      <c r="I53" s="24">
        <v>7.9830000000000005E-3</v>
      </c>
      <c r="J53" s="24">
        <v>7.9830000000000005E-3</v>
      </c>
      <c r="K53" s="24">
        <v>7.9830000000000005E-3</v>
      </c>
      <c r="L53" s="24">
        <v>7.9830000000000005E-3</v>
      </c>
      <c r="M53" s="24">
        <v>7.9830000000000005E-3</v>
      </c>
      <c r="N53" s="24">
        <v>7.9830000000000005E-3</v>
      </c>
      <c r="O53" s="24">
        <v>7.9830000000000005E-3</v>
      </c>
      <c r="P53" s="24">
        <v>7.9830000000000005E-3</v>
      </c>
      <c r="Q53" s="24">
        <v>7.9830000000000005E-3</v>
      </c>
      <c r="R53" s="24">
        <v>7.9830000000000005E-3</v>
      </c>
      <c r="S53" s="24">
        <v>7.9830000000000005E-3</v>
      </c>
      <c r="T53" s="24">
        <v>7.9830000000000005E-3</v>
      </c>
      <c r="U53" s="24">
        <v>7.9830000000000005E-3</v>
      </c>
      <c r="V53" s="24">
        <v>7.9839999999999998E-3</v>
      </c>
      <c r="W53" s="24">
        <v>7.9869999999999993E-3</v>
      </c>
      <c r="X53" s="24">
        <v>7.9920000000000008E-3</v>
      </c>
      <c r="Y53" s="24">
        <v>8.0000000000000002E-3</v>
      </c>
      <c r="Z53" s="24">
        <v>8.0180000000000008E-3</v>
      </c>
      <c r="AA53" s="24">
        <v>8.0359999999999997E-3</v>
      </c>
      <c r="AB53" s="24">
        <v>8.0590000000000002E-3</v>
      </c>
      <c r="AC53" s="24">
        <v>8.0829999999999999E-3</v>
      </c>
      <c r="AD53" s="24">
        <v>8.1670000000000006E-3</v>
      </c>
      <c r="AE53" s="24">
        <v>8.2620000000000002E-3</v>
      </c>
      <c r="AF53" s="22">
        <v>9.0856999999999993E-2</v>
      </c>
    </row>
    <row r="54" spans="1:32" x14ac:dyDescent="0.25">
      <c r="A54" s="20"/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</row>
    <row r="55" spans="1:32" x14ac:dyDescent="0.25">
      <c r="A55" s="20" t="s">
        <v>121</v>
      </c>
      <c r="B55" s="24">
        <v>0.10662000000000001</v>
      </c>
      <c r="C55" s="24">
        <v>0.12769</v>
      </c>
      <c r="D55" s="24">
        <v>0.145841</v>
      </c>
      <c r="E55" s="24">
        <v>0.15982299999999999</v>
      </c>
      <c r="F55" s="24">
        <v>0.169708</v>
      </c>
      <c r="G55" s="24">
        <v>0.175983</v>
      </c>
      <c r="H55" s="24">
        <v>0.177174</v>
      </c>
      <c r="I55" s="24">
        <v>0.17871699999999999</v>
      </c>
      <c r="J55" s="24">
        <v>0.18076200000000001</v>
      </c>
      <c r="K55" s="24">
        <v>0.18417600000000001</v>
      </c>
      <c r="L55" s="24">
        <v>0.187948</v>
      </c>
      <c r="M55" s="24">
        <v>0.192048</v>
      </c>
      <c r="N55" s="24">
        <v>0.19644700000000001</v>
      </c>
      <c r="O55" s="24">
        <v>0.20138300000000001</v>
      </c>
      <c r="P55" s="24">
        <v>0.20691000000000001</v>
      </c>
      <c r="Q55" s="24">
        <v>0.21291199999999999</v>
      </c>
      <c r="R55" s="24">
        <v>0.219527</v>
      </c>
      <c r="S55" s="24">
        <v>0.22658</v>
      </c>
      <c r="T55" s="24">
        <v>0.23403099999999999</v>
      </c>
      <c r="U55" s="24">
        <v>0.24299499999999999</v>
      </c>
      <c r="V55" s="24">
        <v>0.252276</v>
      </c>
      <c r="W55" s="24">
        <v>0.26190000000000002</v>
      </c>
      <c r="X55" s="24">
        <v>0.27182800000000001</v>
      </c>
      <c r="Y55" s="24">
        <v>0.282161</v>
      </c>
      <c r="Z55" s="24">
        <v>0.292964</v>
      </c>
      <c r="AA55" s="24">
        <v>0.30431000000000002</v>
      </c>
      <c r="AB55" s="24">
        <v>0.315996</v>
      </c>
      <c r="AC55" s="24">
        <v>0.327934</v>
      </c>
      <c r="AD55" s="24">
        <v>0.34020400000000001</v>
      </c>
      <c r="AE55" s="24">
        <v>0.35281099999999999</v>
      </c>
      <c r="AF55" s="25">
        <v>3.6963999999999997E-2</v>
      </c>
    </row>
    <row r="56" spans="1:32" x14ac:dyDescent="0.25">
      <c r="A56" s="20" t="s">
        <v>107</v>
      </c>
      <c r="B56" s="24">
        <v>7.7431E-2</v>
      </c>
      <c r="C56" s="24">
        <v>7.9296000000000005E-2</v>
      </c>
      <c r="D56" s="24">
        <v>8.1164E-2</v>
      </c>
      <c r="E56" s="24">
        <v>8.2987000000000005E-2</v>
      </c>
      <c r="F56" s="24">
        <v>8.4781999999999996E-2</v>
      </c>
      <c r="G56" s="24">
        <v>8.5822999999999997E-2</v>
      </c>
      <c r="H56" s="24">
        <v>8.5797999999999999E-2</v>
      </c>
      <c r="I56" s="24">
        <v>8.5790000000000005E-2</v>
      </c>
      <c r="J56" s="24">
        <v>8.5781999999999997E-2</v>
      </c>
      <c r="K56" s="24">
        <v>8.6235999999999993E-2</v>
      </c>
      <c r="L56" s="24">
        <v>8.6671999999999999E-2</v>
      </c>
      <c r="M56" s="24">
        <v>8.7095000000000006E-2</v>
      </c>
      <c r="N56" s="24">
        <v>8.7506E-2</v>
      </c>
      <c r="O56" s="24">
        <v>8.7917999999999996E-2</v>
      </c>
      <c r="P56" s="24">
        <v>8.8326000000000002E-2</v>
      </c>
      <c r="Q56" s="24">
        <v>8.8756000000000002E-2</v>
      </c>
      <c r="R56" s="24">
        <v>8.9178999999999994E-2</v>
      </c>
      <c r="S56" s="24">
        <v>8.9607000000000006E-2</v>
      </c>
      <c r="T56" s="24">
        <v>9.0052999999999994E-2</v>
      </c>
      <c r="U56" s="24">
        <v>9.1538999999999995E-2</v>
      </c>
      <c r="V56" s="24">
        <v>9.2990000000000003E-2</v>
      </c>
      <c r="W56" s="24">
        <v>9.4419000000000003E-2</v>
      </c>
      <c r="X56" s="24">
        <v>9.5818E-2</v>
      </c>
      <c r="Y56" s="24">
        <v>9.7212000000000007E-2</v>
      </c>
      <c r="Z56" s="24">
        <v>9.8595000000000002E-2</v>
      </c>
      <c r="AA56" s="24">
        <v>9.9985000000000004E-2</v>
      </c>
      <c r="AB56" s="24">
        <v>0.10134700000000001</v>
      </c>
      <c r="AC56" s="24">
        <v>0.102668</v>
      </c>
      <c r="AD56" s="24">
        <v>0.103945</v>
      </c>
      <c r="AE56" s="24">
        <v>0.105186</v>
      </c>
      <c r="AF56" s="22">
        <v>1.0142E-2</v>
      </c>
    </row>
    <row r="57" spans="1:32" x14ac:dyDescent="0.25">
      <c r="A57" s="20" t="s">
        <v>108</v>
      </c>
      <c r="B57" s="24">
        <v>2.7996E-2</v>
      </c>
      <c r="C57" s="24">
        <v>4.7197000000000003E-2</v>
      </c>
      <c r="D57" s="24">
        <v>6.3472000000000001E-2</v>
      </c>
      <c r="E57" s="24">
        <v>7.5618000000000005E-2</v>
      </c>
      <c r="F57" s="24">
        <v>8.3668999999999993E-2</v>
      </c>
      <c r="G57" s="24">
        <v>8.8815000000000005E-2</v>
      </c>
      <c r="H57" s="24">
        <v>9.0029999999999999E-2</v>
      </c>
      <c r="I57" s="24">
        <v>9.1579999999999995E-2</v>
      </c>
      <c r="J57" s="24">
        <v>9.3628000000000003E-2</v>
      </c>
      <c r="K57" s="24">
        <v>9.6573999999999993E-2</v>
      </c>
      <c r="L57" s="24">
        <v>9.9878999999999996E-2</v>
      </c>
      <c r="M57" s="24">
        <v>0.103508</v>
      </c>
      <c r="N57" s="24">
        <v>0.107409</v>
      </c>
      <c r="O57" s="24">
        <v>0.111738</v>
      </c>
      <c r="P57" s="24">
        <v>0.116565</v>
      </c>
      <c r="Q57" s="24">
        <v>0.12177</v>
      </c>
      <c r="R57" s="24">
        <v>0.12753400000000001</v>
      </c>
      <c r="S57" s="24">
        <v>0.13370599999999999</v>
      </c>
      <c r="T57" s="24">
        <v>0.14025199999999999</v>
      </c>
      <c r="U57" s="24">
        <v>0.147253</v>
      </c>
      <c r="V57" s="24">
        <v>0.15459100000000001</v>
      </c>
      <c r="W57" s="24">
        <v>0.162275</v>
      </c>
      <c r="X57" s="24">
        <v>0.17027800000000001</v>
      </c>
      <c r="Y57" s="24">
        <v>0.17866799999999999</v>
      </c>
      <c r="Z57" s="24">
        <v>0.187501</v>
      </c>
      <c r="AA57" s="24">
        <v>0.19680700000000001</v>
      </c>
      <c r="AB57" s="24">
        <v>0.20639199999999999</v>
      </c>
      <c r="AC57" s="24">
        <v>0.21615599999999999</v>
      </c>
      <c r="AD57" s="24">
        <v>0.226136</v>
      </c>
      <c r="AE57" s="24">
        <v>0.23636599999999999</v>
      </c>
      <c r="AF57" s="22">
        <v>5.9225E-2</v>
      </c>
    </row>
    <row r="58" spans="1:32" ht="15.75" thickBot="1" x14ac:dyDescent="0.3">
      <c r="A58" s="20" t="s">
        <v>109</v>
      </c>
      <c r="B58" s="24">
        <v>1.1919999999999999E-3</v>
      </c>
      <c r="C58" s="24">
        <v>1.1980000000000001E-3</v>
      </c>
      <c r="D58" s="24">
        <v>1.204E-3</v>
      </c>
      <c r="E58" s="24">
        <v>1.2179999999999999E-3</v>
      </c>
      <c r="F58" s="24">
        <v>1.2570000000000001E-3</v>
      </c>
      <c r="G58" s="24">
        <v>1.3450000000000001E-3</v>
      </c>
      <c r="H58" s="24">
        <v>1.346E-3</v>
      </c>
      <c r="I58" s="24">
        <v>1.3470000000000001E-3</v>
      </c>
      <c r="J58" s="24">
        <v>1.353E-3</v>
      </c>
      <c r="K58" s="24">
        <v>1.3669999999999999E-3</v>
      </c>
      <c r="L58" s="24">
        <v>1.397E-3</v>
      </c>
      <c r="M58" s="24">
        <v>1.4450000000000001E-3</v>
      </c>
      <c r="N58" s="24">
        <v>1.5319999999999999E-3</v>
      </c>
      <c r="O58" s="24">
        <v>1.7260000000000001E-3</v>
      </c>
      <c r="P58" s="24">
        <v>2.019E-3</v>
      </c>
      <c r="Q58" s="24">
        <v>2.3869999999999998E-3</v>
      </c>
      <c r="R58" s="24">
        <v>2.8149999999999998E-3</v>
      </c>
      <c r="S58" s="24">
        <v>3.2659999999999998E-3</v>
      </c>
      <c r="T58" s="24">
        <v>3.7269999999999998E-3</v>
      </c>
      <c r="U58" s="24">
        <v>4.2030000000000001E-3</v>
      </c>
      <c r="V58" s="24">
        <v>4.6950000000000004E-3</v>
      </c>
      <c r="W58" s="24">
        <v>5.2059999999999997E-3</v>
      </c>
      <c r="X58" s="24">
        <v>5.7320000000000001E-3</v>
      </c>
      <c r="Y58" s="24">
        <v>6.28E-3</v>
      </c>
      <c r="Z58" s="24">
        <v>6.8690000000000001E-3</v>
      </c>
      <c r="AA58" s="24">
        <v>7.5170000000000002E-3</v>
      </c>
      <c r="AB58" s="24">
        <v>8.2570000000000005E-3</v>
      </c>
      <c r="AC58" s="24">
        <v>9.11E-3</v>
      </c>
      <c r="AD58" s="24">
        <v>1.0123E-2</v>
      </c>
      <c r="AE58" s="24">
        <v>1.1259E-2</v>
      </c>
      <c r="AF58" s="22">
        <v>8.3321000000000006E-2</v>
      </c>
    </row>
    <row r="59" spans="1:32" x14ac:dyDescent="0.25">
      <c r="A59" s="31" t="s">
        <v>123</v>
      </c>
      <c r="B59" s="31"/>
      <c r="C59" s="31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  <c r="AA59" s="31"/>
      <c r="AB59" s="31"/>
      <c r="AC59" s="31"/>
      <c r="AD59" s="31"/>
      <c r="AE59" s="31"/>
      <c r="AF59" s="31"/>
    </row>
    <row r="60" spans="1:32" x14ac:dyDescent="0.25">
      <c r="A60" s="29" t="s">
        <v>124</v>
      </c>
      <c r="AF60" s="15"/>
    </row>
    <row r="61" spans="1:32" x14ac:dyDescent="0.25">
      <c r="A61" s="29" t="s">
        <v>125</v>
      </c>
      <c r="AF61" s="15"/>
    </row>
    <row r="62" spans="1:32" x14ac:dyDescent="0.25">
      <c r="A62" s="29" t="s">
        <v>126</v>
      </c>
      <c r="AF62" s="15"/>
    </row>
    <row r="63" spans="1:32" x14ac:dyDescent="0.25">
      <c r="A63" s="29" t="s">
        <v>127</v>
      </c>
      <c r="AF63" s="15"/>
    </row>
    <row r="64" spans="1:32" x14ac:dyDescent="0.25">
      <c r="A64" s="29" t="s">
        <v>128</v>
      </c>
      <c r="AF64" s="15"/>
    </row>
    <row r="65" spans="1:32" x14ac:dyDescent="0.25">
      <c r="A65" s="29" t="s">
        <v>129</v>
      </c>
      <c r="AF65" s="15"/>
    </row>
    <row r="66" spans="1:32" x14ac:dyDescent="0.25">
      <c r="A66" s="29" t="s">
        <v>130</v>
      </c>
      <c r="AF66" s="15"/>
    </row>
    <row r="67" spans="1:32" x14ac:dyDescent="0.25">
      <c r="A67" s="29" t="s">
        <v>131</v>
      </c>
      <c r="AF67" s="15"/>
    </row>
    <row r="68" spans="1:32" x14ac:dyDescent="0.25">
      <c r="A68" s="29" t="s">
        <v>132</v>
      </c>
      <c r="AF68" s="15"/>
    </row>
    <row r="69" spans="1:32" x14ac:dyDescent="0.25">
      <c r="A69" s="29" t="s">
        <v>133</v>
      </c>
      <c r="AF69" s="15"/>
    </row>
    <row r="70" spans="1:32" x14ac:dyDescent="0.25">
      <c r="A70" s="29" t="s">
        <v>134</v>
      </c>
      <c r="AF70" s="15"/>
    </row>
    <row r="71" spans="1:32" x14ac:dyDescent="0.25">
      <c r="A71" s="29" t="s">
        <v>135</v>
      </c>
      <c r="AF71" s="15"/>
    </row>
    <row r="72" spans="1:32" x14ac:dyDescent="0.25">
      <c r="A72" s="29" t="s">
        <v>136</v>
      </c>
      <c r="AF72" s="15"/>
    </row>
    <row r="73" spans="1:32" x14ac:dyDescent="0.25">
      <c r="A73" s="29" t="s">
        <v>137</v>
      </c>
      <c r="AF73" s="15"/>
    </row>
    <row r="74" spans="1:32" x14ac:dyDescent="0.25">
      <c r="A74" s="29" t="s">
        <v>138</v>
      </c>
      <c r="AF74" s="15"/>
    </row>
    <row r="75" spans="1:32" x14ac:dyDescent="0.25">
      <c r="A75" s="29" t="s">
        <v>139</v>
      </c>
      <c r="AF75" s="15"/>
    </row>
    <row r="76" spans="1:32" x14ac:dyDescent="0.25">
      <c r="A76" s="29" t="s">
        <v>140</v>
      </c>
      <c r="AF76" s="15"/>
    </row>
    <row r="77" spans="1:32" x14ac:dyDescent="0.25">
      <c r="A77" s="29" t="s">
        <v>141</v>
      </c>
      <c r="AF77" s="15"/>
    </row>
    <row r="78" spans="1:32" x14ac:dyDescent="0.25">
      <c r="A78" s="29" t="s">
        <v>74</v>
      </c>
      <c r="AF78" s="15"/>
    </row>
    <row r="79" spans="1:32" x14ac:dyDescent="0.25">
      <c r="A79" s="29" t="s">
        <v>73</v>
      </c>
      <c r="AF79" s="15"/>
    </row>
    <row r="80" spans="1:32" x14ac:dyDescent="0.25">
      <c r="A80" s="29" t="s">
        <v>142</v>
      </c>
      <c r="AF80" s="15"/>
    </row>
    <row r="81" spans="1:32" x14ac:dyDescent="0.25">
      <c r="A81" s="29" t="s">
        <v>143</v>
      </c>
      <c r="AF81" s="15"/>
    </row>
    <row r="82" spans="1:32" x14ac:dyDescent="0.25">
      <c r="A82" s="29" t="s">
        <v>144</v>
      </c>
      <c r="AF82" s="15"/>
    </row>
    <row r="83" spans="1:32" x14ac:dyDescent="0.25">
      <c r="A83" s="29" t="s">
        <v>145</v>
      </c>
      <c r="AF83" s="15"/>
    </row>
    <row r="84" spans="1:32" x14ac:dyDescent="0.25">
      <c r="A84" s="29" t="s">
        <v>146</v>
      </c>
      <c r="AF84" s="15"/>
    </row>
    <row r="85" spans="1:32" x14ac:dyDescent="0.25">
      <c r="A85" s="29" t="s">
        <v>147</v>
      </c>
      <c r="AF85" s="15"/>
    </row>
    <row r="86" spans="1:32" x14ac:dyDescent="0.25">
      <c r="A86" s="29" t="s">
        <v>148</v>
      </c>
      <c r="AF86" s="15"/>
    </row>
  </sheetData>
  <mergeCells count="1">
    <mergeCell ref="A59:AF5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"/>
  <sheetViews>
    <sheetView workbookViewId="0"/>
  </sheetViews>
  <sheetFormatPr defaultRowHeight="15" x14ac:dyDescent="0.25"/>
  <cols>
    <col min="1" max="1" width="21.85546875" customWidth="1"/>
  </cols>
  <sheetData>
    <row r="1" spans="1:31" x14ac:dyDescent="0.25">
      <c r="A1" s="1" t="s">
        <v>122</v>
      </c>
      <c r="B1" s="1">
        <v>2011</v>
      </c>
      <c r="C1" s="1">
        <v>2012</v>
      </c>
      <c r="D1" s="1">
        <v>2013</v>
      </c>
      <c r="E1" s="1">
        <v>2014</v>
      </c>
      <c r="F1" s="1">
        <v>2015</v>
      </c>
      <c r="G1" s="1">
        <v>2016</v>
      </c>
      <c r="H1" s="1">
        <v>2017</v>
      </c>
      <c r="I1" s="1">
        <v>2018</v>
      </c>
      <c r="J1" s="1">
        <v>2019</v>
      </c>
      <c r="K1" s="1">
        <v>2020</v>
      </c>
      <c r="L1" s="1">
        <v>2021</v>
      </c>
      <c r="M1" s="1">
        <v>2022</v>
      </c>
      <c r="N1" s="1">
        <v>2023</v>
      </c>
      <c r="O1" s="1">
        <v>2024</v>
      </c>
      <c r="P1" s="1">
        <v>2025</v>
      </c>
      <c r="Q1" s="1">
        <v>2026</v>
      </c>
      <c r="R1" s="1">
        <v>2027</v>
      </c>
      <c r="S1" s="1">
        <v>2028</v>
      </c>
      <c r="T1" s="1">
        <v>2029</v>
      </c>
      <c r="U1" s="1">
        <v>2030</v>
      </c>
      <c r="V1" s="1">
        <v>2031</v>
      </c>
      <c r="W1" s="1">
        <v>2032</v>
      </c>
      <c r="X1" s="1">
        <v>2033</v>
      </c>
      <c r="Y1" s="1">
        <v>2034</v>
      </c>
      <c r="Z1" s="1">
        <v>2035</v>
      </c>
      <c r="AA1" s="1">
        <v>2036</v>
      </c>
      <c r="AB1" s="1">
        <v>2037</v>
      </c>
      <c r="AC1" s="1">
        <v>2038</v>
      </c>
      <c r="AD1" s="1">
        <v>2039</v>
      </c>
      <c r="AE1" s="1">
        <v>2040</v>
      </c>
    </row>
    <row r="2" spans="1:31" x14ac:dyDescent="0.25">
      <c r="A2" s="1" t="s">
        <v>154</v>
      </c>
      <c r="B2" s="10">
        <f>('Source-Table17'!B21*1000)/SUM('Source-Table46'!B13,'Source-Table46'!B18,'Source-Table46'!B23,'Source-Table46'!B29,'Source-Table46'!B36,'Source-Table46'!B43,'Source-Table46'!B58,'Source-Table46'!B64,'Source-Table46'!B70,'Source-Table46'!B76,'Source-Table46'!B85,'Source-Table46'!B92,'Source-Table46'!B99)</f>
        <v>1.9276650116063807E-2</v>
      </c>
      <c r="C2" s="10">
        <f>('Source-Table17'!C21*1000)/SUM('Source-Table46'!C13,'Source-Table46'!C18,'Source-Table46'!C23,'Source-Table46'!C29,'Source-Table46'!C36,'Source-Table46'!C43,'Source-Table46'!C58,'Source-Table46'!C64,'Source-Table46'!C70,'Source-Table46'!C76,'Source-Table46'!C85,'Source-Table46'!C92,'Source-Table46'!C99)</f>
        <v>1.9798797944586697E-2</v>
      </c>
      <c r="D2" s="10">
        <f>('Source-Table17'!D21*1000)/SUM('Source-Table46'!D13,'Source-Table46'!D18,'Source-Table46'!D23,'Source-Table46'!D29,'Source-Table46'!D36,'Source-Table46'!D43,'Source-Table46'!D58,'Source-Table46'!D64,'Source-Table46'!D70,'Source-Table46'!D76,'Source-Table46'!D85,'Source-Table46'!D92,'Source-Table46'!D99)</f>
        <v>2.8083995020718285E-2</v>
      </c>
      <c r="E2" s="10">
        <f>('Source-Table17'!E21*1000)/SUM('Source-Table46'!E13,'Source-Table46'!E18,'Source-Table46'!E23,'Source-Table46'!E29,'Source-Table46'!E36,'Source-Table46'!E43,'Source-Table46'!E58,'Source-Table46'!E64,'Source-Table46'!E70,'Source-Table46'!E76,'Source-Table46'!E85,'Source-Table46'!E92,'Source-Table46'!E99)</f>
        <v>2.886305941647245E-2</v>
      </c>
      <c r="F2" s="10">
        <f>('Source-Table17'!F21*1000)/SUM('Source-Table46'!F13,'Source-Table46'!F18,'Source-Table46'!F23,'Source-Table46'!F29,'Source-Table46'!F36,'Source-Table46'!F43,'Source-Table46'!F58,'Source-Table46'!F64,'Source-Table46'!F70,'Source-Table46'!F76,'Source-Table46'!F85,'Source-Table46'!F92,'Source-Table46'!F99)</f>
        <v>2.8043531874153347E-2</v>
      </c>
      <c r="G2" s="10">
        <f>('Source-Table17'!G21*1000)/SUM('Source-Table46'!G13,'Source-Table46'!G18,'Source-Table46'!G23,'Source-Table46'!G29,'Source-Table46'!G36,'Source-Table46'!G43,'Source-Table46'!G58,'Source-Table46'!G64,'Source-Table46'!G70,'Source-Table46'!G76,'Source-Table46'!G85,'Source-Table46'!G92,'Source-Table46'!G99)</f>
        <v>2.6366010114039853E-2</v>
      </c>
      <c r="H2" s="10">
        <f>('Source-Table17'!H21*1000)/SUM('Source-Table46'!H13,'Source-Table46'!H18,'Source-Table46'!H23,'Source-Table46'!H29,'Source-Table46'!H36,'Source-Table46'!H43,'Source-Table46'!H58,'Source-Table46'!H64,'Source-Table46'!H70,'Source-Table46'!H76,'Source-Table46'!H85,'Source-Table46'!H92,'Source-Table46'!H99)</f>
        <v>2.5971332680430524E-2</v>
      </c>
      <c r="I2" s="10">
        <f>('Source-Table17'!I21*1000)/SUM('Source-Table46'!I13,'Source-Table46'!I18,'Source-Table46'!I23,'Source-Table46'!I29,'Source-Table46'!I36,'Source-Table46'!I43,'Source-Table46'!I58,'Source-Table46'!I64,'Source-Table46'!I70,'Source-Table46'!I76,'Source-Table46'!I85,'Source-Table46'!I92,'Source-Table46'!I99)</f>
        <v>2.5430976121168843E-2</v>
      </c>
      <c r="J2" s="10">
        <f>('Source-Table17'!J21*1000)/SUM('Source-Table46'!J13,'Source-Table46'!J18,'Source-Table46'!J23,'Source-Table46'!J29,'Source-Table46'!J36,'Source-Table46'!J43,'Source-Table46'!J58,'Source-Table46'!J64,'Source-Table46'!J70,'Source-Table46'!J76,'Source-Table46'!J85,'Source-Table46'!J92,'Source-Table46'!J99)</f>
        <v>2.5684573619750885E-2</v>
      </c>
      <c r="K2" s="10">
        <f>('Source-Table17'!K21*1000)/SUM('Source-Table46'!K13,'Source-Table46'!K18,'Source-Table46'!K23,'Source-Table46'!K29,'Source-Table46'!K36,'Source-Table46'!K43,'Source-Table46'!K58,'Source-Table46'!K64,'Source-Table46'!K70,'Source-Table46'!K76,'Source-Table46'!K85,'Source-Table46'!K92,'Source-Table46'!K99)</f>
        <v>2.5794047846743079E-2</v>
      </c>
      <c r="L2" s="10">
        <f>('Source-Table17'!L21*1000)/SUM('Source-Table46'!L13,'Source-Table46'!L18,'Source-Table46'!L23,'Source-Table46'!L29,'Source-Table46'!L36,'Source-Table46'!L43,'Source-Table46'!L58,'Source-Table46'!L64,'Source-Table46'!L70,'Source-Table46'!L76,'Source-Table46'!L85,'Source-Table46'!L92,'Source-Table46'!L99)</f>
        <v>2.5560756820456932E-2</v>
      </c>
      <c r="M2" s="10">
        <f>('Source-Table17'!M21*1000)/SUM('Source-Table46'!M13,'Source-Table46'!M18,'Source-Table46'!M23,'Source-Table46'!M29,'Source-Table46'!M36,'Source-Table46'!M43,'Source-Table46'!M58,'Source-Table46'!M64,'Source-Table46'!M70,'Source-Table46'!M76,'Source-Table46'!M85,'Source-Table46'!M92,'Source-Table46'!M99)</f>
        <v>2.5445389978517436E-2</v>
      </c>
      <c r="N2" s="10">
        <f>('Source-Table17'!N21*1000)/SUM('Source-Table46'!N13,'Source-Table46'!N18,'Source-Table46'!N23,'Source-Table46'!N29,'Source-Table46'!N36,'Source-Table46'!N43,'Source-Table46'!N58,'Source-Table46'!N64,'Source-Table46'!N70,'Source-Table46'!N76,'Source-Table46'!N85,'Source-Table46'!N92,'Source-Table46'!N99)</f>
        <v>2.4905313690640484E-2</v>
      </c>
      <c r="O2" s="10">
        <f>('Source-Table17'!O21*1000)/SUM('Source-Table46'!O13,'Source-Table46'!O18,'Source-Table46'!O23,'Source-Table46'!O29,'Source-Table46'!O36,'Source-Table46'!O43,'Source-Table46'!O58,'Source-Table46'!O64,'Source-Table46'!O70,'Source-Table46'!O76,'Source-Table46'!O85,'Source-Table46'!O92,'Source-Table46'!O99)</f>
        <v>2.5044598103232479E-2</v>
      </c>
      <c r="P2" s="10">
        <f>('Source-Table17'!P21*1000)/SUM('Source-Table46'!P13,'Source-Table46'!P18,'Source-Table46'!P23,'Source-Table46'!P29,'Source-Table46'!P36,'Source-Table46'!P43,'Source-Table46'!P58,'Source-Table46'!P64,'Source-Table46'!P70,'Source-Table46'!P76,'Source-Table46'!P85,'Source-Table46'!P92,'Source-Table46'!P99)</f>
        <v>2.4345405482518231E-2</v>
      </c>
      <c r="Q2" s="10">
        <f>('Source-Table17'!Q21*1000)/SUM('Source-Table46'!Q13,'Source-Table46'!Q18,'Source-Table46'!Q23,'Source-Table46'!Q29,'Source-Table46'!Q36,'Source-Table46'!Q43,'Source-Table46'!Q58,'Source-Table46'!Q64,'Source-Table46'!Q70,'Source-Table46'!Q76,'Source-Table46'!Q85,'Source-Table46'!Q92,'Source-Table46'!Q99)</f>
        <v>2.4087296752299713E-2</v>
      </c>
      <c r="R2" s="10">
        <f>('Source-Table17'!R21*1000)/SUM('Source-Table46'!R13,'Source-Table46'!R18,'Source-Table46'!R23,'Source-Table46'!R29,'Source-Table46'!R36,'Source-Table46'!R43,'Source-Table46'!R58,'Source-Table46'!R64,'Source-Table46'!R70,'Source-Table46'!R76,'Source-Table46'!R85,'Source-Table46'!R92,'Source-Table46'!R99)</f>
        <v>2.3913309620036467E-2</v>
      </c>
      <c r="S2" s="10">
        <f>('Source-Table17'!S21*1000)/SUM('Source-Table46'!S13,'Source-Table46'!S18,'Source-Table46'!S23,'Source-Table46'!S29,'Source-Table46'!S36,'Source-Table46'!S43,'Source-Table46'!S58,'Source-Table46'!S64,'Source-Table46'!S70,'Source-Table46'!S76,'Source-Table46'!S85,'Source-Table46'!S92,'Source-Table46'!S99)</f>
        <v>2.3813065616515756E-2</v>
      </c>
      <c r="T2" s="10">
        <f>('Source-Table17'!T21*1000)/SUM('Source-Table46'!T13,'Source-Table46'!T18,'Source-Table46'!T23,'Source-Table46'!T29,'Source-Table46'!T36,'Source-Table46'!T43,'Source-Table46'!T58,'Source-Table46'!T64,'Source-Table46'!T70,'Source-Table46'!T76,'Source-Table46'!T85,'Source-Table46'!T92,'Source-Table46'!T99)</f>
        <v>2.3701922309651888E-2</v>
      </c>
      <c r="U2" s="10">
        <f>('Source-Table17'!U21*1000)/SUM('Source-Table46'!U13,'Source-Table46'!U18,'Source-Table46'!U23,'Source-Table46'!U29,'Source-Table46'!U36,'Source-Table46'!U43,'Source-Table46'!U58,'Source-Table46'!U64,'Source-Table46'!U70,'Source-Table46'!U76,'Source-Table46'!U85,'Source-Table46'!U92,'Source-Table46'!U99)</f>
        <v>2.366578979594593E-2</v>
      </c>
      <c r="V2" s="10">
        <f>('Source-Table17'!V21*1000)/SUM('Source-Table46'!V13,'Source-Table46'!V18,'Source-Table46'!V23,'Source-Table46'!V29,'Source-Table46'!V36,'Source-Table46'!V43,'Source-Table46'!V58,'Source-Table46'!V64,'Source-Table46'!V70,'Source-Table46'!V76,'Source-Table46'!V85,'Source-Table46'!V92,'Source-Table46'!V99)</f>
        <v>2.3919420555446824E-2</v>
      </c>
      <c r="W2" s="10">
        <f>('Source-Table17'!W21*1000)/SUM('Source-Table46'!W13,'Source-Table46'!W18,'Source-Table46'!W23,'Source-Table46'!W29,'Source-Table46'!W36,'Source-Table46'!W43,'Source-Table46'!W58,'Source-Table46'!W64,'Source-Table46'!W70,'Source-Table46'!W76,'Source-Table46'!W85,'Source-Table46'!W92,'Source-Table46'!W99)</f>
        <v>2.38354277901098E-2</v>
      </c>
      <c r="X2" s="10">
        <f>('Source-Table17'!X21*1000)/SUM('Source-Table46'!X13,'Source-Table46'!X18,'Source-Table46'!X23,'Source-Table46'!X29,'Source-Table46'!X36,'Source-Table46'!X43,'Source-Table46'!X58,'Source-Table46'!X64,'Source-Table46'!X70,'Source-Table46'!X76,'Source-Table46'!X85,'Source-Table46'!X92,'Source-Table46'!X99)</f>
        <v>2.3770432992390327E-2</v>
      </c>
      <c r="Y2" s="10">
        <f>('Source-Table17'!Y21*1000)/SUM('Source-Table46'!Y13,'Source-Table46'!Y18,'Source-Table46'!Y23,'Source-Table46'!Y29,'Source-Table46'!Y36,'Source-Table46'!Y43,'Source-Table46'!Y58,'Source-Table46'!Y64,'Source-Table46'!Y70,'Source-Table46'!Y76,'Source-Table46'!Y85,'Source-Table46'!Y92,'Source-Table46'!Y99)</f>
        <v>2.3615073675203473E-2</v>
      </c>
      <c r="Z2" s="10">
        <f>('Source-Table17'!Z21*1000)/SUM('Source-Table46'!Z13,'Source-Table46'!Z18,'Source-Table46'!Z23,'Source-Table46'!Z29,'Source-Table46'!Z36,'Source-Table46'!Z43,'Source-Table46'!Z58,'Source-Table46'!Z64,'Source-Table46'!Z70,'Source-Table46'!Z76,'Source-Table46'!Z85,'Source-Table46'!Z92,'Source-Table46'!Z99)</f>
        <v>2.3460780382843126E-2</v>
      </c>
      <c r="AA2" s="10">
        <f>('Source-Table17'!AA21*1000)/SUM('Source-Table46'!AA13,'Source-Table46'!AA18,'Source-Table46'!AA23,'Source-Table46'!AA29,'Source-Table46'!AA36,'Source-Table46'!AA43,'Source-Table46'!AA58,'Source-Table46'!AA64,'Source-Table46'!AA70,'Source-Table46'!AA76,'Source-Table46'!AA85,'Source-Table46'!AA92,'Source-Table46'!AA99)</f>
        <v>2.3364057873142642E-2</v>
      </c>
      <c r="AB2" s="10">
        <f>('Source-Table17'!AB21*1000)/SUM('Source-Table46'!AB13,'Source-Table46'!AB18,'Source-Table46'!AB23,'Source-Table46'!AB29,'Source-Table46'!AB36,'Source-Table46'!AB43,'Source-Table46'!AB58,'Source-Table46'!AB64,'Source-Table46'!AB70,'Source-Table46'!AB76,'Source-Table46'!AB85,'Source-Table46'!AB92,'Source-Table46'!AB99)</f>
        <v>2.3224439768018017E-2</v>
      </c>
      <c r="AC2" s="10">
        <f>('Source-Table17'!AC21*1000)/SUM('Source-Table46'!AC13,'Source-Table46'!AC18,'Source-Table46'!AC23,'Source-Table46'!AC29,'Source-Table46'!AC36,'Source-Table46'!AC43,'Source-Table46'!AC58,'Source-Table46'!AC64,'Source-Table46'!AC70,'Source-Table46'!AC76,'Source-Table46'!AC85,'Source-Table46'!AC92,'Source-Table46'!AC99)</f>
        <v>2.3214372813314635E-2</v>
      </c>
      <c r="AD2" s="10">
        <f>('Source-Table17'!AD21*1000)/SUM('Source-Table46'!AD13,'Source-Table46'!AD18,'Source-Table46'!AD23,'Source-Table46'!AD29,'Source-Table46'!AD36,'Source-Table46'!AD43,'Source-Table46'!AD58,'Source-Table46'!AD64,'Source-Table46'!AD70,'Source-Table46'!AD76,'Source-Table46'!AD85,'Source-Table46'!AD92,'Source-Table46'!AD99)</f>
        <v>2.3089554646066119E-2</v>
      </c>
      <c r="AE2" s="10">
        <f>('Source-Table17'!AE21*1000)/SUM('Source-Table46'!AE13,'Source-Table46'!AE18,'Source-Table46'!AE23,'Source-Table46'!AE29,'Source-Table46'!AE36,'Source-Table46'!AE43,'Source-Table46'!AE58,'Source-Table46'!AE64,'Source-Table46'!AE70,'Source-Table46'!AE76,'Source-Table46'!AE85,'Source-Table46'!AE92,'Source-Table46'!AE99)</f>
        <v>2.3174526769028751E-2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E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40.140625" customWidth="1"/>
    <col min="2" max="2" width="12" bestFit="1" customWidth="1"/>
  </cols>
  <sheetData>
    <row r="1" spans="1:31" x14ac:dyDescent="0.25">
      <c r="A1" s="1" t="s">
        <v>122</v>
      </c>
      <c r="B1" s="1">
        <v>2011</v>
      </c>
      <c r="C1" s="1">
        <v>2012</v>
      </c>
      <c r="D1" s="1">
        <v>2013</v>
      </c>
      <c r="E1" s="1">
        <v>2014</v>
      </c>
      <c r="F1" s="1">
        <v>2015</v>
      </c>
      <c r="G1" s="1">
        <v>2016</v>
      </c>
      <c r="H1" s="1">
        <v>2017</v>
      </c>
      <c r="I1" s="1">
        <v>2018</v>
      </c>
      <c r="J1" s="1">
        <v>2019</v>
      </c>
      <c r="K1" s="1">
        <v>2020</v>
      </c>
      <c r="L1" s="1">
        <v>2021</v>
      </c>
      <c r="M1" s="1">
        <v>2022</v>
      </c>
      <c r="N1" s="1">
        <v>2023</v>
      </c>
      <c r="O1" s="1">
        <v>2024</v>
      </c>
      <c r="P1" s="1">
        <v>2025</v>
      </c>
      <c r="Q1" s="1">
        <v>2026</v>
      </c>
      <c r="R1" s="1">
        <v>2027</v>
      </c>
      <c r="S1" s="1">
        <v>2028</v>
      </c>
      <c r="T1" s="1">
        <v>2029</v>
      </c>
      <c r="U1" s="1">
        <v>2030</v>
      </c>
      <c r="V1" s="1">
        <v>2031</v>
      </c>
      <c r="W1" s="1">
        <v>2032</v>
      </c>
      <c r="X1" s="1">
        <v>2033</v>
      </c>
      <c r="Y1" s="1">
        <v>2034</v>
      </c>
      <c r="Z1" s="1">
        <v>2035</v>
      </c>
      <c r="AA1" s="1">
        <v>2036</v>
      </c>
      <c r="AB1" s="1">
        <v>2037</v>
      </c>
      <c r="AC1" s="1">
        <v>2038</v>
      </c>
      <c r="AD1" s="1">
        <v>2039</v>
      </c>
      <c r="AE1" s="1">
        <v>2040</v>
      </c>
    </row>
    <row r="2" spans="1:31" x14ac:dyDescent="0.25">
      <c r="A2" s="1" t="s">
        <v>149</v>
      </c>
      <c r="B2" s="11">
        <f>'Source-Table46'!B11/'Source-Table46'!B14</f>
        <v>3.8070945015000118E-5</v>
      </c>
      <c r="C2" s="11">
        <f>'Source-Table46'!C11/'Source-Table46'!C14</f>
        <v>7.9124672005299399E-5</v>
      </c>
      <c r="D2" s="11">
        <f>'Source-Table46'!D11/'Source-Table46'!D14</f>
        <v>1.2624845789855721E-4</v>
      </c>
      <c r="E2" s="11">
        <f>'Source-Table46'!E11/'Source-Table46'!E14</f>
        <v>1.8670020902215962E-4</v>
      </c>
      <c r="F2" s="11">
        <f>'Source-Table46'!F11/'Source-Table46'!F14</f>
        <v>2.5774441754214741E-4</v>
      </c>
      <c r="G2" s="11">
        <f>'Source-Table46'!G11/'Source-Table46'!G14</f>
        <v>3.1412931655741284E-4</v>
      </c>
      <c r="H2" s="11">
        <f>'Source-Table46'!H11/'Source-Table46'!H14</f>
        <v>3.6720248307036768E-4</v>
      </c>
      <c r="I2" s="11">
        <f>'Source-Table46'!I11/'Source-Table46'!I14</f>
        <v>4.219970491092442E-4</v>
      </c>
      <c r="J2" s="11">
        <f>'Source-Table46'!J11/'Source-Table46'!J14</f>
        <v>4.694876691945401E-4</v>
      </c>
      <c r="K2" s="11">
        <f>'Source-Table46'!K11/'Source-Table46'!K14</f>
        <v>5.1324137713344817E-4</v>
      </c>
      <c r="L2" s="11">
        <f>'Source-Table46'!L11/'Source-Table46'!L14</f>
        <v>5.5506901928806815E-4</v>
      </c>
      <c r="M2" s="11">
        <f>'Source-Table46'!M11/'Source-Table46'!M14</f>
        <v>6.0155481508969086E-4</v>
      </c>
      <c r="N2" s="11">
        <f>'Source-Table46'!N11/'Source-Table46'!N14</f>
        <v>6.5189398632925987E-4</v>
      </c>
      <c r="O2" s="11">
        <f>'Source-Table46'!O11/'Source-Table46'!O14</f>
        <v>7.0789284898417572E-4</v>
      </c>
      <c r="P2" s="11">
        <f>'Source-Table46'!P11/'Source-Table46'!P14</f>
        <v>7.7751918402653279E-4</v>
      </c>
      <c r="Q2" s="11">
        <f>'Source-Table46'!Q11/'Source-Table46'!Q14</f>
        <v>8.633742139089179E-4</v>
      </c>
      <c r="R2" s="11">
        <f>'Source-Table46'!R11/'Source-Table46'!R14</f>
        <v>9.6231534299644553E-4</v>
      </c>
      <c r="S2" s="11">
        <f>'Source-Table46'!S11/'Source-Table46'!S14</f>
        <v>1.07742002035909E-3</v>
      </c>
      <c r="T2" s="11">
        <f>'Source-Table46'!T11/'Source-Table46'!T14</f>
        <v>1.2041326683108829E-3</v>
      </c>
      <c r="U2" s="11">
        <f>'Source-Table46'!U11/'Source-Table46'!U14</f>
        <v>1.3382791743201095E-3</v>
      </c>
      <c r="V2" s="11">
        <f>'Source-Table46'!V11/'Source-Table46'!V14</f>
        <v>1.4833073211370236E-3</v>
      </c>
      <c r="W2" s="11">
        <f>'Source-Table46'!W11/'Source-Table46'!W14</f>
        <v>1.6323186459869118E-3</v>
      </c>
      <c r="X2" s="11">
        <f>'Source-Table46'!X11/'Source-Table46'!X14</f>
        <v>1.7865945436897478E-3</v>
      </c>
      <c r="Y2" s="11">
        <f>'Source-Table46'!Y11/'Source-Table46'!Y14</f>
        <v>1.9384339691188638E-3</v>
      </c>
      <c r="Z2" s="11">
        <f>'Source-Table46'!Z11/'Source-Table46'!Z14</f>
        <v>2.0863895680075773E-3</v>
      </c>
      <c r="AA2" s="11">
        <f>'Source-Table46'!AA11/'Source-Table46'!AA14</f>
        <v>2.2306932270954724E-3</v>
      </c>
      <c r="AB2" s="11">
        <f>'Source-Table46'!AB11/'Source-Table46'!AB14</f>
        <v>2.3708272136210525E-3</v>
      </c>
      <c r="AC2" s="11">
        <f>'Source-Table46'!AC11/'Source-Table46'!AC14</f>
        <v>2.5055164399992954E-3</v>
      </c>
      <c r="AD2" s="11">
        <f>'Source-Table46'!AD11/'Source-Table46'!AD14</f>
        <v>2.6357105833630478E-3</v>
      </c>
      <c r="AE2" s="11">
        <f>'Source-Table46'!AE11/'Source-Table46'!AE14</f>
        <v>2.7618755094735749E-3</v>
      </c>
    </row>
    <row r="3" spans="1:31" x14ac:dyDescent="0.25">
      <c r="A3" s="1" t="s">
        <v>150</v>
      </c>
      <c r="B3" s="11">
        <f>'Source-Table46'!B9/'Source-Table46'!B14</f>
        <v>1.2162851229450919E-3</v>
      </c>
      <c r="C3" s="11">
        <f>'Source-Table46'!C9/'Source-Table46'!C14</f>
        <v>1.2546379692701935E-3</v>
      </c>
      <c r="D3" s="11">
        <f>'Source-Table46'!D9/'Source-Table46'!D14</f>
        <v>1.2940819572342683E-3</v>
      </c>
      <c r="E3" s="11">
        <f>'Source-Table46'!E9/'Source-Table46'!E14</f>
        <v>1.3272662729339553E-3</v>
      </c>
      <c r="F3" s="11">
        <f>'Source-Table46'!F9/'Source-Table46'!F14</f>
        <v>1.3406496741723728E-3</v>
      </c>
      <c r="G3" s="11">
        <f>'Source-Table46'!G9/'Source-Table46'!G14</f>
        <v>1.3570714406988529E-3</v>
      </c>
      <c r="H3" s="11">
        <f>'Source-Table46'!H9/'Source-Table46'!H14</f>
        <v>1.3777238034897226E-3</v>
      </c>
      <c r="I3" s="11">
        <f>'Source-Table46'!I9/'Source-Table46'!I14</f>
        <v>1.4031481633071173E-3</v>
      </c>
      <c r="J3" s="11">
        <f>'Source-Table46'!J9/'Source-Table46'!J14</f>
        <v>1.4257056680461258E-3</v>
      </c>
      <c r="K3" s="11">
        <f>'Source-Table46'!K9/'Source-Table46'!K14</f>
        <v>1.45216146063927E-3</v>
      </c>
      <c r="L3" s="11">
        <f>'Source-Table46'!L9/'Source-Table46'!L14</f>
        <v>1.4734380124023763E-3</v>
      </c>
      <c r="M3" s="11">
        <f>'Source-Table46'!M9/'Source-Table46'!M14</f>
        <v>1.4984874629776252E-3</v>
      </c>
      <c r="N3" s="11">
        <f>'Source-Table46'!N9/'Source-Table46'!N14</f>
        <v>1.5197684974078737E-3</v>
      </c>
      <c r="O3" s="11">
        <f>'Source-Table46'!O9/'Source-Table46'!O14</f>
        <v>1.5357153783182207E-3</v>
      </c>
      <c r="P3" s="11">
        <f>'Source-Table46'!P9/'Source-Table46'!P14</f>
        <v>1.5464973993805345E-3</v>
      </c>
      <c r="Q3" s="11">
        <f>'Source-Table46'!Q9/'Source-Table46'!Q14</f>
        <v>1.5589291458279815E-3</v>
      </c>
      <c r="R3" s="11">
        <f>'Source-Table46'!R9/'Source-Table46'!R14</f>
        <v>1.5728748489225812E-3</v>
      </c>
      <c r="S3" s="11">
        <f>'Source-Table46'!S9/'Source-Table46'!S14</f>
        <v>1.5791511807816054E-3</v>
      </c>
      <c r="T3" s="11">
        <f>'Source-Table46'!T9/'Source-Table46'!T14</f>
        <v>1.5856353516726176E-3</v>
      </c>
      <c r="U3" s="11">
        <f>'Source-Table46'!U9/'Source-Table46'!U14</f>
        <v>1.5894357647259561E-3</v>
      </c>
      <c r="V3" s="11">
        <f>'Source-Table46'!V9/'Source-Table46'!V14</f>
        <v>1.5972797669225537E-3</v>
      </c>
      <c r="W3" s="11">
        <f>'Source-Table46'!W9/'Source-Table46'!W14</f>
        <v>1.6070278305662601E-3</v>
      </c>
      <c r="X3" s="11">
        <f>'Source-Table46'!X9/'Source-Table46'!X14</f>
        <v>1.6117483027414399E-3</v>
      </c>
      <c r="Y3" s="11">
        <f>'Source-Table46'!Y9/'Source-Table46'!Y14</f>
        <v>1.6199701101761368E-3</v>
      </c>
      <c r="Z3" s="11">
        <f>'Source-Table46'!Z9/'Source-Table46'!Z14</f>
        <v>1.6217277045181388E-3</v>
      </c>
      <c r="AA3" s="11">
        <f>'Source-Table46'!AA9/'Source-Table46'!AA14</f>
        <v>1.6243135324772329E-3</v>
      </c>
      <c r="AB3" s="11">
        <f>'Source-Table46'!AB9/'Source-Table46'!AB14</f>
        <v>1.6314573836923565E-3</v>
      </c>
      <c r="AC3" s="11">
        <f>'Source-Table46'!AC9/'Source-Table46'!AC14</f>
        <v>1.6377880372385925E-3</v>
      </c>
      <c r="AD3" s="11">
        <f>'Source-Table46'!AD9/'Source-Table46'!AD14</f>
        <v>1.6444682031588017E-3</v>
      </c>
      <c r="AE3" s="11">
        <f>'Source-Table46'!AE9/'Source-Table46'!AE14</f>
        <v>1.65154900639412E-3</v>
      </c>
    </row>
    <row r="4" spans="1:31" x14ac:dyDescent="0.25">
      <c r="A4" s="1" t="s">
        <v>151</v>
      </c>
      <c r="B4" s="11">
        <f>'Source-Table46'!B7/'Source-Table46'!B14</f>
        <v>0.99407281988684137</v>
      </c>
      <c r="C4" s="11">
        <f>'Source-Table46'!C7/'Source-Table46'!C14</f>
        <v>0.99281433125265328</v>
      </c>
      <c r="D4" s="11">
        <f>'Source-Table46'!D7/'Source-Table46'!D14</f>
        <v>0.99179320243280322</v>
      </c>
      <c r="E4" s="11">
        <f>'Source-Table46'!E7/'Source-Table46'!E14</f>
        <v>0.99082389110635416</v>
      </c>
      <c r="F4" s="11">
        <f>'Source-Table46'!F7/'Source-Table46'!F14</f>
        <v>0.99031992027393867</v>
      </c>
      <c r="G4" s="11">
        <f>'Source-Table46'!G7/'Source-Table46'!G14</f>
        <v>0.98814242310047717</v>
      </c>
      <c r="H4" s="11">
        <f>'Source-Table46'!H7/'Source-Table46'!H14</f>
        <v>0.98436753366267837</v>
      </c>
      <c r="I4" s="11">
        <f>'Source-Table46'!I7/'Source-Table46'!I14</f>
        <v>0.98053213848217535</v>
      </c>
      <c r="J4" s="11">
        <f>'Source-Table46'!J7/'Source-Table46'!J14</f>
        <v>0.97641683152242031</v>
      </c>
      <c r="K4" s="11">
        <f>'Source-Table46'!K7/'Source-Table46'!K14</f>
        <v>0.97280492803581431</v>
      </c>
      <c r="L4" s="11">
        <f>'Source-Table46'!L7/'Source-Table46'!L14</f>
        <v>0.96815687709095555</v>
      </c>
      <c r="M4" s="11">
        <f>'Source-Table46'!M7/'Source-Table46'!M14</f>
        <v>0.96210699686151535</v>
      </c>
      <c r="N4" s="11">
        <f>'Source-Table46'!N7/'Source-Table46'!N14</f>
        <v>0.95832609901402943</v>
      </c>
      <c r="O4" s="11">
        <f>'Source-Table46'!O7/'Source-Table46'!O14</f>
        <v>0.95413112334776273</v>
      </c>
      <c r="P4" s="11">
        <f>'Source-Table46'!P7/'Source-Table46'!P14</f>
        <v>0.9497397549129647</v>
      </c>
      <c r="Q4" s="11">
        <f>'Source-Table46'!Q7/'Source-Table46'!Q14</f>
        <v>0.94565183385496843</v>
      </c>
      <c r="R4" s="11">
        <f>'Source-Table46'!R7/'Source-Table46'!R14</f>
        <v>0.94177684754709945</v>
      </c>
      <c r="S4" s="11">
        <f>'Source-Table46'!S7/'Source-Table46'!S14</f>
        <v>0.9383969186668415</v>
      </c>
      <c r="T4" s="11">
        <f>'Source-Table46'!T7/'Source-Table46'!T14</f>
        <v>0.93551242799049439</v>
      </c>
      <c r="U4" s="11">
        <f>'Source-Table46'!U7/'Source-Table46'!U14</f>
        <v>0.93300625507453949</v>
      </c>
      <c r="V4" s="11">
        <f>'Source-Table46'!V7/'Source-Table46'!V14</f>
        <v>0.93101361539953564</v>
      </c>
      <c r="W4" s="11">
        <f>'Source-Table46'!W7/'Source-Table46'!W14</f>
        <v>0.92969469433534702</v>
      </c>
      <c r="X4" s="11">
        <f>'Source-Table46'!X7/'Source-Table46'!X14</f>
        <v>0.92882286621942234</v>
      </c>
      <c r="Y4" s="11">
        <f>'Source-Table46'!Y7/'Source-Table46'!Y14</f>
        <v>0.92803584235265602</v>
      </c>
      <c r="Z4" s="11">
        <f>'Source-Table46'!Z7/'Source-Table46'!Z14</f>
        <v>0.92838002109593543</v>
      </c>
      <c r="AA4" s="11">
        <f>'Source-Table46'!AA7/'Source-Table46'!AA14</f>
        <v>0.92923730709317698</v>
      </c>
      <c r="AB4" s="11">
        <f>'Source-Table46'!AB7/'Source-Table46'!AB14</f>
        <v>0.93032319983969147</v>
      </c>
      <c r="AC4" s="11">
        <f>'Source-Table46'!AC7/'Source-Table46'!AC14</f>
        <v>0.93175690008826395</v>
      </c>
      <c r="AD4" s="11">
        <f>'Source-Table46'!AD7/'Source-Table46'!AD14</f>
        <v>0.93192610760224859</v>
      </c>
      <c r="AE4" s="11">
        <f>'Source-Table46'!AE7/'Source-Table46'!AE14</f>
        <v>0.93225833559294358</v>
      </c>
    </row>
    <row r="5" spans="1:31" x14ac:dyDescent="0.25">
      <c r="A5" s="1" t="s">
        <v>152</v>
      </c>
      <c r="B5" s="11">
        <f>'Source-Table46'!B13/'Source-Table46'!B14*(1-'Biodiesel-Fraction'!B2)</f>
        <v>2.6143120846831183E-3</v>
      </c>
      <c r="C5" s="11">
        <f>'Source-Table46'!C13/'Source-Table46'!C14*(1-'Biodiesel-Fraction'!C2)</f>
        <v>2.9968633479101874E-3</v>
      </c>
      <c r="D5" s="11">
        <f>'Source-Table46'!D13/'Source-Table46'!D14*(1-'Biodiesel-Fraction'!D2)</f>
        <v>3.5933427772141535E-3</v>
      </c>
      <c r="E5" s="11">
        <f>'Source-Table46'!E13/'Source-Table46'!E14*(1-'Biodiesel-Fraction'!E2)</f>
        <v>4.2690682509842429E-3</v>
      </c>
      <c r="F5" s="11">
        <f>'Source-Table46'!F13/'Source-Table46'!F14*(1-'Biodiesel-Fraction'!F2)</f>
        <v>4.9803114676189439E-3</v>
      </c>
      <c r="G5" s="11">
        <f>'Source-Table46'!G13/'Source-Table46'!G14*(1-'Biodiesel-Fraction'!G2)</f>
        <v>5.7936956960458683E-3</v>
      </c>
      <c r="H5" s="11">
        <f>'Source-Table46'!H13/'Source-Table46'!H14*(1-'Biodiesel-Fraction'!H2)</f>
        <v>6.7090726047977249E-3</v>
      </c>
      <c r="I5" s="11">
        <f>'Source-Table46'!I13/'Source-Table46'!I14*(1-'Biodiesel-Fraction'!I2)</f>
        <v>7.7653640968336889E-3</v>
      </c>
      <c r="J5" s="11">
        <f>'Source-Table46'!J13/'Source-Table46'!J14*(1-'Biodiesel-Fraction'!J2)</f>
        <v>8.8059820091779071E-3</v>
      </c>
      <c r="K5" s="11">
        <f>'Source-Table46'!K13/'Source-Table46'!K14*(1-'Biodiesel-Fraction'!K2)</f>
        <v>9.8983910722565144E-3</v>
      </c>
      <c r="L5" s="11">
        <f>'Source-Table46'!L13/'Source-Table46'!L14*(1-'Biodiesel-Fraction'!L2)</f>
        <v>1.1019261681704227E-2</v>
      </c>
      <c r="M5" s="11">
        <f>'Source-Table46'!M13/'Source-Table46'!M14*(1-'Biodiesel-Fraction'!M2)</f>
        <v>1.2204375580660416E-2</v>
      </c>
      <c r="N5" s="11">
        <f>'Source-Table46'!N13/'Source-Table46'!N14*(1-'Biodiesel-Fraction'!N2)</f>
        <v>1.3511027860131981E-2</v>
      </c>
      <c r="O5" s="11">
        <f>'Source-Table46'!O13/'Source-Table46'!O14*(1-'Biodiesel-Fraction'!O2)</f>
        <v>1.4924067271015126E-2</v>
      </c>
      <c r="P5" s="11">
        <f>'Source-Table46'!P13/'Source-Table46'!P14*(1-'Biodiesel-Fraction'!P2)</f>
        <v>1.6415992196240053E-2</v>
      </c>
      <c r="Q5" s="11">
        <f>'Source-Table46'!Q13/'Source-Table46'!Q14*(1-'Biodiesel-Fraction'!Q2)</f>
        <v>1.789759342435375E-2</v>
      </c>
      <c r="R5" s="11">
        <f>'Source-Table46'!R13/'Source-Table46'!R14*(1-'Biodiesel-Fraction'!R2)</f>
        <v>1.9345921592446962E-2</v>
      </c>
      <c r="S5" s="11">
        <f>'Source-Table46'!S13/'Source-Table46'!S14*(1-'Biodiesel-Fraction'!S2)</f>
        <v>2.0730363415847445E-2</v>
      </c>
      <c r="T5" s="11">
        <f>'Source-Table46'!T13/'Source-Table46'!T14*(1-'Biodiesel-Fraction'!T2)</f>
        <v>2.2039739069414994E-2</v>
      </c>
      <c r="U5" s="11">
        <f>'Source-Table46'!U13/'Source-Table46'!U14*(1-'Biodiesel-Fraction'!U2)</f>
        <v>2.3270079129369649E-2</v>
      </c>
      <c r="V5" s="11">
        <f>'Source-Table46'!V13/'Source-Table46'!V14*(1-'Biodiesel-Fraction'!V2)</f>
        <v>2.4406174758241597E-2</v>
      </c>
      <c r="W5" s="11">
        <f>'Source-Table46'!W13/'Source-Table46'!W14*(1-'Biodiesel-Fraction'!W2)</f>
        <v>2.546548220795403E-2</v>
      </c>
      <c r="X5" s="11">
        <f>'Source-Table46'!X13/'Source-Table46'!X14*(1-'Biodiesel-Fraction'!X2)</f>
        <v>2.642663614372507E-2</v>
      </c>
      <c r="Y5" s="11">
        <f>'Source-Table46'!Y13/'Source-Table46'!Y14*(1-'Biodiesel-Fraction'!Y2)</f>
        <v>2.7334531178233038E-2</v>
      </c>
      <c r="Z5" s="11">
        <f>'Source-Table46'!Z13/'Source-Table46'!Z14*(1-'Biodiesel-Fraction'!Z2)</f>
        <v>2.8167493689450571E-2</v>
      </c>
      <c r="AA5" s="11">
        <f>'Source-Table46'!AA13/'Source-Table46'!AA14*(1-'Biodiesel-Fraction'!AA2)</f>
        <v>2.8959018463858559E-2</v>
      </c>
      <c r="AB5" s="11">
        <f>'Source-Table46'!AB13/'Source-Table46'!AB14*(1-'Biodiesel-Fraction'!AB2)</f>
        <v>2.9690129161814991E-2</v>
      </c>
      <c r="AC5" s="11">
        <f>'Source-Table46'!AC13/'Source-Table46'!AC14*(1-'Biodiesel-Fraction'!AC2)</f>
        <v>3.0356763769917486E-2</v>
      </c>
      <c r="AD5" s="11">
        <f>'Source-Table46'!AD13/'Source-Table46'!AD14*(1-'Biodiesel-Fraction'!AD2)</f>
        <v>3.0980551426433908E-2</v>
      </c>
      <c r="AE5" s="11">
        <f>'Source-Table46'!AE13/'Source-Table46'!AE14*(1-'Biodiesel-Fraction'!AE2)</f>
        <v>3.1566684634831463E-2</v>
      </c>
    </row>
    <row r="6" spans="1:31" x14ac:dyDescent="0.25">
      <c r="A6" s="1" t="s">
        <v>156</v>
      </c>
      <c r="B6" s="11">
        <f>'Source-Table46'!B8/'Source-Table46'!B14</f>
        <v>1.7270071390656873E-4</v>
      </c>
      <c r="C6" s="11">
        <f>'Source-Table46'!C8/'Source-Table46'!C14</f>
        <v>8.9791608822815472E-4</v>
      </c>
      <c r="D6" s="11">
        <f>'Source-Table46'!D8/'Source-Table46'!D14</f>
        <v>1.2001189828310553E-3</v>
      </c>
      <c r="E6" s="11">
        <f>'Source-Table46'!E8/'Source-Table46'!E14</f>
        <v>1.404150612551101E-3</v>
      </c>
      <c r="F6" s="11">
        <f>'Source-Table46'!F8/'Source-Table46'!F14</f>
        <v>1.1383024333803979E-3</v>
      </c>
      <c r="G6" s="11">
        <f>'Source-Table46'!G8/'Source-Table46'!G14</f>
        <v>2.4411847032137892E-3</v>
      </c>
      <c r="H6" s="11">
        <f>'Source-Table46'!H8/'Source-Table46'!H14</f>
        <v>5.2323103322782609E-3</v>
      </c>
      <c r="I6" s="11">
        <f>'Source-Table46'!I8/'Source-Table46'!I14</f>
        <v>7.8829729663451552E-3</v>
      </c>
      <c r="J6" s="11">
        <f>'Source-Table46'!J8/'Source-Table46'!J14</f>
        <v>1.0830696145106853E-2</v>
      </c>
      <c r="K6" s="11">
        <f>'Source-Table46'!K8/'Source-Table46'!K14</f>
        <v>1.3198681950365545E-2</v>
      </c>
      <c r="L6" s="11">
        <f>'Source-Table46'!L8/'Source-Table46'!L14</f>
        <v>1.6592222332529261E-2</v>
      </c>
      <c r="M6" s="11">
        <f>'Source-Table46'!M8/'Source-Table46'!M14</f>
        <v>2.1302508853731864E-2</v>
      </c>
      <c r="N6" s="11">
        <f>'Source-Table46'!N8/'Source-Table46'!N14</f>
        <v>2.3621319830371589E-2</v>
      </c>
      <c r="O6" s="11">
        <f>'Source-Table46'!O8/'Source-Table46'!O14</f>
        <v>2.6243896219815818E-2</v>
      </c>
      <c r="P6" s="11">
        <f>'Source-Table46'!P8/'Source-Table46'!P14</f>
        <v>2.8997526644258715E-2</v>
      </c>
      <c r="Q6" s="11">
        <f>'Source-Table46'!Q8/'Source-Table46'!Q14</f>
        <v>3.1435963592303655E-2</v>
      </c>
      <c r="R6" s="11">
        <f>'Source-Table46'!R8/'Source-Table46'!R14</f>
        <v>3.3652285386724372E-2</v>
      </c>
      <c r="S6" s="11">
        <f>'Source-Table46'!S8/'Source-Table46'!S14</f>
        <v>3.5462440186457153E-2</v>
      </c>
      <c r="T6" s="11">
        <f>'Source-Table46'!T8/'Source-Table46'!T14</f>
        <v>3.6832568765058277E-2</v>
      </c>
      <c r="U6" s="11">
        <f>'Source-Table46'!U8/'Source-Table46'!U14</f>
        <v>3.7903672954446452E-2</v>
      </c>
      <c r="V6" s="11">
        <f>'Source-Table46'!V8/'Source-Table46'!V14</f>
        <v>3.8532229368532137E-2</v>
      </c>
      <c r="W6" s="11">
        <f>'Source-Table46'!W8/'Source-Table46'!W14</f>
        <v>3.8568001128787756E-2</v>
      </c>
      <c r="X6" s="11">
        <f>'Source-Table46'!X8/'Source-Table46'!X14</f>
        <v>3.8263299303001645E-2</v>
      </c>
      <c r="Y6" s="11">
        <f>'Source-Table46'!Y8/'Source-Table46'!Y14</f>
        <v>3.7909996919293795E-2</v>
      </c>
      <c r="Z6" s="11">
        <f>'Source-Table46'!Z8/'Source-Table46'!Z14</f>
        <v>3.6538419719115728E-2</v>
      </c>
      <c r="AA6" s="11">
        <f>'Source-Table46'!AA8/'Source-Table46'!AA14</f>
        <v>3.4687628050277898E-2</v>
      </c>
      <c r="AB6" s="11">
        <f>'Source-Table46'!AB8/'Source-Table46'!AB14</f>
        <v>3.2667142829539447E-2</v>
      </c>
      <c r="AC6" s="11">
        <f>'Source-Table46'!AC8/'Source-Table46'!AC14</f>
        <v>3.0369718955191485E-2</v>
      </c>
      <c r="AD6" s="11">
        <f>'Source-Table46'!AD8/'Source-Table46'!AD14</f>
        <v>2.937383613085965E-2</v>
      </c>
      <c r="AE6" s="11">
        <f>'Source-Table46'!AE8/'Source-Table46'!AE14</f>
        <v>2.824758895399327E-2</v>
      </c>
    </row>
    <row r="7" spans="1:31" x14ac:dyDescent="0.25">
      <c r="A7" s="1" t="s">
        <v>155</v>
      </c>
      <c r="B7" s="11">
        <f>'Source-Table46'!B13/'Source-Table46'!B14*('Biodiesel-Fraction'!B2)</f>
        <v>5.1385723972614568E-5</v>
      </c>
      <c r="C7" s="11">
        <f>'Source-Table46'!C13/'Source-Table46'!C14*('Biodiesel-Fraction'!C2)</f>
        <v>6.053276793416655E-5</v>
      </c>
      <c r="D7" s="11">
        <f>'Source-Table46'!D13/'Source-Table46'!D14*('Biodiesel-Fraction'!D2)</f>
        <v>1.0383142179572144E-4</v>
      </c>
      <c r="E7" s="11">
        <f>'Source-Table46'!E13/'Source-Table46'!E14*('Biodiesel-Fraction'!E2)</f>
        <v>1.2688053088279809E-4</v>
      </c>
      <c r="F7" s="11">
        <f>'Source-Table46'!F13/'Source-Table46'!F14*('Biodiesel-Fraction'!F2)</f>
        <v>1.4369524558511369E-4</v>
      </c>
      <c r="G7" s="11">
        <f>'Source-Table46'!G13/'Source-Table46'!G14*('Biodiesel-Fraction'!G2)</f>
        <v>1.5689328937407639E-4</v>
      </c>
      <c r="H7" s="11">
        <f>'Source-Table46'!H13/'Source-Table46'!H14*('Biodiesel-Fraction'!H2)</f>
        <v>1.7888955678878047E-4</v>
      </c>
      <c r="I7" s="11">
        <f>'Source-Table46'!I13/'Source-Table46'!I14*('Biodiesel-Fraction'!I2)</f>
        <v>2.0263396853388224E-4</v>
      </c>
      <c r="J7" s="11">
        <f>'Source-Table46'!J13/'Source-Table46'!J14*('Biodiesel-Fraction'!J2)</f>
        <v>2.3214031830453704E-4</v>
      </c>
      <c r="K7" s="11">
        <f>'Source-Table46'!K13/'Source-Table46'!K14*('Biodiesel-Fraction'!K2)</f>
        <v>2.6207966843071965E-4</v>
      </c>
      <c r="L7" s="11">
        <f>'Source-Table46'!L13/'Source-Table46'!L14*('Biodiesel-Fraction'!L2)</f>
        <v>2.890489788444658E-4</v>
      </c>
      <c r="M7" s="11">
        <f>'Source-Table46'!M13/'Source-Table46'!M14*('Biodiesel-Fraction'!M2)</f>
        <v>3.1865335497961879E-4</v>
      </c>
      <c r="N7" s="11">
        <f>'Source-Table46'!N13/'Source-Table46'!N14*('Biodiesel-Fraction'!N2)</f>
        <v>3.4509098640787063E-4</v>
      </c>
      <c r="O7" s="11">
        <f>'Source-Table46'!O13/'Source-Table46'!O14*('Biodiesel-Fraction'!O2)</f>
        <v>3.8336857885090772E-4</v>
      </c>
      <c r="P7" s="11">
        <f>'Source-Table46'!P13/'Source-Table46'!P14*('Biodiesel-Fraction'!P2)</f>
        <v>4.0962650989510407E-4</v>
      </c>
      <c r="Q7" s="11">
        <f>'Source-Table46'!Q13/'Source-Table46'!Q14*('Biodiesel-Fraction'!Q2)</f>
        <v>4.4174508901232779E-4</v>
      </c>
      <c r="R7" s="11">
        <f>'Source-Table46'!R13/'Source-Table46'!R14*('Biodiesel-Fraction'!R2)</f>
        <v>4.7395893979974873E-4</v>
      </c>
      <c r="S7" s="11">
        <f>'Source-Table46'!S13/'Source-Table46'!S14*('Biodiesel-Fraction'!S2)</f>
        <v>5.0569566840961901E-4</v>
      </c>
      <c r="T7" s="11">
        <f>'Source-Table46'!T13/'Source-Table46'!T14*('Biodiesel-Fraction'!T2)</f>
        <v>5.3506628260919088E-4</v>
      </c>
      <c r="U7" s="11">
        <f>'Source-Table46'!U13/'Source-Table46'!U14*('Biodiesel-Fraction'!U2)</f>
        <v>5.6405357453939177E-4</v>
      </c>
      <c r="V7" s="11">
        <f>'Source-Table46'!V13/'Source-Table46'!V14*('Biodiesel-Fraction'!V2)</f>
        <v>5.9808746376689237E-4</v>
      </c>
      <c r="W7" s="11">
        <f>'Source-Table46'!W13/'Source-Table46'!W14*('Biodiesel-Fraction'!W2)</f>
        <v>6.2180156869850436E-4</v>
      </c>
      <c r="X7" s="11">
        <f>'Source-Table46'!X13/'Source-Table46'!X14*('Biodiesel-Fraction'!X2)</f>
        <v>6.4346809899868611E-4</v>
      </c>
      <c r="Y7" s="11">
        <f>'Source-Table46'!Y13/'Source-Table46'!Y14*('Biodiesel-Fraction'!Y2)</f>
        <v>6.6111934980486405E-4</v>
      </c>
      <c r="Z7" s="11">
        <f>'Source-Table46'!Z13/'Source-Table46'!Z14*('Biodiesel-Fraction'!Z2)</f>
        <v>6.767074686896778E-4</v>
      </c>
      <c r="AA7" s="11">
        <f>'Source-Table46'!AA13/'Source-Table46'!AA14*('Biodiesel-Fraction'!AA2)</f>
        <v>6.9278648691296343E-4</v>
      </c>
      <c r="AB7" s="11">
        <f>'Source-Table46'!AB13/'Source-Table46'!AB14*('Biodiesel-Fraction'!AB2)</f>
        <v>7.0593147955041395E-4</v>
      </c>
      <c r="AC7" s="11">
        <f>'Source-Table46'!AC13/'Source-Table46'!AC14*('Biodiesel-Fraction'!AC2)</f>
        <v>7.2146150797722664E-4</v>
      </c>
      <c r="AD7" s="11">
        <f>'Source-Table46'!AD13/'Source-Table46'!AD14*('Biodiesel-Fraction'!AD2)</f>
        <v>7.3223409425901358E-4</v>
      </c>
      <c r="AE7" s="11">
        <f>'Source-Table46'!AE13/'Source-Table46'!AE14*('Biodiesel-Fraction'!AE2)</f>
        <v>7.4889834277122331E-4</v>
      </c>
    </row>
    <row r="8" spans="1:31" x14ac:dyDescent="0.25">
      <c r="A8" s="1" t="s">
        <v>153</v>
      </c>
      <c r="B8" s="12">
        <v>0</v>
      </c>
      <c r="C8" s="12">
        <v>0</v>
      </c>
      <c r="D8" s="12">
        <v>0</v>
      </c>
      <c r="E8" s="12">
        <v>0</v>
      </c>
      <c r="F8" s="12">
        <v>0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E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40.140625" style="13" customWidth="1"/>
    <col min="2" max="2" width="12" style="13" bestFit="1" customWidth="1"/>
    <col min="3" max="16384" width="9.140625" style="13"/>
  </cols>
  <sheetData>
    <row r="1" spans="1:31" x14ac:dyDescent="0.25">
      <c r="A1" s="1" t="s">
        <v>122</v>
      </c>
      <c r="B1" s="1">
        <v>2011</v>
      </c>
      <c r="C1" s="1">
        <v>2012</v>
      </c>
      <c r="D1" s="1">
        <v>2013</v>
      </c>
      <c r="E1" s="1">
        <v>2014</v>
      </c>
      <c r="F1" s="1">
        <v>2015</v>
      </c>
      <c r="G1" s="1">
        <v>2016</v>
      </c>
      <c r="H1" s="1">
        <v>2017</v>
      </c>
      <c r="I1" s="1">
        <v>2018</v>
      </c>
      <c r="J1" s="1">
        <v>2019</v>
      </c>
      <c r="K1" s="1">
        <v>2020</v>
      </c>
      <c r="L1" s="1">
        <v>2021</v>
      </c>
      <c r="M1" s="1">
        <v>2022</v>
      </c>
      <c r="N1" s="1">
        <v>2023</v>
      </c>
      <c r="O1" s="1">
        <v>2024</v>
      </c>
      <c r="P1" s="1">
        <v>2025</v>
      </c>
      <c r="Q1" s="1">
        <v>2026</v>
      </c>
      <c r="R1" s="1">
        <v>2027</v>
      </c>
      <c r="S1" s="1">
        <v>2028</v>
      </c>
      <c r="T1" s="1">
        <v>2029</v>
      </c>
      <c r="U1" s="1">
        <v>2030</v>
      </c>
      <c r="V1" s="1">
        <v>2031</v>
      </c>
      <c r="W1" s="1">
        <v>2032</v>
      </c>
      <c r="X1" s="1">
        <v>2033</v>
      </c>
      <c r="Y1" s="1">
        <v>2034</v>
      </c>
      <c r="Z1" s="1">
        <v>2035</v>
      </c>
      <c r="AA1" s="1">
        <v>2036</v>
      </c>
      <c r="AB1" s="1">
        <v>2037</v>
      </c>
      <c r="AC1" s="1">
        <v>2038</v>
      </c>
      <c r="AD1" s="1">
        <v>2039</v>
      </c>
      <c r="AE1" s="1">
        <v>2040</v>
      </c>
    </row>
    <row r="2" spans="1:31" x14ac:dyDescent="0.25">
      <c r="A2" s="1" t="s">
        <v>149</v>
      </c>
      <c r="B2" s="12">
        <v>0</v>
      </c>
      <c r="C2" s="12">
        <v>0</v>
      </c>
      <c r="D2" s="12">
        <v>0</v>
      </c>
      <c r="E2" s="12">
        <v>0</v>
      </c>
      <c r="F2" s="12">
        <v>0</v>
      </c>
      <c r="G2" s="12">
        <v>0</v>
      </c>
      <c r="H2" s="12">
        <v>0</v>
      </c>
      <c r="I2" s="12">
        <v>0</v>
      </c>
      <c r="J2" s="12">
        <v>0</v>
      </c>
      <c r="K2" s="12">
        <v>0</v>
      </c>
      <c r="L2" s="12">
        <v>0</v>
      </c>
      <c r="M2" s="12">
        <v>0</v>
      </c>
      <c r="N2" s="12">
        <v>0</v>
      </c>
      <c r="O2" s="12">
        <v>0</v>
      </c>
      <c r="P2" s="12">
        <v>0</v>
      </c>
      <c r="Q2" s="12">
        <v>0</v>
      </c>
      <c r="R2" s="12">
        <v>0</v>
      </c>
      <c r="S2" s="12">
        <v>0</v>
      </c>
      <c r="T2" s="12">
        <v>0</v>
      </c>
      <c r="U2" s="12">
        <v>0</v>
      </c>
      <c r="V2" s="12">
        <v>0</v>
      </c>
      <c r="W2" s="12">
        <v>0</v>
      </c>
      <c r="X2" s="12">
        <v>0</v>
      </c>
      <c r="Y2" s="12">
        <v>0</v>
      </c>
      <c r="Z2" s="12">
        <v>0</v>
      </c>
      <c r="AA2" s="12">
        <v>0</v>
      </c>
      <c r="AB2" s="12">
        <v>0</v>
      </c>
      <c r="AC2" s="12">
        <v>0</v>
      </c>
      <c r="AD2" s="12">
        <v>0</v>
      </c>
      <c r="AE2" s="12">
        <v>0</v>
      </c>
    </row>
    <row r="3" spans="1:31" x14ac:dyDescent="0.25">
      <c r="A3" s="1" t="s">
        <v>150</v>
      </c>
      <c r="B3" s="12">
        <v>0</v>
      </c>
      <c r="C3" s="12">
        <v>0</v>
      </c>
      <c r="D3" s="12">
        <v>0</v>
      </c>
      <c r="E3" s="12">
        <v>0</v>
      </c>
      <c r="F3" s="12">
        <v>0</v>
      </c>
      <c r="G3" s="12">
        <v>0</v>
      </c>
      <c r="H3" s="12">
        <v>0</v>
      </c>
      <c r="I3" s="12">
        <v>0</v>
      </c>
      <c r="J3" s="12">
        <v>0</v>
      </c>
      <c r="K3" s="12">
        <v>0</v>
      </c>
      <c r="L3" s="12">
        <v>0</v>
      </c>
      <c r="M3" s="12">
        <v>0</v>
      </c>
      <c r="N3" s="12">
        <v>0</v>
      </c>
      <c r="O3" s="12">
        <v>0</v>
      </c>
      <c r="P3" s="12">
        <v>0</v>
      </c>
      <c r="Q3" s="12">
        <v>0</v>
      </c>
      <c r="R3" s="12">
        <v>0</v>
      </c>
      <c r="S3" s="12">
        <v>0</v>
      </c>
      <c r="T3" s="12">
        <v>0</v>
      </c>
      <c r="U3" s="12">
        <v>0</v>
      </c>
      <c r="V3" s="12">
        <v>0</v>
      </c>
      <c r="W3" s="12">
        <v>0</v>
      </c>
      <c r="X3" s="12">
        <v>0</v>
      </c>
      <c r="Y3" s="12">
        <v>0</v>
      </c>
      <c r="Z3" s="12">
        <v>0</v>
      </c>
      <c r="AA3" s="12">
        <v>0</v>
      </c>
      <c r="AB3" s="12">
        <v>0</v>
      </c>
      <c r="AC3" s="12">
        <v>0</v>
      </c>
      <c r="AD3" s="12">
        <v>0</v>
      </c>
      <c r="AE3" s="12">
        <v>0</v>
      </c>
    </row>
    <row r="4" spans="1:31" x14ac:dyDescent="0.25">
      <c r="A4" s="1" t="s">
        <v>151</v>
      </c>
      <c r="B4" s="11">
        <f>'Source-Table46'!B17/'Source-Table46'!B19</f>
        <v>0.61754468801812534</v>
      </c>
      <c r="C4" s="11">
        <f>'Source-Table46'!C17/'Source-Table46'!C19</f>
        <v>0.62256237774624534</v>
      </c>
      <c r="D4" s="11">
        <f>'Source-Table46'!D17/'Source-Table46'!D19</f>
        <v>0.61453169017585152</v>
      </c>
      <c r="E4" s="11">
        <f>'Source-Table46'!E17/'Source-Table46'!E19</f>
        <v>0.61070281094851109</v>
      </c>
      <c r="F4" s="11">
        <f>'Source-Table46'!F17/'Source-Table46'!F19</f>
        <v>0.60788876880440523</v>
      </c>
      <c r="G4" s="11">
        <f>'Source-Table46'!G17/'Source-Table46'!G19</f>
        <v>0.60437639238171093</v>
      </c>
      <c r="H4" s="11">
        <f>'Source-Table46'!H17/'Source-Table46'!H19</f>
        <v>0.60183446458333101</v>
      </c>
      <c r="I4" s="11">
        <f>'Source-Table46'!I17/'Source-Table46'!I19</f>
        <v>0.60016382190115125</v>
      </c>
      <c r="J4" s="11">
        <f>'Source-Table46'!J17/'Source-Table46'!J19</f>
        <v>0.59819037031350342</v>
      </c>
      <c r="K4" s="11">
        <f>'Source-Table46'!K17/'Source-Table46'!K19</f>
        <v>0.59605367132291376</v>
      </c>
      <c r="L4" s="11">
        <f>'Source-Table46'!L17/'Source-Table46'!L19</f>
        <v>0.59388978205835707</v>
      </c>
      <c r="M4" s="11">
        <f>'Source-Table46'!M17/'Source-Table46'!M19</f>
        <v>0.59204880422859607</v>
      </c>
      <c r="N4" s="11">
        <f>'Source-Table46'!N17/'Source-Table46'!N19</f>
        <v>0.59047627982878392</v>
      </c>
      <c r="O4" s="11">
        <f>'Source-Table46'!O17/'Source-Table46'!O19</f>
        <v>0.58887397768289129</v>
      </c>
      <c r="P4" s="11">
        <f>'Source-Table46'!P17/'Source-Table46'!P19</f>
        <v>0.5874685324273865</v>
      </c>
      <c r="Q4" s="11">
        <f>'Source-Table46'!Q17/'Source-Table46'!Q19</f>
        <v>0.58628542478268131</v>
      </c>
      <c r="R4" s="11">
        <f>'Source-Table46'!R17/'Source-Table46'!R19</f>
        <v>0.58528714847571184</v>
      </c>
      <c r="S4" s="11">
        <f>'Source-Table46'!S17/'Source-Table46'!S19</f>
        <v>0.58438242292934284</v>
      </c>
      <c r="T4" s="11">
        <f>'Source-Table46'!T17/'Source-Table46'!T19</f>
        <v>0.58338364779296215</v>
      </c>
      <c r="U4" s="11">
        <f>'Source-Table46'!U17/'Source-Table46'!U19</f>
        <v>0.58230618913368914</v>
      </c>
      <c r="V4" s="11">
        <f>'Source-Table46'!V17/'Source-Table46'!V19</f>
        <v>0.58117481362096435</v>
      </c>
      <c r="W4" s="11">
        <f>'Source-Table46'!W17/'Source-Table46'!W19</f>
        <v>0.58006966332010845</v>
      </c>
      <c r="X4" s="11">
        <f>'Source-Table46'!X17/'Source-Table46'!X19</f>
        <v>0.57909681313134209</v>
      </c>
      <c r="Y4" s="11">
        <f>'Source-Table46'!Y17/'Source-Table46'!Y19</f>
        <v>0.57831045172492013</v>
      </c>
      <c r="Z4" s="11">
        <f>'Source-Table46'!Z17/'Source-Table46'!Z19</f>
        <v>0.57764639906612147</v>
      </c>
      <c r="AA4" s="11">
        <f>'Source-Table46'!AA17/'Source-Table46'!AA19</f>
        <v>0.57715768811720458</v>
      </c>
      <c r="AB4" s="11">
        <f>'Source-Table46'!AB17/'Source-Table46'!AB19</f>
        <v>0.57683109227886287</v>
      </c>
      <c r="AC4" s="11">
        <f>'Source-Table46'!AC17/'Source-Table46'!AC19</f>
        <v>0.57662360584533734</v>
      </c>
      <c r="AD4" s="11">
        <f>'Source-Table46'!AD17/'Source-Table46'!AD19</f>
        <v>0.57658044816649945</v>
      </c>
      <c r="AE4" s="11">
        <f>'Source-Table46'!AE17/'Source-Table46'!AE19</f>
        <v>0.57664119519797186</v>
      </c>
    </row>
    <row r="5" spans="1:31" x14ac:dyDescent="0.25">
      <c r="A5" s="1" t="s">
        <v>152</v>
      </c>
      <c r="B5" s="11">
        <f>'Source-Table46'!B18/'Source-Table46'!B19*(1-'Biodiesel-Fraction'!B2)</f>
        <v>0.37508276828075321</v>
      </c>
      <c r="C5" s="11">
        <f>'Source-Table46'!C18/'Source-Table46'!C19*(1-'Biodiesel-Fraction'!C2)</f>
        <v>0.36996469781045438</v>
      </c>
      <c r="D5" s="11">
        <f>'Source-Table46'!D18/'Source-Table46'!D19*(1-'Biodiesel-Fraction'!D2)</f>
        <v>0.37464290474957906</v>
      </c>
      <c r="E5" s="11">
        <f>'Source-Table46'!E18/'Source-Table46'!E19*(1-'Biodiesel-Fraction'!E2)</f>
        <v>0.37806093646963568</v>
      </c>
      <c r="F5" s="11">
        <f>'Source-Table46'!F18/'Source-Table46'!F19*(1-'Biodiesel-Fraction'!F2)</f>
        <v>0.38111499282510353</v>
      </c>
      <c r="G5" s="11">
        <f>'Source-Table46'!G18/'Source-Table46'!G19*(1-'Biodiesel-Fraction'!G2)</f>
        <v>0.38519267434647492</v>
      </c>
      <c r="H5" s="11">
        <f>'Source-Table46'!H18/'Source-Table46'!H19*(1-'Biodiesel-Fraction'!H2)</f>
        <v>0.38782453617985241</v>
      </c>
      <c r="I5" s="11">
        <f>'Source-Table46'!I18/'Source-Table46'!I19*(1-'Biodiesel-Fraction'!I2)</f>
        <v>0.38966800982574507</v>
      </c>
      <c r="J5" s="11">
        <f>'Source-Table46'!J18/'Source-Table46'!J19*(1-'Biodiesel-Fraction'!J2)</f>
        <v>0.39148926411800516</v>
      </c>
      <c r="K5" s="11">
        <f>'Source-Table46'!K18/'Source-Table46'!K19*(1-'Biodiesel-Fraction'!K2)</f>
        <v>0.39352689015420478</v>
      </c>
      <c r="L5" s="11">
        <f>'Source-Table46'!L18/'Source-Table46'!L19*(1-'Biodiesel-Fraction'!L2)</f>
        <v>0.39572973341853385</v>
      </c>
      <c r="M5" s="11">
        <f>'Source-Table46'!M18/'Source-Table46'!M19*(1-'Biodiesel-Fraction'!M2)</f>
        <v>0.39757069046875926</v>
      </c>
      <c r="N5" s="11">
        <f>'Source-Table46'!N18/'Source-Table46'!N19*(1-'Biodiesel-Fraction'!N2)</f>
        <v>0.39932445990472287</v>
      </c>
      <c r="O5" s="11">
        <f>'Source-Table46'!O18/'Source-Table46'!O19*(1-'Biodiesel-Fraction'!O2)</f>
        <v>0.4008296254236281</v>
      </c>
      <c r="P5" s="11">
        <f>'Source-Table46'!P18/'Source-Table46'!P19*(1-'Biodiesel-Fraction'!P2)</f>
        <v>0.40248825038700037</v>
      </c>
      <c r="Q5" s="11">
        <f>'Source-Table46'!Q18/'Source-Table46'!Q19*(1-'Biodiesel-Fraction'!Q2)</f>
        <v>0.4037492517962511</v>
      </c>
      <c r="R5" s="11">
        <f>'Source-Table46'!R18/'Source-Table46'!R19*(1-'Biodiesel-Fraction'!R2)</f>
        <v>0.40479572370597838</v>
      </c>
      <c r="S5" s="11">
        <f>'Source-Table46'!S18/'Source-Table46'!S19*(1-'Biodiesel-Fraction'!S2)</f>
        <v>0.4057204775870783</v>
      </c>
      <c r="T5" s="11">
        <f>'Source-Table46'!T18/'Source-Table46'!T19*(1-'Biodiesel-Fraction'!T2)</f>
        <v>0.40674180230932616</v>
      </c>
      <c r="U5" s="11">
        <f>'Source-Table46'!U18/'Source-Table46'!U19*(1-'Biodiesel-Fraction'!U2)</f>
        <v>0.40780863777710152</v>
      </c>
      <c r="V5" s="11">
        <f>'Source-Table46'!V18/'Source-Table46'!V19*(1-'Biodiesel-Fraction'!V2)</f>
        <v>0.40880719116553349</v>
      </c>
      <c r="W5" s="11">
        <f>'Source-Table46'!W18/'Source-Table46'!W19*(1-'Biodiesel-Fraction'!W2)</f>
        <v>0.40992108616721568</v>
      </c>
      <c r="X5" s="11">
        <f>'Source-Table46'!X18/'Source-Table46'!X19*(1-'Biodiesel-Fraction'!X2)</f>
        <v>0.4108981964384808</v>
      </c>
      <c r="Y5" s="11">
        <f>'Source-Table46'!Y18/'Source-Table46'!Y19*(1-'Biodiesel-Fraction'!Y2)</f>
        <v>0.41173137883129302</v>
      </c>
      <c r="Z5" s="11">
        <f>'Source-Table46'!Z18/'Source-Table46'!Z19*(1-'Biodiesel-Fraction'!Z2)</f>
        <v>0.41244479589939531</v>
      </c>
      <c r="AA5" s="11">
        <f>'Source-Table46'!AA18/'Source-Table46'!AA19*(1-'Biodiesel-Fraction'!AA2)</f>
        <v>0.41296308797805908</v>
      </c>
      <c r="AB5" s="11">
        <f>'Source-Table46'!AB18/'Source-Table46'!AB19*(1-'Biodiesel-Fraction'!AB2)</f>
        <v>0.41334107549011623</v>
      </c>
      <c r="AC5" s="11">
        <f>'Source-Table46'!AC18/'Source-Table46'!AC19*(1-'Biodiesel-Fraction'!AC2)</f>
        <v>0.41354809378902047</v>
      </c>
      <c r="AD5" s="11">
        <f>'Source-Table46'!AD18/'Source-Table46'!AD19*(1-'Biodiesel-Fraction'!AD2)</f>
        <v>0.41364298295322804</v>
      </c>
      <c r="AE5" s="11">
        <f>'Source-Table46'!AE18/'Source-Table46'!AE19*(1-'Biodiesel-Fraction'!AE2)</f>
        <v>0.41354772238644955</v>
      </c>
    </row>
    <row r="6" spans="1:31" x14ac:dyDescent="0.25">
      <c r="A6" s="1" t="s">
        <v>156</v>
      </c>
      <c r="B6" s="12">
        <v>0</v>
      </c>
      <c r="C6" s="12">
        <v>0</v>
      </c>
      <c r="D6" s="12">
        <v>0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</row>
    <row r="7" spans="1:31" x14ac:dyDescent="0.25">
      <c r="A7" s="1" t="s">
        <v>155</v>
      </c>
      <c r="B7" s="11">
        <f>'Source-Table46'!B18/'Source-Table46'!B19*('Biodiesel-Fraction'!B2)</f>
        <v>7.3724555345484446E-3</v>
      </c>
      <c r="C7" s="11">
        <f>'Source-Table46'!C18/'Source-Table46'!C19*('Biodiesel-Fraction'!C2)</f>
        <v>7.4728089327166219E-3</v>
      </c>
      <c r="D7" s="11">
        <f>'Source-Table46'!D18/'Source-Table46'!D19*('Biodiesel-Fraction'!D2)</f>
        <v>1.0825492550417357E-2</v>
      </c>
      <c r="E7" s="11">
        <f>'Source-Table46'!E18/'Source-Table46'!E19*('Biodiesel-Fraction'!E2)</f>
        <v>1.1236309542311938E-2</v>
      </c>
      <c r="F7" s="11">
        <f>'Source-Table46'!F18/'Source-Table46'!F19*('Biodiesel-Fraction'!F2)</f>
        <v>1.0996182236038869E-2</v>
      </c>
      <c r="G7" s="11">
        <f>'Source-Table46'!G18/'Source-Table46'!G19*('Biodiesel-Fraction'!G2)</f>
        <v>1.0431018281174395E-2</v>
      </c>
      <c r="H7" s="11">
        <f>'Source-Table46'!H18/'Source-Table46'!H19*('Biodiesel-Fraction'!H2)</f>
        <v>1.0340886658375917E-2</v>
      </c>
      <c r="I7" s="11">
        <f>'Source-Table46'!I18/'Source-Table46'!I19*('Biodiesel-Fraction'!I2)</f>
        <v>1.0168225759547619E-2</v>
      </c>
      <c r="J7" s="11">
        <f>'Source-Table46'!J18/'Source-Table46'!J19*('Biodiesel-Fraction'!J2)</f>
        <v>1.0320307523958586E-2</v>
      </c>
      <c r="K7" s="11">
        <f>'Source-Table46'!K18/'Source-Table46'!K19*('Biodiesel-Fraction'!K2)</f>
        <v>1.0419410198820792E-2</v>
      </c>
      <c r="L7" s="11">
        <f>'Source-Table46'!L18/'Source-Table46'!L19*('Biodiesel-Fraction'!L2)</f>
        <v>1.03804845231091E-2</v>
      </c>
      <c r="M7" s="11">
        <f>'Source-Table46'!M18/'Source-Table46'!M19*('Biodiesel-Fraction'!M2)</f>
        <v>1.0380476536643774E-2</v>
      </c>
      <c r="N7" s="11">
        <f>'Source-Table46'!N18/'Source-Table46'!N19*('Biodiesel-Fraction'!N2)</f>
        <v>1.0199318156388205E-2</v>
      </c>
      <c r="O7" s="11">
        <f>'Source-Table46'!O18/'Source-Table46'!O19*('Biodiesel-Fraction'!O2)</f>
        <v>1.0296488287642631E-2</v>
      </c>
      <c r="P7" s="11">
        <f>'Source-Table46'!P18/'Source-Table46'!P19*('Biodiesel-Fraction'!P2)</f>
        <v>1.0043246567671726E-2</v>
      </c>
      <c r="Q7" s="11">
        <f>'Source-Table46'!Q18/'Source-Table46'!Q19*('Biodiesel-Fraction'!Q2)</f>
        <v>9.9652643204367428E-3</v>
      </c>
      <c r="R7" s="11">
        <f>'Source-Table46'!R18/'Source-Table46'!R19*('Biodiesel-Fraction'!R2)</f>
        <v>9.9171575324724873E-3</v>
      </c>
      <c r="S7" s="11">
        <f>'Source-Table46'!S18/'Source-Table46'!S19*('Biodiesel-Fraction'!S2)</f>
        <v>9.8971293452590012E-3</v>
      </c>
      <c r="T7" s="11">
        <f>'Source-Table46'!T18/'Source-Table46'!T19*('Biodiesel-Fraction'!T2)</f>
        <v>9.8746098335360296E-3</v>
      </c>
      <c r="U7" s="11">
        <f>'Source-Table46'!U18/'Source-Table46'!U19*('Biodiesel-Fraction'!U2)</f>
        <v>9.8850510386057806E-3</v>
      </c>
      <c r="V7" s="11">
        <f>'Source-Table46'!V18/'Source-Table46'!V19*('Biodiesel-Fraction'!V2)</f>
        <v>1.0018057256239889E-2</v>
      </c>
      <c r="W7" s="11">
        <f>'Source-Table46'!W18/'Source-Table46'!W19*('Biodiesel-Fraction'!W2)</f>
        <v>1.0009218452645513E-2</v>
      </c>
      <c r="X7" s="11">
        <f>'Source-Table46'!X18/'Source-Table46'!X19*('Biodiesel-Fraction'!X2)</f>
        <v>1.000505247456699E-2</v>
      </c>
      <c r="Y7" s="11">
        <f>'Source-Table46'!Y18/'Source-Table46'!Y19*('Biodiesel-Fraction'!Y2)</f>
        <v>9.9582312091734369E-3</v>
      </c>
      <c r="Z7" s="11">
        <f>'Source-Table46'!Z18/'Source-Table46'!Z19*('Biodiesel-Fraction'!Z2)</f>
        <v>9.9087436349312892E-3</v>
      </c>
      <c r="AA7" s="11">
        <f>'Source-Table46'!AA18/'Source-Table46'!AA19*('Biodiesel-Fraction'!AA2)</f>
        <v>9.8793143594318022E-3</v>
      </c>
      <c r="AB7" s="11">
        <f>'Source-Table46'!AB18/'Source-Table46'!AB19*('Biodiesel-Fraction'!AB2)</f>
        <v>9.8278614885574187E-3</v>
      </c>
      <c r="AC7" s="11">
        <f>'Source-Table46'!AC18/'Source-Table46'!AC19*('Biodiesel-Fraction'!AC2)</f>
        <v>9.8284202370016085E-3</v>
      </c>
      <c r="AD7" s="11">
        <f>'Source-Table46'!AD18/'Source-Table46'!AD19*('Biodiesel-Fraction'!AD2)</f>
        <v>9.7765688802724359E-3</v>
      </c>
      <c r="AE7" s="11">
        <f>'Source-Table46'!AE18/'Source-Table46'!AE19*('Biodiesel-Fraction'!AE2)</f>
        <v>9.8111413198676434E-3</v>
      </c>
    </row>
    <row r="8" spans="1:31" x14ac:dyDescent="0.25">
      <c r="A8" s="1" t="s">
        <v>153</v>
      </c>
      <c r="B8" s="12">
        <v>0</v>
      </c>
      <c r="C8" s="12">
        <v>0</v>
      </c>
      <c r="D8" s="12">
        <v>0</v>
      </c>
      <c r="E8" s="12">
        <v>0</v>
      </c>
      <c r="F8" s="12">
        <v>0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E1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40.140625" style="13" customWidth="1"/>
    <col min="2" max="2" width="12.140625" style="13" bestFit="1" customWidth="1"/>
    <col min="3" max="30" width="10.5703125" style="13" bestFit="1" customWidth="1"/>
    <col min="31" max="16384" width="9.140625" style="13"/>
  </cols>
  <sheetData>
    <row r="1" spans="1:31" x14ac:dyDescent="0.25">
      <c r="A1" s="1" t="s">
        <v>122</v>
      </c>
      <c r="B1" s="1">
        <v>2011</v>
      </c>
      <c r="C1" s="1">
        <v>2012</v>
      </c>
      <c r="D1" s="1">
        <v>2013</v>
      </c>
      <c r="E1" s="1">
        <v>2014</v>
      </c>
      <c r="F1" s="1">
        <v>2015</v>
      </c>
      <c r="G1" s="1">
        <v>2016</v>
      </c>
      <c r="H1" s="1">
        <v>2017</v>
      </c>
      <c r="I1" s="1">
        <v>2018</v>
      </c>
      <c r="J1" s="1">
        <v>2019</v>
      </c>
      <c r="K1" s="1">
        <v>2020</v>
      </c>
      <c r="L1" s="1">
        <v>2021</v>
      </c>
      <c r="M1" s="1">
        <v>2022</v>
      </c>
      <c r="N1" s="1">
        <v>2023</v>
      </c>
      <c r="O1" s="1">
        <v>2024</v>
      </c>
      <c r="P1" s="1">
        <v>2025</v>
      </c>
      <c r="Q1" s="1">
        <v>2026</v>
      </c>
      <c r="R1" s="1">
        <v>2027</v>
      </c>
      <c r="S1" s="1">
        <v>2028</v>
      </c>
      <c r="T1" s="1">
        <v>2029</v>
      </c>
      <c r="U1" s="1">
        <v>2030</v>
      </c>
      <c r="V1" s="1">
        <v>2031</v>
      </c>
      <c r="W1" s="1">
        <v>2032</v>
      </c>
      <c r="X1" s="1">
        <v>2033</v>
      </c>
      <c r="Y1" s="1">
        <v>2034</v>
      </c>
      <c r="Z1" s="1">
        <v>2035</v>
      </c>
      <c r="AA1" s="1">
        <v>2036</v>
      </c>
      <c r="AB1" s="1">
        <v>2037</v>
      </c>
      <c r="AC1" s="1">
        <v>2038</v>
      </c>
      <c r="AD1" s="1">
        <v>2039</v>
      </c>
      <c r="AE1" s="1">
        <v>2040</v>
      </c>
    </row>
    <row r="2" spans="1:31" x14ac:dyDescent="0.25">
      <c r="A2" s="1" t="s">
        <v>149</v>
      </c>
      <c r="B2" s="12">
        <v>0</v>
      </c>
      <c r="C2" s="12">
        <v>0</v>
      </c>
      <c r="D2" s="12">
        <v>0</v>
      </c>
      <c r="E2" s="12">
        <v>0</v>
      </c>
      <c r="F2" s="12">
        <v>0</v>
      </c>
      <c r="G2" s="12">
        <v>0</v>
      </c>
      <c r="H2" s="12">
        <v>0</v>
      </c>
      <c r="I2" s="12">
        <v>0</v>
      </c>
      <c r="J2" s="12">
        <v>0</v>
      </c>
      <c r="K2" s="12">
        <v>0</v>
      </c>
      <c r="L2" s="12">
        <v>0</v>
      </c>
      <c r="M2" s="12">
        <v>0</v>
      </c>
      <c r="N2" s="12">
        <v>0</v>
      </c>
      <c r="O2" s="12">
        <v>0</v>
      </c>
      <c r="P2" s="12">
        <v>0</v>
      </c>
      <c r="Q2" s="12">
        <v>0</v>
      </c>
      <c r="R2" s="12">
        <v>0</v>
      </c>
      <c r="S2" s="12">
        <v>0</v>
      </c>
      <c r="T2" s="12">
        <v>0</v>
      </c>
      <c r="U2" s="12">
        <v>0</v>
      </c>
      <c r="V2" s="12">
        <v>0</v>
      </c>
      <c r="W2" s="12">
        <v>0</v>
      </c>
      <c r="X2" s="12">
        <v>0</v>
      </c>
      <c r="Y2" s="12">
        <v>0</v>
      </c>
      <c r="Z2" s="12">
        <v>0</v>
      </c>
      <c r="AA2" s="12">
        <v>0</v>
      </c>
      <c r="AB2" s="12">
        <v>0</v>
      </c>
      <c r="AC2" s="12">
        <v>0</v>
      </c>
      <c r="AD2" s="12">
        <v>0</v>
      </c>
      <c r="AE2" s="12">
        <v>0</v>
      </c>
    </row>
    <row r="3" spans="1:31" x14ac:dyDescent="0.25">
      <c r="A3" s="1" t="s">
        <v>150</v>
      </c>
      <c r="B3" s="10">
        <f>SUM('Source-Table46'!B65,'Source-Table46'!B71,'Source-Table46'!B77)/'Source-Table46'!B80</f>
        <v>4.1373886427805526E-2</v>
      </c>
      <c r="C3" s="10">
        <f>SUM('Source-Table46'!C65,'Source-Table46'!C71,'Source-Table46'!C77)/'Source-Table46'!C80</f>
        <v>5.2997570614076638E-2</v>
      </c>
      <c r="D3" s="10">
        <f>SUM('Source-Table46'!D65,'Source-Table46'!D71,'Source-Table46'!D77)/'Source-Table46'!D80</f>
        <v>6.2510019291053168E-2</v>
      </c>
      <c r="E3" s="10">
        <f>SUM('Source-Table46'!E65,'Source-Table46'!E71,'Source-Table46'!E77)/'Source-Table46'!E80</f>
        <v>7.2292501041377799E-2</v>
      </c>
      <c r="F3" s="10">
        <f>SUM('Source-Table46'!F65,'Source-Table46'!F71,'Source-Table46'!F77)/'Source-Table46'!F80</f>
        <v>8.1193146585545953E-2</v>
      </c>
      <c r="G3" s="10">
        <f>SUM('Source-Table46'!G65,'Source-Table46'!G71,'Source-Table46'!G77)/'Source-Table46'!G80</f>
        <v>8.9141324587286866E-2</v>
      </c>
      <c r="H3" s="10">
        <f>SUM('Source-Table46'!H65,'Source-Table46'!H71,'Source-Table46'!H77)/'Source-Table46'!H80</f>
        <v>9.6846470152711625E-2</v>
      </c>
      <c r="I3" s="10">
        <f>SUM('Source-Table46'!I65,'Source-Table46'!I71,'Source-Table46'!I77)/'Source-Table46'!I80</f>
        <v>0.10432953855864549</v>
      </c>
      <c r="J3" s="10">
        <f>SUM('Source-Table46'!J65,'Source-Table46'!J71,'Source-Table46'!J77)/'Source-Table46'!J80</f>
        <v>0.1120415191512583</v>
      </c>
      <c r="K3" s="10">
        <f>SUM('Source-Table46'!K65,'Source-Table46'!K71,'Source-Table46'!K77)/'Source-Table46'!K80</f>
        <v>0.12009698991029735</v>
      </c>
      <c r="L3" s="10">
        <f>SUM('Source-Table46'!L65,'Source-Table46'!L71,'Source-Table46'!L77)/'Source-Table46'!L80</f>
        <v>0.12820393921876128</v>
      </c>
      <c r="M3" s="10">
        <f>SUM('Source-Table46'!M65,'Source-Table46'!M71,'Source-Table46'!M77)/'Source-Table46'!M80</f>
        <v>0.13652302148364287</v>
      </c>
      <c r="N3" s="10">
        <f>SUM('Source-Table46'!N65,'Source-Table46'!N71,'Source-Table46'!N77)/'Source-Table46'!N80</f>
        <v>0.14488640631488811</v>
      </c>
      <c r="O3" s="10">
        <f>SUM('Source-Table46'!O65,'Source-Table46'!O71,'Source-Table46'!O77)/'Source-Table46'!O80</f>
        <v>0.153151053724389</v>
      </c>
      <c r="P3" s="10">
        <f>SUM('Source-Table46'!P65,'Source-Table46'!P71,'Source-Table46'!P77)/'Source-Table46'!P80</f>
        <v>0.16139767382742221</v>
      </c>
      <c r="Q3" s="10">
        <f>SUM('Source-Table46'!Q65,'Source-Table46'!Q71,'Source-Table46'!Q77)/'Source-Table46'!Q80</f>
        <v>0.16964786105017562</v>
      </c>
      <c r="R3" s="10">
        <f>SUM('Source-Table46'!R65,'Source-Table46'!R71,'Source-Table46'!R77)/'Source-Table46'!R80</f>
        <v>0.17790235465019488</v>
      </c>
      <c r="S3" s="10">
        <f>SUM('Source-Table46'!S65,'Source-Table46'!S71,'Source-Table46'!S77)/'Source-Table46'!S80</f>
        <v>0.18603966511208236</v>
      </c>
      <c r="T3" s="10">
        <f>SUM('Source-Table46'!T65,'Source-Table46'!T71,'Source-Table46'!T77)/'Source-Table46'!T80</f>
        <v>0.19400456799033694</v>
      </c>
      <c r="U3" s="10">
        <f>SUM('Source-Table46'!U65,'Source-Table46'!U71,'Source-Table46'!U77)/'Source-Table46'!U80</f>
        <v>0.20182508618304276</v>
      </c>
      <c r="V3" s="10">
        <f>SUM('Source-Table46'!V65,'Source-Table46'!V71,'Source-Table46'!V77)/'Source-Table46'!V80</f>
        <v>0.20977552666129551</v>
      </c>
      <c r="W3" s="10">
        <f>SUM('Source-Table46'!W65,'Source-Table46'!W71,'Source-Table46'!W77)/'Source-Table46'!W80</f>
        <v>0.21806314637578528</v>
      </c>
      <c r="X3" s="10">
        <f>SUM('Source-Table46'!X65,'Source-Table46'!X71,'Source-Table46'!X77)/'Source-Table46'!X80</f>
        <v>0.22645644700293255</v>
      </c>
      <c r="Y3" s="10">
        <f>SUM('Source-Table46'!Y65,'Source-Table46'!Y71,'Source-Table46'!Y77)/'Source-Table46'!Y80</f>
        <v>0.2349533775413469</v>
      </c>
      <c r="Z3" s="10">
        <f>SUM('Source-Table46'!Z65,'Source-Table46'!Z71,'Source-Table46'!Z77)/'Source-Table46'!Z80</f>
        <v>0.24342497640285621</v>
      </c>
      <c r="AA3" s="10">
        <f>SUM('Source-Table46'!AA65,'Source-Table46'!AA71,'Source-Table46'!AA77)/'Source-Table46'!AA80</f>
        <v>0.25173418104692108</v>
      </c>
      <c r="AB3" s="10">
        <f>SUM('Source-Table46'!AB65,'Source-Table46'!AB71,'Source-Table46'!AB77)/'Source-Table46'!AB80</f>
        <v>0.26010633728439808</v>
      </c>
      <c r="AC3" s="10">
        <f>SUM('Source-Table46'!AC65,'Source-Table46'!AC71,'Source-Table46'!AC77)/'Source-Table46'!AC80</f>
        <v>0.2685266948317882</v>
      </c>
      <c r="AD3" s="10">
        <f>SUM('Source-Table46'!AD65,'Source-Table46'!AD71,'Source-Table46'!AD77)/'Source-Table46'!AD80</f>
        <v>0.27604195239114016</v>
      </c>
      <c r="AE3" s="10">
        <f>SUM('Source-Table46'!AE65,'Source-Table46'!AE71,'Source-Table46'!AE77)/'Source-Table46'!AE80</f>
        <v>0.28018577100304576</v>
      </c>
    </row>
    <row r="4" spans="1:31" x14ac:dyDescent="0.25">
      <c r="A4" s="1" t="s">
        <v>151</v>
      </c>
      <c r="B4" s="10">
        <f>SUM('Source-Table46'!B63,'Source-Table46'!B69,'Source-Table46'!B75)/'Source-Table46'!B80</f>
        <v>9.9861944564696339E-2</v>
      </c>
      <c r="C4" s="10">
        <f>SUM('Source-Table46'!C63,'Source-Table46'!C69,'Source-Table46'!C75)/'Source-Table46'!C80</f>
        <v>0.10432880644619427</v>
      </c>
      <c r="D4" s="10">
        <f>SUM('Source-Table46'!D63,'Source-Table46'!D69,'Source-Table46'!D75)/'Source-Table46'!D80</f>
        <v>0.10346039491628792</v>
      </c>
      <c r="E4" s="10">
        <f>SUM('Source-Table46'!E63,'Source-Table46'!E69,'Source-Table46'!E75)/'Source-Table46'!E80</f>
        <v>0.10349349971292049</v>
      </c>
      <c r="F4" s="10">
        <f>SUM('Source-Table46'!F63,'Source-Table46'!F69,'Source-Table46'!F75)/'Source-Table46'!F80</f>
        <v>0.10352804113665537</v>
      </c>
      <c r="G4" s="10">
        <f>SUM('Source-Table46'!G63,'Source-Table46'!G69,'Source-Table46'!G75)/'Source-Table46'!G80</f>
        <v>0.10328467825106022</v>
      </c>
      <c r="H4" s="10">
        <f>SUM('Source-Table46'!H63,'Source-Table46'!H69,'Source-Table46'!H75)/'Source-Table46'!H80</f>
        <v>0.10304791395242464</v>
      </c>
      <c r="I4" s="10">
        <f>SUM('Source-Table46'!I63,'Source-Table46'!I69,'Source-Table46'!I75)/'Source-Table46'!I80</f>
        <v>0.10281774590157816</v>
      </c>
      <c r="J4" s="10">
        <f>SUM('Source-Table46'!J63,'Source-Table46'!J69,'Source-Table46'!J75)/'Source-Table46'!J80</f>
        <v>0.1025890977311711</v>
      </c>
      <c r="K4" s="10">
        <f>SUM('Source-Table46'!K63,'Source-Table46'!K69,'Source-Table46'!K75)/'Source-Table46'!K80</f>
        <v>0.10236056454757374</v>
      </c>
      <c r="L4" s="10">
        <f>SUM('Source-Table46'!L63,'Source-Table46'!L69,'Source-Table46'!L75)/'Source-Table46'!L80</f>
        <v>0.10213456084772812</v>
      </c>
      <c r="M4" s="10">
        <f>SUM('Source-Table46'!M63,'Source-Table46'!M69,'Source-Table46'!M75)/'Source-Table46'!M80</f>
        <v>0.10191016308887658</v>
      </c>
      <c r="N4" s="10">
        <f>SUM('Source-Table46'!N63,'Source-Table46'!N69,'Source-Table46'!N75)/'Source-Table46'!N80</f>
        <v>0.10168893369459978</v>
      </c>
      <c r="O4" s="10">
        <f>SUM('Source-Table46'!O63,'Source-Table46'!O69,'Source-Table46'!O75)/'Source-Table46'!O80</f>
        <v>0.10147246052949238</v>
      </c>
      <c r="P4" s="10">
        <f>SUM('Source-Table46'!P63,'Source-Table46'!P69,'Source-Table46'!P75)/'Source-Table46'!P80</f>
        <v>0.10125959778282043</v>
      </c>
      <c r="Q4" s="10">
        <f>SUM('Source-Table46'!Q63,'Source-Table46'!Q69,'Source-Table46'!Q75)/'Source-Table46'!Q80</f>
        <v>0.10104968562753899</v>
      </c>
      <c r="R4" s="10">
        <f>SUM('Source-Table46'!R63,'Source-Table46'!R69,'Source-Table46'!R75)/'Source-Table46'!R80</f>
        <v>0.10084321191797251</v>
      </c>
      <c r="S4" s="10">
        <f>SUM('Source-Table46'!S63,'Source-Table46'!S69,'Source-Table46'!S75)/'Source-Table46'!S80</f>
        <v>0.10064044749158095</v>
      </c>
      <c r="T4" s="10">
        <f>SUM('Source-Table46'!T63,'Source-Table46'!T69,'Source-Table46'!T75)/'Source-Table46'!T80</f>
        <v>0.10044166994448676</v>
      </c>
      <c r="U4" s="10">
        <f>SUM('Source-Table46'!U63,'Source-Table46'!U69,'Source-Table46'!U75)/'Source-Table46'!U80</f>
        <v>0.10024657403915964</v>
      </c>
      <c r="V4" s="10">
        <f>SUM('Source-Table46'!V63,'Source-Table46'!V69,'Source-Table46'!V75)/'Source-Table46'!V80</f>
        <v>0.10005237162537524</v>
      </c>
      <c r="W4" s="10">
        <f>SUM('Source-Table46'!W63,'Source-Table46'!W69,'Source-Table46'!W75)/'Source-Table46'!W80</f>
        <v>9.9856931521465034E-2</v>
      </c>
      <c r="X4" s="10">
        <f>SUM('Source-Table46'!X63,'Source-Table46'!X69,'Source-Table46'!X75)/'Source-Table46'!X80</f>
        <v>9.9662537109544161E-2</v>
      </c>
      <c r="Y4" s="10">
        <f>SUM('Source-Table46'!Y63,'Source-Table46'!Y69,'Source-Table46'!Y75)/'Source-Table46'!Y80</f>
        <v>9.9469111560588103E-2</v>
      </c>
      <c r="Z4" s="10">
        <f>SUM('Source-Table46'!Z63,'Source-Table46'!Z69,'Source-Table46'!Z75)/'Source-Table46'!Z80</f>
        <v>9.9277885073090891E-2</v>
      </c>
      <c r="AA4" s="10">
        <f>SUM('Source-Table46'!AA63,'Source-Table46'!AA69,'Source-Table46'!AA75)/'Source-Table46'!AA80</f>
        <v>9.9090302311916151E-2</v>
      </c>
      <c r="AB4" s="10">
        <f>SUM('Source-Table46'!AB63,'Source-Table46'!AB69,'Source-Table46'!AB75)/'Source-Table46'!AB80</f>
        <v>9.8904623825420701E-2</v>
      </c>
      <c r="AC4" s="10">
        <f>SUM('Source-Table46'!AC63,'Source-Table46'!AC69,'Source-Table46'!AC75)/'Source-Table46'!AC80</f>
        <v>9.8720977688642492E-2</v>
      </c>
      <c r="AD4" s="10">
        <f>SUM('Source-Table46'!AD63,'Source-Table46'!AD69,'Source-Table46'!AD75)/'Source-Table46'!AD80</f>
        <v>9.8549088965592571E-2</v>
      </c>
      <c r="AE4" s="10">
        <f>SUM('Source-Table46'!AE63,'Source-Table46'!AE69,'Source-Table46'!AE75)/'Source-Table46'!AE80</f>
        <v>9.8413546688210091E-2</v>
      </c>
    </row>
    <row r="5" spans="1:31" x14ac:dyDescent="0.25">
      <c r="A5" s="1" t="s">
        <v>152</v>
      </c>
      <c r="B5" s="10">
        <f>SUM('Source-Table46'!B64,'Source-Table46'!B70,'Source-Table46'!B76)/'Source-Table46'!B80*(1-'Biodiesel-Fraction'!B2)</f>
        <v>0.84150608304929708</v>
      </c>
      <c r="C5" s="10">
        <f>SUM('Source-Table46'!C64,'Source-Table46'!C70,'Source-Table46'!C76)/'Source-Table46'!C80*(1-'Biodiesel-Fraction'!C2)</f>
        <v>0.82526245446739477</v>
      </c>
      <c r="D5" s="10">
        <f>SUM('Source-Table46'!D64,'Source-Table46'!D70,'Source-Table46'!D76)/'Source-Table46'!D80*(1-'Biodiesel-Fraction'!D2)</f>
        <v>0.80989801203181488</v>
      </c>
      <c r="E5" s="10">
        <f>SUM('Source-Table46'!E64,'Source-Table46'!E70,'Source-Table46'!E76)/'Source-Table46'!E80*(1-'Biodiesel-Fraction'!E2)</f>
        <v>0.79971251095459162</v>
      </c>
      <c r="F5" s="10">
        <f>SUM('Source-Table46'!F64,'Source-Table46'!F70,'Source-Table46'!F76)/'Source-Table46'!F80*(1-'Biodiesel-Fraction'!F2)</f>
        <v>0.79169882338389685</v>
      </c>
      <c r="G5" s="10">
        <f>SUM('Source-Table46'!G64,'Source-Table46'!G70,'Source-Table46'!G76)/'Source-Table46'!G80*(1-'Biodiesel-Fraction'!G2)</f>
        <v>0.78556518192900282</v>
      </c>
      <c r="H5" s="10">
        <f>SUM('Source-Table46'!H64,'Source-Table46'!H70,'Source-Table46'!H76)/'Source-Table46'!H80*(1-'Biodiesel-Fraction'!H2)</f>
        <v>0.77861075360203669</v>
      </c>
      <c r="I5" s="10">
        <f>SUM('Source-Table46'!I64,'Source-Table46'!I70,'Source-Table46'!I76)/'Source-Table46'!I80*(1-'Biodiesel-Fraction'!I2)</f>
        <v>0.7719757378784442</v>
      </c>
      <c r="J5" s="10">
        <f>SUM('Source-Table46'!J64,'Source-Table46'!J70,'Source-Table46'!J76)/'Source-Table46'!J80*(1-'Biodiesel-Fraction'!J2)</f>
        <v>0.76448544883197067</v>
      </c>
      <c r="K5" s="10">
        <f>SUM('Source-Table46'!K64,'Source-Table46'!K70,'Source-Table46'!K76)/'Source-Table46'!K80*(1-'Biodiesel-Fraction'!K2)</f>
        <v>0.75677621361830016</v>
      </c>
      <c r="L5" s="10">
        <f>SUM('Source-Table46'!L64,'Source-Table46'!L70,'Source-Table46'!L76)/'Source-Table46'!L80*(1-'Biodiesel-Fraction'!L2)</f>
        <v>0.74927963263446817</v>
      </c>
      <c r="M5" s="10">
        <f>SUM('Source-Table46'!M64,'Source-Table46'!M70,'Source-Table46'!M76)/'Source-Table46'!M80*(1-'Biodiesel-Fraction'!M2)</f>
        <v>0.74148129374091976</v>
      </c>
      <c r="N5" s="10">
        <f>SUM('Source-Table46'!N64,'Source-Table46'!N70,'Source-Table46'!N76)/'Source-Table46'!N80*(1-'Biodiesel-Fraction'!N2)</f>
        <v>0.73395463785140702</v>
      </c>
      <c r="O5" s="10">
        <f>SUM('Source-Table46'!O64,'Source-Table46'!O70,'Source-Table46'!O76)/'Source-Table46'!O80*(1-'Biodiesel-Fraction'!O2)</f>
        <v>0.72600496263710845</v>
      </c>
      <c r="P5" s="10">
        <f>SUM('Source-Table46'!P64,'Source-Table46'!P70,'Source-Table46'!P76)/'Source-Table46'!P80*(1-'Biodiesel-Fraction'!P2)</f>
        <v>0.71868915329360561</v>
      </c>
      <c r="Q5" s="10">
        <f>SUM('Source-Table46'!Q64,'Source-Table46'!Q70,'Source-Table46'!Q76)/'Source-Table46'!Q80*(1-'Biodiesel-Fraction'!Q2)</f>
        <v>0.7110344624188254</v>
      </c>
      <c r="R5" s="10">
        <f>SUM('Source-Table46'!R64,'Source-Table46'!R70,'Source-Table46'!R76)/'Source-Table46'!R80*(1-'Biodiesel-Fraction'!R2)</f>
        <v>0.70330752941343366</v>
      </c>
      <c r="S5" s="10">
        <f>SUM('Source-Table46'!S64,'Source-Table46'!S70,'Source-Table46'!S76)/'Source-Table46'!S80*(1-'Biodiesel-Fraction'!S2)</f>
        <v>0.69563601926519336</v>
      </c>
      <c r="T5" s="10">
        <f>SUM('Source-Table46'!T64,'Source-Table46'!T70,'Source-Table46'!T76)/'Source-Table46'!T80*(1-'Biodiesel-Fraction'!T2)</f>
        <v>0.68813488571320702</v>
      </c>
      <c r="U5" s="10">
        <f>SUM('Source-Table46'!U64,'Source-Table46'!U70,'Source-Table46'!U76)/'Source-Table46'!U80*(1-'Biodiesel-Fraction'!U2)</f>
        <v>0.68071725247320614</v>
      </c>
      <c r="V5" s="10">
        <f>SUM('Source-Table46'!V64,'Source-Table46'!V70,'Source-Table46'!V76)/'Source-Table46'!V80*(1-'Biodiesel-Fraction'!V2)</f>
        <v>0.67297150560401842</v>
      </c>
      <c r="W5" s="10">
        <f>SUM('Source-Table46'!W64,'Source-Table46'!W70,'Source-Table46'!W76)/'Source-Table46'!W80*(1-'Biodiesel-Fraction'!W2)</f>
        <v>0.6651319386220389</v>
      </c>
      <c r="X5" s="10">
        <f>SUM('Source-Table46'!X64,'Source-Table46'!X70,'Source-Table46'!X76)/'Source-Table46'!X80*(1-'Biodiesel-Fraction'!X2)</f>
        <v>0.65717409482395894</v>
      </c>
      <c r="Y5" s="10">
        <f>SUM('Source-Table46'!Y64,'Source-Table46'!Y70,'Source-Table46'!Y76)/'Source-Table46'!Y80*(1-'Biodiesel-Fraction'!Y2)</f>
        <v>0.6491731064884565</v>
      </c>
      <c r="Z5" s="10">
        <f>SUM('Source-Table46'!Z64,'Source-Table46'!Z70,'Source-Table46'!Z76)/'Source-Table46'!Z80*(1-'Biodiesel-Fraction'!Z2)</f>
        <v>0.64119137242653768</v>
      </c>
      <c r="AA5" s="10">
        <f>SUM('Source-Table46'!AA64,'Source-Table46'!AA70,'Source-Table46'!AA76)/'Source-Table46'!AA80*(1-'Biodiesel-Fraction'!AA2)</f>
        <v>0.63332489949930404</v>
      </c>
      <c r="AB5" s="10">
        <f>SUM('Source-Table46'!AB64,'Source-Table46'!AB70,'Source-Table46'!AB76)/'Source-Table46'!AB80*(1-'Biodiesel-Fraction'!AB2)</f>
        <v>0.62542103868984156</v>
      </c>
      <c r="AC5" s="10">
        <f>SUM('Source-Table46'!AC64,'Source-Table46'!AC70,'Source-Table46'!AC76)/'Source-Table46'!AC80*(1-'Biodiesel-Fraction'!AC2)</f>
        <v>0.617383712578778</v>
      </c>
      <c r="AD5" s="10">
        <f>SUM('Source-Table46'!AD64,'Source-Table46'!AD70,'Source-Table46'!AD76)/'Source-Table46'!AD80*(1-'Biodiesel-Fraction'!AD2)</f>
        <v>0.61029060642157495</v>
      </c>
      <c r="AE5" s="10">
        <f>SUM('Source-Table46'!AE64,'Source-Table46'!AE70,'Source-Table46'!AE76)/'Source-Table46'!AE80*(1-'Biodiesel-Fraction'!AE2)</f>
        <v>0.60632364184637355</v>
      </c>
    </row>
    <row r="6" spans="1:31" x14ac:dyDescent="0.25">
      <c r="A6" s="1" t="s">
        <v>156</v>
      </c>
      <c r="B6" s="12">
        <v>0</v>
      </c>
      <c r="C6" s="12">
        <v>0</v>
      </c>
      <c r="D6" s="12">
        <v>0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</row>
    <row r="7" spans="1:31" x14ac:dyDescent="0.25">
      <c r="A7" s="1" t="s">
        <v>155</v>
      </c>
      <c r="B7" s="10">
        <f>SUM('Source-Table46'!B64,'Source-Table46'!B70,'Source-Table46'!B76)/'Source-Table46'!B80*('Biodiesel-Fraction'!B2)</f>
        <v>1.6540259121392755E-2</v>
      </c>
      <c r="C7" s="10">
        <f>SUM('Source-Table46'!C64,'Source-Table46'!C70,'Source-Table46'!C76)/'Source-Table46'!C80*('Biodiesel-Fraction'!C2)</f>
        <v>1.6669235411047711E-2</v>
      </c>
      <c r="D7" s="10">
        <f>SUM('Source-Table46'!D64,'Source-Table46'!D70,'Source-Table46'!D76)/'Source-Table46'!D80*('Biodiesel-Fraction'!D2)</f>
        <v>2.3402404755826594E-2</v>
      </c>
      <c r="E7" s="10">
        <f>SUM('Source-Table46'!E64,'Source-Table46'!E70,'Source-Table46'!E76)/'Source-Table46'!E80*('Biodiesel-Fraction'!E2)</f>
        <v>2.3768171876882134E-2</v>
      </c>
      <c r="F7" s="10">
        <f>SUM('Source-Table46'!F64,'Source-Table46'!F70,'Source-Table46'!F76)/'Source-Table46'!F80*('Biodiesel-Fraction'!F2)</f>
        <v>2.2842618899493083E-2</v>
      </c>
      <c r="G7" s="10">
        <f>SUM('Source-Table46'!G64,'Source-Table46'!G70,'Source-Table46'!G76)/'Source-Table46'!G80*('Biodiesel-Fraction'!G2)</f>
        <v>2.127310647238561E-2</v>
      </c>
      <c r="H7" s="10">
        <f>SUM('Source-Table46'!H64,'Source-Table46'!H70,'Source-Table46'!H76)/'Source-Table46'!H80*('Biodiesel-Fraction'!H2)</f>
        <v>2.0760743075465059E-2</v>
      </c>
      <c r="I7" s="10">
        <f>SUM('Source-Table46'!I64,'Source-Table46'!I70,'Source-Table46'!I76)/'Source-Table46'!I80*('Biodiesel-Fraction'!I2)</f>
        <v>2.0144388006476679E-2</v>
      </c>
      <c r="J7" s="10">
        <f>SUM('Source-Table46'!J64,'Source-Table46'!J70,'Source-Table46'!J76)/'Source-Table46'!J80*('Biodiesel-Fraction'!J2)</f>
        <v>2.0153106745627824E-2</v>
      </c>
      <c r="K7" s="10">
        <f>SUM('Source-Table46'!K64,'Source-Table46'!K70,'Source-Table46'!K76)/'Source-Table46'!K80*('Biodiesel-Fraction'!K2)</f>
        <v>2.0037161362237974E-2</v>
      </c>
      <c r="L7" s="10">
        <f>SUM('Source-Table46'!L64,'Source-Table46'!L70,'Source-Table46'!L76)/'Source-Table46'!L80*('Biodiesel-Fraction'!L2)</f>
        <v>1.9654539381848468E-2</v>
      </c>
      <c r="M7" s="10">
        <f>SUM('Source-Table46'!M64,'Source-Table46'!M70,'Source-Table46'!M76)/'Source-Table46'!M80*('Biodiesel-Fraction'!M2)</f>
        <v>1.9359900909603663E-2</v>
      </c>
      <c r="N7" s="10">
        <f>SUM('Source-Table46'!N64,'Source-Table46'!N70,'Source-Table46'!N76)/'Source-Table46'!N80*('Biodiesel-Fraction'!N2)</f>
        <v>1.8746251771277107E-2</v>
      </c>
      <c r="O7" s="10">
        <f>SUM('Source-Table46'!O64,'Source-Table46'!O70,'Source-Table46'!O76)/'Source-Table46'!O80*('Biodiesel-Fraction'!O2)</f>
        <v>1.8649573585442766E-2</v>
      </c>
      <c r="P7" s="10">
        <f>SUM('Source-Table46'!P64,'Source-Table46'!P70,'Source-Table46'!P76)/'Source-Table46'!P80*('Biodiesel-Fraction'!P2)</f>
        <v>1.793337411737779E-2</v>
      </c>
      <c r="Q7" s="10">
        <f>SUM('Source-Table46'!Q64,'Source-Table46'!Q70,'Source-Table46'!Q76)/'Source-Table46'!Q80*('Biodiesel-Fraction'!Q2)</f>
        <v>1.7549621026960952E-2</v>
      </c>
      <c r="R7" s="10">
        <f>SUM('Source-Table46'!R64,'Source-Table46'!R70,'Source-Table46'!R76)/'Source-Table46'!R80*('Biodiesel-Fraction'!R2)</f>
        <v>1.7230447740681106E-2</v>
      </c>
      <c r="S7" s="10">
        <f>SUM('Source-Table46'!S64,'Source-Table46'!S70,'Source-Table46'!S76)/'Source-Table46'!S80*('Biodiesel-Fraction'!S2)</f>
        <v>1.6969317646558874E-2</v>
      </c>
      <c r="T7" s="10">
        <f>SUM('Source-Table46'!T64,'Source-Table46'!T70,'Source-Table46'!T76)/'Source-Table46'!T80*('Biodiesel-Fraction'!T2)</f>
        <v>1.6706085951045665E-2</v>
      </c>
      <c r="U7" s="10">
        <f>SUM('Source-Table46'!U64,'Source-Table46'!U70,'Source-Table46'!U76)/'Source-Table46'!U80*('Biodiesel-Fraction'!U2)</f>
        <v>1.6500201712831324E-2</v>
      </c>
      <c r="V7" s="10">
        <f>SUM('Source-Table46'!V64,'Source-Table46'!V70,'Source-Table46'!V76)/'Source-Table46'!V80*('Biodiesel-Fraction'!V2)</f>
        <v>1.649155695069247E-2</v>
      </c>
      <c r="W7" s="10">
        <f>SUM('Source-Table46'!W64,'Source-Table46'!W70,'Source-Table46'!W76)/'Source-Table46'!W80*('Biodiesel-Fraction'!W2)</f>
        <v>1.6240810971075239E-2</v>
      </c>
      <c r="X7" s="10">
        <f>SUM('Source-Table46'!X64,'Source-Table46'!X70,'Source-Table46'!X76)/'Source-Table46'!X80*('Biodiesel-Fraction'!X2)</f>
        <v>1.6001679638971554E-2</v>
      </c>
      <c r="Y7" s="10">
        <f>SUM('Source-Table46'!Y64,'Source-Table46'!Y70,'Source-Table46'!Y76)/'Source-Table46'!Y80*('Biodiesel-Fraction'!Y2)</f>
        <v>1.5701052243186683E-2</v>
      </c>
      <c r="Z7" s="10">
        <f>SUM('Source-Table46'!Z64,'Source-Table46'!Z70,'Source-Table46'!Z76)/'Source-Table46'!Z80*('Biodiesel-Fraction'!Z2)</f>
        <v>1.5404245594734214E-2</v>
      </c>
      <c r="AA7" s="10">
        <f>SUM('Source-Table46'!AA64,'Source-Table46'!AA70,'Source-Table46'!AA76)/'Source-Table46'!AA80*('Biodiesel-Fraction'!AA2)</f>
        <v>1.5151029125735339E-2</v>
      </c>
      <c r="AB7" s="10">
        <f>SUM('Source-Table46'!AB64,'Source-Table46'!AB70,'Source-Table46'!AB76)/'Source-Table46'!AB80*('Biodiesel-Fraction'!AB2)</f>
        <v>1.4870410188450891E-2</v>
      </c>
      <c r="AC7" s="10">
        <f>SUM('Source-Table46'!AC64,'Source-Table46'!AC70,'Source-Table46'!AC76)/'Source-Table46'!AC80*('Biodiesel-Fraction'!AC2)</f>
        <v>1.4672795415664778E-2</v>
      </c>
      <c r="AD7" s="10">
        <f>SUM('Source-Table46'!AD64,'Source-Table46'!AD70,'Source-Table46'!AD76)/'Source-Table46'!AD80*('Biodiesel-Fraction'!AD2)</f>
        <v>1.4424391072864929E-2</v>
      </c>
      <c r="AE7" s="10">
        <f>SUM('Source-Table46'!AE64,'Source-Table46'!AE70,'Source-Table46'!AE76)/'Source-Table46'!AE80*('Biodiesel-Fraction'!AE2)</f>
        <v>1.4384620235370696E-2</v>
      </c>
    </row>
    <row r="8" spans="1:31" x14ac:dyDescent="0.25">
      <c r="A8" s="1" t="s">
        <v>153</v>
      </c>
      <c r="B8" s="12">
        <v>0</v>
      </c>
      <c r="C8" s="12">
        <v>0</v>
      </c>
      <c r="D8" s="12">
        <v>0</v>
      </c>
      <c r="E8" s="12">
        <v>0</v>
      </c>
      <c r="F8" s="12">
        <v>0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</row>
    <row r="9" spans="1:31" x14ac:dyDescent="0.25">
      <c r="B9" s="8"/>
    </row>
    <row r="10" spans="1:31" x14ac:dyDescent="0.25">
      <c r="B10" s="8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E1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40.140625" style="13" customWidth="1"/>
    <col min="2" max="2" width="12.140625" style="13" bestFit="1" customWidth="1"/>
    <col min="3" max="30" width="10.5703125" style="13" bestFit="1" customWidth="1"/>
    <col min="31" max="16384" width="9.140625" style="13"/>
  </cols>
  <sheetData>
    <row r="1" spans="1:31" x14ac:dyDescent="0.25">
      <c r="A1" s="1" t="s">
        <v>122</v>
      </c>
      <c r="B1" s="1">
        <v>2011</v>
      </c>
      <c r="C1" s="1">
        <v>2012</v>
      </c>
      <c r="D1" s="1">
        <v>2013</v>
      </c>
      <c r="E1" s="1">
        <v>2014</v>
      </c>
      <c r="F1" s="1">
        <v>2015</v>
      </c>
      <c r="G1" s="1">
        <v>2016</v>
      </c>
      <c r="H1" s="1">
        <v>2017</v>
      </c>
      <c r="I1" s="1">
        <v>2018</v>
      </c>
      <c r="J1" s="1">
        <v>2019</v>
      </c>
      <c r="K1" s="1">
        <v>2020</v>
      </c>
      <c r="L1" s="1">
        <v>2021</v>
      </c>
      <c r="M1" s="1">
        <v>2022</v>
      </c>
      <c r="N1" s="1">
        <v>2023</v>
      </c>
      <c r="O1" s="1">
        <v>2024</v>
      </c>
      <c r="P1" s="1">
        <v>2025</v>
      </c>
      <c r="Q1" s="1">
        <v>2026</v>
      </c>
      <c r="R1" s="1">
        <v>2027</v>
      </c>
      <c r="S1" s="1">
        <v>2028</v>
      </c>
      <c r="T1" s="1">
        <v>2029</v>
      </c>
      <c r="U1" s="1">
        <v>2030</v>
      </c>
      <c r="V1" s="1">
        <v>2031</v>
      </c>
      <c r="W1" s="1">
        <v>2032</v>
      </c>
      <c r="X1" s="1">
        <v>2033</v>
      </c>
      <c r="Y1" s="1">
        <v>2034</v>
      </c>
      <c r="Z1" s="1">
        <v>2035</v>
      </c>
      <c r="AA1" s="1">
        <v>2036</v>
      </c>
      <c r="AB1" s="1">
        <v>2037</v>
      </c>
      <c r="AC1" s="1">
        <v>2038</v>
      </c>
      <c r="AD1" s="1">
        <v>2039</v>
      </c>
      <c r="AE1" s="1">
        <v>2040</v>
      </c>
    </row>
    <row r="2" spans="1:31" x14ac:dyDescent="0.25">
      <c r="A2" s="1" t="s">
        <v>149</v>
      </c>
      <c r="B2" s="12">
        <v>0</v>
      </c>
      <c r="C2" s="12">
        <v>0</v>
      </c>
      <c r="D2" s="12">
        <v>0</v>
      </c>
      <c r="E2" s="12">
        <v>0</v>
      </c>
      <c r="F2" s="12">
        <v>0</v>
      </c>
      <c r="G2" s="12">
        <v>0</v>
      </c>
      <c r="H2" s="12">
        <v>0</v>
      </c>
      <c r="I2" s="12">
        <v>0</v>
      </c>
      <c r="J2" s="12">
        <v>0</v>
      </c>
      <c r="K2" s="12">
        <v>0</v>
      </c>
      <c r="L2" s="12">
        <v>0</v>
      </c>
      <c r="M2" s="12">
        <v>0</v>
      </c>
      <c r="N2" s="12">
        <v>0</v>
      </c>
      <c r="O2" s="12">
        <v>0</v>
      </c>
      <c r="P2" s="12">
        <v>0</v>
      </c>
      <c r="Q2" s="12">
        <v>0</v>
      </c>
      <c r="R2" s="12">
        <v>0</v>
      </c>
      <c r="S2" s="12">
        <v>0</v>
      </c>
      <c r="T2" s="12">
        <v>0</v>
      </c>
      <c r="U2" s="12">
        <v>0</v>
      </c>
      <c r="V2" s="12">
        <v>0</v>
      </c>
      <c r="W2" s="12">
        <v>0</v>
      </c>
      <c r="X2" s="12">
        <v>0</v>
      </c>
      <c r="Y2" s="12">
        <v>0</v>
      </c>
      <c r="Z2" s="12">
        <v>0</v>
      </c>
      <c r="AA2" s="12">
        <v>0</v>
      </c>
      <c r="AB2" s="12">
        <v>0</v>
      </c>
      <c r="AC2" s="12">
        <v>0</v>
      </c>
      <c r="AD2" s="12">
        <v>0</v>
      </c>
      <c r="AE2" s="12">
        <v>0</v>
      </c>
    </row>
    <row r="3" spans="1:31" x14ac:dyDescent="0.25">
      <c r="A3" s="1" t="s">
        <v>150</v>
      </c>
      <c r="B3" s="10">
        <f>'Source-Table46'!B24/'Source-Table46'!B26</f>
        <v>2.1283553779240121E-3</v>
      </c>
      <c r="C3" s="10">
        <f>'Source-Table46'!C24/'Source-Table46'!C26</f>
        <v>2.1630951514886635E-3</v>
      </c>
      <c r="D3" s="10">
        <f>'Source-Table46'!D24/'Source-Table46'!D26</f>
        <v>3.8286694518763153E-3</v>
      </c>
      <c r="E3" s="10">
        <f>'Source-Table46'!E24/'Source-Table46'!E26</f>
        <v>4.2745813946734887E-3</v>
      </c>
      <c r="F3" s="10">
        <f>'Source-Table46'!F24/'Source-Table46'!F26</f>
        <v>4.507810540303336E-3</v>
      </c>
      <c r="G3" s="10">
        <f>'Source-Table46'!G24/'Source-Table46'!G26</f>
        <v>4.6090604287069075E-3</v>
      </c>
      <c r="H3" s="10">
        <f>'Source-Table46'!H24/'Source-Table46'!H26</f>
        <v>4.5087588398830883E-3</v>
      </c>
      <c r="I3" s="10">
        <f>'Source-Table46'!I24/'Source-Table46'!I26</f>
        <v>4.3867530784792007E-3</v>
      </c>
      <c r="J3" s="10">
        <f>'Source-Table46'!J24/'Source-Table46'!J26</f>
        <v>4.2789759243525545E-3</v>
      </c>
      <c r="K3" s="10">
        <f>'Source-Table46'!K24/'Source-Table46'!K26</f>
        <v>4.1972313724295621E-3</v>
      </c>
      <c r="L3" s="10">
        <f>'Source-Table46'!L24/'Source-Table46'!L26</f>
        <v>4.4329961743631444E-3</v>
      </c>
      <c r="M3" s="10">
        <f>'Source-Table46'!M24/'Source-Table46'!M26</f>
        <v>4.7923807987784693E-3</v>
      </c>
      <c r="N3" s="10">
        <f>'Source-Table46'!N24/'Source-Table46'!N26</f>
        <v>5.1605619725978973E-3</v>
      </c>
      <c r="O3" s="10">
        <f>'Source-Table46'!O24/'Source-Table46'!O26</f>
        <v>6.0642808990911696E-3</v>
      </c>
      <c r="P3" s="10">
        <f>'Source-Table46'!P24/'Source-Table46'!P26</f>
        <v>7.0878827946763137E-3</v>
      </c>
      <c r="Q3" s="10">
        <f>'Source-Table46'!Q24/'Source-Table46'!Q26</f>
        <v>8.2783191494936979E-3</v>
      </c>
      <c r="R3" s="10">
        <f>'Source-Table46'!R24/'Source-Table46'!R26</f>
        <v>9.4837309870506592E-3</v>
      </c>
      <c r="S3" s="10">
        <f>'Source-Table46'!S24/'Source-Table46'!S26</f>
        <v>1.2608695846621647E-2</v>
      </c>
      <c r="T3" s="10">
        <f>'Source-Table46'!T24/'Source-Table46'!T26</f>
        <v>1.5691943258032366E-2</v>
      </c>
      <c r="U3" s="10">
        <f>'Source-Table46'!U24/'Source-Table46'!U26</f>
        <v>1.9235005437359808E-2</v>
      </c>
      <c r="V3" s="10">
        <f>'Source-Table46'!V24/'Source-Table46'!V26</f>
        <v>2.2827689451736143E-2</v>
      </c>
      <c r="W3" s="10">
        <f>'Source-Table46'!W24/'Source-Table46'!W26</f>
        <v>2.6703317291302184E-2</v>
      </c>
      <c r="X3" s="10">
        <f>'Source-Table46'!X24/'Source-Table46'!X26</f>
        <v>3.1082161285194154E-2</v>
      </c>
      <c r="Y3" s="10">
        <f>'Source-Table46'!Y24/'Source-Table46'!Y26</f>
        <v>3.5588674691533748E-2</v>
      </c>
      <c r="Z3" s="10">
        <f>'Source-Table46'!Z24/'Source-Table46'!Z26</f>
        <v>4.0924187755767234E-2</v>
      </c>
      <c r="AA3" s="10">
        <f>'Source-Table46'!AA24/'Source-Table46'!AA26</f>
        <v>4.9693295190705422E-2</v>
      </c>
      <c r="AB3" s="10">
        <f>'Source-Table46'!AB24/'Source-Table46'!AB26</f>
        <v>5.7899188318121644E-2</v>
      </c>
      <c r="AC3" s="10">
        <f>'Source-Table46'!AC24/'Source-Table46'!AC26</f>
        <v>6.6302266464389012E-2</v>
      </c>
      <c r="AD3" s="10">
        <f>'Source-Table46'!AD24/'Source-Table46'!AD26</f>
        <v>7.3921895204256211E-2</v>
      </c>
      <c r="AE3" s="10">
        <f>'Source-Table46'!AE24/'Source-Table46'!AE26</f>
        <v>8.4796778377537199E-2</v>
      </c>
    </row>
    <row r="4" spans="1:31" x14ac:dyDescent="0.25">
      <c r="A4" s="1" t="s">
        <v>151</v>
      </c>
      <c r="B4" s="10">
        <f>'Source-Table46'!B22/'Source-Table46'!B26</f>
        <v>7.7979514501458791E-2</v>
      </c>
      <c r="C4" s="10">
        <f>'Source-Table46'!C22/'Source-Table46'!C26</f>
        <v>8.0733606569566144E-2</v>
      </c>
      <c r="D4" s="10">
        <f>'Source-Table46'!D22/'Source-Table46'!D26</f>
        <v>7.8637249419636249E-2</v>
      </c>
      <c r="E4" s="10">
        <f>'Source-Table46'!E22/'Source-Table46'!E26</f>
        <v>7.7670013268290261E-2</v>
      </c>
      <c r="F4" s="10">
        <f>'Source-Table46'!F22/'Source-Table46'!F26</f>
        <v>7.6437165919049449E-2</v>
      </c>
      <c r="G4" s="10">
        <f>'Source-Table46'!G22/'Source-Table46'!G26</f>
        <v>7.5001768100881896E-2</v>
      </c>
      <c r="H4" s="10">
        <f>'Source-Table46'!H22/'Source-Table46'!H26</f>
        <v>7.4045070644042657E-2</v>
      </c>
      <c r="I4" s="10">
        <f>'Source-Table46'!I22/'Source-Table46'!I26</f>
        <v>7.3107540421087414E-2</v>
      </c>
      <c r="J4" s="10">
        <f>'Source-Table46'!J22/'Source-Table46'!J26</f>
        <v>7.2360877700379481E-2</v>
      </c>
      <c r="K4" s="10">
        <f>'Source-Table46'!K22/'Source-Table46'!K26</f>
        <v>7.1792921220752273E-2</v>
      </c>
      <c r="L4" s="10">
        <f>'Source-Table46'!L22/'Source-Table46'!L26</f>
        <v>7.1399496998308221E-2</v>
      </c>
      <c r="M4" s="10">
        <f>'Source-Table46'!M22/'Source-Table46'!M26</f>
        <v>7.1115831382675021E-2</v>
      </c>
      <c r="N4" s="10">
        <f>'Source-Table46'!N22/'Source-Table46'!N26</f>
        <v>7.0756465374573072E-2</v>
      </c>
      <c r="O4" s="10">
        <f>'Source-Table46'!O22/'Source-Table46'!O26</f>
        <v>7.0270151267416814E-2</v>
      </c>
      <c r="P4" s="10">
        <f>'Source-Table46'!P22/'Source-Table46'!P26</f>
        <v>6.9708256241299824E-2</v>
      </c>
      <c r="Q4" s="10">
        <f>'Source-Table46'!Q22/'Source-Table46'!Q26</f>
        <v>6.9060560257375975E-2</v>
      </c>
      <c r="R4" s="10">
        <f>'Source-Table46'!R22/'Source-Table46'!R26</f>
        <v>6.833182374477291E-2</v>
      </c>
      <c r="S4" s="10">
        <f>'Source-Table46'!S22/'Source-Table46'!S26</f>
        <v>6.7551279389577723E-2</v>
      </c>
      <c r="T4" s="10">
        <f>'Source-Table46'!T22/'Source-Table46'!T26</f>
        <v>6.6784333116151645E-2</v>
      </c>
      <c r="U4" s="10">
        <f>'Source-Table46'!U22/'Source-Table46'!U26</f>
        <v>6.5899658155594842E-2</v>
      </c>
      <c r="V4" s="10">
        <f>'Source-Table46'!V22/'Source-Table46'!V26</f>
        <v>6.5000710609472961E-2</v>
      </c>
      <c r="W4" s="10">
        <f>'Source-Table46'!W22/'Source-Table46'!W26</f>
        <v>6.4155164902382864E-2</v>
      </c>
      <c r="X4" s="10">
        <f>'Source-Table46'!X22/'Source-Table46'!X26</f>
        <v>6.3325791185764646E-2</v>
      </c>
      <c r="Y4" s="10">
        <f>'Source-Table46'!Y22/'Source-Table46'!Y26</f>
        <v>6.2470418146027114E-2</v>
      </c>
      <c r="Z4" s="10">
        <f>'Source-Table46'!Z22/'Source-Table46'!Z26</f>
        <v>6.1616507229622655E-2</v>
      </c>
      <c r="AA4" s="10">
        <f>'Source-Table46'!AA22/'Source-Table46'!AA26</f>
        <v>6.078646752940696E-2</v>
      </c>
      <c r="AB4" s="10">
        <f>'Source-Table46'!AB22/'Source-Table46'!AB26</f>
        <v>6.0068457743432099E-2</v>
      </c>
      <c r="AC4" s="10">
        <f>'Source-Table46'!AC22/'Source-Table46'!AC26</f>
        <v>5.9340373038750678E-2</v>
      </c>
      <c r="AD4" s="10">
        <f>'Source-Table46'!AD22/'Source-Table46'!AD26</f>
        <v>5.8745852224048808E-2</v>
      </c>
      <c r="AE4" s="10">
        <f>'Source-Table46'!AE22/'Source-Table46'!AE26</f>
        <v>5.8154478800182353E-2</v>
      </c>
    </row>
    <row r="5" spans="1:31" x14ac:dyDescent="0.25">
      <c r="A5" s="1" t="s">
        <v>152</v>
      </c>
      <c r="B5" s="10">
        <f>'Source-Table46'!B23/'Source-Table46'!B26*(1-'Biodiesel-Fraction'!B2)</f>
        <v>0.89798647378951557</v>
      </c>
      <c r="C5" s="10">
        <f>'Source-Table46'!C23/'Source-Table46'!C26*(1-'Biodiesel-Fraction'!C2)</f>
        <v>0.89489951376862942</v>
      </c>
      <c r="D5" s="10">
        <f>'Source-Table46'!D23/'Source-Table46'!D26*(1-'Biodiesel-Fraction'!D2)</f>
        <v>0.88802632938621617</v>
      </c>
      <c r="E5" s="10">
        <f>'Source-Table46'!E23/'Source-Table46'!E26*(1-'Biodiesel-Fraction'!E2)</f>
        <v>0.88792743654707018</v>
      </c>
      <c r="F5" s="10">
        <f>'Source-Table46'!F23/'Source-Table46'!F26*(1-'Biodiesel-Fraction'!F2)</f>
        <v>0.8897201996654569</v>
      </c>
      <c r="G5" s="10">
        <f>'Source-Table46'!G23/'Source-Table46'!G26*(1-'Biodiesel-Fraction'!G2)</f>
        <v>0.89262617715933312</v>
      </c>
      <c r="H5" s="10">
        <f>'Source-Table46'!H23/'Source-Table46'!H26*(1-'Biodiesel-Fraction'!H2)</f>
        <v>0.89404913347448778</v>
      </c>
      <c r="I5" s="10">
        <f>'Source-Table46'!I23/'Source-Table46'!I26*(1-'Biodiesel-Fraction'!I2)</f>
        <v>0.8955912027387829</v>
      </c>
      <c r="J5" s="10">
        <f>'Source-Table46'!J23/'Source-Table46'!J26*(1-'Biodiesel-Fraction'!J2)</f>
        <v>0.89617415623892127</v>
      </c>
      <c r="K5" s="10">
        <f>'Source-Table46'!K23/'Source-Table46'!K26*(1-'Biodiesel-Fraction'!K2)</f>
        <v>0.89665868871925825</v>
      </c>
      <c r="L5" s="10">
        <f>'Source-Table46'!L23/'Source-Table46'!L26*(1-'Biodiesel-Fraction'!L2)</f>
        <v>0.8969368776410942</v>
      </c>
      <c r="M5" s="10">
        <f>'Source-Table46'!M23/'Source-Table46'!M26*(1-'Biodiesel-Fraction'!M2)</f>
        <v>0.89684320147294694</v>
      </c>
      <c r="N5" s="10">
        <f>'Source-Table46'!N23/'Source-Table46'!N26*(1-'Biodiesel-Fraction'!N2)</f>
        <v>0.89722263976008565</v>
      </c>
      <c r="O5" s="10">
        <f>'Source-Table46'!O23/'Source-Table46'!O26*(1-'Biodiesel-Fraction'!O2)</f>
        <v>0.89657679768082865</v>
      </c>
      <c r="P5" s="10">
        <f>'Source-Table46'!P23/'Source-Table46'!P26*(1-'Biodiesel-Fraction'!P2)</f>
        <v>0.89664728411565509</v>
      </c>
      <c r="Q5" s="10">
        <f>'Source-Table46'!Q23/'Source-Table46'!Q26*(1-'Biodiesel-Fraction'!Q2)</f>
        <v>0.89621190594348255</v>
      </c>
      <c r="R5" s="10">
        <f>'Source-Table46'!R23/'Source-Table46'!R26*(1-'Biodiesel-Fraction'!R2)</f>
        <v>0.89577857172595399</v>
      </c>
      <c r="S5" s="10">
        <f>'Source-Table46'!S23/'Source-Table46'!S26*(1-'Biodiesel-Fraction'!S2)</f>
        <v>0.89345961697182485</v>
      </c>
      <c r="T5" s="10">
        <f>'Source-Table46'!T23/'Source-Table46'!T26*(1-'Biodiesel-Fraction'!T2)</f>
        <v>0.89118332790704313</v>
      </c>
      <c r="U5" s="10">
        <f>'Source-Table46'!U23/'Source-Table46'!U26*(1-'Biodiesel-Fraction'!U2)</f>
        <v>0.88851259125759563</v>
      </c>
      <c r="V5" s="10">
        <f>'Source-Table46'!V23/'Source-Table46'!V26*(1-'Biodiesel-Fraction'!V2)</f>
        <v>0.88554443176954756</v>
      </c>
      <c r="W5" s="10">
        <f>'Source-Table46'!W23/'Source-Table46'!W26*(1-'Biodiesel-Fraction'!W2)</f>
        <v>0.88256692742329235</v>
      </c>
      <c r="X5" s="10">
        <f>'Source-Table46'!X23/'Source-Table46'!X26*(1-'Biodiesel-Fraction'!X2)</f>
        <v>0.87907090159557055</v>
      </c>
      <c r="Y5" s="10">
        <f>'Source-Table46'!Y23/'Source-Table46'!Y26*(1-'Biodiesel-Fraction'!Y2)</f>
        <v>0.87556677382308989</v>
      </c>
      <c r="Z5" s="10">
        <f>'Source-Table46'!Z23/'Source-Table46'!Z26*(1-'Biodiesel-Fraction'!Z2)</f>
        <v>0.87125866988015033</v>
      </c>
      <c r="AA5" s="10">
        <f>'Source-Table46'!AA23/'Source-Table46'!AA26*(1-'Biodiesel-Fraction'!AA2)</f>
        <v>0.8635431640263439</v>
      </c>
      <c r="AB5" s="10">
        <f>'Source-Table46'!AB23/'Source-Table46'!AB26*(1-'Biodiesel-Fraction'!AB2)</f>
        <v>0.85633760645806023</v>
      </c>
      <c r="AC5" s="10">
        <f>'Source-Table46'!AC23/'Source-Table46'!AC26*(1-'Biodiesel-Fraction'!AC2)</f>
        <v>0.8488136784803203</v>
      </c>
      <c r="AD5" s="10">
        <f>'Source-Table46'!AD23/'Source-Table46'!AD26*(1-'Biodiesel-Fraction'!AD2)</f>
        <v>0.84201522450183675</v>
      </c>
      <c r="AE5" s="10">
        <f>'Source-Table46'!AE23/'Source-Table46'!AE26*(1-'Biodiesel-Fraction'!AE2)</f>
        <v>0.83185371820286691</v>
      </c>
    </row>
    <row r="6" spans="1:31" x14ac:dyDescent="0.25">
      <c r="A6" s="1" t="s">
        <v>156</v>
      </c>
      <c r="B6" s="12">
        <v>0</v>
      </c>
      <c r="C6" s="12">
        <v>0</v>
      </c>
      <c r="D6" s="12">
        <v>0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9">
        <v>0</v>
      </c>
    </row>
    <row r="7" spans="1:31" x14ac:dyDescent="0.25">
      <c r="A7" s="1" t="s">
        <v>155</v>
      </c>
      <c r="B7" s="10">
        <f>'Source-Table46'!B23/'Source-Table46'!B26*('Biodiesel-Fraction'!B2)</f>
        <v>1.7650411878382389E-2</v>
      </c>
      <c r="C7" s="10">
        <f>'Source-Table46'!C23/'Source-Table46'!C26*('Biodiesel-Fraction'!C2)</f>
        <v>1.8075814043750107E-2</v>
      </c>
      <c r="D7" s="10">
        <f>'Source-Table46'!D23/'Source-Table46'!D26*('Biodiesel-Fraction'!D2)</f>
        <v>2.5659961236342496E-2</v>
      </c>
      <c r="E7" s="10">
        <f>'Source-Table46'!E23/'Source-Table46'!E26*('Biodiesel-Fraction'!E2)</f>
        <v>2.6389998451891723E-2</v>
      </c>
      <c r="F7" s="10">
        <f>'Source-Table46'!F23/'Source-Table46'!F26*('Biodiesel-Fraction'!F2)</f>
        <v>2.567079658053753E-2</v>
      </c>
      <c r="G7" s="10">
        <f>'Source-Table46'!G23/'Source-Table46'!G26*('Biodiesel-Fraction'!G2)</f>
        <v>2.4172318406628666E-2</v>
      </c>
      <c r="H7" s="10">
        <f>'Source-Table46'!H23/'Source-Table46'!H26*('Biodiesel-Fraction'!H2)</f>
        <v>2.3838772160592284E-2</v>
      </c>
      <c r="I7" s="10">
        <f>'Source-Table46'!I23/'Source-Table46'!I26*('Biodiesel-Fraction'!I2)</f>
        <v>2.3370082501217068E-2</v>
      </c>
      <c r="J7" s="10">
        <f>'Source-Table46'!J23/'Source-Table46'!J26*('Biodiesel-Fraction'!J2)</f>
        <v>2.3624639894650971E-2</v>
      </c>
      <c r="K7" s="10">
        <f>'Source-Table46'!K23/'Source-Table46'!K26*('Biodiesel-Fraction'!K2)</f>
        <v>2.3740829203416743E-2</v>
      </c>
      <c r="L7" s="10">
        <f>'Source-Table46'!L23/'Source-Table46'!L26*('Biodiesel-Fraction'!L2)</f>
        <v>2.3527773099404715E-2</v>
      </c>
      <c r="M7" s="10">
        <f>'Source-Table46'!M23/'Source-Table46'!M26*('Biodiesel-Fraction'!M2)</f>
        <v>2.3416363512515911E-2</v>
      </c>
      <c r="N7" s="10">
        <f>'Source-Table46'!N23/'Source-Table46'!N26*('Biodiesel-Fraction'!N2)</f>
        <v>2.2916350183534964E-2</v>
      </c>
      <c r="O7" s="10">
        <f>'Source-Table46'!O23/'Source-Table46'!O26*('Biodiesel-Fraction'!O2)</f>
        <v>2.3031213041042366E-2</v>
      </c>
      <c r="P7" s="10">
        <f>'Source-Table46'!P23/'Source-Table46'!P26*('Biodiesel-Fraction'!P2)</f>
        <v>2.2373944456634456E-2</v>
      </c>
      <c r="Q7" s="10">
        <f>'Source-Table46'!Q23/'Source-Table46'!Q26*('Biodiesel-Fraction'!Q2)</f>
        <v>2.2120136421593047E-2</v>
      </c>
      <c r="R7" s="10">
        <f>'Source-Table46'!R23/'Source-Table46'!R26*('Biodiesel-Fraction'!R2)</f>
        <v>2.1945827709563551E-2</v>
      </c>
      <c r="S7" s="10">
        <f>'Source-Table46'!S23/'Source-Table46'!S26*('Biodiesel-Fraction'!S2)</f>
        <v>2.1795018694953205E-2</v>
      </c>
      <c r="T7" s="10">
        <f>'Source-Table46'!T23/'Source-Table46'!T26*('Biodiesel-Fraction'!T2)</f>
        <v>2.1635562421346129E-2</v>
      </c>
      <c r="U7" s="10">
        <f>'Source-Table46'!U23/'Source-Table46'!U26*('Biodiesel-Fraction'!U2)</f>
        <v>2.1537043356658334E-2</v>
      </c>
      <c r="V7" s="10">
        <f>'Source-Table46'!V23/'Source-Table46'!V26*('Biodiesel-Fraction'!V2)</f>
        <v>2.1700779761527088E-2</v>
      </c>
      <c r="W7" s="10">
        <f>'Source-Table46'!W23/'Source-Table46'!W26*('Biodiesel-Fraction'!W2)</f>
        <v>2.1550014072846135E-2</v>
      </c>
      <c r="X7" s="10">
        <f>'Source-Table46'!X23/'Source-Table46'!X26*('Biodiesel-Fraction'!X2)</f>
        <v>2.1404694826022187E-2</v>
      </c>
      <c r="Y7" s="10">
        <f>'Source-Table46'!Y23/'Source-Table46'!Y26*('Biodiesel-Fraction'!Y2)</f>
        <v>2.1176662312087331E-2</v>
      </c>
      <c r="Z7" s="10">
        <f>'Source-Table46'!Z23/'Source-Table46'!Z26*('Biodiesel-Fraction'!Z2)</f>
        <v>2.0931477097990696E-2</v>
      </c>
      <c r="AA7" s="10">
        <f>'Source-Table46'!AA23/'Source-Table46'!AA26*('Biodiesel-Fraction'!AA2)</f>
        <v>2.0658539779245109E-2</v>
      </c>
      <c r="AB7" s="10">
        <f>'Source-Table46'!AB23/'Source-Table46'!AB26*('Biodiesel-Fraction'!AB2)</f>
        <v>2.036083003300225E-2</v>
      </c>
      <c r="AC7" s="10">
        <f>'Source-Table46'!AC23/'Source-Table46'!AC26*('Biodiesel-Fraction'!AC2)</f>
        <v>2.0172980265932124E-2</v>
      </c>
      <c r="AD7" s="10">
        <f>'Source-Table46'!AD23/'Source-Table46'!AD26*('Biodiesel-Fraction'!AD2)</f>
        <v>1.990126795287879E-2</v>
      </c>
      <c r="AE7" s="10">
        <f>'Source-Table46'!AE23/'Source-Table46'!AE26*('Biodiesel-Fraction'!AE2)</f>
        <v>1.9735169473667259E-2</v>
      </c>
    </row>
    <row r="8" spans="1:31" x14ac:dyDescent="0.25">
      <c r="A8" s="1" t="s">
        <v>153</v>
      </c>
      <c r="B8" s="12">
        <v>0</v>
      </c>
      <c r="C8" s="12">
        <v>0</v>
      </c>
      <c r="D8" s="12">
        <v>0</v>
      </c>
      <c r="E8" s="12">
        <v>0</v>
      </c>
      <c r="F8" s="12">
        <v>0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</row>
    <row r="9" spans="1:31" x14ac:dyDescent="0.25">
      <c r="B9" s="8"/>
    </row>
    <row r="10" spans="1:31" x14ac:dyDescent="0.25">
      <c r="B10" s="8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E1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40.140625" style="13" customWidth="1"/>
    <col min="2" max="2" width="12.140625" style="13" bestFit="1" customWidth="1"/>
    <col min="3" max="30" width="10.5703125" style="13" bestFit="1" customWidth="1"/>
    <col min="31" max="16384" width="9.140625" style="13"/>
  </cols>
  <sheetData>
    <row r="1" spans="1:31" x14ac:dyDescent="0.25">
      <c r="A1" s="1" t="s">
        <v>122</v>
      </c>
      <c r="B1" s="1">
        <v>2011</v>
      </c>
      <c r="C1" s="1">
        <v>2012</v>
      </c>
      <c r="D1" s="1">
        <v>2013</v>
      </c>
      <c r="E1" s="1">
        <v>2014</v>
      </c>
      <c r="F1" s="1">
        <v>2015</v>
      </c>
      <c r="G1" s="1">
        <v>2016</v>
      </c>
      <c r="H1" s="1">
        <v>2017</v>
      </c>
      <c r="I1" s="1">
        <v>2018</v>
      </c>
      <c r="J1" s="1">
        <v>2019</v>
      </c>
      <c r="K1" s="1">
        <v>2020</v>
      </c>
      <c r="L1" s="1">
        <v>2021</v>
      </c>
      <c r="M1" s="1">
        <v>2022</v>
      </c>
      <c r="N1" s="1">
        <v>2023</v>
      </c>
      <c r="O1" s="1">
        <v>2024</v>
      </c>
      <c r="P1" s="1">
        <v>2025</v>
      </c>
      <c r="Q1" s="1">
        <v>2026</v>
      </c>
      <c r="R1" s="1">
        <v>2027</v>
      </c>
      <c r="S1" s="1">
        <v>2028</v>
      </c>
      <c r="T1" s="1">
        <v>2029</v>
      </c>
      <c r="U1" s="1">
        <v>2030</v>
      </c>
      <c r="V1" s="1">
        <v>2031</v>
      </c>
      <c r="W1" s="1">
        <v>2032</v>
      </c>
      <c r="X1" s="1">
        <v>2033</v>
      </c>
      <c r="Y1" s="1">
        <v>2034</v>
      </c>
      <c r="Z1" s="1">
        <v>2035</v>
      </c>
      <c r="AA1" s="1">
        <v>2036</v>
      </c>
      <c r="AB1" s="1">
        <v>2037</v>
      </c>
      <c r="AC1" s="1">
        <v>2038</v>
      </c>
      <c r="AD1" s="1">
        <v>2039</v>
      </c>
      <c r="AE1" s="1">
        <v>2040</v>
      </c>
    </row>
    <row r="2" spans="1:31" x14ac:dyDescent="0.25">
      <c r="A2" s="1" t="s">
        <v>149</v>
      </c>
      <c r="B2" s="12">
        <v>0</v>
      </c>
      <c r="C2" s="12">
        <v>0</v>
      </c>
      <c r="D2" s="12">
        <v>0</v>
      </c>
      <c r="E2" s="12">
        <v>0</v>
      </c>
      <c r="F2" s="12">
        <v>0</v>
      </c>
      <c r="G2" s="12">
        <v>0</v>
      </c>
      <c r="H2" s="12">
        <v>0</v>
      </c>
      <c r="I2" s="12">
        <v>0</v>
      </c>
      <c r="J2" s="12">
        <v>0</v>
      </c>
      <c r="K2" s="12">
        <v>0</v>
      </c>
      <c r="L2" s="12">
        <v>0</v>
      </c>
      <c r="M2" s="12">
        <v>0</v>
      </c>
      <c r="N2" s="12">
        <v>0</v>
      </c>
      <c r="O2" s="12">
        <v>0</v>
      </c>
      <c r="P2" s="12">
        <v>0</v>
      </c>
      <c r="Q2" s="12">
        <v>0</v>
      </c>
      <c r="R2" s="12">
        <v>0</v>
      </c>
      <c r="S2" s="12">
        <v>0</v>
      </c>
      <c r="T2" s="12">
        <v>0</v>
      </c>
      <c r="U2" s="12">
        <v>0</v>
      </c>
      <c r="V2" s="12">
        <v>0</v>
      </c>
      <c r="W2" s="12">
        <v>0</v>
      </c>
      <c r="X2" s="12">
        <v>0</v>
      </c>
      <c r="Y2" s="12">
        <v>0</v>
      </c>
      <c r="Z2" s="12">
        <v>0</v>
      </c>
      <c r="AA2" s="12">
        <v>0</v>
      </c>
      <c r="AB2" s="12">
        <v>0</v>
      </c>
      <c r="AC2" s="12">
        <v>0</v>
      </c>
      <c r="AD2" s="12">
        <v>0</v>
      </c>
      <c r="AE2" s="12">
        <v>0</v>
      </c>
    </row>
    <row r="3" spans="1:31" x14ac:dyDescent="0.25">
      <c r="A3" s="1" t="s">
        <v>150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  <c r="Z3" s="9">
        <v>0</v>
      </c>
      <c r="AA3" s="9">
        <v>0</v>
      </c>
      <c r="AB3" s="9">
        <v>0</v>
      </c>
      <c r="AC3" s="9">
        <v>0</v>
      </c>
      <c r="AD3" s="9">
        <v>0</v>
      </c>
      <c r="AE3" s="9">
        <v>0</v>
      </c>
    </row>
    <row r="4" spans="1:31" x14ac:dyDescent="0.25">
      <c r="A4" s="1" t="s">
        <v>151</v>
      </c>
      <c r="B4" s="10">
        <f>'Source-Table46'!B51/'Source-Table46'!B52</f>
        <v>1.1004626366557047E-2</v>
      </c>
      <c r="C4" s="10">
        <f>'Source-Table46'!C51/'Source-Table46'!C52</f>
        <v>1.0915563645909907E-2</v>
      </c>
      <c r="D4" s="10">
        <f>'Source-Table46'!D51/'Source-Table46'!D52</f>
        <v>1.0857338883662863E-2</v>
      </c>
      <c r="E4" s="10">
        <f>'Source-Table46'!E51/'Source-Table46'!E52</f>
        <v>1.0734043783898622E-2</v>
      </c>
      <c r="F4" s="10">
        <f>'Source-Table46'!F51/'Source-Table46'!F52</f>
        <v>1.0623252466143138E-2</v>
      </c>
      <c r="G4" s="10">
        <f>'Source-Table46'!G51/'Source-Table46'!G52</f>
        <v>1.05219323769355E-2</v>
      </c>
      <c r="H4" s="10">
        <f>'Source-Table46'!H51/'Source-Table46'!H52</f>
        <v>1.0435391951609229E-2</v>
      </c>
      <c r="I4" s="10">
        <f>'Source-Table46'!I51/'Source-Table46'!I52</f>
        <v>1.0367979315944652E-2</v>
      </c>
      <c r="J4" s="10">
        <f>'Source-Table46'!J51/'Source-Table46'!J52</f>
        <v>1.0310061370673706E-2</v>
      </c>
      <c r="K4" s="10">
        <f>'Source-Table46'!K51/'Source-Table46'!K52</f>
        <v>1.026103496151216E-2</v>
      </c>
      <c r="L4" s="10">
        <f>'Source-Table46'!L51/'Source-Table46'!L52</f>
        <v>1.0209515838003154E-2</v>
      </c>
      <c r="M4" s="10">
        <f>'Source-Table46'!M51/'Source-Table46'!M52</f>
        <v>1.0156283661568077E-2</v>
      </c>
      <c r="N4" s="10">
        <f>'Source-Table46'!N51/'Source-Table46'!N52</f>
        <v>1.0105318238687452E-2</v>
      </c>
      <c r="O4" s="10">
        <f>'Source-Table46'!O51/'Source-Table46'!O52</f>
        <v>1.0060495470912192E-2</v>
      </c>
      <c r="P4" s="10">
        <f>'Source-Table46'!P51/'Source-Table46'!P52</f>
        <v>1.0018885010418517E-2</v>
      </c>
      <c r="Q4" s="10">
        <f>'Source-Table46'!Q51/'Source-Table46'!Q52</f>
        <v>9.9834566180288953E-3</v>
      </c>
      <c r="R4" s="10">
        <f>'Source-Table46'!R51/'Source-Table46'!R52</f>
        <v>9.9560018812784121E-3</v>
      </c>
      <c r="S4" s="10">
        <f>'Source-Table46'!S51/'Source-Table46'!S52</f>
        <v>9.9318275232061076E-3</v>
      </c>
      <c r="T4" s="10">
        <f>'Source-Table46'!T51/'Source-Table46'!T52</f>
        <v>9.9126070718936372E-3</v>
      </c>
      <c r="U4" s="10">
        <f>'Source-Table46'!U51/'Source-Table46'!U52</f>
        <v>9.8963624654121625E-3</v>
      </c>
      <c r="V4" s="10">
        <f>'Source-Table46'!V51/'Source-Table46'!V52</f>
        <v>9.8833855715694686E-3</v>
      </c>
      <c r="W4" s="10">
        <f>'Source-Table46'!W51/'Source-Table46'!W52</f>
        <v>9.8735610445976844E-3</v>
      </c>
      <c r="X4" s="10">
        <f>'Source-Table46'!X51/'Source-Table46'!X52</f>
        <v>9.867153803639157E-3</v>
      </c>
      <c r="Y4" s="10">
        <f>'Source-Table46'!Y51/'Source-Table46'!Y52</f>
        <v>9.8649364453248494E-3</v>
      </c>
      <c r="Z4" s="10">
        <f>'Source-Table46'!Z51/'Source-Table46'!Z52</f>
        <v>9.865873726769149E-3</v>
      </c>
      <c r="AA4" s="10">
        <f>'Source-Table46'!AA51/'Source-Table46'!AA52</f>
        <v>9.8575932081481944E-3</v>
      </c>
      <c r="AB4" s="10">
        <f>'Source-Table46'!AB51/'Source-Table46'!AB52</f>
        <v>9.8503780693577937E-3</v>
      </c>
      <c r="AC4" s="10">
        <f>'Source-Table46'!AC51/'Source-Table46'!AC52</f>
        <v>9.8441219177157428E-3</v>
      </c>
      <c r="AD4" s="10">
        <f>'Source-Table46'!AD51/'Source-Table46'!AD52</f>
        <v>9.8399290534766058E-3</v>
      </c>
      <c r="AE4" s="10">
        <f>'Source-Table46'!AE51/'Source-Table46'!AE52</f>
        <v>9.8348272119242203E-3</v>
      </c>
    </row>
    <row r="5" spans="1:31" x14ac:dyDescent="0.25">
      <c r="A5" s="1" t="s">
        <v>152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  <c r="Z5" s="9">
        <v>0</v>
      </c>
      <c r="AA5" s="9">
        <v>0</v>
      </c>
      <c r="AB5" s="9">
        <v>0</v>
      </c>
      <c r="AC5" s="9">
        <v>0</v>
      </c>
      <c r="AD5" s="9">
        <v>0</v>
      </c>
      <c r="AE5" s="9">
        <v>0</v>
      </c>
    </row>
    <row r="6" spans="1:31" x14ac:dyDescent="0.25">
      <c r="A6" s="1" t="s">
        <v>156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  <c r="Z6" s="9">
        <v>0</v>
      </c>
      <c r="AA6" s="9">
        <v>0</v>
      </c>
      <c r="AB6" s="9">
        <v>0</v>
      </c>
      <c r="AC6" s="9">
        <v>0</v>
      </c>
      <c r="AD6" s="9">
        <v>0</v>
      </c>
      <c r="AE6" s="9">
        <v>0</v>
      </c>
    </row>
    <row r="7" spans="1:31" x14ac:dyDescent="0.25">
      <c r="A7" s="1" t="s">
        <v>155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  <c r="Z7" s="9">
        <v>0</v>
      </c>
      <c r="AA7" s="9">
        <v>0</v>
      </c>
      <c r="AB7" s="9">
        <v>0</v>
      </c>
      <c r="AC7" s="9">
        <v>0</v>
      </c>
      <c r="AD7" s="9">
        <v>0</v>
      </c>
      <c r="AE7" s="9">
        <v>0</v>
      </c>
    </row>
    <row r="8" spans="1:31" x14ac:dyDescent="0.25">
      <c r="A8" s="1" t="s">
        <v>153</v>
      </c>
      <c r="B8" s="10">
        <f>'Source-Table46'!B50/'Source-Table46'!B52</f>
        <v>0.98899534842845749</v>
      </c>
      <c r="C8" s="10">
        <f>'Source-Table46'!C50/'Source-Table46'!C52</f>
        <v>0.98908444242251392</v>
      </c>
      <c r="D8" s="10">
        <f>'Source-Table46'!D50/'Source-Table46'!D52</f>
        <v>0.98914264255551232</v>
      </c>
      <c r="E8" s="10">
        <f>'Source-Table46'!E50/'Source-Table46'!E52</f>
        <v>0.98926597860558663</v>
      </c>
      <c r="F8" s="10">
        <f>'Source-Table46'!F50/'Source-Table46'!F52</f>
        <v>0.98937678360844583</v>
      </c>
      <c r="G8" s="10">
        <f>'Source-Table46'!G50/'Source-Table46'!G52</f>
        <v>0.98947805700530533</v>
      </c>
      <c r="H8" s="10">
        <f>'Source-Table46'!H50/'Source-Table46'!H52</f>
        <v>0.98956457602611014</v>
      </c>
      <c r="I8" s="10">
        <f>'Source-Table46'!I50/'Source-Table46'!I52</f>
        <v>0.98963198650444995</v>
      </c>
      <c r="J8" s="10">
        <f>'Source-Table46'!J50/'Source-Table46'!J52</f>
        <v>0.98968990538393786</v>
      </c>
      <c r="K8" s="10">
        <f>'Source-Table46'!K50/'Source-Table46'!K52</f>
        <v>0.98973898621436562</v>
      </c>
      <c r="L8" s="10">
        <f>'Source-Table46'!L50/'Source-Table46'!L52</f>
        <v>0.98979043893099428</v>
      </c>
      <c r="M8" s="10">
        <f>'Source-Table46'!M50/'Source-Table46'!M52</f>
        <v>0.98984373007261628</v>
      </c>
      <c r="N8" s="10">
        <f>'Source-Table46'!N50/'Source-Table46'!N52</f>
        <v>0.98989469695120613</v>
      </c>
      <c r="O8" s="10">
        <f>'Source-Table46'!O50/'Source-Table46'!O52</f>
        <v>0.98993949923439861</v>
      </c>
      <c r="P8" s="10">
        <f>'Source-Table46'!P50/'Source-Table46'!P52</f>
        <v>0.98998112930548621</v>
      </c>
      <c r="Q8" s="10">
        <f>'Source-Table46'!Q50/'Source-Table46'!Q52</f>
        <v>0.99001651371826394</v>
      </c>
      <c r="R8" s="10">
        <f>'Source-Table46'!R50/'Source-Table46'!R52</f>
        <v>0.99004396141479634</v>
      </c>
      <c r="S8" s="10">
        <f>'Source-Table46'!S50/'Source-Table46'!S52</f>
        <v>0.99006818630296556</v>
      </c>
      <c r="T8" s="10">
        <f>'Source-Table46'!T50/'Source-Table46'!T52</f>
        <v>0.99008736756365767</v>
      </c>
      <c r="U8" s="10">
        <f>'Source-Table46'!U50/'Source-Table46'!U52</f>
        <v>0.9901036181679076</v>
      </c>
      <c r="V8" s="10">
        <f>'Source-Table46'!V50/'Source-Table46'!V52</f>
        <v>0.990116606616818</v>
      </c>
      <c r="W8" s="10">
        <f>'Source-Table46'!W50/'Source-Table46'!W52</f>
        <v>0.99012641554210234</v>
      </c>
      <c r="X8" s="10">
        <f>'Source-Table46'!X50/'Source-Table46'!X52</f>
        <v>0.99013284396783108</v>
      </c>
      <c r="Y8" s="10">
        <f>'Source-Table46'!Y50/'Source-Table46'!Y52</f>
        <v>0.99013509846225423</v>
      </c>
      <c r="Z8" s="10">
        <f>'Source-Table46'!Z50/'Source-Table46'!Z52</f>
        <v>0.99013410398873258</v>
      </c>
      <c r="AA8" s="10">
        <f>'Source-Table46'!AA50/'Source-Table46'!AA52</f>
        <v>0.99014239974076834</v>
      </c>
      <c r="AB8" s="10">
        <f>'Source-Table46'!AB50/'Source-Table46'!AB52</f>
        <v>0.99014959967971294</v>
      </c>
      <c r="AC8" s="10">
        <f>'Source-Table46'!AC50/'Source-Table46'!AC52</f>
        <v>0.99015589031281759</v>
      </c>
      <c r="AD8" s="10">
        <f>'Source-Table46'!AD50/'Source-Table46'!AD52</f>
        <v>0.99016006835322112</v>
      </c>
      <c r="AE8" s="10">
        <f>'Source-Table46'!AE50/'Source-Table46'!AE52</f>
        <v>0.99016518871036352</v>
      </c>
    </row>
    <row r="9" spans="1:31" x14ac:dyDescent="0.25">
      <c r="B9" s="8"/>
    </row>
    <row r="10" spans="1:31" x14ac:dyDescent="0.25">
      <c r="B10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About</vt:lpstr>
      <vt:lpstr>Source-Table46</vt:lpstr>
      <vt:lpstr>Source-Table17</vt:lpstr>
      <vt:lpstr>Biodiesel-Fraction</vt:lpstr>
      <vt:lpstr>BFoEToFU-LDVs-passengers</vt:lpstr>
      <vt:lpstr>BFoEToFU-LDVs-freight</vt:lpstr>
      <vt:lpstr>BFoEToFU-HDVs-passengers</vt:lpstr>
      <vt:lpstr>BFoEToFU-HDVs-freight</vt:lpstr>
      <vt:lpstr>BFoEToFU-aircraft-passengers</vt:lpstr>
      <vt:lpstr>BFoEToFU-aircraft-freight</vt:lpstr>
      <vt:lpstr>BFoEToFU-rail-passengers</vt:lpstr>
      <vt:lpstr>BFoEToFU-rail-freight</vt:lpstr>
      <vt:lpstr>BFoEToFU-ships-passengers</vt:lpstr>
      <vt:lpstr>BFoEToFU-ships-freight</vt:lpstr>
      <vt:lpstr>BFoEToFU-motorbikes-passengers</vt:lpstr>
    </vt:vector>
  </TitlesOfParts>
  <Company>EnergyInnovation.org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2014-04-04T20:09:46Z</dcterms:created>
  <dcterms:modified xsi:type="dcterms:W3CDTF">2015-06-16T21:23:38Z</dcterms:modified>
</cp:coreProperties>
</file>