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135" windowWidth="23955" windowHeight="12270"/>
  </bookViews>
  <sheets>
    <sheet name="About" sheetId="1" r:id="rId1"/>
    <sheet name="Results" sheetId="10" r:id="rId2"/>
    <sheet name="FoVObE-passengers" sheetId="11" r:id="rId3"/>
    <sheet name="FoVObE-freight" sheetId="12" r:id="rId4"/>
    <sheet name="NTS Table 1-11" sheetId="5" r:id="rId5"/>
    <sheet name="Federal Govt" sheetId="4" r:id="rId6"/>
    <sheet name="Fire Departments" sheetId="6" r:id="rId7"/>
    <sheet name="Police Departments" sheetId="7" r:id="rId8"/>
    <sheet name="Taxis and Limos" sheetId="8" r:id="rId9"/>
    <sheet name="Population" sheetId="9" r:id="rId10"/>
  </sheets>
  <calcPr calcId="145621"/>
</workbook>
</file>

<file path=xl/calcChain.xml><?xml version="1.0" encoding="utf-8"?>
<calcChain xmlns="http://schemas.openxmlformats.org/spreadsheetml/2006/main">
  <c r="B3" i="12" l="1"/>
  <c r="C3" i="12"/>
  <c r="D3" i="12"/>
  <c r="B4" i="12"/>
  <c r="C4" i="12"/>
  <c r="D4" i="12"/>
  <c r="B5" i="12"/>
  <c r="C5" i="12"/>
  <c r="D5" i="12"/>
  <c r="B6" i="12"/>
  <c r="C6" i="12"/>
  <c r="D6" i="12"/>
  <c r="B7" i="12"/>
  <c r="C7" i="12"/>
  <c r="D7" i="12"/>
  <c r="C2" i="12"/>
  <c r="D2" i="12"/>
  <c r="B2" i="12"/>
  <c r="B3" i="11"/>
  <c r="C3" i="11"/>
  <c r="D3" i="11"/>
  <c r="B4" i="11"/>
  <c r="C4" i="11"/>
  <c r="D4" i="11"/>
  <c r="B5" i="11"/>
  <c r="C5" i="11"/>
  <c r="D5" i="11"/>
  <c r="B6" i="11"/>
  <c r="C6" i="11"/>
  <c r="D6" i="11"/>
  <c r="B7" i="11"/>
  <c r="C7" i="11"/>
  <c r="D7" i="11"/>
  <c r="C2" i="11"/>
  <c r="D2" i="11"/>
  <c r="B2" i="11"/>
  <c r="B9" i="7"/>
  <c r="B8" i="7"/>
  <c r="A8" i="6"/>
  <c r="C7" i="10"/>
  <c r="E7" i="10" s="1"/>
  <c r="C3" i="10"/>
  <c r="D3" i="10" s="1"/>
  <c r="D2" i="10"/>
  <c r="B16" i="9"/>
  <c r="B13" i="7" l="1"/>
  <c r="C13" i="7"/>
  <c r="A13" i="7"/>
  <c r="C2" i="10" l="1"/>
  <c r="E2" i="10" s="1"/>
  <c r="C5" i="6"/>
  <c r="A11" i="6" s="1"/>
  <c r="C9" i="10" s="1"/>
  <c r="D9" i="10" s="1"/>
  <c r="AC6" i="5"/>
  <c r="AB6" i="5"/>
  <c r="AA6" i="5"/>
  <c r="Z6" i="5"/>
  <c r="Y6" i="5"/>
  <c r="X6" i="5"/>
  <c r="W6" i="5"/>
  <c r="V6" i="5"/>
  <c r="U6" i="5"/>
  <c r="T6" i="5"/>
  <c r="S6" i="5"/>
  <c r="R6" i="5"/>
  <c r="Q6" i="5"/>
  <c r="P6" i="5"/>
  <c r="O6" i="5"/>
  <c r="N6" i="5"/>
  <c r="M6" i="5"/>
  <c r="L6" i="5"/>
  <c r="K6" i="5"/>
  <c r="J6" i="5"/>
  <c r="I6" i="5"/>
  <c r="H6" i="5"/>
  <c r="G6" i="5"/>
  <c r="F6" i="5"/>
  <c r="E6" i="5"/>
  <c r="D6" i="5"/>
  <c r="C6" i="5"/>
  <c r="B6" i="5"/>
</calcChain>
</file>

<file path=xl/sharedStrings.xml><?xml version="1.0" encoding="utf-8"?>
<sst xmlns="http://schemas.openxmlformats.org/spreadsheetml/2006/main" count="325" uniqueCount="221">
  <si>
    <t>LDVs, passenger</t>
  </si>
  <si>
    <t>Subscripts</t>
  </si>
  <si>
    <t>most LDVs</t>
  </si>
  <si>
    <t>LDVs, freight</t>
  </si>
  <si>
    <t>commercial light trucks</t>
  </si>
  <si>
    <t>buses (school, transit, and intercity)</t>
  </si>
  <si>
    <t>all other HDVs</t>
  </si>
  <si>
    <t>commercial air travel for people (not general aviation)</t>
  </si>
  <si>
    <t>other commercial flights (not general aviation)</t>
  </si>
  <si>
    <t>intercity, transit, and commuter rail</t>
  </si>
  <si>
    <t>all other rail</t>
  </si>
  <si>
    <t>recreational boats</t>
  </si>
  <si>
    <t>all other ships</t>
  </si>
  <si>
    <t>Meaning in Model</t>
  </si>
  <si>
    <t>HDVs, passenger</t>
  </si>
  <si>
    <t>HDVs, freight</t>
  </si>
  <si>
    <t>aircraft, passenger</t>
  </si>
  <si>
    <t>aircraft, freight</t>
  </si>
  <si>
    <t>rail, passenger</t>
  </si>
  <si>
    <t>rail, freight</t>
  </si>
  <si>
    <t>ships, passenger</t>
  </si>
  <si>
    <t>ships, freight</t>
  </si>
  <si>
    <t>Fraction Owned by Govt</t>
  </si>
  <si>
    <t>Fraction Owned by Industry</t>
  </si>
  <si>
    <t>Fraction Owned by Consumers</t>
  </si>
  <si>
    <t>Orange = assumption</t>
  </si>
  <si>
    <t>Green = data</t>
  </si>
  <si>
    <t>Table 2-1:  Worldwide Inventory</t>
  </si>
  <si>
    <t>Department or Agency</t>
  </si>
  <si>
    <t>PASSENGER</t>
  </si>
  <si>
    <t>TRUCKS</t>
  </si>
  <si>
    <t>OTHER</t>
  </si>
  <si>
    <t>TOTAL</t>
  </si>
  <si>
    <t>Low-Speed Vehicles</t>
  </si>
  <si>
    <t>Sedans</t>
  </si>
  <si>
    <t>Pass
Vans</t>
  </si>
  <si>
    <t>SUVs</t>
  </si>
  <si>
    <t>Pass
Subtotal</t>
  </si>
  <si>
    <t>Light
Trucks</t>
  </si>
  <si>
    <t>Medium
Trucks</t>
  </si>
  <si>
    <t>Heavy
Trucks</t>
  </si>
  <si>
    <t>Truck
Subtotal</t>
  </si>
  <si>
    <t>Amb.</t>
  </si>
  <si>
    <t>Buses</t>
  </si>
  <si>
    <t>Other
Subtotal</t>
  </si>
  <si>
    <t>American Battle Monuments Commission</t>
  </si>
  <si>
    <t>Broadcasting Board of Governors</t>
  </si>
  <si>
    <t>Consumer Product Safety Commission</t>
  </si>
  <si>
    <t>Court Services and Offender Supervision Agency</t>
  </si>
  <si>
    <t>Department of Agriculture</t>
  </si>
  <si>
    <t>Department of Commerce</t>
  </si>
  <si>
    <t>Department of Education</t>
  </si>
  <si>
    <t>Department of Energy</t>
  </si>
  <si>
    <t>Department of Health and Human Services</t>
  </si>
  <si>
    <t>Department of Homeland Security</t>
  </si>
  <si>
    <t>Department of Housing and Urban Development</t>
  </si>
  <si>
    <t>Department of Justice</t>
  </si>
  <si>
    <t>Department of Labor</t>
  </si>
  <si>
    <t>Department of State</t>
  </si>
  <si>
    <t>Department of the Interior</t>
  </si>
  <si>
    <t>Department of Transportation</t>
  </si>
  <si>
    <t>Department of Treasury</t>
  </si>
  <si>
    <t>Department of Veterans Affairs</t>
  </si>
  <si>
    <t>Environmental Protection Agency</t>
  </si>
  <si>
    <t>Equal Employment Opportunity Commission</t>
  </si>
  <si>
    <t>Federal Communications Commission</t>
  </si>
  <si>
    <t>Federal Housing Finance Agency</t>
  </si>
  <si>
    <t>Federal Trade Commission</t>
  </si>
  <si>
    <t>General Services Administration</t>
  </si>
  <si>
    <t>Government Printing Office</t>
  </si>
  <si>
    <t>Library of Congress</t>
  </si>
  <si>
    <t>National Aeronautics and Space Administration</t>
  </si>
  <si>
    <t>National Archives &amp; Records Administration</t>
  </si>
  <si>
    <t>National Gallery of Art</t>
  </si>
  <si>
    <t>National Labor Relations Board</t>
  </si>
  <si>
    <t>National Science Foundation</t>
  </si>
  <si>
    <t>Nuclear Regulatory Commission</t>
  </si>
  <si>
    <t>Office of Personnel Management</t>
  </si>
  <si>
    <t>Peace Corps</t>
  </si>
  <si>
    <t>Small Business Administration</t>
  </si>
  <si>
    <t>Smithsonian Institution</t>
  </si>
  <si>
    <t>Social Security Administration</t>
  </si>
  <si>
    <t>Tennessee Valley Authority</t>
  </si>
  <si>
    <t>US Agency for International Development</t>
  </si>
  <si>
    <t>Total Civilian Agencies</t>
  </si>
  <si>
    <t>Corps of Engineers, Civil Works</t>
  </si>
  <si>
    <t>Defense Agencies</t>
  </si>
  <si>
    <t>Department of Air Force</t>
  </si>
  <si>
    <t>Department of Army</t>
  </si>
  <si>
    <t>Department of Navy</t>
  </si>
  <si>
    <t>United States Marine Corps</t>
  </si>
  <si>
    <t>Total Military Agencies</t>
  </si>
  <si>
    <t>U.S. Postal Service</t>
  </si>
  <si>
    <t>Total U.S. Postal Service</t>
  </si>
  <si>
    <t>Total All Agencies</t>
  </si>
  <si>
    <t/>
  </si>
  <si>
    <r>
      <t>Table 1-11:</t>
    </r>
    <r>
      <rPr>
        <b/>
        <sz val="14"/>
        <rFont val="Arial"/>
        <family val="2"/>
      </rPr>
      <t xml:space="preserve"> </t>
    </r>
    <r>
      <rPr>
        <b/>
        <sz val="12"/>
        <rFont val="Arial"/>
        <family val="2"/>
      </rPr>
      <t>Number of U.S. Aircraft, Vehicles, Vessels, and Other Conveyances</t>
    </r>
  </si>
  <si>
    <t>Air</t>
  </si>
  <si>
    <r>
      <t>Air carrier</t>
    </r>
    <r>
      <rPr>
        <vertAlign val="superscript"/>
        <sz val="11"/>
        <rFont val="Arial Narrow"/>
        <family val="2"/>
      </rPr>
      <t>a</t>
    </r>
  </si>
  <si>
    <r>
      <t>General aviation</t>
    </r>
    <r>
      <rPr>
        <vertAlign val="superscript"/>
        <sz val="11"/>
        <rFont val="Arial Narrow"/>
        <family val="2"/>
      </rPr>
      <t xml:space="preserve">b </t>
    </r>
    <r>
      <rPr>
        <sz val="11"/>
        <rFont val="Arial Narrow"/>
        <family val="2"/>
      </rPr>
      <t>(active fleet)</t>
    </r>
  </si>
  <si>
    <t>U</t>
  </si>
  <si>
    <t>Highway, total (registered vehicles)</t>
  </si>
  <si>
    <t>Light duty vehicle, short wheel base</t>
  </si>
  <si>
    <t>Motorcycle</t>
  </si>
  <si>
    <t>Light duty vehicle, long wheel base</t>
  </si>
  <si>
    <r>
      <t>Truck, single-unit 2-axle 6-tire or more</t>
    </r>
    <r>
      <rPr>
        <vertAlign val="superscript"/>
        <sz val="11"/>
        <rFont val="Arial Narrow"/>
        <family val="2"/>
      </rPr>
      <t>c,d</t>
    </r>
  </si>
  <si>
    <r>
      <t>Truck, combination</t>
    </r>
    <r>
      <rPr>
        <vertAlign val="superscript"/>
        <sz val="11"/>
        <rFont val="Arial Narrow"/>
        <family val="2"/>
      </rPr>
      <t>c,d</t>
    </r>
  </si>
  <si>
    <t>Bus</t>
  </si>
  <si>
    <r>
      <t>Transit</t>
    </r>
    <r>
      <rPr>
        <b/>
        <vertAlign val="superscript"/>
        <sz val="11"/>
        <rFont val="Arial Narrow"/>
        <family val="2"/>
      </rPr>
      <t>e</t>
    </r>
  </si>
  <si>
    <t>Motor bus</t>
  </si>
  <si>
    <t>Light rail cars</t>
  </si>
  <si>
    <t>Heavy rail cars</t>
  </si>
  <si>
    <t>Trolley bus</t>
  </si>
  <si>
    <t>Commuter rail cars and locomotives</t>
  </si>
  <si>
    <t>Demand response</t>
  </si>
  <si>
    <r>
      <t>Other</t>
    </r>
    <r>
      <rPr>
        <vertAlign val="superscript"/>
        <sz val="11"/>
        <rFont val="Arial Narrow"/>
        <family val="2"/>
      </rPr>
      <t>f</t>
    </r>
  </si>
  <si>
    <t>Rail</t>
  </si>
  <si>
    <t>Class I, freight cars</t>
  </si>
  <si>
    <t>Class I, locomotive</t>
  </si>
  <si>
    <t>Nonclass I freight cars</t>
  </si>
  <si>
    <t>Car companies and shippers freight cars</t>
  </si>
  <si>
    <t>Amtrak, passenger train car</t>
  </si>
  <si>
    <t>Amtrak, locomotive</t>
  </si>
  <si>
    <t xml:space="preserve">Water </t>
  </si>
  <si>
    <r>
      <t>Nonself-propelled vessels</t>
    </r>
    <r>
      <rPr>
        <vertAlign val="superscript"/>
        <sz val="11"/>
        <rFont val="Arial Narrow"/>
        <family val="2"/>
      </rPr>
      <t>g,h</t>
    </r>
  </si>
  <si>
    <r>
      <t>Self-propelled vessels</t>
    </r>
    <r>
      <rPr>
        <vertAlign val="superscript"/>
        <sz val="11"/>
        <rFont val="Arial Narrow"/>
        <family val="2"/>
      </rPr>
      <t>h,i</t>
    </r>
  </si>
  <si>
    <r>
      <t>Oceangoing self-propelled vessels (1,000 gross tons and over)</t>
    </r>
    <r>
      <rPr>
        <vertAlign val="superscript"/>
        <sz val="11"/>
        <rFont val="Arial Narrow"/>
        <family val="2"/>
      </rPr>
      <t>j</t>
    </r>
  </si>
  <si>
    <r>
      <t>Recreational boats</t>
    </r>
    <r>
      <rPr>
        <vertAlign val="superscript"/>
        <sz val="11"/>
        <rFont val="Arial Narrow"/>
        <family val="2"/>
      </rPr>
      <t>k</t>
    </r>
  </si>
  <si>
    <r>
      <t>KEY:</t>
    </r>
    <r>
      <rPr>
        <sz val="9"/>
        <rFont val="Arial"/>
        <family val="2"/>
      </rPr>
      <t xml:space="preserve">  U = data are unavailable; R = revised.</t>
    </r>
  </si>
  <si>
    <t>Fire Department Vehicles</t>
  </si>
  <si>
    <t>Source:</t>
  </si>
  <si>
    <t>Vehicles per 1000 people (National Average)</t>
  </si>
  <si>
    <t>Pumpers</t>
  </si>
  <si>
    <t>Other vehicles (tankers, etc.)</t>
  </si>
  <si>
    <t>Total</t>
  </si>
  <si>
    <t>U.S. Population in 2011</t>
  </si>
  <si>
    <t>Fire Vehicles in 2011</t>
  </si>
  <si>
    <t>Page 22, Table 13</t>
  </si>
  <si>
    <t>http://www.nfpa.org/~/media/Files/Research/NFPA%20reports/Fire%20service%20statistics/osfdprofile.pdf</t>
  </si>
  <si>
    <t>U.S. Fire Department Profile 2012</t>
  </si>
  <si>
    <t>National Fire Protection Association</t>
  </si>
  <si>
    <t>Police Department Vehicles</t>
  </si>
  <si>
    <t>Cars</t>
  </si>
  <si>
    <t>Other 4-wheeled vehicles</t>
  </si>
  <si>
    <t>Motorcycles</t>
  </si>
  <si>
    <t>Page 38, Appendix Table 13</t>
  </si>
  <si>
    <t>Bureau of Justice Statistics, U.S. Dept of Justice</t>
  </si>
  <si>
    <t>http://www.bjs.gov/content/pub/pdf/lpd07.pdf</t>
  </si>
  <si>
    <t>Local Police Departments, 2007</t>
  </si>
  <si>
    <t>Number of Motorized Land Vehicles operated by Local Police Departments, 2007</t>
  </si>
  <si>
    <t>U.S. Population</t>
  </si>
  <si>
    <t>Year</t>
  </si>
  <si>
    <t>Est. Number of Motorized Land Vehicles operated by Local Police Departments, 2011</t>
  </si>
  <si>
    <t>We assume the majority of other 4-wheeled vehicles are SUVs and fall into the LDVs category.</t>
  </si>
  <si>
    <t>Taxi Cabs and Limousines</t>
  </si>
  <si>
    <t>We assume approximately one LDV per driver.</t>
  </si>
  <si>
    <t>Bureau of Labor Statistics</t>
  </si>
  <si>
    <t>Occupational Outlook Handbook 2012</t>
  </si>
  <si>
    <t>http://www.bls.gov/ooh/transportation-and-material-moving/taxi-drivers-and-chauffeurs.htm</t>
  </si>
  <si>
    <t>Number of Taxi Drivers and Chauffeurs, 2012</t>
  </si>
  <si>
    <t>so we use 2012 data.</t>
  </si>
  <si>
    <t>No 2011 data is available (BLS removed the 2011 version of the Occupational Outlook Handbook),</t>
  </si>
  <si>
    <t>Taxi Drivers and Chauffeurs</t>
  </si>
  <si>
    <t>Assumptions</t>
  </si>
  <si>
    <t>Government-owned passenger LDVs include all 4-wheeled police vehicles and all Federal LDVs.  Industry-owned LDVs are estimated as one per taxi driver or chauffeur.</t>
  </si>
  <si>
    <t>We assume all passenger rail is government-owned (Amtrak and pubic transit systems).</t>
  </si>
  <si>
    <t>We assume all freight rail is industry-owned.</t>
  </si>
  <si>
    <t>We assume consumers own all recreational boats.</t>
  </si>
  <si>
    <t>We assume industry owns all freight ships.</t>
  </si>
  <si>
    <t>We assume industry owns all commercial passenger aircraft.</t>
  </si>
  <si>
    <t>We assume industry owns all commercial freight aircraft.</t>
  </si>
  <si>
    <t>Government-owned LDVs include those owned by the Federal government and all fire department vehicles.  We assume industry owns the rest.</t>
  </si>
  <si>
    <t>We assume the government owns all transit buses.  We assume industry owns all other buses (including school buses, which are often contractor-operated).</t>
  </si>
  <si>
    <t>We lack data on freight LDVs ownership.  (We assume "Light trucks" in the Federal fleet are not so light as to be classified as LDVs, as SUVs have their own category in the relevant table.)  Accordingly, we assume all are owned by industry.  (They are outnumbered by passenger LDVs by over 30x in terms of energy use, so they are not an important mode.)</t>
  </si>
  <si>
    <t>Federal Government-Owned Vehicles</t>
  </si>
  <si>
    <t>Fiscal Year 2011 Federal Fleet Report</t>
  </si>
  <si>
    <t>http://www.gsa.gov/graphics/ogp/2011FFR_Tables_FINAL.xlsx</t>
  </si>
  <si>
    <t>Table 2-1: Worldwide Inventory</t>
  </si>
  <si>
    <t>Total Vehicles by Type</t>
  </si>
  <si>
    <t>Bureau of Transportation Statistics</t>
  </si>
  <si>
    <t>National Transportation Statistics 2013</t>
  </si>
  <si>
    <t>Table 1-11</t>
  </si>
  <si>
    <t>http://www.rita.dot.gov/bts/sites/rita.dot.gov.bts/files/table_01_11.xlsx</t>
  </si>
  <si>
    <t>motorbikes, passenger</t>
  </si>
  <si>
    <t>registered motorcycles</t>
  </si>
  <si>
    <t>motorbikes, freight</t>
  </si>
  <si>
    <t>not used in model</t>
  </si>
  <si>
    <t>Government-owned motorcyles include all police motorcycles.  We assume consumers own the rest.</t>
  </si>
  <si>
    <t>U.S. Population on July 1</t>
  </si>
  <si>
    <t>Type</t>
  </si>
  <si>
    <t>Historical value</t>
  </si>
  <si>
    <t>U.S. Census Bureau</t>
  </si>
  <si>
    <t>Population Estimates: Vintage 2009: Annual Population Estimates</t>
  </si>
  <si>
    <t>http://www.census.gov/popest/data/state/totals/2009/tables/NST-EST2009-01.xls</t>
  </si>
  <si>
    <t>Population Estimates: National Totals: Vintage 2013</t>
  </si>
  <si>
    <t>http://www.census.gov/popest/data/state/totals/2013/tables/NST-EST2013-01.xls</t>
  </si>
  <si>
    <t>Calculated estimate</t>
  </si>
  <si>
    <t>Future projection</t>
  </si>
  <si>
    <t>2012 National Population Projections: Summary Tables, Middle Series</t>
  </si>
  <si>
    <t>http://www.census.gov/population/projections/files/summary/NP2012-T1.xls</t>
  </si>
  <si>
    <t>Explanation</t>
  </si>
  <si>
    <t>Excluded vehicle types include: general aviation, military vehicles, passenger ferries, non-truck construction vehicles, non-truck agricultural vehicles, small electric craft (scooters, golf carts, etc.)</t>
  </si>
  <si>
    <t>Federal Govt-Owned LDVs and HDVs</t>
  </si>
  <si>
    <t>Fire Dept vehicles per 1000 people</t>
  </si>
  <si>
    <t>Police Department vehicles per 1000 people</t>
  </si>
  <si>
    <t>Taxis and Limos</t>
  </si>
  <si>
    <t>U.S. Population, historical values, 2000-2009</t>
  </si>
  <si>
    <t>U.S. Population, historical values, 2010-2013</t>
  </si>
  <si>
    <t>U.S. Population, future projections</t>
  </si>
  <si>
    <t>Note:</t>
  </si>
  <si>
    <t>FoVObE Fraction of Vehicles Owned by Entity</t>
  </si>
  <si>
    <t>Vehicle type</t>
  </si>
  <si>
    <t>LDVs</t>
  </si>
  <si>
    <t>HDVs</t>
  </si>
  <si>
    <t>aircraft</t>
  </si>
  <si>
    <t>rail</t>
  </si>
  <si>
    <t>ships</t>
  </si>
  <si>
    <t>motorbikes</t>
  </si>
  <si>
    <t>government</t>
  </si>
  <si>
    <t>industry</t>
  </si>
  <si>
    <t>consumers</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</si>
</sst>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
    <numFmt numFmtId="165" formatCode="\(\R\)\ #,##0"/>
    <numFmt numFmtId="166" formatCode="&quot;(R)&quot;\ #,##0;&quot;(R) -&quot;#,##0;&quot;(R) &quot;\ 0"/>
    <numFmt numFmtId="167" formatCode="\ #,##0"/>
    <numFmt numFmtId="168" formatCode="0.000"/>
  </numFmts>
  <fonts count="17" x14ac:knownFonts="1">
    <font>
      <sz val="11"/>
      <color theme="1"/>
      <name val="Calibri"/>
      <family val="2"/>
      <scheme val="minor"/>
    </font>
    <font>
      <b/>
      <sz val="11"/>
      <color theme="1"/>
      <name val="Calibri"/>
      <family val="2"/>
      <scheme val="minor"/>
    </font>
    <font>
      <b/>
      <sz val="10"/>
      <name val="Arial"/>
      <family val="2"/>
    </font>
    <font>
      <b/>
      <sz val="14"/>
      <name val="Arial"/>
      <family val="2"/>
    </font>
    <font>
      <sz val="10"/>
      <name val="Arial"/>
      <family val="2"/>
    </font>
    <font>
      <b/>
      <sz val="14"/>
      <name val="Helv"/>
    </font>
    <font>
      <b/>
      <sz val="12"/>
      <name val="Arial"/>
      <family val="2"/>
    </font>
    <font>
      <sz val="11"/>
      <name val="Arial Narrow"/>
      <family val="2"/>
    </font>
    <font>
      <b/>
      <sz val="10"/>
      <name val="Helv"/>
    </font>
    <font>
      <b/>
      <sz val="11"/>
      <name val="Arial Narrow"/>
      <family val="2"/>
    </font>
    <font>
      <sz val="8"/>
      <name val="Helv"/>
    </font>
    <font>
      <vertAlign val="superscript"/>
      <sz val="11"/>
      <name val="Arial Narrow"/>
      <family val="2"/>
    </font>
    <font>
      <b/>
      <vertAlign val="superscript"/>
      <sz val="11"/>
      <name val="Arial Narrow"/>
      <family val="2"/>
    </font>
    <font>
      <b/>
      <sz val="9"/>
      <name val="Arial"/>
      <family val="2"/>
    </font>
    <font>
      <sz val="9"/>
      <name val="Arial"/>
      <family val="2"/>
    </font>
    <font>
      <sz val="8"/>
      <name val="Arial"/>
      <family val="2"/>
    </font>
    <font>
      <u/>
      <sz val="11"/>
      <color theme="10"/>
      <name val="Calibri"/>
      <family val="2"/>
      <scheme val="minor"/>
    </font>
  </fonts>
  <fills count="8">
    <fill>
      <patternFill patternType="none"/>
    </fill>
    <fill>
      <patternFill patternType="gray125"/>
    </fill>
    <fill>
      <patternFill patternType="solid">
        <fgColor theme="0" tint="-0.249977111117893"/>
        <bgColor indexed="64"/>
      </patternFill>
    </fill>
    <fill>
      <patternFill patternType="solid">
        <fgColor rgb="FFFFC000"/>
        <bgColor indexed="64"/>
      </patternFill>
    </fill>
    <fill>
      <patternFill patternType="solid">
        <fgColor theme="6" tint="0.39997558519241921"/>
        <bgColor indexed="64"/>
      </patternFill>
    </fill>
    <fill>
      <patternFill patternType="solid">
        <fgColor indexed="22"/>
        <bgColor indexed="64"/>
      </patternFill>
    </fill>
    <fill>
      <patternFill patternType="solid">
        <fgColor theme="3" tint="0.59999389629810485"/>
        <bgColor indexed="64"/>
      </patternFill>
    </fill>
    <fill>
      <patternFill patternType="solid">
        <fgColor theme="4" tint="0.39997558519241921"/>
        <bgColor indexed="64"/>
      </patternFill>
    </fill>
  </fills>
  <borders count="42">
    <border>
      <left/>
      <right/>
      <top/>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bottom style="thin">
        <color indexed="64"/>
      </bottom>
      <diagonal/>
    </border>
    <border>
      <left style="medium">
        <color indexed="64"/>
      </left>
      <right/>
      <top style="thin">
        <color indexed="64"/>
      </top>
      <bottom/>
      <diagonal/>
    </border>
    <border>
      <left style="medium">
        <color indexed="64"/>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bottom style="medium">
        <color indexed="64"/>
      </bottom>
      <diagonal/>
    </border>
    <border>
      <left/>
      <right/>
      <top/>
      <bottom style="thin">
        <color indexed="64"/>
      </bottom>
      <diagonal/>
    </border>
    <border>
      <left/>
      <right/>
      <top/>
      <bottom style="thin">
        <color indexed="22"/>
      </bottom>
      <diagonal/>
    </border>
    <border>
      <left/>
      <right/>
      <top style="medium">
        <color indexed="64"/>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medium">
        <color indexed="64"/>
      </right>
      <top/>
      <bottom style="thin">
        <color indexed="64"/>
      </bottom>
      <diagonal/>
    </border>
    <border>
      <left style="medium">
        <color indexed="64"/>
      </left>
      <right/>
      <top/>
      <bottom style="medium">
        <color indexed="64"/>
      </bottom>
      <diagonal/>
    </border>
    <border>
      <left/>
      <right style="medium">
        <color indexed="64"/>
      </right>
      <top/>
      <bottom style="medium">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s>
  <cellStyleXfs count="7">
    <xf numFmtId="0" fontId="0" fillId="0" borderId="0"/>
    <xf numFmtId="0" fontId="3" fillId="0" borderId="0" applyNumberFormat="0" applyFill="0" applyBorder="0" applyProtection="0"/>
    <xf numFmtId="0" fontId="5" fillId="0" borderId="0">
      <alignment horizontal="left" vertical="top"/>
    </xf>
    <xf numFmtId="0" fontId="8" fillId="0" borderId="32">
      <alignment horizontal="left"/>
    </xf>
    <xf numFmtId="0" fontId="8" fillId="0" borderId="32">
      <alignment horizontal="left" vertical="center"/>
    </xf>
    <xf numFmtId="3" fontId="10" fillId="0" borderId="32">
      <alignment horizontal="right" vertical="center"/>
    </xf>
    <xf numFmtId="0" fontId="16" fillId="0" borderId="0" applyNumberFormat="0" applyFill="0" applyBorder="0" applyAlignment="0" applyProtection="0"/>
  </cellStyleXfs>
  <cellXfs count="142">
    <xf numFmtId="0" fontId="0" fillId="0" borderId="0" xfId="0"/>
    <xf numFmtId="0" fontId="1" fillId="0" borderId="0" xfId="0" applyFont="1"/>
    <xf numFmtId="0" fontId="1" fillId="2" borderId="0" xfId="0" applyFont="1" applyFill="1"/>
    <xf numFmtId="0" fontId="0" fillId="3" borderId="0" xfId="0" applyFill="1"/>
    <xf numFmtId="0" fontId="0" fillId="4" borderId="0" xfId="0" applyFill="1"/>
    <xf numFmtId="0" fontId="2" fillId="0" borderId="0" xfId="0" applyFont="1"/>
    <xf numFmtId="0" fontId="3" fillId="0" borderId="0" xfId="1" applyFont="1"/>
    <xf numFmtId="0" fontId="2" fillId="0" borderId="7" xfId="0" applyFont="1" applyBorder="1" applyAlignment="1">
      <alignment horizontal="center" vertical="center" wrapText="1"/>
    </xf>
    <xf numFmtId="0" fontId="2" fillId="0" borderId="8" xfId="0" applyFont="1" applyBorder="1" applyAlignment="1">
      <alignment horizontal="center" vertical="center" wrapText="1"/>
    </xf>
    <xf numFmtId="0" fontId="2" fillId="0" borderId="9" xfId="0" applyFont="1" applyBorder="1" applyAlignment="1">
      <alignment horizontal="center" vertical="center" wrapText="1"/>
    </xf>
    <xf numFmtId="0" fontId="4" fillId="0" borderId="11" xfId="0" applyNumberFormat="1" applyFont="1" applyBorder="1"/>
    <xf numFmtId="164" fontId="4" fillId="0" borderId="12" xfId="0" applyNumberFormat="1" applyFont="1" applyBorder="1" applyAlignment="1">
      <alignment horizontal="right"/>
    </xf>
    <xf numFmtId="164" fontId="4" fillId="0" borderId="13" xfId="0" applyNumberFormat="1" applyFont="1" applyBorder="1" applyAlignment="1">
      <alignment horizontal="right"/>
    </xf>
    <xf numFmtId="164" fontId="4" fillId="0" borderId="14" xfId="0" applyNumberFormat="1" applyFont="1" applyBorder="1" applyAlignment="1">
      <alignment horizontal="right"/>
    </xf>
    <xf numFmtId="164" fontId="4" fillId="0" borderId="15" xfId="0" applyNumberFormat="1" applyFont="1" applyBorder="1" applyAlignment="1">
      <alignment horizontal="right"/>
    </xf>
    <xf numFmtId="164" fontId="4" fillId="0" borderId="1" xfId="0" applyNumberFormat="1" applyFont="1" applyBorder="1" applyAlignment="1">
      <alignment horizontal="right"/>
    </xf>
    <xf numFmtId="0" fontId="4" fillId="0" borderId="16" xfId="0" applyNumberFormat="1" applyFont="1" applyBorder="1"/>
    <xf numFmtId="164" fontId="4" fillId="0" borderId="17" xfId="0" applyNumberFormat="1" applyFont="1" applyBorder="1" applyAlignment="1">
      <alignment horizontal="right"/>
    </xf>
    <xf numFmtId="164" fontId="4" fillId="0" borderId="18" xfId="0" applyNumberFormat="1" applyFont="1" applyBorder="1" applyAlignment="1">
      <alignment horizontal="right"/>
    </xf>
    <xf numFmtId="164" fontId="4" fillId="0" borderId="19" xfId="0" applyNumberFormat="1" applyFont="1" applyBorder="1" applyAlignment="1">
      <alignment horizontal="right"/>
    </xf>
    <xf numFmtId="164" fontId="4" fillId="0" borderId="20" xfId="0" applyNumberFormat="1" applyFont="1" applyBorder="1" applyAlignment="1">
      <alignment horizontal="right"/>
    </xf>
    <xf numFmtId="164" fontId="4" fillId="0" borderId="21" xfId="0" applyNumberFormat="1" applyFont="1" applyBorder="1" applyAlignment="1">
      <alignment horizontal="right"/>
    </xf>
    <xf numFmtId="164" fontId="4" fillId="0" borderId="22" xfId="0" applyNumberFormat="1" applyFont="1" applyBorder="1" applyAlignment="1">
      <alignment horizontal="right"/>
    </xf>
    <xf numFmtId="164" fontId="4" fillId="0" borderId="0" xfId="0" applyNumberFormat="1" applyFont="1" applyFill="1" applyBorder="1" applyAlignment="1">
      <alignment horizontal="right"/>
    </xf>
    <xf numFmtId="0" fontId="2" fillId="5" borderId="16" xfId="0" applyNumberFormat="1" applyFont="1" applyFill="1" applyBorder="1" applyAlignment="1">
      <alignment horizontal="right"/>
    </xf>
    <xf numFmtId="164" fontId="2" fillId="5" borderId="17" xfId="0" applyNumberFormat="1" applyFont="1" applyFill="1" applyBorder="1" applyAlignment="1">
      <alignment horizontal="right"/>
    </xf>
    <xf numFmtId="164" fontId="2" fillId="5" borderId="18" xfId="0" applyNumberFormat="1" applyFont="1" applyFill="1" applyBorder="1" applyAlignment="1">
      <alignment horizontal="right"/>
    </xf>
    <xf numFmtId="164" fontId="2" fillId="5" borderId="19" xfId="0" applyNumberFormat="1" applyFont="1" applyFill="1" applyBorder="1" applyAlignment="1">
      <alignment horizontal="right"/>
    </xf>
    <xf numFmtId="164" fontId="2" fillId="5" borderId="20" xfId="0" applyNumberFormat="1" applyFont="1" applyFill="1" applyBorder="1" applyAlignment="1">
      <alignment horizontal="right"/>
    </xf>
    <xf numFmtId="164" fontId="2" fillId="5" borderId="21" xfId="0" applyNumberFormat="1" applyFont="1" applyFill="1" applyBorder="1" applyAlignment="1">
      <alignment horizontal="right"/>
    </xf>
    <xf numFmtId="164" fontId="0" fillId="0" borderId="0" xfId="0" applyNumberFormat="1"/>
    <xf numFmtId="164" fontId="4" fillId="0" borderId="23" xfId="0" applyNumberFormat="1" applyFont="1" applyBorder="1" applyAlignment="1">
      <alignment horizontal="right"/>
    </xf>
    <xf numFmtId="164" fontId="4" fillId="0" borderId="17" xfId="0" applyNumberFormat="1" applyFont="1" applyFill="1" applyBorder="1" applyAlignment="1">
      <alignment horizontal="right"/>
    </xf>
    <xf numFmtId="164" fontId="4" fillId="0" borderId="18" xfId="0" applyNumberFormat="1" applyFont="1" applyFill="1" applyBorder="1" applyAlignment="1">
      <alignment horizontal="right"/>
    </xf>
    <xf numFmtId="164" fontId="4" fillId="0" borderId="19" xfId="0" applyNumberFormat="1" applyFont="1" applyFill="1" applyBorder="1" applyAlignment="1">
      <alignment horizontal="right"/>
    </xf>
    <xf numFmtId="164" fontId="4" fillId="0" borderId="20" xfId="0" applyNumberFormat="1" applyFont="1" applyFill="1" applyBorder="1" applyAlignment="1">
      <alignment horizontal="right"/>
    </xf>
    <xf numFmtId="164" fontId="4" fillId="0" borderId="21" xfId="0" applyNumberFormat="1" applyFont="1" applyFill="1" applyBorder="1" applyAlignment="1">
      <alignment horizontal="right"/>
    </xf>
    <xf numFmtId="0" fontId="2" fillId="0" borderId="24" xfId="0" applyNumberFormat="1" applyFont="1" applyFill="1" applyBorder="1" applyAlignment="1">
      <alignment horizontal="right"/>
    </xf>
    <xf numFmtId="164" fontId="2" fillId="0" borderId="17" xfId="0" applyNumberFormat="1" applyFont="1" applyFill="1" applyBorder="1" applyAlignment="1">
      <alignment horizontal="right"/>
    </xf>
    <xf numFmtId="164" fontId="2" fillId="0" borderId="18" xfId="0" applyNumberFormat="1" applyFont="1" applyFill="1" applyBorder="1" applyAlignment="1">
      <alignment horizontal="right"/>
    </xf>
    <xf numFmtId="164" fontId="2" fillId="0" borderId="19" xfId="0" applyNumberFormat="1" applyFont="1" applyFill="1" applyBorder="1" applyAlignment="1">
      <alignment horizontal="right"/>
    </xf>
    <xf numFmtId="164" fontId="2" fillId="0" borderId="20" xfId="0" applyNumberFormat="1" applyFont="1" applyFill="1" applyBorder="1" applyAlignment="1">
      <alignment horizontal="right"/>
    </xf>
    <xf numFmtId="164" fontId="2" fillId="0" borderId="22" xfId="0" applyNumberFormat="1" applyFont="1" applyFill="1" applyBorder="1" applyAlignment="1">
      <alignment horizontal="right"/>
    </xf>
    <xf numFmtId="0" fontId="2" fillId="5" borderId="25" xfId="0" applyNumberFormat="1" applyFont="1" applyFill="1" applyBorder="1" applyAlignment="1">
      <alignment horizontal="right"/>
    </xf>
    <xf numFmtId="164" fontId="2" fillId="5" borderId="26" xfId="0" applyNumberFormat="1" applyFont="1" applyFill="1" applyBorder="1" applyAlignment="1">
      <alignment horizontal="right"/>
    </xf>
    <xf numFmtId="164" fontId="2" fillId="5" borderId="27" xfId="0" applyNumberFormat="1" applyFont="1" applyFill="1" applyBorder="1" applyAlignment="1">
      <alignment horizontal="right"/>
    </xf>
    <xf numFmtId="164" fontId="2" fillId="5" borderId="28" xfId="0" applyNumberFormat="1" applyFont="1" applyFill="1" applyBorder="1" applyAlignment="1">
      <alignment horizontal="right"/>
    </xf>
    <xf numFmtId="164" fontId="2" fillId="5" borderId="29" xfId="0" applyNumberFormat="1" applyFont="1" applyFill="1" applyBorder="1" applyAlignment="1">
      <alignment horizontal="right"/>
    </xf>
    <xf numFmtId="164" fontId="2" fillId="5" borderId="6" xfId="0" applyNumberFormat="1" applyFont="1" applyFill="1" applyBorder="1" applyAlignment="1">
      <alignment horizontal="right"/>
    </xf>
    <xf numFmtId="0" fontId="0" fillId="0" borderId="0" xfId="0" applyNumberFormat="1" applyBorder="1"/>
    <xf numFmtId="0" fontId="7" fillId="0" borderId="31" xfId="0" applyFont="1" applyFill="1" applyBorder="1" applyAlignment="1">
      <alignment horizontal="center"/>
    </xf>
    <xf numFmtId="0" fontId="9" fillId="0" borderId="31" xfId="3" applyNumberFormat="1" applyFont="1" applyFill="1" applyBorder="1" applyAlignment="1">
      <alignment horizontal="center"/>
    </xf>
    <xf numFmtId="0" fontId="9" fillId="0" borderId="31" xfId="0" applyFont="1" applyFill="1" applyBorder="1" applyAlignment="1">
      <alignment horizontal="center"/>
    </xf>
    <xf numFmtId="0" fontId="9" fillId="0" borderId="0" xfId="4" quotePrefix="1" applyFont="1" applyFill="1" applyBorder="1" applyAlignment="1">
      <alignment horizontal="left"/>
    </xf>
    <xf numFmtId="3" fontId="7" fillId="0" borderId="0" xfId="5" applyNumberFormat="1" applyFont="1" applyFill="1" applyBorder="1" applyAlignment="1">
      <alignment horizontal="right"/>
    </xf>
    <xf numFmtId="3" fontId="7" fillId="0" borderId="0" xfId="0" applyNumberFormat="1" applyFont="1" applyFill="1" applyBorder="1" applyAlignment="1"/>
    <xf numFmtId="0" fontId="7" fillId="0" borderId="0" xfId="4" applyFont="1" applyFill="1" applyBorder="1" applyAlignment="1">
      <alignment horizontal="left"/>
    </xf>
    <xf numFmtId="3" fontId="7" fillId="0" borderId="0" xfId="0" applyNumberFormat="1" applyFont="1" applyFill="1" applyBorder="1" applyAlignment="1">
      <alignment horizontal="right"/>
    </xf>
    <xf numFmtId="3" fontId="9" fillId="0" borderId="0" xfId="5" applyNumberFormat="1" applyFont="1" applyFill="1" applyBorder="1" applyAlignment="1">
      <alignment horizontal="right"/>
    </xf>
    <xf numFmtId="165" fontId="9" fillId="0" borderId="0" xfId="0" applyNumberFormat="1" applyFont="1" applyFill="1" applyBorder="1" applyAlignment="1">
      <alignment horizontal="right"/>
    </xf>
    <xf numFmtId="165" fontId="7" fillId="0" borderId="0" xfId="0" applyNumberFormat="1" applyFont="1" applyFill="1" applyBorder="1" applyAlignment="1">
      <alignment horizontal="right"/>
    </xf>
    <xf numFmtId="3" fontId="7" fillId="0" borderId="0" xfId="0" applyNumberFormat="1" applyFont="1" applyFill="1" applyAlignment="1">
      <alignment horizontal="right"/>
    </xf>
    <xf numFmtId="0" fontId="7" fillId="0" borderId="0" xfId="0" applyFont="1" applyFill="1" applyBorder="1" applyAlignment="1">
      <alignment horizontal="left"/>
    </xf>
    <xf numFmtId="0" fontId="9" fillId="0" borderId="0" xfId="4" applyFont="1" applyFill="1" applyBorder="1" applyAlignment="1">
      <alignment horizontal="left"/>
    </xf>
    <xf numFmtId="166" fontId="7" fillId="0" borderId="0" xfId="4" applyNumberFormat="1" applyFont="1" applyFill="1" applyBorder="1" applyAlignment="1">
      <alignment horizontal="left"/>
    </xf>
    <xf numFmtId="0" fontId="7" fillId="0" borderId="0" xfId="4" applyFont="1" applyFill="1" applyBorder="1" applyAlignment="1">
      <alignment horizontal="left" wrapText="1"/>
    </xf>
    <xf numFmtId="167" fontId="7" fillId="0" borderId="0" xfId="0" applyNumberFormat="1" applyFont="1" applyFill="1" applyAlignment="1"/>
    <xf numFmtId="0" fontId="7" fillId="0" borderId="30" xfId="4" applyFont="1" applyFill="1" applyBorder="1" applyAlignment="1">
      <alignment horizontal="left"/>
    </xf>
    <xf numFmtId="3" fontId="7" fillId="0" borderId="30" xfId="5" applyNumberFormat="1" applyFont="1" applyFill="1" applyBorder="1" applyAlignment="1">
      <alignment horizontal="right"/>
    </xf>
    <xf numFmtId="165" fontId="7" fillId="0" borderId="30" xfId="5" applyNumberFormat="1" applyFont="1" applyFill="1" applyBorder="1" applyAlignment="1">
      <alignment horizontal="right"/>
    </xf>
    <xf numFmtId="3" fontId="7" fillId="0" borderId="30" xfId="0" applyNumberFormat="1" applyFont="1" applyFill="1" applyBorder="1" applyAlignment="1"/>
    <xf numFmtId="3" fontId="15" fillId="0" borderId="0" xfId="0" applyNumberFormat="1" applyFont="1" applyFill="1" applyAlignment="1">
      <alignment horizontal="left" vertical="center"/>
    </xf>
    <xf numFmtId="0" fontId="4" fillId="0" borderId="0" xfId="0" applyFont="1" applyFill="1" applyAlignment="1">
      <alignment vertical="center"/>
    </xf>
    <xf numFmtId="0" fontId="0" fillId="2" borderId="0" xfId="0" applyFill="1"/>
    <xf numFmtId="0" fontId="1" fillId="6" borderId="0" xfId="0" applyFont="1" applyFill="1"/>
    <xf numFmtId="0" fontId="1" fillId="2" borderId="0" xfId="0" applyFont="1" applyFill="1" applyAlignment="1">
      <alignment horizontal="left"/>
    </xf>
    <xf numFmtId="0" fontId="0" fillId="0" borderId="0" xfId="0" applyAlignment="1">
      <alignment horizontal="left"/>
    </xf>
    <xf numFmtId="0" fontId="1" fillId="0" borderId="0" xfId="0" applyFont="1" applyFill="1"/>
    <xf numFmtId="1" fontId="0" fillId="0" borderId="0" xfId="0" applyNumberFormat="1"/>
    <xf numFmtId="0" fontId="16" fillId="0" borderId="0" xfId="6"/>
    <xf numFmtId="0" fontId="1" fillId="7" borderId="0" xfId="0" applyFont="1" applyFill="1"/>
    <xf numFmtId="0" fontId="0" fillId="7" borderId="0" xfId="0" applyFill="1"/>
    <xf numFmtId="1" fontId="0" fillId="0" borderId="0" xfId="0" applyNumberFormat="1" applyAlignment="1">
      <alignment horizontal="left"/>
    </xf>
    <xf numFmtId="0" fontId="0" fillId="0" borderId="31" xfId="0" applyBorder="1"/>
    <xf numFmtId="0" fontId="0" fillId="3" borderId="31" xfId="0" applyFill="1" applyBorder="1"/>
    <xf numFmtId="168" fontId="0" fillId="4" borderId="31" xfId="0" applyNumberFormat="1" applyFill="1" applyBorder="1"/>
    <xf numFmtId="0" fontId="0" fillId="0" borderId="11" xfId="0" applyBorder="1"/>
    <xf numFmtId="0" fontId="0" fillId="0" borderId="37" xfId="0" applyBorder="1" applyAlignment="1">
      <alignment wrapText="1"/>
    </xf>
    <xf numFmtId="0" fontId="0" fillId="0" borderId="38" xfId="0" applyBorder="1"/>
    <xf numFmtId="0" fontId="0" fillId="0" borderId="30" xfId="0" applyBorder="1"/>
    <xf numFmtId="0" fontId="0" fillId="3" borderId="30" xfId="0" applyFill="1" applyBorder="1"/>
    <xf numFmtId="0" fontId="0" fillId="0" borderId="39" xfId="0" applyBorder="1" applyAlignment="1">
      <alignment wrapText="1"/>
    </xf>
    <xf numFmtId="168" fontId="0" fillId="4" borderId="34" xfId="0" applyNumberFormat="1" applyFill="1" applyBorder="1"/>
    <xf numFmtId="168" fontId="0" fillId="4" borderId="35" xfId="0" applyNumberFormat="1" applyFill="1" applyBorder="1"/>
    <xf numFmtId="168" fontId="0" fillId="4" borderId="36" xfId="0" applyNumberFormat="1" applyFill="1" applyBorder="1"/>
    <xf numFmtId="168" fontId="0" fillId="4" borderId="11" xfId="0" applyNumberFormat="1" applyFill="1" applyBorder="1"/>
    <xf numFmtId="0" fontId="0" fillId="3" borderId="37" xfId="0" applyFill="1" applyBorder="1"/>
    <xf numFmtId="0" fontId="0" fillId="3" borderId="11" xfId="0" applyFill="1" applyBorder="1"/>
    <xf numFmtId="0" fontId="0" fillId="3" borderId="34" xfId="0" applyNumberFormat="1" applyFill="1" applyBorder="1"/>
    <xf numFmtId="0" fontId="0" fillId="3" borderId="35" xfId="0" applyFill="1" applyBorder="1"/>
    <xf numFmtId="0" fontId="0" fillId="3" borderId="36" xfId="0" applyFill="1" applyBorder="1"/>
    <xf numFmtId="0" fontId="0" fillId="0" borderId="16" xfId="0" applyBorder="1"/>
    <xf numFmtId="0" fontId="0" fillId="0" borderId="40" xfId="0" applyBorder="1"/>
    <xf numFmtId="0" fontId="0" fillId="3" borderId="16" xfId="0" applyFill="1" applyBorder="1"/>
    <xf numFmtId="0" fontId="0" fillId="3" borderId="40" xfId="0" applyFill="1" applyBorder="1"/>
    <xf numFmtId="0" fontId="0" fillId="3" borderId="41" xfId="0" applyFill="1" applyBorder="1"/>
    <xf numFmtId="0" fontId="0" fillId="0" borderId="41" xfId="0" applyBorder="1" applyAlignment="1">
      <alignment wrapText="1"/>
    </xf>
    <xf numFmtId="0" fontId="0" fillId="0" borderId="34" xfId="0" applyBorder="1"/>
    <xf numFmtId="0" fontId="0" fillId="0" borderId="35" xfId="0" applyBorder="1"/>
    <xf numFmtId="0" fontId="0" fillId="0" borderId="36" xfId="0" applyBorder="1" applyAlignment="1">
      <alignment wrapText="1"/>
    </xf>
    <xf numFmtId="0" fontId="0" fillId="0" borderId="38" xfId="0" applyFill="1" applyBorder="1"/>
    <xf numFmtId="0" fontId="0" fillId="0" borderId="30" xfId="0" applyFill="1" applyBorder="1"/>
    <xf numFmtId="0" fontId="0" fillId="0" borderId="39" xfId="0" applyFill="1" applyBorder="1"/>
    <xf numFmtId="168" fontId="0" fillId="4" borderId="39" xfId="0" applyNumberFormat="1" applyFill="1" applyBorder="1"/>
    <xf numFmtId="168" fontId="0" fillId="4" borderId="38" xfId="0" applyNumberFormat="1" applyFill="1" applyBorder="1"/>
    <xf numFmtId="0" fontId="13" fillId="0" borderId="33" xfId="0" applyFont="1" applyFill="1" applyBorder="1" applyAlignment="1">
      <alignment vertical="center" wrapText="1"/>
    </xf>
    <xf numFmtId="0" fontId="14" fillId="0" borderId="33" xfId="0" applyFont="1" applyFill="1" applyBorder="1" applyAlignment="1">
      <alignment vertical="center" wrapText="1"/>
    </xf>
    <xf numFmtId="0" fontId="2" fillId="0" borderId="1" xfId="0" applyFont="1" applyBorder="1" applyAlignment="1">
      <alignment horizontal="center" vertical="center"/>
    </xf>
    <xf numFmtId="0" fontId="2" fillId="0" borderId="6" xfId="0" applyFont="1" applyBorder="1" applyAlignment="1">
      <alignment horizontal="center" vertical="center"/>
    </xf>
    <xf numFmtId="0" fontId="2" fillId="0" borderId="2" xfId="0" applyFont="1" applyBorder="1" applyAlignment="1">
      <alignment horizontal="center"/>
    </xf>
    <xf numFmtId="0" fontId="2" fillId="0" borderId="3" xfId="0" applyFont="1" applyBorder="1" applyAlignment="1">
      <alignment horizontal="center"/>
    </xf>
    <xf numFmtId="0" fontId="2" fillId="0" borderId="4" xfId="0" applyFont="1" applyBorder="1" applyAlignment="1">
      <alignment horizontal="center"/>
    </xf>
    <xf numFmtId="0" fontId="2" fillId="0" borderId="5" xfId="0" applyFont="1" applyBorder="1" applyAlignment="1">
      <alignment horizontal="center" vertical="center"/>
    </xf>
    <xf numFmtId="0" fontId="2" fillId="0" borderId="10" xfId="0" applyFont="1" applyBorder="1" applyAlignment="1">
      <alignment horizontal="center" vertical="center"/>
    </xf>
    <xf numFmtId="0" fontId="1" fillId="0" borderId="0" xfId="0" applyFont="1" applyBorder="1" applyAlignment="1">
      <alignment horizontal="right"/>
    </xf>
    <xf numFmtId="0" fontId="1" fillId="0" borderId="0" xfId="0" applyFont="1" applyAlignment="1">
      <alignment horizontal="right"/>
    </xf>
    <xf numFmtId="0" fontId="0" fillId="0" borderId="0" xfId="0" applyNumberFormat="1" applyBorder="1" applyAlignment="1" applyProtection="1">
      <alignment horizontal="right"/>
      <protection locked="0"/>
    </xf>
    <xf numFmtId="1" fontId="0" fillId="0" borderId="0" xfId="0" quotePrefix="1" applyNumberFormat="1" applyBorder="1" applyAlignment="1" applyProtection="1">
      <alignment horizontal="right"/>
      <protection locked="0"/>
    </xf>
    <xf numFmtId="0" fontId="0" fillId="0" borderId="0" xfId="0" applyBorder="1" applyAlignment="1">
      <alignment horizontal="right"/>
    </xf>
    <xf numFmtId="0" fontId="16" fillId="0" borderId="0" xfId="6" applyAlignment="1">
      <alignment horizontal="left"/>
    </xf>
    <xf numFmtId="1" fontId="0" fillId="0" borderId="0" xfId="0" applyNumberFormat="1" applyBorder="1"/>
    <xf numFmtId="0" fontId="0" fillId="0" borderId="0" xfId="0" applyAlignment="1">
      <alignment horizontal="right"/>
    </xf>
    <xf numFmtId="0" fontId="1" fillId="2" borderId="34" xfId="0" applyFont="1" applyFill="1" applyBorder="1" applyAlignment="1">
      <alignment wrapText="1"/>
    </xf>
    <xf numFmtId="0" fontId="1" fillId="2" borderId="35" xfId="0" applyFont="1" applyFill="1" applyBorder="1" applyAlignment="1">
      <alignment wrapText="1"/>
    </xf>
    <xf numFmtId="0" fontId="1" fillId="2" borderId="2" xfId="0" applyFont="1" applyFill="1" applyBorder="1" applyAlignment="1">
      <alignment wrapText="1"/>
    </xf>
    <xf numFmtId="0" fontId="1" fillId="2" borderId="3" xfId="0" applyFont="1" applyFill="1" applyBorder="1" applyAlignment="1">
      <alignment wrapText="1"/>
    </xf>
    <xf numFmtId="0" fontId="1" fillId="2" borderId="4" xfId="0" applyFont="1" applyFill="1" applyBorder="1" applyAlignment="1">
      <alignment wrapText="1"/>
    </xf>
    <xf numFmtId="0" fontId="1" fillId="2" borderId="36" xfId="0" applyFont="1" applyFill="1" applyBorder="1" applyAlignment="1">
      <alignment wrapText="1"/>
    </xf>
    <xf numFmtId="0" fontId="0" fillId="0" borderId="0" xfId="0" applyAlignment="1">
      <alignment wrapText="1"/>
    </xf>
    <xf numFmtId="0" fontId="6" fillId="0" borderId="30" xfId="2" applyFont="1" applyFill="1" applyBorder="1" applyAlignment="1">
      <alignment wrapText="1"/>
    </xf>
    <xf numFmtId="0" fontId="6" fillId="0" borderId="30" xfId="2" applyFont="1" applyFill="1" applyBorder="1" applyAlignment="1"/>
    <xf numFmtId="168" fontId="0" fillId="0" borderId="0" xfId="0" applyNumberFormat="1"/>
  </cellXfs>
  <cellStyles count="7">
    <cellStyle name="Data_Sheet1 (2)_1" xfId="5"/>
    <cellStyle name="Hed Side" xfId="3"/>
    <cellStyle name="Hed Side_Sheet1 (2)_1" xfId="4"/>
    <cellStyle name="Hyperlink" xfId="6" builtinId="8"/>
    <cellStyle name="Normal" xfId="0" builtinId="0"/>
    <cellStyle name="Table Title" xfId="1"/>
    <cellStyle name="Title-1"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bls.gov/ooh/transportation-and-material-moving/taxi-drivers-and-chauffeurs.htm" TargetMode="External"/><Relationship Id="rId7" Type="http://schemas.openxmlformats.org/officeDocument/2006/relationships/printerSettings" Target="../printerSettings/printerSettings1.bin"/><Relationship Id="rId2" Type="http://schemas.openxmlformats.org/officeDocument/2006/relationships/hyperlink" Target="http://www.nfpa.org/~/media/Files/Research/NFPA%20reports/Fire%20service%20statistics/osfdprofile.pdf" TargetMode="External"/><Relationship Id="rId1" Type="http://schemas.openxmlformats.org/officeDocument/2006/relationships/hyperlink" Target="http://www.rita.dot.gov/bts/sites/rita.dot.gov.bts/files/table_01_11.xlsx" TargetMode="External"/><Relationship Id="rId6" Type="http://schemas.openxmlformats.org/officeDocument/2006/relationships/hyperlink" Target="http://www.census.gov/popest/data/state/totals/2009/tables/NST-EST2009-01.xls" TargetMode="External"/><Relationship Id="rId5" Type="http://schemas.openxmlformats.org/officeDocument/2006/relationships/hyperlink" Target="http://www.census.gov/population/projections/files/summary/NP2012-T1.xls" TargetMode="External"/><Relationship Id="rId4" Type="http://schemas.openxmlformats.org/officeDocument/2006/relationships/hyperlink" Target="http://www.census.gov/popest/data/state/totals/2013/tables/NST-EST2013-01.xls"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7"/>
  <sheetViews>
    <sheetView tabSelected="1" workbookViewId="0"/>
  </sheetViews>
  <sheetFormatPr defaultRowHeight="15" x14ac:dyDescent="0.25"/>
  <cols>
    <col min="1" max="1" width="10.140625" customWidth="1"/>
    <col min="2" max="2" width="100.7109375" customWidth="1"/>
  </cols>
  <sheetData>
    <row r="1" spans="1:2" x14ac:dyDescent="0.25">
      <c r="A1" s="1" t="s">
        <v>210</v>
      </c>
    </row>
    <row r="2" spans="1:2" x14ac:dyDescent="0.25">
      <c r="A2" s="1"/>
    </row>
    <row r="3" spans="1:2" x14ac:dyDescent="0.25">
      <c r="A3" s="1" t="s">
        <v>130</v>
      </c>
      <c r="B3" s="2" t="s">
        <v>178</v>
      </c>
    </row>
    <row r="4" spans="1:2" x14ac:dyDescent="0.25">
      <c r="A4" s="1"/>
      <c r="B4" t="s">
        <v>179</v>
      </c>
    </row>
    <row r="5" spans="1:2" x14ac:dyDescent="0.25">
      <c r="A5" s="1"/>
      <c r="B5" s="76">
        <v>2013</v>
      </c>
    </row>
    <row r="6" spans="1:2" x14ac:dyDescent="0.25">
      <c r="A6" s="1"/>
      <c r="B6" t="s">
        <v>180</v>
      </c>
    </row>
    <row r="7" spans="1:2" x14ac:dyDescent="0.25">
      <c r="A7" s="1"/>
      <c r="B7" s="79" t="s">
        <v>182</v>
      </c>
    </row>
    <row r="8" spans="1:2" x14ac:dyDescent="0.25">
      <c r="A8" s="1"/>
      <c r="B8" t="s">
        <v>181</v>
      </c>
    </row>
    <row r="10" spans="1:2" x14ac:dyDescent="0.25">
      <c r="B10" s="2" t="s">
        <v>202</v>
      </c>
    </row>
    <row r="11" spans="1:2" x14ac:dyDescent="0.25">
      <c r="B11" t="s">
        <v>68</v>
      </c>
    </row>
    <row r="12" spans="1:2" x14ac:dyDescent="0.25">
      <c r="B12" s="76">
        <v>2011</v>
      </c>
    </row>
    <row r="13" spans="1:2" x14ac:dyDescent="0.25">
      <c r="B13" t="s">
        <v>175</v>
      </c>
    </row>
    <row r="14" spans="1:2" x14ac:dyDescent="0.25">
      <c r="B14" s="79" t="s">
        <v>176</v>
      </c>
    </row>
    <row r="15" spans="1:2" x14ac:dyDescent="0.25">
      <c r="B15" t="s">
        <v>177</v>
      </c>
    </row>
    <row r="17" spans="2:2" x14ac:dyDescent="0.25">
      <c r="B17" s="2" t="s">
        <v>203</v>
      </c>
    </row>
    <row r="18" spans="2:2" x14ac:dyDescent="0.25">
      <c r="B18" t="s">
        <v>140</v>
      </c>
    </row>
    <row r="19" spans="2:2" x14ac:dyDescent="0.25">
      <c r="B19" s="76">
        <v>2013</v>
      </c>
    </row>
    <row r="20" spans="2:2" x14ac:dyDescent="0.25">
      <c r="B20" t="s">
        <v>139</v>
      </c>
    </row>
    <row r="21" spans="2:2" x14ac:dyDescent="0.25">
      <c r="B21" s="79" t="s">
        <v>138</v>
      </c>
    </row>
    <row r="22" spans="2:2" x14ac:dyDescent="0.25">
      <c r="B22" t="s">
        <v>137</v>
      </c>
    </row>
    <row r="24" spans="2:2" x14ac:dyDescent="0.25">
      <c r="B24" s="2" t="s">
        <v>204</v>
      </c>
    </row>
    <row r="25" spans="2:2" x14ac:dyDescent="0.25">
      <c r="B25" t="s">
        <v>146</v>
      </c>
    </row>
    <row r="26" spans="2:2" x14ac:dyDescent="0.25">
      <c r="B26" s="76">
        <v>2010</v>
      </c>
    </row>
    <row r="27" spans="2:2" x14ac:dyDescent="0.25">
      <c r="B27" t="s">
        <v>148</v>
      </c>
    </row>
    <row r="28" spans="2:2" x14ac:dyDescent="0.25">
      <c r="B28" s="79" t="s">
        <v>147</v>
      </c>
    </row>
    <row r="29" spans="2:2" x14ac:dyDescent="0.25">
      <c r="B29" t="s">
        <v>145</v>
      </c>
    </row>
    <row r="31" spans="2:2" x14ac:dyDescent="0.25">
      <c r="B31" s="2" t="s">
        <v>205</v>
      </c>
    </row>
    <row r="32" spans="2:2" x14ac:dyDescent="0.25">
      <c r="B32" t="s">
        <v>156</v>
      </c>
    </row>
    <row r="33" spans="2:2" x14ac:dyDescent="0.25">
      <c r="B33" s="76">
        <v>2013</v>
      </c>
    </row>
    <row r="34" spans="2:2" x14ac:dyDescent="0.25">
      <c r="B34" t="s">
        <v>157</v>
      </c>
    </row>
    <row r="35" spans="2:2" x14ac:dyDescent="0.25">
      <c r="B35" s="79" t="s">
        <v>158</v>
      </c>
    </row>
    <row r="36" spans="2:2" x14ac:dyDescent="0.25">
      <c r="B36" t="s">
        <v>162</v>
      </c>
    </row>
    <row r="38" spans="2:2" x14ac:dyDescent="0.25">
      <c r="B38" s="75" t="s">
        <v>206</v>
      </c>
    </row>
    <row r="39" spans="2:2" x14ac:dyDescent="0.25">
      <c r="B39" s="76" t="s">
        <v>191</v>
      </c>
    </row>
    <row r="40" spans="2:2" x14ac:dyDescent="0.25">
      <c r="B40" s="76">
        <v>2009</v>
      </c>
    </row>
    <row r="41" spans="2:2" x14ac:dyDescent="0.25">
      <c r="B41" s="76" t="s">
        <v>192</v>
      </c>
    </row>
    <row r="42" spans="2:2" x14ac:dyDescent="0.25">
      <c r="B42" s="129" t="s">
        <v>193</v>
      </c>
    </row>
    <row r="43" spans="2:2" x14ac:dyDescent="0.25">
      <c r="B43" s="76"/>
    </row>
    <row r="44" spans="2:2" x14ac:dyDescent="0.25">
      <c r="B44" s="75" t="s">
        <v>207</v>
      </c>
    </row>
    <row r="45" spans="2:2" x14ac:dyDescent="0.25">
      <c r="B45" s="76" t="s">
        <v>191</v>
      </c>
    </row>
    <row r="46" spans="2:2" x14ac:dyDescent="0.25">
      <c r="B46" s="76">
        <v>2013</v>
      </c>
    </row>
    <row r="47" spans="2:2" x14ac:dyDescent="0.25">
      <c r="B47" s="76" t="s">
        <v>194</v>
      </c>
    </row>
    <row r="48" spans="2:2" x14ac:dyDescent="0.25">
      <c r="B48" s="129" t="s">
        <v>195</v>
      </c>
    </row>
    <row r="49" spans="1:2" x14ac:dyDescent="0.25">
      <c r="B49" s="76"/>
    </row>
    <row r="50" spans="1:2" x14ac:dyDescent="0.25">
      <c r="B50" s="75" t="s">
        <v>208</v>
      </c>
    </row>
    <row r="51" spans="1:2" x14ac:dyDescent="0.25">
      <c r="B51" s="76" t="s">
        <v>191</v>
      </c>
    </row>
    <row r="52" spans="1:2" x14ac:dyDescent="0.25">
      <c r="B52" s="76">
        <v>2012</v>
      </c>
    </row>
    <row r="53" spans="1:2" x14ac:dyDescent="0.25">
      <c r="B53" s="76" t="s">
        <v>198</v>
      </c>
    </row>
    <row r="54" spans="1:2" x14ac:dyDescent="0.25">
      <c r="B54" s="129" t="s">
        <v>199</v>
      </c>
    </row>
    <row r="56" spans="1:2" x14ac:dyDescent="0.25">
      <c r="A56" s="1" t="s">
        <v>209</v>
      </c>
    </row>
    <row r="57" spans="1:2" x14ac:dyDescent="0.25">
      <c r="A57" t="s">
        <v>201</v>
      </c>
    </row>
  </sheetData>
  <hyperlinks>
    <hyperlink ref="B7" r:id="rId1"/>
    <hyperlink ref="B21" r:id="rId2"/>
    <hyperlink ref="B35" r:id="rId3"/>
    <hyperlink ref="B48" r:id="rId4"/>
    <hyperlink ref="B54" r:id="rId5"/>
    <hyperlink ref="B42" r:id="rId6"/>
  </hyperlinks>
  <pageMargins left="0.7" right="0.7" top="0.75" bottom="0.75" header="0.3" footer="0.3"/>
  <pageSetup orientation="portrait" horizontalDpi="1200" verticalDpi="1200" r:id="rId7"/>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2"/>
  <sheetViews>
    <sheetView workbookViewId="0"/>
  </sheetViews>
  <sheetFormatPr defaultRowHeight="15" x14ac:dyDescent="0.25"/>
  <cols>
    <col min="2" max="2" width="25.5703125" customWidth="1"/>
    <col min="3" max="3" width="22.7109375" style="131" customWidth="1"/>
  </cols>
  <sheetData>
    <row r="1" spans="1:3" x14ac:dyDescent="0.25">
      <c r="A1" s="1" t="s">
        <v>151</v>
      </c>
      <c r="B1" s="124" t="s">
        <v>188</v>
      </c>
      <c r="C1" s="125" t="s">
        <v>189</v>
      </c>
    </row>
    <row r="2" spans="1:3" x14ac:dyDescent="0.25">
      <c r="A2" s="126">
        <v>2000</v>
      </c>
      <c r="B2" s="127">
        <v>282171957</v>
      </c>
      <c r="C2" s="128" t="s">
        <v>190</v>
      </c>
    </row>
    <row r="3" spans="1:3" x14ac:dyDescent="0.25">
      <c r="A3">
        <v>2001</v>
      </c>
      <c r="B3" s="127">
        <v>285081556</v>
      </c>
      <c r="C3" s="128" t="s">
        <v>190</v>
      </c>
    </row>
    <row r="4" spans="1:3" x14ac:dyDescent="0.25">
      <c r="A4" s="126">
        <v>2002</v>
      </c>
      <c r="B4" s="127">
        <v>287803914</v>
      </c>
      <c r="C4" s="128" t="s">
        <v>190</v>
      </c>
    </row>
    <row r="5" spans="1:3" x14ac:dyDescent="0.25">
      <c r="A5">
        <v>2003</v>
      </c>
      <c r="B5" s="127">
        <v>290326418</v>
      </c>
      <c r="C5" s="128" t="s">
        <v>190</v>
      </c>
    </row>
    <row r="6" spans="1:3" x14ac:dyDescent="0.25">
      <c r="A6" s="126">
        <v>2004</v>
      </c>
      <c r="B6" s="127">
        <v>293045739</v>
      </c>
      <c r="C6" s="128" t="s">
        <v>190</v>
      </c>
    </row>
    <row r="7" spans="1:3" x14ac:dyDescent="0.25">
      <c r="A7">
        <v>2005</v>
      </c>
      <c r="B7" s="127">
        <v>295753151</v>
      </c>
      <c r="C7" s="128" t="s">
        <v>190</v>
      </c>
    </row>
    <row r="8" spans="1:3" x14ac:dyDescent="0.25">
      <c r="A8" s="126">
        <v>2006</v>
      </c>
      <c r="B8" s="127">
        <v>298593212</v>
      </c>
      <c r="C8" s="128" t="s">
        <v>190</v>
      </c>
    </row>
    <row r="9" spans="1:3" x14ac:dyDescent="0.25">
      <c r="A9">
        <v>2007</v>
      </c>
      <c r="B9" s="127">
        <v>301579895</v>
      </c>
      <c r="C9" s="128" t="s">
        <v>190</v>
      </c>
    </row>
    <row r="10" spans="1:3" x14ac:dyDescent="0.25">
      <c r="A10" s="126">
        <v>2008</v>
      </c>
      <c r="B10" s="127">
        <v>304374846</v>
      </c>
      <c r="C10" s="128" t="s">
        <v>190</v>
      </c>
    </row>
    <row r="11" spans="1:3" x14ac:dyDescent="0.25">
      <c r="A11">
        <v>2009</v>
      </c>
      <c r="B11" s="127">
        <v>307006550</v>
      </c>
      <c r="C11" s="128" t="s">
        <v>190</v>
      </c>
    </row>
    <row r="12" spans="1:3" x14ac:dyDescent="0.25">
      <c r="A12" s="126">
        <v>2010</v>
      </c>
      <c r="B12" s="126">
        <v>309326295</v>
      </c>
      <c r="C12" s="128" t="s">
        <v>190</v>
      </c>
    </row>
    <row r="13" spans="1:3" x14ac:dyDescent="0.25">
      <c r="A13">
        <v>2011</v>
      </c>
      <c r="B13" s="126">
        <v>311582564</v>
      </c>
      <c r="C13" s="128" t="s">
        <v>190</v>
      </c>
    </row>
    <row r="14" spans="1:3" x14ac:dyDescent="0.25">
      <c r="A14">
        <v>2012</v>
      </c>
      <c r="B14" s="126">
        <v>313873685</v>
      </c>
      <c r="C14" s="128" t="s">
        <v>190</v>
      </c>
    </row>
    <row r="15" spans="1:3" x14ac:dyDescent="0.25">
      <c r="A15">
        <v>2013</v>
      </c>
      <c r="B15" s="126">
        <v>316128839</v>
      </c>
      <c r="C15" s="128" t="s">
        <v>190</v>
      </c>
    </row>
    <row r="16" spans="1:3" x14ac:dyDescent="0.25">
      <c r="A16">
        <v>2014</v>
      </c>
      <c r="B16" s="130">
        <f>GEOMEAN(B15,B17)</f>
        <v>318735175.47888714</v>
      </c>
      <c r="C16" s="131" t="s">
        <v>196</v>
      </c>
    </row>
    <row r="17" spans="1:3" x14ac:dyDescent="0.25">
      <c r="A17">
        <v>2015</v>
      </c>
      <c r="B17">
        <v>321363000</v>
      </c>
      <c r="C17" s="131" t="s">
        <v>197</v>
      </c>
    </row>
    <row r="18" spans="1:3" x14ac:dyDescent="0.25">
      <c r="A18">
        <v>2016</v>
      </c>
      <c r="B18">
        <v>323849000</v>
      </c>
      <c r="C18" s="131" t="s">
        <v>197</v>
      </c>
    </row>
    <row r="19" spans="1:3" x14ac:dyDescent="0.25">
      <c r="A19">
        <v>2017</v>
      </c>
      <c r="B19">
        <v>326348000</v>
      </c>
      <c r="C19" s="131" t="s">
        <v>197</v>
      </c>
    </row>
    <row r="20" spans="1:3" x14ac:dyDescent="0.25">
      <c r="A20">
        <v>2018</v>
      </c>
      <c r="B20">
        <v>328857000</v>
      </c>
      <c r="C20" s="131" t="s">
        <v>197</v>
      </c>
    </row>
    <row r="21" spans="1:3" x14ac:dyDescent="0.25">
      <c r="A21">
        <v>2019</v>
      </c>
      <c r="B21">
        <v>331375000</v>
      </c>
      <c r="C21" s="131" t="s">
        <v>197</v>
      </c>
    </row>
    <row r="22" spans="1:3" x14ac:dyDescent="0.25">
      <c r="A22">
        <v>2020</v>
      </c>
      <c r="B22">
        <v>333896000</v>
      </c>
      <c r="C22" s="131" t="s">
        <v>197</v>
      </c>
    </row>
    <row r="23" spans="1:3" x14ac:dyDescent="0.25">
      <c r="A23">
        <v>2021</v>
      </c>
      <c r="B23">
        <v>336416000</v>
      </c>
      <c r="C23" s="131" t="s">
        <v>197</v>
      </c>
    </row>
    <row r="24" spans="1:3" x14ac:dyDescent="0.25">
      <c r="A24">
        <v>2022</v>
      </c>
      <c r="B24">
        <v>338930000</v>
      </c>
      <c r="C24" s="131" t="s">
        <v>197</v>
      </c>
    </row>
    <row r="25" spans="1:3" x14ac:dyDescent="0.25">
      <c r="A25">
        <v>2023</v>
      </c>
      <c r="B25">
        <v>341436000</v>
      </c>
      <c r="C25" s="131" t="s">
        <v>197</v>
      </c>
    </row>
    <row r="26" spans="1:3" x14ac:dyDescent="0.25">
      <c r="A26">
        <v>2024</v>
      </c>
      <c r="B26">
        <v>343929000</v>
      </c>
      <c r="C26" s="131" t="s">
        <v>197</v>
      </c>
    </row>
    <row r="27" spans="1:3" x14ac:dyDescent="0.25">
      <c r="A27">
        <v>2025</v>
      </c>
      <c r="B27">
        <v>346407000</v>
      </c>
      <c r="C27" s="131" t="s">
        <v>197</v>
      </c>
    </row>
    <row r="28" spans="1:3" x14ac:dyDescent="0.25">
      <c r="A28">
        <v>2026</v>
      </c>
      <c r="B28">
        <v>348867000</v>
      </c>
      <c r="C28" s="131" t="s">
        <v>197</v>
      </c>
    </row>
    <row r="29" spans="1:3" x14ac:dyDescent="0.25">
      <c r="A29">
        <v>2027</v>
      </c>
      <c r="B29">
        <v>351304000</v>
      </c>
      <c r="C29" s="131" t="s">
        <v>197</v>
      </c>
    </row>
    <row r="30" spans="1:3" x14ac:dyDescent="0.25">
      <c r="A30">
        <v>2028</v>
      </c>
      <c r="B30">
        <v>353718000</v>
      </c>
      <c r="C30" s="131" t="s">
        <v>197</v>
      </c>
    </row>
    <row r="31" spans="1:3" x14ac:dyDescent="0.25">
      <c r="A31">
        <v>2029</v>
      </c>
      <c r="B31">
        <v>356107000</v>
      </c>
      <c r="C31" s="131" t="s">
        <v>197</v>
      </c>
    </row>
    <row r="32" spans="1:3" x14ac:dyDescent="0.25">
      <c r="A32">
        <v>2030</v>
      </c>
      <c r="B32">
        <v>358471000</v>
      </c>
      <c r="C32" s="131" t="s">
        <v>197</v>
      </c>
    </row>
    <row r="33" spans="1:3" x14ac:dyDescent="0.25">
      <c r="A33">
        <v>2031</v>
      </c>
      <c r="B33">
        <v>360792000</v>
      </c>
      <c r="C33" s="131" t="s">
        <v>197</v>
      </c>
    </row>
    <row r="34" spans="1:3" x14ac:dyDescent="0.25">
      <c r="A34">
        <v>2032</v>
      </c>
      <c r="B34">
        <v>363070000</v>
      </c>
      <c r="C34" s="131" t="s">
        <v>197</v>
      </c>
    </row>
    <row r="35" spans="1:3" x14ac:dyDescent="0.25">
      <c r="A35">
        <v>2033</v>
      </c>
      <c r="B35">
        <v>365307000</v>
      </c>
      <c r="C35" s="131" t="s">
        <v>197</v>
      </c>
    </row>
    <row r="36" spans="1:3" x14ac:dyDescent="0.25">
      <c r="A36">
        <v>2034</v>
      </c>
      <c r="B36">
        <v>367503000</v>
      </c>
      <c r="C36" s="131" t="s">
        <v>197</v>
      </c>
    </row>
    <row r="37" spans="1:3" x14ac:dyDescent="0.25">
      <c r="A37">
        <v>2035</v>
      </c>
      <c r="B37">
        <v>369662000</v>
      </c>
      <c r="C37" s="131" t="s">
        <v>197</v>
      </c>
    </row>
    <row r="38" spans="1:3" x14ac:dyDescent="0.25">
      <c r="A38">
        <v>2036</v>
      </c>
      <c r="B38">
        <v>371788000</v>
      </c>
      <c r="C38" s="131" t="s">
        <v>197</v>
      </c>
    </row>
    <row r="39" spans="1:3" x14ac:dyDescent="0.25">
      <c r="A39">
        <v>2037</v>
      </c>
      <c r="B39">
        <v>373883000</v>
      </c>
      <c r="C39" s="131" t="s">
        <v>197</v>
      </c>
    </row>
    <row r="40" spans="1:3" x14ac:dyDescent="0.25">
      <c r="A40">
        <v>2038</v>
      </c>
      <c r="B40">
        <v>375950000</v>
      </c>
      <c r="C40" s="131" t="s">
        <v>197</v>
      </c>
    </row>
    <row r="41" spans="1:3" x14ac:dyDescent="0.25">
      <c r="A41">
        <v>2039</v>
      </c>
      <c r="B41">
        <v>377993000</v>
      </c>
      <c r="C41" s="131" t="s">
        <v>197</v>
      </c>
    </row>
    <row r="42" spans="1:3" x14ac:dyDescent="0.25">
      <c r="A42">
        <v>2040</v>
      </c>
      <c r="B42">
        <v>380016000</v>
      </c>
      <c r="C42" s="131" t="s">
        <v>197</v>
      </c>
    </row>
    <row r="43" spans="1:3" x14ac:dyDescent="0.25">
      <c r="A43">
        <v>2041</v>
      </c>
      <c r="B43">
        <v>382021000</v>
      </c>
      <c r="C43" s="131" t="s">
        <v>197</v>
      </c>
    </row>
    <row r="44" spans="1:3" x14ac:dyDescent="0.25">
      <c r="A44">
        <v>2042</v>
      </c>
      <c r="B44">
        <v>384012000</v>
      </c>
      <c r="C44" s="131" t="s">
        <v>197</v>
      </c>
    </row>
    <row r="45" spans="1:3" x14ac:dyDescent="0.25">
      <c r="A45">
        <v>2043</v>
      </c>
      <c r="B45">
        <v>385992000</v>
      </c>
      <c r="C45" s="131" t="s">
        <v>197</v>
      </c>
    </row>
    <row r="46" spans="1:3" x14ac:dyDescent="0.25">
      <c r="A46">
        <v>2044</v>
      </c>
      <c r="B46">
        <v>387965000</v>
      </c>
      <c r="C46" s="131" t="s">
        <v>197</v>
      </c>
    </row>
    <row r="47" spans="1:3" x14ac:dyDescent="0.25">
      <c r="A47">
        <v>2045</v>
      </c>
      <c r="B47">
        <v>389934000</v>
      </c>
      <c r="C47" s="131" t="s">
        <v>197</v>
      </c>
    </row>
    <row r="48" spans="1:3" x14ac:dyDescent="0.25">
      <c r="A48">
        <v>2046</v>
      </c>
      <c r="B48">
        <v>391902000</v>
      </c>
      <c r="C48" s="131" t="s">
        <v>197</v>
      </c>
    </row>
    <row r="49" spans="1:3" x14ac:dyDescent="0.25">
      <c r="A49">
        <v>2047</v>
      </c>
      <c r="B49">
        <v>393869000</v>
      </c>
      <c r="C49" s="131" t="s">
        <v>197</v>
      </c>
    </row>
    <row r="50" spans="1:3" x14ac:dyDescent="0.25">
      <c r="A50">
        <v>2048</v>
      </c>
      <c r="B50">
        <v>395841000</v>
      </c>
      <c r="C50" s="131" t="s">
        <v>197</v>
      </c>
    </row>
    <row r="51" spans="1:3" x14ac:dyDescent="0.25">
      <c r="A51">
        <v>2049</v>
      </c>
      <c r="B51">
        <v>397818000</v>
      </c>
      <c r="C51" s="131" t="s">
        <v>197</v>
      </c>
    </row>
    <row r="52" spans="1:3" x14ac:dyDescent="0.25">
      <c r="A52">
        <v>2050</v>
      </c>
      <c r="B52">
        <v>399803000</v>
      </c>
      <c r="C52" s="131" t="s">
        <v>197</v>
      </c>
    </row>
    <row r="53" spans="1:3" x14ac:dyDescent="0.25">
      <c r="A53">
        <v>2051</v>
      </c>
      <c r="B53">
        <v>401796000</v>
      </c>
      <c r="C53" s="131" t="s">
        <v>197</v>
      </c>
    </row>
    <row r="54" spans="1:3" x14ac:dyDescent="0.25">
      <c r="A54">
        <v>2052</v>
      </c>
      <c r="B54">
        <v>403798000</v>
      </c>
      <c r="C54" s="131" t="s">
        <v>197</v>
      </c>
    </row>
    <row r="55" spans="1:3" x14ac:dyDescent="0.25">
      <c r="A55">
        <v>2053</v>
      </c>
      <c r="B55">
        <v>405811000</v>
      </c>
      <c r="C55" s="131" t="s">
        <v>197</v>
      </c>
    </row>
    <row r="56" spans="1:3" x14ac:dyDescent="0.25">
      <c r="A56">
        <v>2054</v>
      </c>
      <c r="B56">
        <v>407835000</v>
      </c>
      <c r="C56" s="131" t="s">
        <v>197</v>
      </c>
    </row>
    <row r="57" spans="1:3" x14ac:dyDescent="0.25">
      <c r="A57">
        <v>2055</v>
      </c>
      <c r="B57">
        <v>409873000</v>
      </c>
      <c r="C57" s="131" t="s">
        <v>197</v>
      </c>
    </row>
    <row r="58" spans="1:3" x14ac:dyDescent="0.25">
      <c r="A58">
        <v>2056</v>
      </c>
      <c r="B58">
        <v>411923000</v>
      </c>
      <c r="C58" s="131" t="s">
        <v>197</v>
      </c>
    </row>
    <row r="59" spans="1:3" x14ac:dyDescent="0.25">
      <c r="A59">
        <v>2057</v>
      </c>
      <c r="B59">
        <v>413989000</v>
      </c>
      <c r="C59" s="131" t="s">
        <v>197</v>
      </c>
    </row>
    <row r="60" spans="1:3" x14ac:dyDescent="0.25">
      <c r="A60">
        <v>2058</v>
      </c>
      <c r="B60">
        <v>416068000</v>
      </c>
      <c r="C60" s="131" t="s">
        <v>197</v>
      </c>
    </row>
    <row r="61" spans="1:3" x14ac:dyDescent="0.25">
      <c r="A61">
        <v>2059</v>
      </c>
      <c r="B61">
        <v>418161000</v>
      </c>
      <c r="C61" s="131" t="s">
        <v>197</v>
      </c>
    </row>
    <row r="62" spans="1:3" x14ac:dyDescent="0.25">
      <c r="A62">
        <v>2060</v>
      </c>
      <c r="B62">
        <v>420268000</v>
      </c>
      <c r="C62" s="131" t="s">
        <v>197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6"/>
  <sheetViews>
    <sheetView workbookViewId="0"/>
  </sheetViews>
  <sheetFormatPr defaultRowHeight="15" x14ac:dyDescent="0.25"/>
  <cols>
    <col min="1" max="1" width="24" customWidth="1"/>
    <col min="2" max="2" width="51.42578125" customWidth="1"/>
    <col min="3" max="4" width="16.42578125" customWidth="1"/>
    <col min="5" max="5" width="16.85546875" customWidth="1"/>
    <col min="6" max="6" width="65.7109375" customWidth="1"/>
  </cols>
  <sheetData>
    <row r="1" spans="1:6" s="138" customFormat="1" ht="30.75" thickBot="1" x14ac:dyDescent="0.3">
      <c r="A1" s="132" t="s">
        <v>1</v>
      </c>
      <c r="B1" s="133" t="s">
        <v>13</v>
      </c>
      <c r="C1" s="134" t="s">
        <v>22</v>
      </c>
      <c r="D1" s="135" t="s">
        <v>23</v>
      </c>
      <c r="E1" s="136" t="s">
        <v>24</v>
      </c>
      <c r="F1" s="137" t="s">
        <v>200</v>
      </c>
    </row>
    <row r="2" spans="1:6" ht="45" x14ac:dyDescent="0.25">
      <c r="A2" s="86" t="s">
        <v>0</v>
      </c>
      <c r="B2" s="83" t="s">
        <v>2</v>
      </c>
      <c r="C2" s="92">
        <f>SUM('Federal Govt'!G56,SUM('Police Departments'!A13:B13))/SUM('NTS Table 1-11'!AC7,'NTS Table 1-11'!AC9)</f>
        <v>2.5607177086445182E-3</v>
      </c>
      <c r="D2" s="93">
        <f>'Taxis and Limos'!A9/SUM('NTS Table 1-11'!AC7,'NTS Table 1-11'!AC9)</f>
        <v>9.9640174074386387E-4</v>
      </c>
      <c r="E2" s="94">
        <f>1-SUM(C2:D2)</f>
        <v>0.99644288055061159</v>
      </c>
      <c r="F2" s="87" t="s">
        <v>164</v>
      </c>
    </row>
    <row r="3" spans="1:6" ht="45" x14ac:dyDescent="0.25">
      <c r="A3" s="86" t="s">
        <v>14</v>
      </c>
      <c r="B3" s="83" t="s">
        <v>5</v>
      </c>
      <c r="C3" s="95">
        <f>SUM('NTS Table 1-11'!AC14,'NTS Table 1-11'!AC17)/'NTS Table 1-11'!AC12</f>
        <v>9.0606908645415457E-2</v>
      </c>
      <c r="D3" s="85">
        <f>1-C3</f>
        <v>0.90939309135458457</v>
      </c>
      <c r="E3" s="96">
        <v>0</v>
      </c>
      <c r="F3" s="87" t="s">
        <v>172</v>
      </c>
    </row>
    <row r="4" spans="1:6" x14ac:dyDescent="0.25">
      <c r="A4" s="86" t="s">
        <v>16</v>
      </c>
      <c r="B4" s="83" t="s">
        <v>7</v>
      </c>
      <c r="C4" s="97">
        <v>0</v>
      </c>
      <c r="D4" s="84">
        <v>1</v>
      </c>
      <c r="E4" s="96">
        <v>0</v>
      </c>
      <c r="F4" s="87" t="s">
        <v>169</v>
      </c>
    </row>
    <row r="5" spans="1:6" ht="30" x14ac:dyDescent="0.25">
      <c r="A5" s="86" t="s">
        <v>18</v>
      </c>
      <c r="B5" s="83" t="s">
        <v>9</v>
      </c>
      <c r="C5" s="97">
        <v>1</v>
      </c>
      <c r="D5" s="84">
        <v>0</v>
      </c>
      <c r="E5" s="96">
        <v>0</v>
      </c>
      <c r="F5" s="87" t="s">
        <v>165</v>
      </c>
    </row>
    <row r="6" spans="1:6" x14ac:dyDescent="0.25">
      <c r="A6" s="101" t="s">
        <v>20</v>
      </c>
      <c r="B6" s="102" t="s">
        <v>11</v>
      </c>
      <c r="C6" s="103">
        <v>0</v>
      </c>
      <c r="D6" s="104">
        <v>0</v>
      </c>
      <c r="E6" s="105">
        <v>1</v>
      </c>
      <c r="F6" s="106" t="s">
        <v>167</v>
      </c>
    </row>
    <row r="7" spans="1:6" ht="30.75" thickBot="1" x14ac:dyDescent="0.3">
      <c r="A7" s="88" t="s">
        <v>183</v>
      </c>
      <c r="B7" s="89" t="s">
        <v>184</v>
      </c>
      <c r="C7" s="114">
        <f>'Police Departments'!C5/'NTS Table 1-11'!Y8</f>
        <v>1.5636391206690183E-3</v>
      </c>
      <c r="D7" s="90">
        <v>0</v>
      </c>
      <c r="E7" s="113">
        <f>1-C7</f>
        <v>0.99843636087933096</v>
      </c>
      <c r="F7" s="91" t="s">
        <v>187</v>
      </c>
    </row>
    <row r="8" spans="1:6" ht="90" x14ac:dyDescent="0.25">
      <c r="A8" s="107" t="s">
        <v>3</v>
      </c>
      <c r="B8" s="108" t="s">
        <v>4</v>
      </c>
      <c r="C8" s="98">
        <v>0</v>
      </c>
      <c r="D8" s="99">
        <v>1</v>
      </c>
      <c r="E8" s="100">
        <v>0</v>
      </c>
      <c r="F8" s="109" t="s">
        <v>173</v>
      </c>
    </row>
    <row r="9" spans="1:6" ht="45" x14ac:dyDescent="0.25">
      <c r="A9" s="86" t="s">
        <v>15</v>
      </c>
      <c r="B9" s="83" t="s">
        <v>6</v>
      </c>
      <c r="C9" s="95">
        <f>SUM('Federal Govt'!K56,'Fire Departments'!A11)/SUM('NTS Table 1-11'!AC10:AC11)</f>
        <v>5.2668167033115575E-2</v>
      </c>
      <c r="D9" s="85">
        <f>1-C9</f>
        <v>0.94733183296688439</v>
      </c>
      <c r="E9" s="96">
        <v>0</v>
      </c>
      <c r="F9" s="87" t="s">
        <v>171</v>
      </c>
    </row>
    <row r="10" spans="1:6" x14ac:dyDescent="0.25">
      <c r="A10" s="86" t="s">
        <v>17</v>
      </c>
      <c r="B10" s="83" t="s">
        <v>8</v>
      </c>
      <c r="C10" s="97">
        <v>0</v>
      </c>
      <c r="D10" s="84">
        <v>1</v>
      </c>
      <c r="E10" s="96">
        <v>0</v>
      </c>
      <c r="F10" s="87" t="s">
        <v>170</v>
      </c>
    </row>
    <row r="11" spans="1:6" x14ac:dyDescent="0.25">
      <c r="A11" s="86" t="s">
        <v>19</v>
      </c>
      <c r="B11" s="83" t="s">
        <v>10</v>
      </c>
      <c r="C11" s="97">
        <v>0</v>
      </c>
      <c r="D11" s="84">
        <v>1</v>
      </c>
      <c r="E11" s="96">
        <v>0</v>
      </c>
      <c r="F11" s="87" t="s">
        <v>166</v>
      </c>
    </row>
    <row r="12" spans="1:6" x14ac:dyDescent="0.25">
      <c r="A12" s="101" t="s">
        <v>21</v>
      </c>
      <c r="B12" s="102" t="s">
        <v>12</v>
      </c>
      <c r="C12" s="103">
        <v>0</v>
      </c>
      <c r="D12" s="104">
        <v>1</v>
      </c>
      <c r="E12" s="105">
        <v>0</v>
      </c>
      <c r="F12" s="106" t="s">
        <v>168</v>
      </c>
    </row>
    <row r="13" spans="1:6" ht="15.75" thickBot="1" x14ac:dyDescent="0.3">
      <c r="A13" s="110" t="s">
        <v>185</v>
      </c>
      <c r="B13" s="111" t="s">
        <v>186</v>
      </c>
      <c r="C13" s="110"/>
      <c r="D13" s="111"/>
      <c r="E13" s="112"/>
      <c r="F13" s="91"/>
    </row>
    <row r="15" spans="1:6" x14ac:dyDescent="0.25">
      <c r="A15" s="3" t="s">
        <v>25</v>
      </c>
    </row>
    <row r="16" spans="1:6" x14ac:dyDescent="0.25">
      <c r="A16" s="4" t="s">
        <v>26</v>
      </c>
    </row>
  </sheetData>
  <pageMargins left="0.7" right="0.7" top="0.75" bottom="0.75" header="0.3" footer="0.3"/>
  <ignoredErrors>
    <ignoredError sqref="C9" formulaRange="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D7"/>
  <sheetViews>
    <sheetView workbookViewId="0"/>
  </sheetViews>
  <sheetFormatPr defaultRowHeight="15" x14ac:dyDescent="0.25"/>
  <cols>
    <col min="1" max="1" width="15.28515625" customWidth="1"/>
    <col min="2" max="4" width="15.7109375" customWidth="1"/>
  </cols>
  <sheetData>
    <row r="1" spans="1:4" x14ac:dyDescent="0.25">
      <c r="A1" s="1" t="s">
        <v>211</v>
      </c>
      <c r="B1" s="125" t="s">
        <v>218</v>
      </c>
      <c r="C1" s="125" t="s">
        <v>219</v>
      </c>
      <c r="D1" s="125" t="s">
        <v>220</v>
      </c>
    </row>
    <row r="2" spans="1:4" x14ac:dyDescent="0.25">
      <c r="A2" t="s">
        <v>212</v>
      </c>
      <c r="B2" s="141">
        <f>Results!C2</f>
        <v>2.5607177086445182E-3</v>
      </c>
      <c r="C2" s="141">
        <f>Results!D2</f>
        <v>9.9640174074386387E-4</v>
      </c>
      <c r="D2" s="141">
        <f>Results!E2</f>
        <v>0.99644288055061159</v>
      </c>
    </row>
    <row r="3" spans="1:4" x14ac:dyDescent="0.25">
      <c r="A3" t="s">
        <v>213</v>
      </c>
      <c r="B3" s="141">
        <f>Results!C3</f>
        <v>9.0606908645415457E-2</v>
      </c>
      <c r="C3" s="141">
        <f>Results!D3</f>
        <v>0.90939309135458457</v>
      </c>
      <c r="D3">
        <f>Results!E3</f>
        <v>0</v>
      </c>
    </row>
    <row r="4" spans="1:4" x14ac:dyDescent="0.25">
      <c r="A4" t="s">
        <v>214</v>
      </c>
      <c r="B4">
        <f>Results!C4</f>
        <v>0</v>
      </c>
      <c r="C4">
        <f>Results!D4</f>
        <v>1</v>
      </c>
      <c r="D4">
        <f>Results!E4</f>
        <v>0</v>
      </c>
    </row>
    <row r="5" spans="1:4" x14ac:dyDescent="0.25">
      <c r="A5" t="s">
        <v>215</v>
      </c>
      <c r="B5">
        <f>Results!C5</f>
        <v>1</v>
      </c>
      <c r="C5">
        <f>Results!D5</f>
        <v>0</v>
      </c>
      <c r="D5">
        <f>Results!E5</f>
        <v>0</v>
      </c>
    </row>
    <row r="6" spans="1:4" x14ac:dyDescent="0.25">
      <c r="A6" t="s">
        <v>216</v>
      </c>
      <c r="B6">
        <f>Results!C6</f>
        <v>0</v>
      </c>
      <c r="C6">
        <f>Results!D6</f>
        <v>0</v>
      </c>
      <c r="D6">
        <f>Results!E6</f>
        <v>1</v>
      </c>
    </row>
    <row r="7" spans="1:4" x14ac:dyDescent="0.25">
      <c r="A7" t="s">
        <v>217</v>
      </c>
      <c r="B7" s="141">
        <f>Results!C7</f>
        <v>1.5636391206690183E-3</v>
      </c>
      <c r="C7">
        <f>Results!D7</f>
        <v>0</v>
      </c>
      <c r="D7" s="141">
        <f>Results!E7</f>
        <v>0.99843636087933096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D7"/>
  <sheetViews>
    <sheetView workbookViewId="0"/>
  </sheetViews>
  <sheetFormatPr defaultRowHeight="15" x14ac:dyDescent="0.25"/>
  <cols>
    <col min="1" max="1" width="15.28515625" customWidth="1"/>
    <col min="2" max="4" width="15.7109375" customWidth="1"/>
  </cols>
  <sheetData>
    <row r="1" spans="1:4" x14ac:dyDescent="0.25">
      <c r="A1" s="1" t="s">
        <v>211</v>
      </c>
      <c r="B1" s="125" t="s">
        <v>218</v>
      </c>
      <c r="C1" s="125" t="s">
        <v>219</v>
      </c>
      <c r="D1" s="125" t="s">
        <v>220</v>
      </c>
    </row>
    <row r="2" spans="1:4" x14ac:dyDescent="0.25">
      <c r="A2" t="s">
        <v>212</v>
      </c>
      <c r="B2" s="78">
        <f>Results!C8</f>
        <v>0</v>
      </c>
      <c r="C2" s="78">
        <f>Results!D8</f>
        <v>1</v>
      </c>
      <c r="D2" s="78">
        <f>Results!E8</f>
        <v>0</v>
      </c>
    </row>
    <row r="3" spans="1:4" x14ac:dyDescent="0.25">
      <c r="A3" t="s">
        <v>213</v>
      </c>
      <c r="B3" s="141">
        <f>Results!C9</f>
        <v>5.2668167033115575E-2</v>
      </c>
      <c r="C3" s="141">
        <f>Results!D9</f>
        <v>0.94733183296688439</v>
      </c>
      <c r="D3" s="78">
        <f>Results!E9</f>
        <v>0</v>
      </c>
    </row>
    <row r="4" spans="1:4" x14ac:dyDescent="0.25">
      <c r="A4" t="s">
        <v>214</v>
      </c>
      <c r="B4" s="78">
        <f>Results!C10</f>
        <v>0</v>
      </c>
      <c r="C4" s="78">
        <f>Results!D10</f>
        <v>1</v>
      </c>
      <c r="D4" s="78">
        <f>Results!E10</f>
        <v>0</v>
      </c>
    </row>
    <row r="5" spans="1:4" x14ac:dyDescent="0.25">
      <c r="A5" t="s">
        <v>215</v>
      </c>
      <c r="B5" s="78">
        <f>Results!C11</f>
        <v>0</v>
      </c>
      <c r="C5" s="78">
        <f>Results!D11</f>
        <v>1</v>
      </c>
      <c r="D5" s="78">
        <f>Results!E11</f>
        <v>0</v>
      </c>
    </row>
    <row r="6" spans="1:4" x14ac:dyDescent="0.25">
      <c r="A6" t="s">
        <v>216</v>
      </c>
      <c r="B6" s="78">
        <f>Results!C12</f>
        <v>0</v>
      </c>
      <c r="C6" s="78">
        <f>Results!D12</f>
        <v>1</v>
      </c>
      <c r="D6" s="78">
        <f>Results!E12</f>
        <v>0</v>
      </c>
    </row>
    <row r="7" spans="1:4" x14ac:dyDescent="0.25">
      <c r="A7" t="s">
        <v>217</v>
      </c>
      <c r="B7" s="78">
        <f>Results!C13</f>
        <v>0</v>
      </c>
      <c r="C7" s="78">
        <f>Results!D13</f>
        <v>0</v>
      </c>
      <c r="D7" s="78">
        <f>Results!E13</f>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33"/>
  <sheetViews>
    <sheetView workbookViewId="0">
      <pane xSplit="1" ySplit="2" topLeftCell="B3" activePane="bottomRight" state="frozen"/>
      <selection pane="topRight" activeCell="B1" sqref="B1"/>
      <selection pane="bottomLeft" activeCell="A3" sqref="A3"/>
      <selection pane="bottomRight"/>
    </sheetView>
  </sheetViews>
  <sheetFormatPr defaultRowHeight="15" x14ac:dyDescent="0.25"/>
  <cols>
    <col min="1" max="1" width="34" customWidth="1"/>
    <col min="2" max="27" width="12" customWidth="1"/>
    <col min="28" max="28" width="14.42578125" customWidth="1"/>
    <col min="29" max="29" width="12" customWidth="1"/>
  </cols>
  <sheetData>
    <row r="1" spans="1:29" ht="16.5" customHeight="1" thickBot="1" x14ac:dyDescent="0.3">
      <c r="A1" s="140" t="s">
        <v>96</v>
      </c>
      <c r="B1" s="139"/>
      <c r="C1" s="139"/>
      <c r="D1" s="139"/>
      <c r="E1" s="139"/>
      <c r="F1" s="139"/>
      <c r="G1" s="139"/>
      <c r="H1" s="139"/>
      <c r="I1" s="139"/>
      <c r="J1" s="139"/>
      <c r="K1" s="139"/>
      <c r="L1" s="139"/>
      <c r="M1" s="139"/>
      <c r="N1" s="139"/>
      <c r="O1" s="139"/>
      <c r="P1" s="139"/>
      <c r="Q1" s="139"/>
      <c r="R1" s="139"/>
      <c r="S1" s="139"/>
      <c r="T1" s="139"/>
      <c r="U1" s="139"/>
      <c r="V1" s="139"/>
      <c r="W1" s="139"/>
      <c r="X1" s="139"/>
      <c r="Y1" s="139"/>
      <c r="Z1" s="139"/>
      <c r="AA1" s="139"/>
      <c r="AB1" s="139"/>
      <c r="AC1" s="139"/>
    </row>
    <row r="2" spans="1:29" ht="16.5" x14ac:dyDescent="0.3">
      <c r="A2" s="50"/>
      <c r="B2" s="51">
        <v>1960</v>
      </c>
      <c r="C2" s="51">
        <v>1965</v>
      </c>
      <c r="D2" s="51">
        <v>1970</v>
      </c>
      <c r="E2" s="51">
        <v>1975</v>
      </c>
      <c r="F2" s="51">
        <v>1980</v>
      </c>
      <c r="G2" s="51">
        <v>1985</v>
      </c>
      <c r="H2" s="51">
        <v>1990</v>
      </c>
      <c r="I2" s="51">
        <v>1991</v>
      </c>
      <c r="J2" s="51">
        <v>1992</v>
      </c>
      <c r="K2" s="51">
        <v>1993</v>
      </c>
      <c r="L2" s="51">
        <v>1994</v>
      </c>
      <c r="M2" s="51">
        <v>1995</v>
      </c>
      <c r="N2" s="51">
        <v>1996</v>
      </c>
      <c r="O2" s="51">
        <v>1997</v>
      </c>
      <c r="P2" s="51">
        <v>1998</v>
      </c>
      <c r="Q2" s="51">
        <v>1999</v>
      </c>
      <c r="R2" s="51">
        <v>2000</v>
      </c>
      <c r="S2" s="51">
        <v>2001</v>
      </c>
      <c r="T2" s="52">
        <v>2002</v>
      </c>
      <c r="U2" s="52">
        <v>2003</v>
      </c>
      <c r="V2" s="52">
        <v>2004</v>
      </c>
      <c r="W2" s="52">
        <v>2005</v>
      </c>
      <c r="X2" s="52">
        <v>2006</v>
      </c>
      <c r="Y2" s="52">
        <v>2007</v>
      </c>
      <c r="Z2" s="52">
        <v>2008</v>
      </c>
      <c r="AA2" s="52">
        <v>2009</v>
      </c>
      <c r="AB2" s="52">
        <v>2010</v>
      </c>
      <c r="AC2" s="52">
        <v>2011</v>
      </c>
    </row>
    <row r="3" spans="1:29" ht="16.5" x14ac:dyDescent="0.3">
      <c r="A3" s="53" t="s">
        <v>97</v>
      </c>
      <c r="B3" s="54"/>
      <c r="C3" s="54"/>
      <c r="D3" s="54"/>
      <c r="E3" s="54"/>
      <c r="F3" s="54"/>
      <c r="G3" s="54"/>
      <c r="H3" s="54"/>
      <c r="I3" s="54"/>
      <c r="J3" s="54"/>
      <c r="K3" s="54"/>
      <c r="L3" s="54"/>
      <c r="M3" s="54"/>
      <c r="N3" s="54"/>
      <c r="O3" s="54"/>
      <c r="P3" s="54"/>
      <c r="Q3" s="54"/>
      <c r="R3" s="54"/>
      <c r="S3" s="54"/>
      <c r="T3" s="54"/>
      <c r="U3" s="54"/>
      <c r="V3" s="54"/>
      <c r="W3" s="54"/>
      <c r="X3" s="54"/>
      <c r="Y3" s="54"/>
      <c r="Z3" s="54"/>
      <c r="AA3" s="55"/>
      <c r="AB3" s="55"/>
      <c r="AC3" s="55"/>
    </row>
    <row r="4" spans="1:29" ht="18" x14ac:dyDescent="0.3">
      <c r="A4" s="56" t="s">
        <v>98</v>
      </c>
      <c r="B4" s="54">
        <v>2135</v>
      </c>
      <c r="C4" s="54">
        <v>2125</v>
      </c>
      <c r="D4" s="54">
        <v>2679</v>
      </c>
      <c r="E4" s="54">
        <v>2495</v>
      </c>
      <c r="F4" s="54">
        <v>3808</v>
      </c>
      <c r="G4" s="54">
        <v>4678</v>
      </c>
      <c r="H4" s="54">
        <v>6083</v>
      </c>
      <c r="I4" s="54">
        <v>6054</v>
      </c>
      <c r="J4" s="54">
        <v>7320</v>
      </c>
      <c r="K4" s="54">
        <v>7297</v>
      </c>
      <c r="L4" s="54">
        <v>7370</v>
      </c>
      <c r="M4" s="54">
        <v>7411</v>
      </c>
      <c r="N4" s="54">
        <v>7478</v>
      </c>
      <c r="O4" s="54">
        <v>7616</v>
      </c>
      <c r="P4" s="54">
        <v>8111</v>
      </c>
      <c r="Q4" s="54">
        <v>8228</v>
      </c>
      <c r="R4" s="54">
        <v>8055</v>
      </c>
      <c r="S4" s="54">
        <v>8497</v>
      </c>
      <c r="T4" s="54">
        <v>8194</v>
      </c>
      <c r="U4" s="54">
        <v>8176</v>
      </c>
      <c r="V4" s="54">
        <v>8186</v>
      </c>
      <c r="W4" s="54">
        <v>8225</v>
      </c>
      <c r="X4" s="54">
        <v>8089</v>
      </c>
      <c r="Y4" s="54">
        <v>8044</v>
      </c>
      <c r="Z4" s="54">
        <v>7856</v>
      </c>
      <c r="AA4" s="54">
        <v>7771</v>
      </c>
      <c r="AB4" s="57">
        <v>7431</v>
      </c>
      <c r="AC4" s="57">
        <v>7028</v>
      </c>
    </row>
    <row r="5" spans="1:29" ht="18" x14ac:dyDescent="0.3">
      <c r="A5" s="56" t="s">
        <v>99</v>
      </c>
      <c r="B5" s="54">
        <v>76549</v>
      </c>
      <c r="C5" s="54">
        <v>95442</v>
      </c>
      <c r="D5" s="54">
        <v>131743</v>
      </c>
      <c r="E5" s="54">
        <v>168475</v>
      </c>
      <c r="F5" s="54">
        <v>211045</v>
      </c>
      <c r="G5" s="54">
        <v>210654</v>
      </c>
      <c r="H5" s="54">
        <v>198000</v>
      </c>
      <c r="I5" s="54">
        <v>196874</v>
      </c>
      <c r="J5" s="54">
        <v>185650</v>
      </c>
      <c r="K5" s="54">
        <v>177120</v>
      </c>
      <c r="L5" s="54">
        <v>172935</v>
      </c>
      <c r="M5" s="54">
        <v>188089</v>
      </c>
      <c r="N5" s="54">
        <v>191129</v>
      </c>
      <c r="O5" s="54">
        <v>192414</v>
      </c>
      <c r="P5" s="54">
        <v>204710</v>
      </c>
      <c r="Q5" s="54">
        <v>219464</v>
      </c>
      <c r="R5" s="54">
        <v>217533</v>
      </c>
      <c r="S5" s="54">
        <v>211446</v>
      </c>
      <c r="T5" s="54">
        <v>211244</v>
      </c>
      <c r="U5" s="54">
        <v>209708</v>
      </c>
      <c r="V5" s="54">
        <v>219426</v>
      </c>
      <c r="W5" s="54">
        <v>224352</v>
      </c>
      <c r="X5" s="54">
        <v>221943</v>
      </c>
      <c r="Y5" s="54">
        <v>231607</v>
      </c>
      <c r="Z5" s="54">
        <v>228663</v>
      </c>
      <c r="AA5" s="54">
        <v>223877</v>
      </c>
      <c r="AB5" s="55">
        <v>223370</v>
      </c>
      <c r="AC5" s="57" t="s">
        <v>100</v>
      </c>
    </row>
    <row r="6" spans="1:29" ht="16.5" x14ac:dyDescent="0.3">
      <c r="A6" s="53" t="s">
        <v>101</v>
      </c>
      <c r="B6" s="58">
        <f>B7+B8+B11+B12</f>
        <v>74431800</v>
      </c>
      <c r="C6" s="58">
        <f>C7+C8+C10+C11+C12</f>
        <v>91739623</v>
      </c>
      <c r="D6" s="58">
        <f>SUM(D7:D12)</f>
        <v>111242295</v>
      </c>
      <c r="E6" s="58">
        <f>SUM(E7:E12)</f>
        <v>137912779</v>
      </c>
      <c r="F6" s="58">
        <f t="shared" ref="F6:AC6" si="0">SUM(F7:F12)</f>
        <v>161490159</v>
      </c>
      <c r="G6" s="58">
        <f t="shared" si="0"/>
        <v>177133282</v>
      </c>
      <c r="H6" s="58">
        <f t="shared" si="0"/>
        <v>193057376</v>
      </c>
      <c r="I6" s="58">
        <f t="shared" si="0"/>
        <v>192313834</v>
      </c>
      <c r="J6" s="58">
        <f t="shared" si="0"/>
        <v>194427346</v>
      </c>
      <c r="K6" s="58">
        <f t="shared" si="0"/>
        <v>198041338</v>
      </c>
      <c r="L6" s="58">
        <f t="shared" si="0"/>
        <v>201801921</v>
      </c>
      <c r="M6" s="58">
        <f t="shared" si="0"/>
        <v>205427212</v>
      </c>
      <c r="N6" s="58">
        <f t="shared" si="0"/>
        <v>210441249</v>
      </c>
      <c r="O6" s="58">
        <f t="shared" si="0"/>
        <v>211580033</v>
      </c>
      <c r="P6" s="58">
        <f t="shared" si="0"/>
        <v>215496003</v>
      </c>
      <c r="Q6" s="58">
        <f t="shared" si="0"/>
        <v>220461056</v>
      </c>
      <c r="R6" s="58">
        <f t="shared" si="0"/>
        <v>225821241</v>
      </c>
      <c r="S6" s="58">
        <f t="shared" si="0"/>
        <v>235331382</v>
      </c>
      <c r="T6" s="58">
        <f t="shared" si="0"/>
        <v>234624135</v>
      </c>
      <c r="U6" s="58">
        <f t="shared" si="0"/>
        <v>236760033</v>
      </c>
      <c r="V6" s="58">
        <f t="shared" si="0"/>
        <v>243010550.00000003</v>
      </c>
      <c r="W6" s="58">
        <f t="shared" si="0"/>
        <v>247421120</v>
      </c>
      <c r="X6" s="58">
        <f t="shared" si="0"/>
        <v>250844644</v>
      </c>
      <c r="Y6" s="58">
        <f t="shared" si="0"/>
        <v>254403080.7854</v>
      </c>
      <c r="Z6" s="58">
        <f t="shared" si="0"/>
        <v>255917663.69208422</v>
      </c>
      <c r="AA6" s="58">
        <f t="shared" si="0"/>
        <v>254212610.00000012</v>
      </c>
      <c r="AB6" s="59">
        <f t="shared" si="0"/>
        <v>250070048.2666094</v>
      </c>
      <c r="AC6" s="58">
        <f t="shared" si="0"/>
        <v>253108388.99999997</v>
      </c>
    </row>
    <row r="7" spans="1:29" ht="16.5" x14ac:dyDescent="0.3">
      <c r="A7" s="56" t="s">
        <v>102</v>
      </c>
      <c r="B7" s="54">
        <v>61671390</v>
      </c>
      <c r="C7" s="54">
        <v>75257588</v>
      </c>
      <c r="D7" s="54">
        <v>89243557</v>
      </c>
      <c r="E7" s="54">
        <v>106705934</v>
      </c>
      <c r="F7" s="54">
        <v>121600843</v>
      </c>
      <c r="G7" s="54">
        <v>127885193</v>
      </c>
      <c r="H7" s="54">
        <v>133700496</v>
      </c>
      <c r="I7" s="54">
        <v>128299601</v>
      </c>
      <c r="J7" s="54">
        <v>126581148</v>
      </c>
      <c r="K7" s="54">
        <v>127327189</v>
      </c>
      <c r="L7" s="54">
        <v>127883469</v>
      </c>
      <c r="M7" s="54">
        <v>128386775</v>
      </c>
      <c r="N7" s="54">
        <v>129728341</v>
      </c>
      <c r="O7" s="54">
        <v>129748704</v>
      </c>
      <c r="P7" s="54">
        <v>131838538</v>
      </c>
      <c r="Q7" s="54">
        <v>132432044</v>
      </c>
      <c r="R7" s="54">
        <v>133621420</v>
      </c>
      <c r="S7" s="54">
        <v>137633467</v>
      </c>
      <c r="T7" s="54">
        <v>135920677</v>
      </c>
      <c r="U7" s="54">
        <v>135669897</v>
      </c>
      <c r="V7" s="54">
        <v>136430651</v>
      </c>
      <c r="W7" s="54">
        <v>136568083</v>
      </c>
      <c r="X7" s="54">
        <v>135399945</v>
      </c>
      <c r="Y7" s="54">
        <v>196491175.83247364</v>
      </c>
      <c r="Z7" s="54">
        <v>196762926.67732558</v>
      </c>
      <c r="AA7" s="54">
        <v>193979653.56497699</v>
      </c>
      <c r="AB7" s="57">
        <v>190202782.40511477</v>
      </c>
      <c r="AC7" s="57">
        <v>192513278.27820587</v>
      </c>
    </row>
    <row r="8" spans="1:29" ht="16.5" x14ac:dyDescent="0.3">
      <c r="A8" s="56" t="s">
        <v>103</v>
      </c>
      <c r="B8" s="54">
        <v>574032</v>
      </c>
      <c r="C8" s="54">
        <v>1381956</v>
      </c>
      <c r="D8" s="54">
        <v>2824098</v>
      </c>
      <c r="E8" s="54">
        <v>4964070</v>
      </c>
      <c r="F8" s="54">
        <v>5693940</v>
      </c>
      <c r="G8" s="54">
        <v>5444404</v>
      </c>
      <c r="H8" s="54">
        <v>4259462</v>
      </c>
      <c r="I8" s="54">
        <v>4177365</v>
      </c>
      <c r="J8" s="54">
        <v>4065118</v>
      </c>
      <c r="K8" s="54">
        <v>3977856</v>
      </c>
      <c r="L8" s="54">
        <v>3756555</v>
      </c>
      <c r="M8" s="54">
        <v>3897191</v>
      </c>
      <c r="N8" s="54">
        <v>3871599</v>
      </c>
      <c r="O8" s="54">
        <v>3826373</v>
      </c>
      <c r="P8" s="54">
        <v>3879450</v>
      </c>
      <c r="Q8" s="54">
        <v>4152433</v>
      </c>
      <c r="R8" s="54">
        <v>4346068</v>
      </c>
      <c r="S8" s="54">
        <v>4903056</v>
      </c>
      <c r="T8" s="54">
        <v>5004156</v>
      </c>
      <c r="U8" s="54">
        <v>5370035</v>
      </c>
      <c r="V8" s="54">
        <v>5767934</v>
      </c>
      <c r="W8" s="54">
        <v>6227146</v>
      </c>
      <c r="X8" s="54">
        <v>6678958</v>
      </c>
      <c r="Y8" s="54">
        <v>7138475.7854000414</v>
      </c>
      <c r="Z8" s="54">
        <v>7752925.6920842398</v>
      </c>
      <c r="AA8" s="54">
        <v>7929724</v>
      </c>
      <c r="AB8" s="60">
        <v>8009503</v>
      </c>
      <c r="AC8" s="57">
        <v>8330210</v>
      </c>
    </row>
    <row r="9" spans="1:29" ht="16.5" x14ac:dyDescent="0.3">
      <c r="A9" s="56" t="s">
        <v>104</v>
      </c>
      <c r="B9" s="61" t="s">
        <v>100</v>
      </c>
      <c r="C9" s="61" t="s">
        <v>100</v>
      </c>
      <c r="D9" s="61">
        <v>14210591</v>
      </c>
      <c r="E9" s="61">
        <v>20418250</v>
      </c>
      <c r="F9" s="61">
        <v>27875934</v>
      </c>
      <c r="G9" s="61">
        <v>37213863</v>
      </c>
      <c r="H9" s="61">
        <v>48274555</v>
      </c>
      <c r="I9" s="61">
        <v>53033443</v>
      </c>
      <c r="J9" s="61">
        <v>57091143</v>
      </c>
      <c r="K9" s="61">
        <v>59993706</v>
      </c>
      <c r="L9" s="61">
        <v>62903589</v>
      </c>
      <c r="M9" s="61">
        <v>65738322</v>
      </c>
      <c r="N9" s="61">
        <v>69133913</v>
      </c>
      <c r="O9" s="61">
        <v>70224082</v>
      </c>
      <c r="P9" s="61">
        <v>71330205</v>
      </c>
      <c r="Q9" s="61">
        <v>75356376</v>
      </c>
      <c r="R9" s="61">
        <v>79084979</v>
      </c>
      <c r="S9" s="61">
        <v>84187636</v>
      </c>
      <c r="T9" s="61">
        <v>85011305</v>
      </c>
      <c r="U9" s="61">
        <v>87186662.883300006</v>
      </c>
      <c r="V9" s="61">
        <v>91845327.345300004</v>
      </c>
      <c r="W9" s="61">
        <v>95336838.935399994</v>
      </c>
      <c r="X9" s="61">
        <v>99124775.010600001</v>
      </c>
      <c r="Y9" s="61">
        <v>39186974.45205161</v>
      </c>
      <c r="Z9" s="61">
        <v>39685227.894543707</v>
      </c>
      <c r="AA9" s="61">
        <v>40488025.018209703</v>
      </c>
      <c r="AB9" s="57">
        <v>40241657.960588463</v>
      </c>
      <c r="AC9" s="57">
        <v>41328143.783194609</v>
      </c>
    </row>
    <row r="10" spans="1:29" ht="18" x14ac:dyDescent="0.3">
      <c r="A10" s="62" t="s">
        <v>105</v>
      </c>
      <c r="B10" s="61" t="s">
        <v>100</v>
      </c>
      <c r="C10" s="61">
        <v>13999285</v>
      </c>
      <c r="D10" s="61">
        <v>3681405</v>
      </c>
      <c r="E10" s="61">
        <v>4231622</v>
      </c>
      <c r="F10" s="61">
        <v>4373784</v>
      </c>
      <c r="G10" s="61">
        <v>4593071</v>
      </c>
      <c r="H10" s="61">
        <v>4486981</v>
      </c>
      <c r="I10" s="61">
        <v>4480815</v>
      </c>
      <c r="J10" s="61">
        <v>4369842</v>
      </c>
      <c r="K10" s="61">
        <v>4407850</v>
      </c>
      <c r="L10" s="61">
        <v>4906385</v>
      </c>
      <c r="M10" s="61">
        <v>5023670</v>
      </c>
      <c r="N10" s="61">
        <v>5266029</v>
      </c>
      <c r="O10" s="61">
        <v>5293358</v>
      </c>
      <c r="P10" s="61">
        <v>5734925</v>
      </c>
      <c r="Q10" s="61">
        <v>5762864</v>
      </c>
      <c r="R10" s="61">
        <v>5926030</v>
      </c>
      <c r="S10" s="61">
        <v>5703501</v>
      </c>
      <c r="T10" s="61">
        <v>5650619</v>
      </c>
      <c r="U10" s="61">
        <v>5848522.7416000003</v>
      </c>
      <c r="V10" s="61">
        <v>6161028.1655999999</v>
      </c>
      <c r="W10" s="61">
        <v>6395240.4208000004</v>
      </c>
      <c r="X10" s="61">
        <v>6649336.9712000005</v>
      </c>
      <c r="Y10" s="61">
        <v>8116671.5148247173</v>
      </c>
      <c r="Z10" s="61">
        <v>8288045.9578434834</v>
      </c>
      <c r="AA10" s="61">
        <v>8356096.7043238198</v>
      </c>
      <c r="AB10" s="57">
        <v>8217189.0707723014</v>
      </c>
      <c r="AC10" s="57">
        <v>7819054.7455276884</v>
      </c>
    </row>
    <row r="11" spans="1:29" ht="18" x14ac:dyDescent="0.3">
      <c r="A11" s="56" t="s">
        <v>106</v>
      </c>
      <c r="B11" s="54">
        <v>11914249</v>
      </c>
      <c r="C11" s="54">
        <v>786510</v>
      </c>
      <c r="D11" s="54">
        <v>905082</v>
      </c>
      <c r="E11" s="54">
        <v>1130747</v>
      </c>
      <c r="F11" s="54">
        <v>1416869</v>
      </c>
      <c r="G11" s="54">
        <v>1403266</v>
      </c>
      <c r="H11" s="54">
        <v>1708895</v>
      </c>
      <c r="I11" s="54">
        <v>1691331</v>
      </c>
      <c r="J11" s="54">
        <v>1675363</v>
      </c>
      <c r="K11" s="54">
        <v>1680305</v>
      </c>
      <c r="L11" s="54">
        <v>1681500</v>
      </c>
      <c r="M11" s="54">
        <v>1695751</v>
      </c>
      <c r="N11" s="54">
        <v>1746586</v>
      </c>
      <c r="O11" s="54">
        <v>1789968</v>
      </c>
      <c r="P11" s="54">
        <v>1997345</v>
      </c>
      <c r="Q11" s="54">
        <v>2028562</v>
      </c>
      <c r="R11" s="54">
        <v>2096619</v>
      </c>
      <c r="S11" s="54">
        <v>2154174</v>
      </c>
      <c r="T11" s="54">
        <v>2276661</v>
      </c>
      <c r="U11" s="54">
        <v>1908365.3751000001</v>
      </c>
      <c r="V11" s="54">
        <v>2010335.4890999999</v>
      </c>
      <c r="W11" s="54">
        <v>2086758.6438</v>
      </c>
      <c r="X11" s="54">
        <v>2169670.0181999998</v>
      </c>
      <c r="Y11" s="54">
        <v>2635347.2006500158</v>
      </c>
      <c r="Z11" s="54">
        <v>2585229.470287214</v>
      </c>
      <c r="AA11" s="54">
        <v>2617117.7124895998</v>
      </c>
      <c r="AB11" s="57">
        <v>2552865.0093565886</v>
      </c>
      <c r="AC11" s="57">
        <v>2451638.1930718268</v>
      </c>
    </row>
    <row r="12" spans="1:29" ht="16.5" x14ac:dyDescent="0.3">
      <c r="A12" s="56" t="s">
        <v>107</v>
      </c>
      <c r="B12" s="54">
        <v>272129</v>
      </c>
      <c r="C12" s="54">
        <v>314284</v>
      </c>
      <c r="D12" s="54">
        <v>377562</v>
      </c>
      <c r="E12" s="54">
        <v>462156</v>
      </c>
      <c r="F12" s="54">
        <v>528789</v>
      </c>
      <c r="G12" s="54">
        <v>593485</v>
      </c>
      <c r="H12" s="54">
        <v>626987</v>
      </c>
      <c r="I12" s="54">
        <v>631279</v>
      </c>
      <c r="J12" s="54">
        <v>644732</v>
      </c>
      <c r="K12" s="54">
        <v>654432</v>
      </c>
      <c r="L12" s="54">
        <v>670423</v>
      </c>
      <c r="M12" s="54">
        <v>685503</v>
      </c>
      <c r="N12" s="54">
        <v>694781</v>
      </c>
      <c r="O12" s="54">
        <v>697548</v>
      </c>
      <c r="P12" s="54">
        <v>715540</v>
      </c>
      <c r="Q12" s="54">
        <v>728777</v>
      </c>
      <c r="R12" s="54">
        <v>746125</v>
      </c>
      <c r="S12" s="54">
        <v>749548</v>
      </c>
      <c r="T12" s="54">
        <v>760717</v>
      </c>
      <c r="U12" s="54">
        <v>776550</v>
      </c>
      <c r="V12" s="54">
        <v>795274</v>
      </c>
      <c r="W12" s="54">
        <v>807053</v>
      </c>
      <c r="X12" s="54">
        <v>821959</v>
      </c>
      <c r="Y12" s="54">
        <v>834436</v>
      </c>
      <c r="Z12" s="54">
        <v>843308</v>
      </c>
      <c r="AA12" s="54">
        <v>841993</v>
      </c>
      <c r="AB12" s="57">
        <v>846050.82077729516</v>
      </c>
      <c r="AC12" s="57">
        <v>666064</v>
      </c>
    </row>
    <row r="13" spans="1:29" ht="18" x14ac:dyDescent="0.3">
      <c r="A13" s="63" t="s">
        <v>108</v>
      </c>
      <c r="B13" s="54"/>
      <c r="C13" s="54"/>
      <c r="D13" s="54"/>
      <c r="E13" s="54"/>
      <c r="F13" s="54"/>
      <c r="G13" s="54"/>
      <c r="H13" s="54"/>
      <c r="I13" s="54"/>
      <c r="J13" s="54"/>
      <c r="K13" s="54"/>
      <c r="L13" s="54"/>
      <c r="M13" s="54"/>
      <c r="N13" s="54"/>
      <c r="O13" s="54"/>
      <c r="P13" s="54"/>
      <c r="Q13" s="54"/>
      <c r="R13" s="54"/>
      <c r="S13" s="54"/>
      <c r="T13" s="54"/>
      <c r="U13" s="54"/>
      <c r="V13" s="54"/>
      <c r="W13" s="54"/>
      <c r="X13" s="54"/>
      <c r="Y13" s="54"/>
      <c r="Z13" s="54"/>
      <c r="AA13" s="54"/>
      <c r="AB13" s="55"/>
      <c r="AC13" s="55"/>
    </row>
    <row r="14" spans="1:29" ht="16.5" x14ac:dyDescent="0.3">
      <c r="A14" s="56" t="s">
        <v>109</v>
      </c>
      <c r="B14" s="54">
        <v>49600</v>
      </c>
      <c r="C14" s="54">
        <v>49600</v>
      </c>
      <c r="D14" s="54">
        <v>49700</v>
      </c>
      <c r="E14" s="54">
        <v>50822</v>
      </c>
      <c r="F14" s="54">
        <v>59411</v>
      </c>
      <c r="G14" s="54">
        <v>64258</v>
      </c>
      <c r="H14" s="54">
        <v>58714</v>
      </c>
      <c r="I14" s="54">
        <v>60377</v>
      </c>
      <c r="J14" s="54">
        <v>63080</v>
      </c>
      <c r="K14" s="54">
        <v>64850</v>
      </c>
      <c r="L14" s="54">
        <v>68123</v>
      </c>
      <c r="M14" s="54">
        <v>67107</v>
      </c>
      <c r="N14" s="54">
        <v>53339</v>
      </c>
      <c r="O14" s="54">
        <v>54946</v>
      </c>
      <c r="P14" s="54">
        <v>55661</v>
      </c>
      <c r="Q14" s="54">
        <v>57352</v>
      </c>
      <c r="R14" s="54">
        <v>58578</v>
      </c>
      <c r="S14" s="54">
        <v>60256</v>
      </c>
      <c r="T14" s="54">
        <v>60719</v>
      </c>
      <c r="U14" s="54">
        <v>61659</v>
      </c>
      <c r="V14" s="54">
        <v>61318</v>
      </c>
      <c r="W14" s="54">
        <v>62284</v>
      </c>
      <c r="X14" s="54">
        <v>64025</v>
      </c>
      <c r="Y14" s="54">
        <v>63359</v>
      </c>
      <c r="Z14" s="54">
        <v>63151</v>
      </c>
      <c r="AA14" s="54">
        <v>63343</v>
      </c>
      <c r="AB14" s="55">
        <v>63108</v>
      </c>
      <c r="AC14" s="55">
        <v>59871</v>
      </c>
    </row>
    <row r="15" spans="1:29" ht="16.5" x14ac:dyDescent="0.3">
      <c r="A15" s="56" t="s">
        <v>110</v>
      </c>
      <c r="B15" s="54">
        <v>2856</v>
      </c>
      <c r="C15" s="54">
        <v>1549</v>
      </c>
      <c r="D15" s="54">
        <v>1262</v>
      </c>
      <c r="E15" s="54">
        <v>1061</v>
      </c>
      <c r="F15" s="54">
        <v>1013</v>
      </c>
      <c r="G15" s="54">
        <v>717</v>
      </c>
      <c r="H15" s="54">
        <v>910</v>
      </c>
      <c r="I15" s="54">
        <v>1092</v>
      </c>
      <c r="J15" s="54">
        <v>1055</v>
      </c>
      <c r="K15" s="54">
        <v>1001</v>
      </c>
      <c r="L15" s="54">
        <v>1051</v>
      </c>
      <c r="M15" s="54">
        <v>1048</v>
      </c>
      <c r="N15" s="54">
        <v>1097</v>
      </c>
      <c r="O15" s="54">
        <v>1062</v>
      </c>
      <c r="P15" s="54">
        <v>1061</v>
      </c>
      <c r="Q15" s="54">
        <v>1160</v>
      </c>
      <c r="R15" s="54">
        <v>1306</v>
      </c>
      <c r="S15" s="54">
        <v>1359</v>
      </c>
      <c r="T15" s="54">
        <v>1448</v>
      </c>
      <c r="U15" s="54">
        <v>1482</v>
      </c>
      <c r="V15" s="54">
        <v>1622</v>
      </c>
      <c r="W15" s="54">
        <v>1645</v>
      </c>
      <c r="X15" s="54">
        <v>1801</v>
      </c>
      <c r="Y15" s="54">
        <v>1802</v>
      </c>
      <c r="Z15" s="54">
        <v>1948</v>
      </c>
      <c r="AA15" s="54">
        <v>2059</v>
      </c>
      <c r="AB15" s="55">
        <v>2096</v>
      </c>
      <c r="AC15" s="55">
        <v>1969</v>
      </c>
    </row>
    <row r="16" spans="1:29" ht="16.5" x14ac:dyDescent="0.3">
      <c r="A16" s="64" t="s">
        <v>111</v>
      </c>
      <c r="B16" s="54">
        <v>9010</v>
      </c>
      <c r="C16" s="54">
        <v>9115</v>
      </c>
      <c r="D16" s="54">
        <v>9338</v>
      </c>
      <c r="E16" s="54">
        <v>9608</v>
      </c>
      <c r="F16" s="54">
        <v>9641</v>
      </c>
      <c r="G16" s="54">
        <v>9326</v>
      </c>
      <c r="H16" s="54">
        <v>10567</v>
      </c>
      <c r="I16" s="54">
        <v>10478</v>
      </c>
      <c r="J16" s="54">
        <v>10391</v>
      </c>
      <c r="K16" s="54">
        <v>10282</v>
      </c>
      <c r="L16" s="54">
        <v>10282</v>
      </c>
      <c r="M16" s="54">
        <v>10166</v>
      </c>
      <c r="N16" s="54">
        <v>10243</v>
      </c>
      <c r="O16" s="54">
        <v>10228</v>
      </c>
      <c r="P16" s="54">
        <v>10296</v>
      </c>
      <c r="Q16" s="54">
        <v>10362</v>
      </c>
      <c r="R16" s="54">
        <v>10311</v>
      </c>
      <c r="S16" s="54">
        <v>10718</v>
      </c>
      <c r="T16" s="54">
        <v>10849</v>
      </c>
      <c r="U16" s="54">
        <v>10754</v>
      </c>
      <c r="V16" s="54">
        <v>10858</v>
      </c>
      <c r="W16" s="54">
        <v>11110</v>
      </c>
      <c r="X16" s="54">
        <v>11052</v>
      </c>
      <c r="Y16" s="54">
        <v>11222</v>
      </c>
      <c r="Z16" s="54">
        <v>11377</v>
      </c>
      <c r="AA16" s="54">
        <v>11461</v>
      </c>
      <c r="AB16" s="55">
        <v>11510</v>
      </c>
      <c r="AC16" s="55">
        <v>14942</v>
      </c>
    </row>
    <row r="17" spans="1:29" ht="16.5" x14ac:dyDescent="0.3">
      <c r="A17" s="56" t="s">
        <v>112</v>
      </c>
      <c r="B17" s="54">
        <v>3826</v>
      </c>
      <c r="C17" s="54">
        <v>1453</v>
      </c>
      <c r="D17" s="54">
        <v>1050</v>
      </c>
      <c r="E17" s="54">
        <v>703</v>
      </c>
      <c r="F17" s="54">
        <v>823</v>
      </c>
      <c r="G17" s="54">
        <v>676</v>
      </c>
      <c r="H17" s="54">
        <v>610</v>
      </c>
      <c r="I17" s="54">
        <v>551</v>
      </c>
      <c r="J17" s="54">
        <v>665</v>
      </c>
      <c r="K17" s="54">
        <v>635</v>
      </c>
      <c r="L17" s="54">
        <v>643</v>
      </c>
      <c r="M17" s="54">
        <v>695</v>
      </c>
      <c r="N17" s="54">
        <v>675</v>
      </c>
      <c r="O17" s="54">
        <v>655</v>
      </c>
      <c r="P17" s="54">
        <v>646</v>
      </c>
      <c r="Q17" s="54">
        <v>657</v>
      </c>
      <c r="R17" s="54">
        <v>652</v>
      </c>
      <c r="S17" s="54">
        <v>600</v>
      </c>
      <c r="T17" s="54">
        <v>616</v>
      </c>
      <c r="U17" s="54">
        <v>672</v>
      </c>
      <c r="V17" s="54">
        <v>597</v>
      </c>
      <c r="W17" s="54">
        <v>615</v>
      </c>
      <c r="X17" s="54">
        <v>609</v>
      </c>
      <c r="Y17" s="54">
        <v>559</v>
      </c>
      <c r="Z17" s="54">
        <v>590</v>
      </c>
      <c r="AA17" s="54">
        <v>531</v>
      </c>
      <c r="AB17" s="55">
        <v>571</v>
      </c>
      <c r="AC17" s="55">
        <v>479</v>
      </c>
    </row>
    <row r="18" spans="1:29" ht="16.5" x14ac:dyDescent="0.3">
      <c r="A18" s="56" t="s">
        <v>113</v>
      </c>
      <c r="B18" s="61" t="s">
        <v>100</v>
      </c>
      <c r="C18" s="61" t="s">
        <v>100</v>
      </c>
      <c r="D18" s="61" t="s">
        <v>100</v>
      </c>
      <c r="E18" s="61" t="s">
        <v>100</v>
      </c>
      <c r="F18" s="61">
        <v>4500</v>
      </c>
      <c r="G18" s="61">
        <v>4035</v>
      </c>
      <c r="H18" s="61">
        <v>4982</v>
      </c>
      <c r="I18" s="61">
        <v>5126</v>
      </c>
      <c r="J18" s="61">
        <v>5164</v>
      </c>
      <c r="K18" s="61">
        <v>4982</v>
      </c>
      <c r="L18" s="61">
        <v>5126</v>
      </c>
      <c r="M18" s="61">
        <v>5164</v>
      </c>
      <c r="N18" s="61">
        <v>5239</v>
      </c>
      <c r="O18" s="61">
        <v>5425</v>
      </c>
      <c r="P18" s="61">
        <v>5535</v>
      </c>
      <c r="Q18" s="61">
        <v>5549</v>
      </c>
      <c r="R18" s="61">
        <v>5497</v>
      </c>
      <c r="S18" s="61">
        <v>5528</v>
      </c>
      <c r="T18" s="61">
        <v>5631</v>
      </c>
      <c r="U18" s="61">
        <v>5866</v>
      </c>
      <c r="V18" s="61">
        <v>6130</v>
      </c>
      <c r="W18" s="61">
        <v>6290</v>
      </c>
      <c r="X18" s="61">
        <v>6300</v>
      </c>
      <c r="Y18" s="61">
        <v>6279</v>
      </c>
      <c r="Z18" s="61">
        <v>6494</v>
      </c>
      <c r="AA18" s="61">
        <v>6722</v>
      </c>
      <c r="AB18" s="55">
        <v>6768</v>
      </c>
      <c r="AC18" s="55">
        <v>6971</v>
      </c>
    </row>
    <row r="19" spans="1:29" ht="16.5" x14ac:dyDescent="0.3">
      <c r="A19" s="56" t="s">
        <v>114</v>
      </c>
      <c r="B19" s="61" t="s">
        <v>100</v>
      </c>
      <c r="C19" s="61" t="s">
        <v>100</v>
      </c>
      <c r="D19" s="61" t="s">
        <v>100</v>
      </c>
      <c r="E19" s="61" t="s">
        <v>100</v>
      </c>
      <c r="F19" s="61" t="s">
        <v>100</v>
      </c>
      <c r="G19" s="61">
        <v>14490</v>
      </c>
      <c r="H19" s="61">
        <v>16471</v>
      </c>
      <c r="I19" s="61">
        <v>17879</v>
      </c>
      <c r="J19" s="61">
        <v>20695</v>
      </c>
      <c r="K19" s="61">
        <v>23527</v>
      </c>
      <c r="L19" s="61">
        <v>28729</v>
      </c>
      <c r="M19" s="61">
        <v>29352</v>
      </c>
      <c r="N19" s="61">
        <v>17738</v>
      </c>
      <c r="O19" s="61">
        <v>19820</v>
      </c>
      <c r="P19" s="61">
        <v>20042</v>
      </c>
      <c r="Q19" s="61">
        <v>20761</v>
      </c>
      <c r="R19" s="61">
        <v>22087</v>
      </c>
      <c r="S19" s="61">
        <v>24668</v>
      </c>
      <c r="T19" s="61">
        <v>24808</v>
      </c>
      <c r="U19" s="61">
        <v>25873</v>
      </c>
      <c r="V19" s="61">
        <v>26333</v>
      </c>
      <c r="W19" s="61">
        <v>28346</v>
      </c>
      <c r="X19" s="61">
        <v>29406</v>
      </c>
      <c r="Y19" s="61">
        <v>29433</v>
      </c>
      <c r="Z19" s="61">
        <v>30773</v>
      </c>
      <c r="AA19" s="61">
        <v>34235</v>
      </c>
      <c r="AB19" s="55">
        <v>33555</v>
      </c>
      <c r="AC19" s="55">
        <v>31846</v>
      </c>
    </row>
    <row r="20" spans="1:29" ht="18" x14ac:dyDescent="0.3">
      <c r="A20" s="56" t="s">
        <v>115</v>
      </c>
      <c r="B20" s="61" t="s">
        <v>100</v>
      </c>
      <c r="C20" s="61" t="s">
        <v>100</v>
      </c>
      <c r="D20" s="61" t="s">
        <v>100</v>
      </c>
      <c r="E20" s="61" t="s">
        <v>100</v>
      </c>
      <c r="F20" s="61" t="s">
        <v>100</v>
      </c>
      <c r="G20" s="61">
        <v>867</v>
      </c>
      <c r="H20" s="61">
        <v>1176</v>
      </c>
      <c r="I20" s="61">
        <v>1568</v>
      </c>
      <c r="J20" s="61">
        <v>1821</v>
      </c>
      <c r="K20" s="61">
        <v>2268</v>
      </c>
      <c r="L20" s="61">
        <v>2462</v>
      </c>
      <c r="M20" s="61">
        <v>2809</v>
      </c>
      <c r="N20" s="61">
        <v>5344</v>
      </c>
      <c r="O20" s="61">
        <v>6245</v>
      </c>
      <c r="P20" s="61">
        <v>7105</v>
      </c>
      <c r="Q20" s="61">
        <v>7467</v>
      </c>
      <c r="R20" s="61">
        <v>7705</v>
      </c>
      <c r="S20" s="61">
        <v>8137</v>
      </c>
      <c r="T20" s="61">
        <v>8033</v>
      </c>
      <c r="U20" s="61">
        <v>8626</v>
      </c>
      <c r="V20" s="61">
        <v>10544</v>
      </c>
      <c r="W20" s="61">
        <v>11622</v>
      </c>
      <c r="X20" s="61">
        <v>12454</v>
      </c>
      <c r="Y20" s="61">
        <v>12953</v>
      </c>
      <c r="Z20" s="61">
        <v>14953</v>
      </c>
      <c r="AA20" s="61">
        <v>17766</v>
      </c>
      <c r="AB20" s="55">
        <v>18066</v>
      </c>
      <c r="AC20" s="55">
        <v>20536</v>
      </c>
    </row>
    <row r="21" spans="1:29" ht="16.5" x14ac:dyDescent="0.3">
      <c r="A21" s="53" t="s">
        <v>116</v>
      </c>
      <c r="B21" s="54"/>
      <c r="C21" s="54"/>
      <c r="D21" s="54"/>
      <c r="E21" s="54"/>
      <c r="F21" s="54"/>
      <c r="G21" s="54"/>
      <c r="H21" s="54"/>
      <c r="I21" s="54"/>
      <c r="J21" s="54"/>
      <c r="K21" s="54"/>
      <c r="L21" s="54"/>
      <c r="M21" s="54"/>
      <c r="N21" s="54"/>
      <c r="O21" s="54"/>
      <c r="P21" s="54"/>
      <c r="Q21" s="54"/>
      <c r="R21" s="54"/>
      <c r="S21" s="54"/>
      <c r="T21" s="54"/>
      <c r="U21" s="54"/>
      <c r="V21" s="54"/>
      <c r="W21" s="54"/>
      <c r="X21" s="54"/>
      <c r="Y21" s="54"/>
      <c r="Z21" s="54"/>
      <c r="AA21" s="54"/>
      <c r="AB21" s="55"/>
      <c r="AC21" s="55"/>
    </row>
    <row r="22" spans="1:29" ht="16.5" x14ac:dyDescent="0.3">
      <c r="A22" s="56" t="s">
        <v>117</v>
      </c>
      <c r="B22" s="54">
        <v>1658292</v>
      </c>
      <c r="C22" s="54">
        <v>1478005</v>
      </c>
      <c r="D22" s="54">
        <v>1423921</v>
      </c>
      <c r="E22" s="54">
        <v>1359459</v>
      </c>
      <c r="F22" s="54">
        <v>1168114</v>
      </c>
      <c r="G22" s="54">
        <v>867070</v>
      </c>
      <c r="H22" s="54">
        <v>658902</v>
      </c>
      <c r="I22" s="54">
        <v>633489</v>
      </c>
      <c r="J22" s="54">
        <v>605189</v>
      </c>
      <c r="K22" s="54">
        <v>587033</v>
      </c>
      <c r="L22" s="54">
        <v>590930</v>
      </c>
      <c r="M22" s="54">
        <v>583486</v>
      </c>
      <c r="N22" s="54">
        <v>570865</v>
      </c>
      <c r="O22" s="54">
        <v>568493</v>
      </c>
      <c r="P22" s="54">
        <v>575604</v>
      </c>
      <c r="Q22" s="54">
        <v>579140</v>
      </c>
      <c r="R22" s="54">
        <v>560154</v>
      </c>
      <c r="S22" s="54">
        <v>499860</v>
      </c>
      <c r="T22" s="54">
        <v>477751</v>
      </c>
      <c r="U22" s="54">
        <v>467063</v>
      </c>
      <c r="V22" s="54">
        <v>473773</v>
      </c>
      <c r="W22" s="54">
        <v>474839</v>
      </c>
      <c r="X22" s="54">
        <v>475415</v>
      </c>
      <c r="Y22" s="54">
        <v>460172</v>
      </c>
      <c r="Z22" s="54">
        <v>450297</v>
      </c>
      <c r="AA22" s="54">
        <v>416180</v>
      </c>
      <c r="AB22" s="57">
        <v>397730</v>
      </c>
      <c r="AC22" s="57">
        <v>380699</v>
      </c>
    </row>
    <row r="23" spans="1:29" ht="16.5" x14ac:dyDescent="0.3">
      <c r="A23" s="56" t="s">
        <v>118</v>
      </c>
      <c r="B23" s="54">
        <v>29031</v>
      </c>
      <c r="C23" s="54">
        <v>27780</v>
      </c>
      <c r="D23" s="54">
        <v>27077</v>
      </c>
      <c r="E23" s="54">
        <v>27846</v>
      </c>
      <c r="F23" s="54">
        <v>28094</v>
      </c>
      <c r="G23" s="54">
        <v>22548</v>
      </c>
      <c r="H23" s="54">
        <v>18835</v>
      </c>
      <c r="I23" s="54">
        <v>18344</v>
      </c>
      <c r="J23" s="54">
        <v>18004</v>
      </c>
      <c r="K23" s="54">
        <v>18161</v>
      </c>
      <c r="L23" s="54">
        <v>18505</v>
      </c>
      <c r="M23" s="54">
        <v>18812</v>
      </c>
      <c r="N23" s="54">
        <v>19269</v>
      </c>
      <c r="O23" s="54">
        <v>19684</v>
      </c>
      <c r="P23" s="54">
        <v>20261</v>
      </c>
      <c r="Q23" s="54">
        <v>20256</v>
      </c>
      <c r="R23" s="54">
        <v>20028</v>
      </c>
      <c r="S23" s="54">
        <v>19745</v>
      </c>
      <c r="T23" s="54">
        <v>20506</v>
      </c>
      <c r="U23" s="54">
        <v>20774</v>
      </c>
      <c r="V23" s="54">
        <v>22015</v>
      </c>
      <c r="W23" s="54">
        <v>22779</v>
      </c>
      <c r="X23" s="54">
        <v>23732</v>
      </c>
      <c r="Y23" s="54">
        <v>24143</v>
      </c>
      <c r="Z23" s="54">
        <v>24003</v>
      </c>
      <c r="AA23" s="54">
        <v>24045</v>
      </c>
      <c r="AB23" s="57">
        <v>23893</v>
      </c>
      <c r="AC23" s="57">
        <v>24250</v>
      </c>
    </row>
    <row r="24" spans="1:29" ht="16.5" x14ac:dyDescent="0.3">
      <c r="A24" s="56" t="s">
        <v>119</v>
      </c>
      <c r="B24" s="54">
        <v>32104</v>
      </c>
      <c r="C24" s="54">
        <v>37164</v>
      </c>
      <c r="D24" s="54">
        <v>29787</v>
      </c>
      <c r="E24" s="54">
        <v>29407</v>
      </c>
      <c r="F24" s="54">
        <v>102161</v>
      </c>
      <c r="G24" s="54">
        <v>111086</v>
      </c>
      <c r="H24" s="54">
        <v>103527</v>
      </c>
      <c r="I24" s="54">
        <v>97492</v>
      </c>
      <c r="J24" s="54">
        <v>90064</v>
      </c>
      <c r="K24" s="54">
        <v>88513</v>
      </c>
      <c r="L24" s="54">
        <v>86120</v>
      </c>
      <c r="M24" s="54">
        <v>84724</v>
      </c>
      <c r="N24" s="54">
        <v>87364</v>
      </c>
      <c r="O24" s="54">
        <v>116108</v>
      </c>
      <c r="P24" s="54">
        <v>121659</v>
      </c>
      <c r="Q24" s="54">
        <v>126762</v>
      </c>
      <c r="R24" s="54">
        <v>132448</v>
      </c>
      <c r="S24" s="54">
        <v>125470</v>
      </c>
      <c r="T24" s="54">
        <v>130590</v>
      </c>
      <c r="U24" s="54">
        <v>124580</v>
      </c>
      <c r="V24" s="54">
        <v>120169</v>
      </c>
      <c r="W24" s="54">
        <v>120195</v>
      </c>
      <c r="X24" s="54">
        <v>120688</v>
      </c>
      <c r="Y24" s="54">
        <v>120463</v>
      </c>
      <c r="Z24" s="54">
        <v>109487</v>
      </c>
      <c r="AA24" s="54">
        <v>108233</v>
      </c>
      <c r="AB24" s="57">
        <v>101755</v>
      </c>
      <c r="AC24" s="57">
        <v>95972</v>
      </c>
    </row>
    <row r="25" spans="1:29" ht="16.5" x14ac:dyDescent="0.3">
      <c r="A25" s="56" t="s">
        <v>120</v>
      </c>
      <c r="B25" s="54">
        <v>275090</v>
      </c>
      <c r="C25" s="54">
        <v>285493</v>
      </c>
      <c r="D25" s="54">
        <v>330473</v>
      </c>
      <c r="E25" s="54">
        <v>334739</v>
      </c>
      <c r="F25" s="54">
        <v>440552</v>
      </c>
      <c r="G25" s="54">
        <v>443530</v>
      </c>
      <c r="H25" s="54">
        <v>449832</v>
      </c>
      <c r="I25" s="54">
        <v>458679</v>
      </c>
      <c r="J25" s="54">
        <v>477883</v>
      </c>
      <c r="K25" s="54">
        <v>497586</v>
      </c>
      <c r="L25" s="54">
        <v>515362</v>
      </c>
      <c r="M25" s="54">
        <v>550717</v>
      </c>
      <c r="N25" s="54">
        <v>582344</v>
      </c>
      <c r="O25" s="54">
        <v>585818</v>
      </c>
      <c r="P25" s="54">
        <v>618404</v>
      </c>
      <c r="Q25" s="54">
        <v>662934</v>
      </c>
      <c r="R25" s="54">
        <v>688194</v>
      </c>
      <c r="S25" s="54">
        <v>688806</v>
      </c>
      <c r="T25" s="54">
        <v>691329</v>
      </c>
      <c r="U25" s="54">
        <v>687337</v>
      </c>
      <c r="V25" s="54">
        <v>693978</v>
      </c>
      <c r="W25" s="54">
        <v>717211</v>
      </c>
      <c r="X25" s="54">
        <v>750404</v>
      </c>
      <c r="Y25" s="54">
        <v>805074</v>
      </c>
      <c r="Z25" s="54">
        <v>833188</v>
      </c>
      <c r="AA25" s="54">
        <v>839020</v>
      </c>
      <c r="AB25" s="57">
        <v>809544</v>
      </c>
      <c r="AC25" s="57">
        <v>806554</v>
      </c>
    </row>
    <row r="26" spans="1:29" ht="16.5" x14ac:dyDescent="0.3">
      <c r="A26" s="56" t="s">
        <v>121</v>
      </c>
      <c r="B26" s="61" t="s">
        <v>100</v>
      </c>
      <c r="C26" s="61" t="s">
        <v>100</v>
      </c>
      <c r="D26" s="61" t="s">
        <v>100</v>
      </c>
      <c r="E26" s="61">
        <v>1913</v>
      </c>
      <c r="F26" s="61">
        <v>2128</v>
      </c>
      <c r="G26" s="61">
        <v>1854</v>
      </c>
      <c r="H26" s="61">
        <v>1863</v>
      </c>
      <c r="I26" s="61">
        <v>1786</v>
      </c>
      <c r="J26" s="61">
        <v>1796</v>
      </c>
      <c r="K26" s="61">
        <v>1853</v>
      </c>
      <c r="L26" s="61">
        <v>1852</v>
      </c>
      <c r="M26" s="61">
        <v>1722</v>
      </c>
      <c r="N26" s="61">
        <v>1730</v>
      </c>
      <c r="O26" s="61">
        <v>1728</v>
      </c>
      <c r="P26" s="61">
        <v>1962</v>
      </c>
      <c r="Q26" s="61">
        <v>1992</v>
      </c>
      <c r="R26" s="61">
        <v>1894</v>
      </c>
      <c r="S26" s="61">
        <v>2084</v>
      </c>
      <c r="T26" s="61">
        <v>2896</v>
      </c>
      <c r="U26" s="61">
        <v>1623</v>
      </c>
      <c r="V26" s="61">
        <v>1211</v>
      </c>
      <c r="W26" s="61">
        <v>1186</v>
      </c>
      <c r="X26" s="61">
        <v>1191</v>
      </c>
      <c r="Y26" s="61">
        <v>1164</v>
      </c>
      <c r="Z26" s="61">
        <v>1177</v>
      </c>
      <c r="AA26" s="61">
        <v>1214</v>
      </c>
      <c r="AB26" s="57">
        <v>1274</v>
      </c>
      <c r="AC26" s="57">
        <v>1301</v>
      </c>
    </row>
    <row r="27" spans="1:29" ht="16.5" x14ac:dyDescent="0.3">
      <c r="A27" s="56" t="s">
        <v>122</v>
      </c>
      <c r="B27" s="61" t="s">
        <v>100</v>
      </c>
      <c r="C27" s="61" t="s">
        <v>100</v>
      </c>
      <c r="D27" s="61" t="s">
        <v>100</v>
      </c>
      <c r="E27" s="61">
        <v>355</v>
      </c>
      <c r="F27" s="61">
        <v>419</v>
      </c>
      <c r="G27" s="61">
        <v>291</v>
      </c>
      <c r="H27" s="61">
        <v>318</v>
      </c>
      <c r="I27" s="61">
        <v>316</v>
      </c>
      <c r="J27" s="61">
        <v>336</v>
      </c>
      <c r="K27" s="61">
        <v>360</v>
      </c>
      <c r="L27" s="61">
        <v>338</v>
      </c>
      <c r="M27" s="61">
        <v>313</v>
      </c>
      <c r="N27" s="61">
        <v>299</v>
      </c>
      <c r="O27" s="61">
        <v>332</v>
      </c>
      <c r="P27" s="61">
        <v>345</v>
      </c>
      <c r="Q27" s="61">
        <v>329</v>
      </c>
      <c r="R27" s="61">
        <v>378</v>
      </c>
      <c r="S27" s="61">
        <v>401</v>
      </c>
      <c r="T27" s="61">
        <v>372</v>
      </c>
      <c r="U27" s="61">
        <v>442</v>
      </c>
      <c r="V27" s="61">
        <v>276</v>
      </c>
      <c r="W27" s="61">
        <v>258</v>
      </c>
      <c r="X27" s="61">
        <v>319</v>
      </c>
      <c r="Y27" s="61">
        <v>270</v>
      </c>
      <c r="Z27" s="61">
        <v>278</v>
      </c>
      <c r="AA27" s="61">
        <v>274</v>
      </c>
      <c r="AB27" s="57">
        <v>282</v>
      </c>
      <c r="AC27" s="57">
        <v>287</v>
      </c>
    </row>
    <row r="28" spans="1:29" ht="16.5" x14ac:dyDescent="0.3">
      <c r="A28" s="53" t="s">
        <v>123</v>
      </c>
      <c r="B28" s="54"/>
      <c r="C28" s="54"/>
      <c r="D28" s="54"/>
      <c r="E28" s="54"/>
      <c r="F28" s="54"/>
      <c r="G28" s="54"/>
      <c r="H28" s="54"/>
      <c r="I28" s="54"/>
      <c r="J28" s="54"/>
      <c r="K28" s="54"/>
      <c r="L28" s="54"/>
      <c r="M28" s="54"/>
      <c r="N28" s="54"/>
      <c r="O28" s="54"/>
      <c r="P28" s="54"/>
      <c r="Q28" s="54"/>
      <c r="R28" s="54"/>
      <c r="S28" s="54"/>
      <c r="T28" s="54"/>
      <c r="U28" s="54"/>
      <c r="V28" s="54"/>
      <c r="W28" s="54"/>
      <c r="X28" s="54"/>
      <c r="Y28" s="54"/>
      <c r="Z28" s="54"/>
      <c r="AA28" s="54"/>
      <c r="AB28" s="54"/>
      <c r="AC28" s="54"/>
    </row>
    <row r="29" spans="1:29" ht="18" x14ac:dyDescent="0.3">
      <c r="A29" s="56" t="s">
        <v>124</v>
      </c>
      <c r="B29" s="54">
        <v>16777</v>
      </c>
      <c r="C29" s="54">
        <v>17033</v>
      </c>
      <c r="D29" s="54">
        <v>19377</v>
      </c>
      <c r="E29" s="54">
        <v>25515</v>
      </c>
      <c r="F29" s="54">
        <v>31662</v>
      </c>
      <c r="G29" s="54">
        <v>33597</v>
      </c>
      <c r="H29" s="54">
        <v>33597</v>
      </c>
      <c r="I29" s="54" t="s">
        <v>100</v>
      </c>
      <c r="J29" s="54">
        <v>30899</v>
      </c>
      <c r="K29" s="54">
        <v>30785</v>
      </c>
      <c r="L29" s="54">
        <v>30730</v>
      </c>
      <c r="M29" s="54">
        <v>31209</v>
      </c>
      <c r="N29" s="54">
        <v>32811</v>
      </c>
      <c r="O29" s="54">
        <v>33011</v>
      </c>
      <c r="P29" s="54">
        <v>33509</v>
      </c>
      <c r="Q29" s="54">
        <v>33387</v>
      </c>
      <c r="R29" s="54">
        <v>31360</v>
      </c>
      <c r="S29" s="54">
        <v>33042</v>
      </c>
      <c r="T29" s="54">
        <v>32381</v>
      </c>
      <c r="U29" s="54">
        <v>31335</v>
      </c>
      <c r="V29" s="54">
        <v>31296</v>
      </c>
      <c r="W29" s="54">
        <v>33152</v>
      </c>
      <c r="X29" s="54">
        <v>32211</v>
      </c>
      <c r="Y29" s="54">
        <v>31654</v>
      </c>
      <c r="Z29" s="54">
        <v>31238</v>
      </c>
      <c r="AA29" s="54">
        <v>31008</v>
      </c>
      <c r="AB29" s="57">
        <v>31412</v>
      </c>
      <c r="AC29" s="57">
        <v>31498</v>
      </c>
    </row>
    <row r="30" spans="1:29" ht="18" x14ac:dyDescent="0.3">
      <c r="A30" s="56" t="s">
        <v>125</v>
      </c>
      <c r="B30" s="54">
        <v>6543</v>
      </c>
      <c r="C30" s="54">
        <v>6083</v>
      </c>
      <c r="D30" s="54">
        <v>6455</v>
      </c>
      <c r="E30" s="54">
        <v>6144</v>
      </c>
      <c r="F30" s="54">
        <v>7126</v>
      </c>
      <c r="G30" s="54">
        <v>7522</v>
      </c>
      <c r="H30" s="54">
        <v>8236</v>
      </c>
      <c r="I30" s="54" t="s">
        <v>100</v>
      </c>
      <c r="J30" s="54">
        <v>8311</v>
      </c>
      <c r="K30" s="54">
        <v>8323</v>
      </c>
      <c r="L30" s="54">
        <v>8334</v>
      </c>
      <c r="M30" s="54">
        <v>8281</v>
      </c>
      <c r="N30" s="54">
        <v>8293</v>
      </c>
      <c r="O30" s="54">
        <v>8408</v>
      </c>
      <c r="P30" s="54">
        <v>8523</v>
      </c>
      <c r="Q30" s="54">
        <v>8379</v>
      </c>
      <c r="R30" s="54">
        <v>8202</v>
      </c>
      <c r="S30" s="54">
        <v>8546</v>
      </c>
      <c r="T30" s="54">
        <v>8621</v>
      </c>
      <c r="U30" s="54">
        <v>8648</v>
      </c>
      <c r="V30" s="54">
        <v>8994</v>
      </c>
      <c r="W30" s="54">
        <v>8976</v>
      </c>
      <c r="X30" s="54">
        <v>8898</v>
      </c>
      <c r="Y30" s="54">
        <v>9041</v>
      </c>
      <c r="Z30" s="54">
        <v>9063</v>
      </c>
      <c r="AA30" s="54">
        <v>9101</v>
      </c>
      <c r="AB30" s="57">
        <v>9100</v>
      </c>
      <c r="AC30" s="57">
        <v>9023</v>
      </c>
    </row>
    <row r="31" spans="1:29" ht="117" x14ac:dyDescent="0.3">
      <c r="A31" s="65" t="s">
        <v>126</v>
      </c>
      <c r="B31" s="66">
        <v>2926</v>
      </c>
      <c r="C31" s="66">
        <v>2376</v>
      </c>
      <c r="D31" s="66">
        <v>1579</v>
      </c>
      <c r="E31" s="66">
        <v>857</v>
      </c>
      <c r="F31" s="66">
        <v>864</v>
      </c>
      <c r="G31" s="66">
        <v>737</v>
      </c>
      <c r="H31" s="66">
        <v>636</v>
      </c>
      <c r="I31" s="66">
        <v>619</v>
      </c>
      <c r="J31" s="66">
        <v>603</v>
      </c>
      <c r="K31" s="66">
        <v>565</v>
      </c>
      <c r="L31" s="66">
        <v>543</v>
      </c>
      <c r="M31" s="66">
        <v>509</v>
      </c>
      <c r="N31" s="66">
        <v>495</v>
      </c>
      <c r="O31" s="66">
        <v>477</v>
      </c>
      <c r="P31" s="66">
        <v>470</v>
      </c>
      <c r="Q31" s="66">
        <v>463</v>
      </c>
      <c r="R31" s="66">
        <v>454</v>
      </c>
      <c r="S31" s="66">
        <v>443</v>
      </c>
      <c r="T31" s="66">
        <v>426</v>
      </c>
      <c r="U31" s="66">
        <v>418</v>
      </c>
      <c r="V31" s="66">
        <v>423</v>
      </c>
      <c r="W31" s="66">
        <v>366</v>
      </c>
      <c r="X31" s="66">
        <v>344</v>
      </c>
      <c r="Y31" s="66">
        <v>275</v>
      </c>
      <c r="Z31" s="66">
        <v>272</v>
      </c>
      <c r="AA31" s="66">
        <v>196</v>
      </c>
      <c r="AB31" s="57" t="s">
        <v>100</v>
      </c>
      <c r="AC31" s="57" t="s">
        <v>100</v>
      </c>
    </row>
    <row r="32" spans="1:29" ht="18.75" thickBot="1" x14ac:dyDescent="0.35">
      <c r="A32" s="67" t="s">
        <v>127</v>
      </c>
      <c r="B32" s="68">
        <v>2450484</v>
      </c>
      <c r="C32" s="68">
        <v>4138140</v>
      </c>
      <c r="D32" s="68">
        <v>5128345</v>
      </c>
      <c r="E32" s="68">
        <v>7303286</v>
      </c>
      <c r="F32" s="68">
        <v>8577857</v>
      </c>
      <c r="G32" s="68">
        <v>9589483</v>
      </c>
      <c r="H32" s="68">
        <v>10996253</v>
      </c>
      <c r="I32" s="68">
        <v>11068440</v>
      </c>
      <c r="J32" s="68">
        <v>11132386</v>
      </c>
      <c r="K32" s="68">
        <v>11282736</v>
      </c>
      <c r="L32" s="68">
        <v>11429585</v>
      </c>
      <c r="M32" s="68">
        <v>11734710</v>
      </c>
      <c r="N32" s="68">
        <v>11877938</v>
      </c>
      <c r="O32" s="68">
        <v>12312982</v>
      </c>
      <c r="P32" s="68">
        <v>12565930</v>
      </c>
      <c r="Q32" s="68">
        <v>12738271</v>
      </c>
      <c r="R32" s="68">
        <v>12782143</v>
      </c>
      <c r="S32" s="68">
        <v>12876346</v>
      </c>
      <c r="T32" s="68">
        <v>12854054</v>
      </c>
      <c r="U32" s="68">
        <v>12794616</v>
      </c>
      <c r="V32" s="68">
        <v>12781476</v>
      </c>
      <c r="W32" s="68">
        <v>12942414</v>
      </c>
      <c r="X32" s="68">
        <v>12746126</v>
      </c>
      <c r="Y32" s="69">
        <v>12875568</v>
      </c>
      <c r="Z32" s="68">
        <v>12692892</v>
      </c>
      <c r="AA32" s="68">
        <v>12721541</v>
      </c>
      <c r="AB32" s="70">
        <v>12438926</v>
      </c>
      <c r="AC32" s="70">
        <v>12173935</v>
      </c>
    </row>
    <row r="33" spans="1:29" x14ac:dyDescent="0.25">
      <c r="A33" s="115" t="s">
        <v>128</v>
      </c>
      <c r="B33" s="116"/>
      <c r="C33" s="116"/>
      <c r="D33" s="116"/>
      <c r="E33" s="116"/>
      <c r="F33" s="116"/>
      <c r="G33" s="116"/>
      <c r="H33" s="116"/>
      <c r="I33" s="71"/>
      <c r="J33" s="71"/>
      <c r="K33" s="71"/>
      <c r="L33" s="71"/>
      <c r="M33" s="71"/>
      <c r="N33" s="71"/>
      <c r="O33" s="71"/>
      <c r="P33" s="71"/>
      <c r="Q33" s="71"/>
      <c r="R33" s="71"/>
      <c r="S33" s="71"/>
      <c r="T33" s="71"/>
      <c r="U33" s="71"/>
      <c r="V33" s="71"/>
      <c r="W33" s="71"/>
      <c r="X33" s="71"/>
      <c r="Y33" s="71"/>
      <c r="Z33" s="71"/>
      <c r="AA33" s="71"/>
      <c r="AB33" s="71"/>
      <c r="AC33" s="72"/>
    </row>
  </sheetData>
  <mergeCells count="1">
    <mergeCell ref="A33:H33"/>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0"/>
  <sheetViews>
    <sheetView workbookViewId="0"/>
  </sheetViews>
  <sheetFormatPr defaultRowHeight="15" x14ac:dyDescent="0.25"/>
  <cols>
    <col min="2" max="2" width="40.42578125" customWidth="1"/>
    <col min="3" max="3" width="8.42578125" customWidth="1"/>
    <col min="4" max="4" width="9.42578125" customWidth="1"/>
    <col min="5" max="5" width="8.5703125" customWidth="1"/>
    <col min="6" max="6" width="7.42578125" customWidth="1"/>
    <col min="7" max="7" width="8.5703125" customWidth="1"/>
    <col min="8" max="8" width="8.140625" customWidth="1"/>
    <col min="9" max="10" width="8.28515625" customWidth="1"/>
    <col min="11" max="11" width="8.5703125" customWidth="1"/>
    <col min="12" max="12" width="7" customWidth="1"/>
    <col min="13" max="13" width="7.85546875" customWidth="1"/>
    <col min="14" max="14" width="8.5703125" customWidth="1"/>
    <col min="15" max="15" width="9.5703125" customWidth="1"/>
  </cols>
  <sheetData>
    <row r="1" spans="1:15" x14ac:dyDescent="0.25">
      <c r="A1" s="1" t="s">
        <v>174</v>
      </c>
    </row>
    <row r="3" spans="1:15" ht="18.75" thickBot="1" x14ac:dyDescent="0.3">
      <c r="B3" s="6" t="s">
        <v>27</v>
      </c>
    </row>
    <row r="4" spans="1:15" ht="15.75" thickBot="1" x14ac:dyDescent="0.3">
      <c r="B4" s="117" t="s">
        <v>28</v>
      </c>
      <c r="C4" s="119" t="s">
        <v>29</v>
      </c>
      <c r="D4" s="120"/>
      <c r="E4" s="120"/>
      <c r="F4" s="120"/>
      <c r="G4" s="121"/>
      <c r="H4" s="119" t="s">
        <v>30</v>
      </c>
      <c r="I4" s="120"/>
      <c r="J4" s="120"/>
      <c r="K4" s="121"/>
      <c r="L4" s="119" t="s">
        <v>31</v>
      </c>
      <c r="M4" s="120"/>
      <c r="N4" s="121"/>
      <c r="O4" s="122" t="s">
        <v>32</v>
      </c>
    </row>
    <row r="5" spans="1:15" ht="51.75" thickBot="1" x14ac:dyDescent="0.3">
      <c r="B5" s="118"/>
      <c r="C5" s="7" t="s">
        <v>33</v>
      </c>
      <c r="D5" s="8" t="s">
        <v>34</v>
      </c>
      <c r="E5" s="8" t="s">
        <v>35</v>
      </c>
      <c r="F5" s="8" t="s">
        <v>36</v>
      </c>
      <c r="G5" s="9" t="s">
        <v>37</v>
      </c>
      <c r="H5" s="7" t="s">
        <v>38</v>
      </c>
      <c r="I5" s="8" t="s">
        <v>39</v>
      </c>
      <c r="J5" s="8" t="s">
        <v>40</v>
      </c>
      <c r="K5" s="9" t="s">
        <v>41</v>
      </c>
      <c r="L5" s="7" t="s">
        <v>42</v>
      </c>
      <c r="M5" s="8" t="s">
        <v>43</v>
      </c>
      <c r="N5" s="9" t="s">
        <v>44</v>
      </c>
      <c r="O5" s="123"/>
    </row>
    <row r="6" spans="1:15" x14ac:dyDescent="0.25">
      <c r="B6" s="10" t="s">
        <v>45</v>
      </c>
      <c r="C6" s="11">
        <v>0</v>
      </c>
      <c r="D6" s="12">
        <v>28</v>
      </c>
      <c r="E6" s="12">
        <v>2</v>
      </c>
      <c r="F6" s="12">
        <v>0</v>
      </c>
      <c r="G6" s="13">
        <v>30</v>
      </c>
      <c r="H6" s="11">
        <v>9</v>
      </c>
      <c r="I6" s="12">
        <v>8</v>
      </c>
      <c r="J6" s="12">
        <v>0</v>
      </c>
      <c r="K6" s="13">
        <v>17</v>
      </c>
      <c r="L6" s="11">
        <v>0</v>
      </c>
      <c r="M6" s="12">
        <v>0</v>
      </c>
      <c r="N6" s="14">
        <v>0</v>
      </c>
      <c r="O6" s="15">
        <v>47</v>
      </c>
    </row>
    <row r="7" spans="1:15" x14ac:dyDescent="0.25">
      <c r="B7" s="16" t="s">
        <v>46</v>
      </c>
      <c r="C7" s="17">
        <v>0</v>
      </c>
      <c r="D7" s="18">
        <v>4</v>
      </c>
      <c r="E7" s="18">
        <v>20</v>
      </c>
      <c r="F7" s="18">
        <v>53</v>
      </c>
      <c r="G7" s="19">
        <v>77</v>
      </c>
      <c r="H7" s="17">
        <v>46</v>
      </c>
      <c r="I7" s="18">
        <v>26</v>
      </c>
      <c r="J7" s="18">
        <v>19</v>
      </c>
      <c r="K7" s="19">
        <v>91</v>
      </c>
      <c r="L7" s="17">
        <v>0</v>
      </c>
      <c r="M7" s="18">
        <v>10</v>
      </c>
      <c r="N7" s="20">
        <v>10</v>
      </c>
      <c r="O7" s="21">
        <v>178</v>
      </c>
    </row>
    <row r="8" spans="1:15" x14ac:dyDescent="0.25">
      <c r="B8" s="16" t="s">
        <v>47</v>
      </c>
      <c r="C8" s="17">
        <v>0</v>
      </c>
      <c r="D8" s="18">
        <v>71</v>
      </c>
      <c r="E8" s="18">
        <v>19</v>
      </c>
      <c r="F8" s="18">
        <v>8</v>
      </c>
      <c r="G8" s="19">
        <v>98</v>
      </c>
      <c r="H8" s="17">
        <v>6</v>
      </c>
      <c r="I8" s="18">
        <v>0</v>
      </c>
      <c r="J8" s="18">
        <v>0</v>
      </c>
      <c r="K8" s="19">
        <v>6</v>
      </c>
      <c r="L8" s="17">
        <v>0</v>
      </c>
      <c r="M8" s="18">
        <v>0</v>
      </c>
      <c r="N8" s="20">
        <v>0</v>
      </c>
      <c r="O8" s="21">
        <v>104</v>
      </c>
    </row>
    <row r="9" spans="1:15" x14ac:dyDescent="0.25">
      <c r="B9" s="16" t="s">
        <v>48</v>
      </c>
      <c r="C9" s="17">
        <v>0</v>
      </c>
      <c r="D9" s="18">
        <v>53</v>
      </c>
      <c r="E9" s="18">
        <v>14</v>
      </c>
      <c r="F9" s="18">
        <v>6</v>
      </c>
      <c r="G9" s="19">
        <v>73</v>
      </c>
      <c r="H9" s="17">
        <v>0</v>
      </c>
      <c r="I9" s="18">
        <v>0</v>
      </c>
      <c r="J9" s="18">
        <v>0</v>
      </c>
      <c r="K9" s="19">
        <v>0</v>
      </c>
      <c r="L9" s="17">
        <v>0</v>
      </c>
      <c r="M9" s="18">
        <v>0</v>
      </c>
      <c r="N9" s="20">
        <v>0</v>
      </c>
      <c r="O9" s="21">
        <v>73</v>
      </c>
    </row>
    <row r="10" spans="1:15" x14ac:dyDescent="0.25">
      <c r="B10" s="16" t="s">
        <v>49</v>
      </c>
      <c r="C10" s="17">
        <v>0</v>
      </c>
      <c r="D10" s="18">
        <v>5599</v>
      </c>
      <c r="E10" s="18">
        <v>1705</v>
      </c>
      <c r="F10" s="18">
        <v>7781</v>
      </c>
      <c r="G10" s="19">
        <v>15085</v>
      </c>
      <c r="H10" s="17">
        <v>17722</v>
      </c>
      <c r="I10" s="18">
        <v>8382</v>
      </c>
      <c r="J10" s="18">
        <v>2135</v>
      </c>
      <c r="K10" s="19">
        <v>28239</v>
      </c>
      <c r="L10" s="17">
        <v>0</v>
      </c>
      <c r="M10" s="18">
        <v>75</v>
      </c>
      <c r="N10" s="20">
        <v>75</v>
      </c>
      <c r="O10" s="21">
        <v>43399</v>
      </c>
    </row>
    <row r="11" spans="1:15" x14ac:dyDescent="0.25">
      <c r="B11" s="16" t="s">
        <v>50</v>
      </c>
      <c r="C11" s="17">
        <v>0</v>
      </c>
      <c r="D11" s="18">
        <v>314</v>
      </c>
      <c r="E11" s="18">
        <v>391</v>
      </c>
      <c r="F11" s="18">
        <v>659</v>
      </c>
      <c r="G11" s="19">
        <v>1364</v>
      </c>
      <c r="H11" s="17">
        <v>369</v>
      </c>
      <c r="I11" s="18">
        <v>375</v>
      </c>
      <c r="J11" s="18">
        <v>44</v>
      </c>
      <c r="K11" s="19">
        <v>788</v>
      </c>
      <c r="L11" s="17">
        <v>1</v>
      </c>
      <c r="M11" s="18">
        <v>7</v>
      </c>
      <c r="N11" s="20">
        <v>8</v>
      </c>
      <c r="O11" s="21">
        <v>2160</v>
      </c>
    </row>
    <row r="12" spans="1:15" x14ac:dyDescent="0.25">
      <c r="B12" s="16" t="s">
        <v>51</v>
      </c>
      <c r="C12" s="17">
        <v>0</v>
      </c>
      <c r="D12" s="18">
        <v>71</v>
      </c>
      <c r="E12" s="18">
        <v>14</v>
      </c>
      <c r="F12" s="18">
        <v>17</v>
      </c>
      <c r="G12" s="19">
        <v>102</v>
      </c>
      <c r="H12" s="17">
        <v>0</v>
      </c>
      <c r="I12" s="18">
        <v>0</v>
      </c>
      <c r="J12" s="18">
        <v>0</v>
      </c>
      <c r="K12" s="19">
        <v>0</v>
      </c>
      <c r="L12" s="17">
        <v>1</v>
      </c>
      <c r="M12" s="18">
        <v>1</v>
      </c>
      <c r="N12" s="20">
        <v>2</v>
      </c>
      <c r="O12" s="21">
        <v>104</v>
      </c>
    </row>
    <row r="13" spans="1:15" x14ac:dyDescent="0.25">
      <c r="B13" s="16" t="s">
        <v>52</v>
      </c>
      <c r="C13" s="17">
        <v>86</v>
      </c>
      <c r="D13" s="18">
        <v>768</v>
      </c>
      <c r="E13" s="18">
        <v>1977</v>
      </c>
      <c r="F13" s="18">
        <v>1981</v>
      </c>
      <c r="G13" s="19">
        <v>4812</v>
      </c>
      <c r="H13" s="17">
        <v>3568</v>
      </c>
      <c r="I13" s="18">
        <v>3952</v>
      </c>
      <c r="J13" s="18">
        <v>2083</v>
      </c>
      <c r="K13" s="19">
        <v>9603</v>
      </c>
      <c r="L13" s="17">
        <v>61</v>
      </c>
      <c r="M13" s="18">
        <v>168</v>
      </c>
      <c r="N13" s="20">
        <v>229</v>
      </c>
      <c r="O13" s="21">
        <v>14644</v>
      </c>
    </row>
    <row r="14" spans="1:15" x14ac:dyDescent="0.25">
      <c r="B14" s="16" t="s">
        <v>53</v>
      </c>
      <c r="C14" s="17">
        <v>0</v>
      </c>
      <c r="D14" s="18">
        <v>2089</v>
      </c>
      <c r="E14" s="18">
        <v>834</v>
      </c>
      <c r="F14" s="18">
        <v>829</v>
      </c>
      <c r="G14" s="19">
        <v>3752</v>
      </c>
      <c r="H14" s="17">
        <v>591</v>
      </c>
      <c r="I14" s="18">
        <v>280</v>
      </c>
      <c r="J14" s="18">
        <v>139</v>
      </c>
      <c r="K14" s="19">
        <v>1010</v>
      </c>
      <c r="L14" s="17">
        <v>55</v>
      </c>
      <c r="M14" s="18">
        <v>10</v>
      </c>
      <c r="N14" s="20">
        <v>65</v>
      </c>
      <c r="O14" s="21">
        <v>4827</v>
      </c>
    </row>
    <row r="15" spans="1:15" x14ac:dyDescent="0.25">
      <c r="B15" s="16" t="s">
        <v>54</v>
      </c>
      <c r="C15" s="17">
        <v>59</v>
      </c>
      <c r="D15" s="18">
        <v>12928</v>
      </c>
      <c r="E15" s="18">
        <v>5165</v>
      </c>
      <c r="F15" s="18">
        <v>22890</v>
      </c>
      <c r="G15" s="19">
        <v>41042</v>
      </c>
      <c r="H15" s="17">
        <v>9992</v>
      </c>
      <c r="I15" s="18">
        <v>3654</v>
      </c>
      <c r="J15" s="18">
        <v>1387</v>
      </c>
      <c r="K15" s="19">
        <v>15033</v>
      </c>
      <c r="L15" s="17">
        <v>26</v>
      </c>
      <c r="M15" s="18">
        <v>433</v>
      </c>
      <c r="N15" s="20">
        <v>459</v>
      </c>
      <c r="O15" s="21">
        <v>56534</v>
      </c>
    </row>
    <row r="16" spans="1:15" x14ac:dyDescent="0.25">
      <c r="B16" s="16" t="s">
        <v>55</v>
      </c>
      <c r="C16" s="17">
        <v>0</v>
      </c>
      <c r="D16" s="18">
        <v>374</v>
      </c>
      <c r="E16" s="18">
        <v>42</v>
      </c>
      <c r="F16" s="18">
        <v>30</v>
      </c>
      <c r="G16" s="19">
        <v>446</v>
      </c>
      <c r="H16" s="17">
        <v>2</v>
      </c>
      <c r="I16" s="18">
        <v>0</v>
      </c>
      <c r="J16" s="18">
        <v>0</v>
      </c>
      <c r="K16" s="19">
        <v>2</v>
      </c>
      <c r="L16" s="17">
        <v>0</v>
      </c>
      <c r="M16" s="18">
        <v>0</v>
      </c>
      <c r="N16" s="20">
        <v>0</v>
      </c>
      <c r="O16" s="21">
        <v>448</v>
      </c>
    </row>
    <row r="17" spans="2:15" x14ac:dyDescent="0.25">
      <c r="B17" s="16" t="s">
        <v>56</v>
      </c>
      <c r="C17" s="17">
        <v>24</v>
      </c>
      <c r="D17" s="18">
        <v>18459</v>
      </c>
      <c r="E17" s="18">
        <v>3104</v>
      </c>
      <c r="F17" s="18">
        <v>12192</v>
      </c>
      <c r="G17" s="19">
        <v>33779</v>
      </c>
      <c r="H17" s="17">
        <v>3471</v>
      </c>
      <c r="I17" s="18">
        <v>1660</v>
      </c>
      <c r="J17" s="18">
        <v>977</v>
      </c>
      <c r="K17" s="19">
        <v>6108</v>
      </c>
      <c r="L17" s="17">
        <v>11</v>
      </c>
      <c r="M17" s="18">
        <v>213</v>
      </c>
      <c r="N17" s="20">
        <v>224</v>
      </c>
      <c r="O17" s="21">
        <v>40111</v>
      </c>
    </row>
    <row r="18" spans="2:15" x14ac:dyDescent="0.25">
      <c r="B18" s="16" t="s">
        <v>57</v>
      </c>
      <c r="C18" s="17">
        <v>80</v>
      </c>
      <c r="D18" s="18">
        <v>1200</v>
      </c>
      <c r="E18" s="18">
        <v>1137</v>
      </c>
      <c r="F18" s="18">
        <v>932</v>
      </c>
      <c r="G18" s="19">
        <v>3349</v>
      </c>
      <c r="H18" s="17">
        <v>322</v>
      </c>
      <c r="I18" s="18">
        <v>216</v>
      </c>
      <c r="J18" s="18">
        <v>30</v>
      </c>
      <c r="K18" s="19">
        <v>568</v>
      </c>
      <c r="L18" s="17">
        <v>0</v>
      </c>
      <c r="M18" s="18">
        <v>304</v>
      </c>
      <c r="N18" s="20">
        <v>304</v>
      </c>
      <c r="O18" s="21">
        <v>4221</v>
      </c>
    </row>
    <row r="19" spans="2:15" x14ac:dyDescent="0.25">
      <c r="B19" s="16" t="s">
        <v>58</v>
      </c>
      <c r="C19" s="17">
        <v>0</v>
      </c>
      <c r="D19" s="18">
        <v>2558</v>
      </c>
      <c r="E19" s="18">
        <v>1387</v>
      </c>
      <c r="F19" s="18">
        <v>4309</v>
      </c>
      <c r="G19" s="19">
        <v>8254</v>
      </c>
      <c r="H19" s="17">
        <v>1626</v>
      </c>
      <c r="I19" s="18">
        <v>1650</v>
      </c>
      <c r="J19" s="18">
        <v>594</v>
      </c>
      <c r="K19" s="19">
        <v>3870</v>
      </c>
      <c r="L19" s="17">
        <v>8</v>
      </c>
      <c r="M19" s="18">
        <v>135</v>
      </c>
      <c r="N19" s="20">
        <v>143</v>
      </c>
      <c r="O19" s="21">
        <v>12267</v>
      </c>
    </row>
    <row r="20" spans="2:15" x14ac:dyDescent="0.25">
      <c r="B20" s="16" t="s">
        <v>59</v>
      </c>
      <c r="C20" s="17">
        <v>133</v>
      </c>
      <c r="D20" s="18">
        <v>2821</v>
      </c>
      <c r="E20" s="18">
        <v>1422</v>
      </c>
      <c r="F20" s="18">
        <v>7276</v>
      </c>
      <c r="G20" s="19">
        <v>11652</v>
      </c>
      <c r="H20" s="17">
        <v>8832</v>
      </c>
      <c r="I20" s="18">
        <v>9499</v>
      </c>
      <c r="J20" s="18">
        <v>3112</v>
      </c>
      <c r="K20" s="19">
        <v>21443</v>
      </c>
      <c r="L20" s="17">
        <v>56</v>
      </c>
      <c r="M20" s="18">
        <v>494</v>
      </c>
      <c r="N20" s="20">
        <v>550</v>
      </c>
      <c r="O20" s="21">
        <v>33645</v>
      </c>
    </row>
    <row r="21" spans="2:15" x14ac:dyDescent="0.25">
      <c r="B21" s="16" t="s">
        <v>60</v>
      </c>
      <c r="C21" s="17">
        <v>0</v>
      </c>
      <c r="D21" s="18">
        <v>1517</v>
      </c>
      <c r="E21" s="18">
        <v>939</v>
      </c>
      <c r="F21" s="18">
        <v>1786</v>
      </c>
      <c r="G21" s="19">
        <v>4242</v>
      </c>
      <c r="H21" s="17">
        <v>804</v>
      </c>
      <c r="I21" s="18">
        <v>987</v>
      </c>
      <c r="J21" s="18">
        <v>110</v>
      </c>
      <c r="K21" s="19">
        <v>1901</v>
      </c>
      <c r="L21" s="17">
        <v>1</v>
      </c>
      <c r="M21" s="18">
        <v>3</v>
      </c>
      <c r="N21" s="20">
        <v>4</v>
      </c>
      <c r="O21" s="21">
        <v>6147</v>
      </c>
    </row>
    <row r="22" spans="2:15" x14ac:dyDescent="0.25">
      <c r="B22" s="16" t="s">
        <v>61</v>
      </c>
      <c r="C22" s="17">
        <v>0</v>
      </c>
      <c r="D22" s="18">
        <v>2583</v>
      </c>
      <c r="E22" s="18">
        <v>172</v>
      </c>
      <c r="F22" s="18">
        <v>783</v>
      </c>
      <c r="G22" s="19">
        <v>3538</v>
      </c>
      <c r="H22" s="17">
        <v>169</v>
      </c>
      <c r="I22" s="18">
        <v>9</v>
      </c>
      <c r="J22" s="18">
        <v>10</v>
      </c>
      <c r="K22" s="19">
        <v>188</v>
      </c>
      <c r="L22" s="17">
        <v>0</v>
      </c>
      <c r="M22" s="18">
        <v>1</v>
      </c>
      <c r="N22" s="20">
        <v>1</v>
      </c>
      <c r="O22" s="21">
        <v>3727</v>
      </c>
    </row>
    <row r="23" spans="2:15" x14ac:dyDescent="0.25">
      <c r="B23" s="16" t="s">
        <v>62</v>
      </c>
      <c r="C23" s="17">
        <v>57</v>
      </c>
      <c r="D23" s="18">
        <v>6395</v>
      </c>
      <c r="E23" s="18">
        <v>4753</v>
      </c>
      <c r="F23" s="18">
        <v>1304</v>
      </c>
      <c r="G23" s="19">
        <v>12509</v>
      </c>
      <c r="H23" s="17">
        <v>1725</v>
      </c>
      <c r="I23" s="18">
        <v>809</v>
      </c>
      <c r="J23" s="18">
        <v>602</v>
      </c>
      <c r="K23" s="19">
        <v>3136</v>
      </c>
      <c r="L23" s="17">
        <v>129</v>
      </c>
      <c r="M23" s="18">
        <v>647</v>
      </c>
      <c r="N23" s="20">
        <v>776</v>
      </c>
      <c r="O23" s="21">
        <v>16421</v>
      </c>
    </row>
    <row r="24" spans="2:15" x14ac:dyDescent="0.25">
      <c r="B24" s="16" t="s">
        <v>63</v>
      </c>
      <c r="C24" s="17">
        <v>0</v>
      </c>
      <c r="D24" s="18">
        <v>278</v>
      </c>
      <c r="E24" s="18">
        <v>136</v>
      </c>
      <c r="F24" s="18">
        <v>455</v>
      </c>
      <c r="G24" s="19">
        <v>869</v>
      </c>
      <c r="H24" s="17">
        <v>89</v>
      </c>
      <c r="I24" s="18">
        <v>110</v>
      </c>
      <c r="J24" s="18">
        <v>25</v>
      </c>
      <c r="K24" s="19">
        <v>224</v>
      </c>
      <c r="L24" s="17">
        <v>2</v>
      </c>
      <c r="M24" s="18">
        <v>7</v>
      </c>
      <c r="N24" s="20">
        <v>9</v>
      </c>
      <c r="O24" s="21">
        <v>1102</v>
      </c>
    </row>
    <row r="25" spans="2:15" x14ac:dyDescent="0.25">
      <c r="B25" s="16" t="s">
        <v>64</v>
      </c>
      <c r="C25" s="17">
        <v>0</v>
      </c>
      <c r="D25" s="18">
        <v>67</v>
      </c>
      <c r="E25" s="18">
        <v>6</v>
      </c>
      <c r="F25" s="18">
        <v>3</v>
      </c>
      <c r="G25" s="19">
        <v>76</v>
      </c>
      <c r="H25" s="17">
        <v>0</v>
      </c>
      <c r="I25" s="18">
        <v>0</v>
      </c>
      <c r="J25" s="18">
        <v>0</v>
      </c>
      <c r="K25" s="19">
        <v>0</v>
      </c>
      <c r="L25" s="17">
        <v>0</v>
      </c>
      <c r="M25" s="18">
        <v>0</v>
      </c>
      <c r="N25" s="20">
        <v>0</v>
      </c>
      <c r="O25" s="21">
        <v>76</v>
      </c>
    </row>
    <row r="26" spans="2:15" x14ac:dyDescent="0.25">
      <c r="B26" s="16" t="s">
        <v>65</v>
      </c>
      <c r="C26" s="17">
        <v>0</v>
      </c>
      <c r="D26" s="18">
        <v>1</v>
      </c>
      <c r="E26" s="18">
        <v>4</v>
      </c>
      <c r="F26" s="18">
        <v>98</v>
      </c>
      <c r="G26" s="19">
        <v>103</v>
      </c>
      <c r="H26" s="17">
        <v>3</v>
      </c>
      <c r="I26" s="18">
        <v>0</v>
      </c>
      <c r="J26" s="18">
        <v>0</v>
      </c>
      <c r="K26" s="19">
        <v>3</v>
      </c>
      <c r="L26" s="17">
        <v>0</v>
      </c>
      <c r="M26" s="18">
        <v>0</v>
      </c>
      <c r="N26" s="20">
        <v>0</v>
      </c>
      <c r="O26" s="21">
        <v>106</v>
      </c>
    </row>
    <row r="27" spans="2:15" x14ac:dyDescent="0.25">
      <c r="B27" s="16" t="s">
        <v>66</v>
      </c>
      <c r="C27" s="17">
        <v>0</v>
      </c>
      <c r="D27" s="18">
        <v>4</v>
      </c>
      <c r="E27" s="18">
        <v>3</v>
      </c>
      <c r="F27" s="18">
        <v>0</v>
      </c>
      <c r="G27" s="19">
        <v>7</v>
      </c>
      <c r="H27" s="17">
        <v>0</v>
      </c>
      <c r="I27" s="18">
        <v>0</v>
      </c>
      <c r="J27" s="18">
        <v>0</v>
      </c>
      <c r="K27" s="19">
        <v>0</v>
      </c>
      <c r="L27" s="17">
        <v>0</v>
      </c>
      <c r="M27" s="18">
        <v>0</v>
      </c>
      <c r="N27" s="20">
        <v>0</v>
      </c>
      <c r="O27" s="21">
        <v>7</v>
      </c>
    </row>
    <row r="28" spans="2:15" x14ac:dyDescent="0.25">
      <c r="B28" s="16" t="s">
        <v>67</v>
      </c>
      <c r="C28" s="17">
        <v>0</v>
      </c>
      <c r="D28" s="18">
        <v>1</v>
      </c>
      <c r="E28" s="18">
        <v>2</v>
      </c>
      <c r="F28" s="18">
        <v>0</v>
      </c>
      <c r="G28" s="19">
        <v>3</v>
      </c>
      <c r="H28" s="17">
        <v>0</v>
      </c>
      <c r="I28" s="18">
        <v>1</v>
      </c>
      <c r="J28" s="18">
        <v>0</v>
      </c>
      <c r="K28" s="19">
        <v>1</v>
      </c>
      <c r="L28" s="17">
        <v>0</v>
      </c>
      <c r="M28" s="18">
        <v>0</v>
      </c>
      <c r="N28" s="20">
        <v>0</v>
      </c>
      <c r="O28" s="21">
        <v>4</v>
      </c>
    </row>
    <row r="29" spans="2:15" x14ac:dyDescent="0.25">
      <c r="B29" s="16" t="s">
        <v>68</v>
      </c>
      <c r="C29" s="17">
        <v>0</v>
      </c>
      <c r="D29" s="18">
        <v>677</v>
      </c>
      <c r="E29" s="18">
        <v>216</v>
      </c>
      <c r="F29" s="18">
        <v>203</v>
      </c>
      <c r="G29" s="19">
        <v>1096</v>
      </c>
      <c r="H29" s="17">
        <v>72</v>
      </c>
      <c r="I29" s="18">
        <v>40</v>
      </c>
      <c r="J29" s="18">
        <v>7</v>
      </c>
      <c r="K29" s="19">
        <v>119</v>
      </c>
      <c r="L29" s="17">
        <v>0</v>
      </c>
      <c r="M29" s="18">
        <v>2</v>
      </c>
      <c r="N29" s="20">
        <v>2</v>
      </c>
      <c r="O29" s="21">
        <v>1217</v>
      </c>
    </row>
    <row r="30" spans="2:15" x14ac:dyDescent="0.25">
      <c r="B30" s="16" t="s">
        <v>69</v>
      </c>
      <c r="C30" s="17">
        <v>0</v>
      </c>
      <c r="D30" s="18">
        <v>8</v>
      </c>
      <c r="E30" s="18">
        <v>2</v>
      </c>
      <c r="F30" s="18">
        <v>2</v>
      </c>
      <c r="G30" s="19">
        <v>12</v>
      </c>
      <c r="H30" s="17">
        <v>19</v>
      </c>
      <c r="I30" s="18">
        <v>6</v>
      </c>
      <c r="J30" s="18">
        <v>5</v>
      </c>
      <c r="K30" s="19">
        <v>30</v>
      </c>
      <c r="L30" s="17">
        <v>0</v>
      </c>
      <c r="M30" s="18">
        <v>0</v>
      </c>
      <c r="N30" s="20">
        <v>0</v>
      </c>
      <c r="O30" s="21">
        <v>42</v>
      </c>
    </row>
    <row r="31" spans="2:15" x14ac:dyDescent="0.25">
      <c r="B31" s="16" t="s">
        <v>70</v>
      </c>
      <c r="C31" s="17">
        <v>0</v>
      </c>
      <c r="D31" s="18">
        <v>8</v>
      </c>
      <c r="E31" s="18">
        <v>7</v>
      </c>
      <c r="F31" s="18">
        <v>0</v>
      </c>
      <c r="G31" s="19">
        <v>15</v>
      </c>
      <c r="H31" s="17">
        <v>0</v>
      </c>
      <c r="I31" s="18">
        <v>1</v>
      </c>
      <c r="J31" s="18">
        <v>7</v>
      </c>
      <c r="K31" s="19">
        <v>8</v>
      </c>
      <c r="L31" s="17">
        <v>0</v>
      </c>
      <c r="M31" s="18">
        <v>2</v>
      </c>
      <c r="N31" s="20">
        <v>2</v>
      </c>
      <c r="O31" s="21">
        <v>25</v>
      </c>
    </row>
    <row r="32" spans="2:15" x14ac:dyDescent="0.25">
      <c r="B32" s="16" t="s">
        <v>71</v>
      </c>
      <c r="C32" s="17">
        <v>225</v>
      </c>
      <c r="D32" s="18">
        <v>531</v>
      </c>
      <c r="E32" s="18">
        <v>611</v>
      </c>
      <c r="F32" s="18">
        <v>291</v>
      </c>
      <c r="G32" s="19">
        <v>1658</v>
      </c>
      <c r="H32" s="17">
        <v>720</v>
      </c>
      <c r="I32" s="18">
        <v>811</v>
      </c>
      <c r="J32" s="18">
        <v>367</v>
      </c>
      <c r="K32" s="19">
        <v>1898</v>
      </c>
      <c r="L32" s="17">
        <v>18</v>
      </c>
      <c r="M32" s="18">
        <v>91</v>
      </c>
      <c r="N32" s="20">
        <v>109</v>
      </c>
      <c r="O32" s="21">
        <v>3665</v>
      </c>
    </row>
    <row r="33" spans="2:17" x14ac:dyDescent="0.25">
      <c r="B33" s="16" t="s">
        <v>72</v>
      </c>
      <c r="C33" s="17">
        <v>0</v>
      </c>
      <c r="D33" s="18">
        <v>13</v>
      </c>
      <c r="E33" s="18">
        <v>35</v>
      </c>
      <c r="F33" s="18">
        <v>3</v>
      </c>
      <c r="G33" s="19">
        <v>51</v>
      </c>
      <c r="H33" s="17">
        <v>5</v>
      </c>
      <c r="I33" s="18">
        <v>12</v>
      </c>
      <c r="J33" s="18">
        <v>8</v>
      </c>
      <c r="K33" s="19">
        <v>25</v>
      </c>
      <c r="L33" s="17">
        <v>0</v>
      </c>
      <c r="M33" s="18">
        <v>0</v>
      </c>
      <c r="N33" s="20">
        <v>0</v>
      </c>
      <c r="O33" s="21">
        <v>76</v>
      </c>
    </row>
    <row r="34" spans="2:17" x14ac:dyDescent="0.25">
      <c r="B34" s="16" t="s">
        <v>73</v>
      </c>
      <c r="C34" s="17">
        <v>0</v>
      </c>
      <c r="D34" s="18">
        <v>0</v>
      </c>
      <c r="E34" s="18">
        <v>4</v>
      </c>
      <c r="F34" s="18">
        <v>1</v>
      </c>
      <c r="G34" s="19">
        <v>5</v>
      </c>
      <c r="H34" s="17">
        <v>2</v>
      </c>
      <c r="I34" s="18">
        <v>2</v>
      </c>
      <c r="J34" s="18">
        <v>1</v>
      </c>
      <c r="K34" s="19">
        <v>5</v>
      </c>
      <c r="L34" s="17">
        <v>0</v>
      </c>
      <c r="M34" s="18">
        <v>0</v>
      </c>
      <c r="N34" s="20">
        <v>0</v>
      </c>
      <c r="O34" s="21">
        <v>10</v>
      </c>
    </row>
    <row r="35" spans="2:17" x14ac:dyDescent="0.25">
      <c r="B35" s="16" t="s">
        <v>74</v>
      </c>
      <c r="C35" s="17">
        <v>0</v>
      </c>
      <c r="D35" s="18">
        <v>35</v>
      </c>
      <c r="E35" s="18">
        <v>0</v>
      </c>
      <c r="F35" s="18">
        <v>3</v>
      </c>
      <c r="G35" s="19">
        <v>38</v>
      </c>
      <c r="H35" s="17">
        <v>0</v>
      </c>
      <c r="I35" s="18">
        <v>0</v>
      </c>
      <c r="J35" s="18">
        <v>0</v>
      </c>
      <c r="K35" s="19">
        <v>0</v>
      </c>
      <c r="L35" s="17">
        <v>0</v>
      </c>
      <c r="M35" s="18">
        <v>0</v>
      </c>
      <c r="N35" s="20">
        <v>0</v>
      </c>
      <c r="O35" s="21">
        <v>38</v>
      </c>
    </row>
    <row r="36" spans="2:17" x14ac:dyDescent="0.25">
      <c r="B36" s="16" t="s">
        <v>75</v>
      </c>
      <c r="C36" s="17">
        <v>0</v>
      </c>
      <c r="D36" s="18">
        <v>31</v>
      </c>
      <c r="E36" s="18">
        <v>51</v>
      </c>
      <c r="F36" s="18">
        <v>69</v>
      </c>
      <c r="G36" s="19">
        <v>151</v>
      </c>
      <c r="H36" s="17">
        <v>67</v>
      </c>
      <c r="I36" s="18">
        <v>139</v>
      </c>
      <c r="J36" s="18">
        <v>41</v>
      </c>
      <c r="K36" s="19">
        <v>247</v>
      </c>
      <c r="L36" s="17">
        <v>2</v>
      </c>
      <c r="M36" s="18">
        <v>9</v>
      </c>
      <c r="N36" s="20">
        <v>11</v>
      </c>
      <c r="O36" s="21">
        <v>409</v>
      </c>
    </row>
    <row r="37" spans="2:17" x14ac:dyDescent="0.25">
      <c r="B37" s="16" t="s">
        <v>76</v>
      </c>
      <c r="C37" s="17">
        <v>0</v>
      </c>
      <c r="D37" s="18">
        <v>12</v>
      </c>
      <c r="E37" s="18">
        <v>14</v>
      </c>
      <c r="F37" s="18">
        <v>12</v>
      </c>
      <c r="G37" s="19">
        <v>38</v>
      </c>
      <c r="H37" s="17">
        <v>0</v>
      </c>
      <c r="I37" s="18">
        <v>0</v>
      </c>
      <c r="J37" s="18">
        <v>5</v>
      </c>
      <c r="K37" s="19">
        <v>5</v>
      </c>
      <c r="L37" s="17">
        <v>0</v>
      </c>
      <c r="M37" s="18">
        <v>0</v>
      </c>
      <c r="N37" s="20">
        <v>0</v>
      </c>
      <c r="O37" s="21">
        <v>43</v>
      </c>
    </row>
    <row r="38" spans="2:17" x14ac:dyDescent="0.25">
      <c r="B38" s="16" t="s">
        <v>77</v>
      </c>
      <c r="C38" s="17">
        <v>0</v>
      </c>
      <c r="D38" s="18">
        <v>1564</v>
      </c>
      <c r="E38" s="18">
        <v>13</v>
      </c>
      <c r="F38" s="18">
        <v>126</v>
      </c>
      <c r="G38" s="19">
        <v>1703</v>
      </c>
      <c r="H38" s="17">
        <v>2</v>
      </c>
      <c r="I38" s="18">
        <v>2</v>
      </c>
      <c r="J38" s="18">
        <v>1</v>
      </c>
      <c r="K38" s="19">
        <v>5</v>
      </c>
      <c r="L38" s="17">
        <v>0</v>
      </c>
      <c r="M38" s="18">
        <v>0</v>
      </c>
      <c r="N38" s="20">
        <v>0</v>
      </c>
      <c r="O38" s="21">
        <v>1708</v>
      </c>
    </row>
    <row r="39" spans="2:17" x14ac:dyDescent="0.25">
      <c r="B39" s="16" t="s">
        <v>78</v>
      </c>
      <c r="C39" s="17">
        <v>0</v>
      </c>
      <c r="D39" s="18">
        <v>35</v>
      </c>
      <c r="E39" s="18">
        <v>78</v>
      </c>
      <c r="F39" s="18">
        <v>500</v>
      </c>
      <c r="G39" s="19">
        <v>613</v>
      </c>
      <c r="H39" s="17">
        <v>64</v>
      </c>
      <c r="I39" s="18">
        <v>0</v>
      </c>
      <c r="J39" s="18">
        <v>0</v>
      </c>
      <c r="K39" s="19">
        <v>64</v>
      </c>
      <c r="L39" s="17">
        <v>0</v>
      </c>
      <c r="M39" s="18">
        <v>16</v>
      </c>
      <c r="N39" s="20">
        <v>16</v>
      </c>
      <c r="O39" s="21">
        <v>693</v>
      </c>
    </row>
    <row r="40" spans="2:17" x14ac:dyDescent="0.25">
      <c r="B40" s="16" t="s">
        <v>79</v>
      </c>
      <c r="C40" s="17">
        <v>50</v>
      </c>
      <c r="D40" s="18">
        <v>137</v>
      </c>
      <c r="E40" s="18">
        <v>396</v>
      </c>
      <c r="F40" s="18">
        <v>20</v>
      </c>
      <c r="G40" s="19">
        <v>603</v>
      </c>
      <c r="H40" s="17">
        <v>1</v>
      </c>
      <c r="I40" s="18">
        <v>0</v>
      </c>
      <c r="J40" s="18">
        <v>0</v>
      </c>
      <c r="K40" s="19">
        <v>1</v>
      </c>
      <c r="L40" s="17">
        <v>0</v>
      </c>
      <c r="M40" s="18">
        <v>0</v>
      </c>
      <c r="N40" s="20">
        <v>0</v>
      </c>
      <c r="O40" s="21">
        <v>604</v>
      </c>
    </row>
    <row r="41" spans="2:17" x14ac:dyDescent="0.25">
      <c r="B41" s="16" t="s">
        <v>80</v>
      </c>
      <c r="C41" s="17">
        <v>26</v>
      </c>
      <c r="D41" s="18">
        <v>11</v>
      </c>
      <c r="E41" s="18">
        <v>113</v>
      </c>
      <c r="F41" s="18">
        <v>70</v>
      </c>
      <c r="G41" s="19">
        <v>220</v>
      </c>
      <c r="H41" s="17">
        <v>129</v>
      </c>
      <c r="I41" s="18">
        <v>85</v>
      </c>
      <c r="J41" s="18">
        <v>26</v>
      </c>
      <c r="K41" s="19">
        <v>240</v>
      </c>
      <c r="L41" s="17">
        <v>0</v>
      </c>
      <c r="M41" s="18">
        <v>8</v>
      </c>
      <c r="N41" s="20">
        <v>8</v>
      </c>
      <c r="O41" s="21">
        <v>468</v>
      </c>
    </row>
    <row r="42" spans="2:17" x14ac:dyDescent="0.25">
      <c r="B42" s="16" t="s">
        <v>81</v>
      </c>
      <c r="C42" s="17">
        <v>0</v>
      </c>
      <c r="D42" s="18">
        <v>310</v>
      </c>
      <c r="E42" s="18">
        <v>81</v>
      </c>
      <c r="F42" s="18">
        <v>59</v>
      </c>
      <c r="G42" s="19">
        <v>450</v>
      </c>
      <c r="H42" s="17">
        <v>9</v>
      </c>
      <c r="I42" s="18">
        <v>5</v>
      </c>
      <c r="J42" s="18">
        <v>28</v>
      </c>
      <c r="K42" s="19">
        <v>42</v>
      </c>
      <c r="L42" s="17">
        <v>0</v>
      </c>
      <c r="M42" s="18">
        <v>7</v>
      </c>
      <c r="N42" s="20">
        <v>7</v>
      </c>
      <c r="O42" s="21">
        <v>499</v>
      </c>
    </row>
    <row r="43" spans="2:17" x14ac:dyDescent="0.25">
      <c r="B43" s="16" t="s">
        <v>82</v>
      </c>
      <c r="C43" s="17">
        <v>0</v>
      </c>
      <c r="D43" s="18">
        <v>577</v>
      </c>
      <c r="E43" s="18">
        <v>216</v>
      </c>
      <c r="F43" s="18">
        <v>598</v>
      </c>
      <c r="G43" s="19">
        <v>1391</v>
      </c>
      <c r="H43" s="17">
        <v>831</v>
      </c>
      <c r="I43" s="18">
        <v>749</v>
      </c>
      <c r="J43" s="18">
        <v>44</v>
      </c>
      <c r="K43" s="19">
        <v>1624</v>
      </c>
      <c r="L43" s="17">
        <v>0</v>
      </c>
      <c r="M43" s="18">
        <v>0</v>
      </c>
      <c r="N43" s="20">
        <v>0</v>
      </c>
      <c r="O43" s="21">
        <v>3015</v>
      </c>
    </row>
    <row r="44" spans="2:17" x14ac:dyDescent="0.25">
      <c r="B44" s="16" t="s">
        <v>83</v>
      </c>
      <c r="C44" s="17">
        <v>0</v>
      </c>
      <c r="D44" s="18">
        <v>123</v>
      </c>
      <c r="E44" s="18">
        <v>138</v>
      </c>
      <c r="F44" s="18">
        <v>751</v>
      </c>
      <c r="G44" s="19">
        <v>1012</v>
      </c>
      <c r="H44" s="17">
        <v>109</v>
      </c>
      <c r="I44" s="18">
        <v>34</v>
      </c>
      <c r="J44" s="18">
        <v>24</v>
      </c>
      <c r="K44" s="19">
        <v>167</v>
      </c>
      <c r="L44" s="17">
        <v>8</v>
      </c>
      <c r="M44" s="18">
        <v>8</v>
      </c>
      <c r="N44" s="20">
        <v>16</v>
      </c>
      <c r="O44" s="22">
        <v>1195</v>
      </c>
      <c r="Q44" s="23"/>
    </row>
    <row r="45" spans="2:17" x14ac:dyDescent="0.25">
      <c r="B45" s="24" t="s">
        <v>84</v>
      </c>
      <c r="C45" s="25">
        <v>740</v>
      </c>
      <c r="D45" s="26">
        <v>62255</v>
      </c>
      <c r="E45" s="26">
        <v>25223</v>
      </c>
      <c r="F45" s="26">
        <v>66100</v>
      </c>
      <c r="G45" s="27">
        <v>154318</v>
      </c>
      <c r="H45" s="25">
        <v>51376</v>
      </c>
      <c r="I45" s="26">
        <v>33504</v>
      </c>
      <c r="J45" s="26">
        <v>11831</v>
      </c>
      <c r="K45" s="27">
        <v>96711</v>
      </c>
      <c r="L45" s="25">
        <v>379</v>
      </c>
      <c r="M45" s="26">
        <v>2651</v>
      </c>
      <c r="N45" s="28">
        <v>3030</v>
      </c>
      <c r="O45" s="29">
        <v>254059</v>
      </c>
      <c r="Q45" s="30"/>
    </row>
    <row r="46" spans="2:17" x14ac:dyDescent="0.25">
      <c r="B46" s="16" t="s">
        <v>85</v>
      </c>
      <c r="C46" s="17">
        <v>0</v>
      </c>
      <c r="D46" s="18">
        <v>961</v>
      </c>
      <c r="E46" s="18">
        <v>507</v>
      </c>
      <c r="F46" s="18">
        <v>1873</v>
      </c>
      <c r="G46" s="19">
        <v>3341</v>
      </c>
      <c r="H46" s="17">
        <v>2687</v>
      </c>
      <c r="I46" s="18">
        <v>1950</v>
      </c>
      <c r="J46" s="18">
        <v>655</v>
      </c>
      <c r="K46" s="19">
        <v>5292</v>
      </c>
      <c r="L46" s="17">
        <v>0</v>
      </c>
      <c r="M46" s="18">
        <v>1</v>
      </c>
      <c r="N46" s="20">
        <v>1</v>
      </c>
      <c r="O46" s="31">
        <v>8634</v>
      </c>
    </row>
    <row r="47" spans="2:17" x14ac:dyDescent="0.25">
      <c r="B47" s="16" t="s">
        <v>86</v>
      </c>
      <c r="C47" s="17">
        <v>83</v>
      </c>
      <c r="D47" s="18">
        <v>1705</v>
      </c>
      <c r="E47" s="18">
        <v>971</v>
      </c>
      <c r="F47" s="18">
        <v>798</v>
      </c>
      <c r="G47" s="19">
        <v>3557</v>
      </c>
      <c r="H47" s="17">
        <v>572</v>
      </c>
      <c r="I47" s="18">
        <v>570</v>
      </c>
      <c r="J47" s="18">
        <v>434</v>
      </c>
      <c r="K47" s="19">
        <v>1576</v>
      </c>
      <c r="L47" s="17">
        <v>3</v>
      </c>
      <c r="M47" s="18">
        <v>156</v>
      </c>
      <c r="N47" s="20">
        <v>159</v>
      </c>
      <c r="O47" s="21">
        <v>5292</v>
      </c>
    </row>
    <row r="48" spans="2:17" x14ac:dyDescent="0.25">
      <c r="B48" s="16" t="s">
        <v>87</v>
      </c>
      <c r="C48" s="17">
        <v>101</v>
      </c>
      <c r="D48" s="18">
        <v>4866</v>
      </c>
      <c r="E48" s="18">
        <v>5210</v>
      </c>
      <c r="F48" s="18">
        <v>2143</v>
      </c>
      <c r="G48" s="19">
        <v>12320</v>
      </c>
      <c r="H48" s="17">
        <v>13878</v>
      </c>
      <c r="I48" s="18">
        <v>15837</v>
      </c>
      <c r="J48" s="18">
        <v>6747</v>
      </c>
      <c r="K48" s="19">
        <v>36462</v>
      </c>
      <c r="L48" s="17">
        <v>450</v>
      </c>
      <c r="M48" s="18">
        <v>1665</v>
      </c>
      <c r="N48" s="20">
        <v>2115</v>
      </c>
      <c r="O48" s="21">
        <v>50897</v>
      </c>
    </row>
    <row r="49" spans="2:15" x14ac:dyDescent="0.25">
      <c r="B49" s="16" t="s">
        <v>88</v>
      </c>
      <c r="C49" s="17">
        <v>1020</v>
      </c>
      <c r="D49" s="18">
        <v>18979</v>
      </c>
      <c r="E49" s="18">
        <v>15732</v>
      </c>
      <c r="F49" s="18">
        <v>5661</v>
      </c>
      <c r="G49" s="19">
        <v>41392</v>
      </c>
      <c r="H49" s="17">
        <v>14978</v>
      </c>
      <c r="I49" s="18">
        <v>13749</v>
      </c>
      <c r="J49" s="18">
        <v>5841</v>
      </c>
      <c r="K49" s="19">
        <v>34568</v>
      </c>
      <c r="L49" s="17">
        <v>344</v>
      </c>
      <c r="M49" s="18">
        <v>2376</v>
      </c>
      <c r="N49" s="20">
        <v>2720</v>
      </c>
      <c r="O49" s="21">
        <v>78680</v>
      </c>
    </row>
    <row r="50" spans="2:15" s="5" customFormat="1" ht="12.75" x14ac:dyDescent="0.2">
      <c r="B50" s="16" t="s">
        <v>89</v>
      </c>
      <c r="C50" s="17">
        <v>1165</v>
      </c>
      <c r="D50" s="18">
        <v>7769</v>
      </c>
      <c r="E50" s="18">
        <v>6513</v>
      </c>
      <c r="F50" s="18">
        <v>2088</v>
      </c>
      <c r="G50" s="19">
        <v>17535</v>
      </c>
      <c r="H50" s="17">
        <v>9600</v>
      </c>
      <c r="I50" s="18">
        <v>6845</v>
      </c>
      <c r="J50" s="18">
        <v>2692</v>
      </c>
      <c r="K50" s="19">
        <v>19137</v>
      </c>
      <c r="L50" s="17">
        <v>225</v>
      </c>
      <c r="M50" s="18">
        <v>621</v>
      </c>
      <c r="N50" s="20">
        <v>846</v>
      </c>
      <c r="O50" s="21">
        <v>37518</v>
      </c>
    </row>
    <row r="51" spans="2:15" s="5" customFormat="1" ht="12.75" x14ac:dyDescent="0.2">
      <c r="B51" s="16" t="s">
        <v>90</v>
      </c>
      <c r="C51" s="17">
        <v>747</v>
      </c>
      <c r="D51" s="18">
        <v>3855</v>
      </c>
      <c r="E51" s="18">
        <v>2714</v>
      </c>
      <c r="F51" s="18">
        <v>675</v>
      </c>
      <c r="G51" s="19">
        <v>7991</v>
      </c>
      <c r="H51" s="17">
        <v>2563</v>
      </c>
      <c r="I51" s="18">
        <v>2065</v>
      </c>
      <c r="J51" s="18">
        <v>1286</v>
      </c>
      <c r="K51" s="19">
        <v>5914</v>
      </c>
      <c r="L51" s="17">
        <v>43</v>
      </c>
      <c r="M51" s="18">
        <v>499</v>
      </c>
      <c r="N51" s="20">
        <v>542</v>
      </c>
      <c r="O51" s="21">
        <v>14447</v>
      </c>
    </row>
    <row r="52" spans="2:15" x14ac:dyDescent="0.25">
      <c r="B52" s="24" t="s">
        <v>91</v>
      </c>
      <c r="C52" s="25">
        <v>3116</v>
      </c>
      <c r="D52" s="26">
        <v>38135</v>
      </c>
      <c r="E52" s="26">
        <v>31647</v>
      </c>
      <c r="F52" s="26">
        <v>13238</v>
      </c>
      <c r="G52" s="27">
        <v>86136</v>
      </c>
      <c r="H52" s="25">
        <v>44278</v>
      </c>
      <c r="I52" s="26">
        <v>41016</v>
      </c>
      <c r="J52" s="26">
        <v>17655</v>
      </c>
      <c r="K52" s="27">
        <v>102949</v>
      </c>
      <c r="L52" s="25">
        <v>1065</v>
      </c>
      <c r="M52" s="26">
        <v>5318</v>
      </c>
      <c r="N52" s="28">
        <v>6383</v>
      </c>
      <c r="O52" s="29">
        <v>195468</v>
      </c>
    </row>
    <row r="53" spans="2:15" x14ac:dyDescent="0.25">
      <c r="B53" s="16" t="s">
        <v>92</v>
      </c>
      <c r="C53" s="32">
        <v>13</v>
      </c>
      <c r="D53" s="33">
        <v>7286</v>
      </c>
      <c r="E53" s="33">
        <v>727</v>
      </c>
      <c r="F53" s="33">
        <v>917</v>
      </c>
      <c r="G53" s="34">
        <v>8943</v>
      </c>
      <c r="H53" s="32">
        <v>189642</v>
      </c>
      <c r="I53" s="33">
        <v>7271</v>
      </c>
      <c r="J53" s="33">
        <v>4465</v>
      </c>
      <c r="K53" s="34">
        <v>201378</v>
      </c>
      <c r="L53" s="32">
        <v>1</v>
      </c>
      <c r="M53" s="33">
        <v>9</v>
      </c>
      <c r="N53" s="35">
        <v>10</v>
      </c>
      <c r="O53" s="36">
        <v>210331</v>
      </c>
    </row>
    <row r="54" spans="2:15" s="5" customFormat="1" ht="12.75" x14ac:dyDescent="0.2">
      <c r="B54" s="24" t="s">
        <v>93</v>
      </c>
      <c r="C54" s="25">
        <v>13</v>
      </c>
      <c r="D54" s="26">
        <v>7286</v>
      </c>
      <c r="E54" s="26">
        <v>727</v>
      </c>
      <c r="F54" s="26">
        <v>917</v>
      </c>
      <c r="G54" s="27">
        <v>8943</v>
      </c>
      <c r="H54" s="25">
        <v>189642</v>
      </c>
      <c r="I54" s="26">
        <v>7271</v>
      </c>
      <c r="J54" s="26">
        <v>4465</v>
      </c>
      <c r="K54" s="27">
        <v>201378</v>
      </c>
      <c r="L54" s="25">
        <v>1</v>
      </c>
      <c r="M54" s="26">
        <v>9</v>
      </c>
      <c r="N54" s="28">
        <v>10</v>
      </c>
      <c r="O54" s="29">
        <v>210331</v>
      </c>
    </row>
    <row r="55" spans="2:15" x14ac:dyDescent="0.25">
      <c r="B55" s="37"/>
      <c r="C55" s="38"/>
      <c r="D55" s="39"/>
      <c r="E55" s="39"/>
      <c r="F55" s="39"/>
      <c r="G55" s="40"/>
      <c r="H55" s="38"/>
      <c r="I55" s="39"/>
      <c r="J55" s="39"/>
      <c r="K55" s="40"/>
      <c r="L55" s="38"/>
      <c r="M55" s="39"/>
      <c r="N55" s="41"/>
      <c r="O55" s="42"/>
    </row>
    <row r="56" spans="2:15" s="5" customFormat="1" ht="13.5" thickBot="1" x14ac:dyDescent="0.25">
      <c r="B56" s="43" t="s">
        <v>94</v>
      </c>
      <c r="C56" s="44">
        <v>3869</v>
      </c>
      <c r="D56" s="45">
        <v>107676</v>
      </c>
      <c r="E56" s="45">
        <v>57597</v>
      </c>
      <c r="F56" s="45">
        <v>80255</v>
      </c>
      <c r="G56" s="46">
        <v>249397</v>
      </c>
      <c r="H56" s="44">
        <v>285296</v>
      </c>
      <c r="I56" s="45">
        <v>81791</v>
      </c>
      <c r="J56" s="45">
        <v>33951</v>
      </c>
      <c r="K56" s="46">
        <v>401038</v>
      </c>
      <c r="L56" s="44">
        <v>1445</v>
      </c>
      <c r="M56" s="45">
        <v>7978</v>
      </c>
      <c r="N56" s="47">
        <v>9423</v>
      </c>
      <c r="O56" s="48">
        <v>659858</v>
      </c>
    </row>
    <row r="58" spans="2:15" x14ac:dyDescent="0.25">
      <c r="B58" s="49" t="s">
        <v>95</v>
      </c>
    </row>
    <row r="59" spans="2:15" x14ac:dyDescent="0.25">
      <c r="B59" s="49" t="s">
        <v>95</v>
      </c>
    </row>
    <row r="60" spans="2:15" x14ac:dyDescent="0.25">
      <c r="B60" s="49" t="s">
        <v>95</v>
      </c>
    </row>
  </sheetData>
  <mergeCells count="5">
    <mergeCell ref="B4:B5"/>
    <mergeCell ref="C4:G4"/>
    <mergeCell ref="H4:K4"/>
    <mergeCell ref="L4:N4"/>
    <mergeCell ref="O4:O5"/>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
  <sheetViews>
    <sheetView workbookViewId="0"/>
  </sheetViews>
  <sheetFormatPr defaultRowHeight="15" x14ac:dyDescent="0.25"/>
  <cols>
    <col min="1" max="1" width="12.85546875" customWidth="1"/>
    <col min="2" max="2" width="30.85546875" customWidth="1"/>
    <col min="3" max="3" width="23.140625" customWidth="1"/>
  </cols>
  <sheetData>
    <row r="1" spans="1:5" x14ac:dyDescent="0.25">
      <c r="A1" s="1" t="s">
        <v>129</v>
      </c>
    </row>
    <row r="3" spans="1:5" x14ac:dyDescent="0.25">
      <c r="A3" s="74" t="s">
        <v>131</v>
      </c>
      <c r="B3" s="74"/>
      <c r="C3" s="74"/>
      <c r="D3" s="77"/>
      <c r="E3" s="77"/>
    </row>
    <row r="4" spans="1:5" x14ac:dyDescent="0.25">
      <c r="A4" s="75" t="s">
        <v>132</v>
      </c>
      <c r="B4" s="75" t="s">
        <v>133</v>
      </c>
      <c r="C4" s="75" t="s">
        <v>134</v>
      </c>
      <c r="D4" s="77"/>
      <c r="E4" s="77"/>
    </row>
    <row r="5" spans="1:5" x14ac:dyDescent="0.25">
      <c r="A5" s="76">
        <v>0.21299999999999999</v>
      </c>
      <c r="B5" s="76">
        <v>0.23599999999999999</v>
      </c>
      <c r="C5" s="76">
        <f>SUM(A5:B5)</f>
        <v>0.44899999999999995</v>
      </c>
    </row>
    <row r="7" spans="1:5" x14ac:dyDescent="0.25">
      <c r="A7" s="2" t="s">
        <v>135</v>
      </c>
      <c r="B7" s="73"/>
    </row>
    <row r="8" spans="1:5" x14ac:dyDescent="0.25">
      <c r="A8">
        <f>Population!B13</f>
        <v>311582564</v>
      </c>
    </row>
    <row r="10" spans="1:5" x14ac:dyDescent="0.25">
      <c r="A10" s="2" t="s">
        <v>136</v>
      </c>
      <c r="B10" s="73"/>
    </row>
    <row r="11" spans="1:5" x14ac:dyDescent="0.25">
      <c r="A11" s="78">
        <f>A8/1000*C5</f>
        <v>139900.57123599999</v>
      </c>
    </row>
  </sheetData>
  <pageMargins left="0.7" right="0.7" top="0.75" bottom="0.75" header="0.3" footer="0.3"/>
  <pageSetup orientation="portrait" horizontalDpi="1200" verticalDpi="1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
  <sheetViews>
    <sheetView workbookViewId="0"/>
  </sheetViews>
  <sheetFormatPr defaultRowHeight="15" x14ac:dyDescent="0.25"/>
  <cols>
    <col min="1" max="1" width="11.85546875" customWidth="1"/>
    <col min="2" max="2" width="29.28515625" customWidth="1"/>
    <col min="3" max="3" width="16.7109375" customWidth="1"/>
    <col min="4" max="4" width="18.28515625" customWidth="1"/>
  </cols>
  <sheetData>
    <row r="1" spans="1:4" x14ac:dyDescent="0.25">
      <c r="A1" s="1" t="s">
        <v>141</v>
      </c>
    </row>
    <row r="3" spans="1:4" x14ac:dyDescent="0.25">
      <c r="A3" s="80" t="s">
        <v>149</v>
      </c>
      <c r="B3" s="81"/>
      <c r="C3" s="81"/>
      <c r="D3" s="81"/>
    </row>
    <row r="4" spans="1:4" x14ac:dyDescent="0.25">
      <c r="A4" s="2" t="s">
        <v>142</v>
      </c>
      <c r="B4" s="2" t="s">
        <v>143</v>
      </c>
      <c r="C4" s="2" t="s">
        <v>144</v>
      </c>
      <c r="D4" s="73"/>
    </row>
    <row r="5" spans="1:4" x14ac:dyDescent="0.25">
      <c r="A5" s="76">
        <v>286180</v>
      </c>
      <c r="B5" s="76">
        <v>52008</v>
      </c>
      <c r="C5" s="76">
        <v>11162</v>
      </c>
    </row>
    <row r="7" spans="1:4" x14ac:dyDescent="0.25">
      <c r="A7" s="2" t="s">
        <v>151</v>
      </c>
      <c r="B7" s="2" t="s">
        <v>150</v>
      </c>
    </row>
    <row r="8" spans="1:4" x14ac:dyDescent="0.25">
      <c r="A8" s="76">
        <v>2007</v>
      </c>
      <c r="B8" s="82">
        <f>Population!B9</f>
        <v>301579895</v>
      </c>
    </row>
    <row r="9" spans="1:4" x14ac:dyDescent="0.25">
      <c r="A9" s="76">
        <v>2011</v>
      </c>
      <c r="B9" s="76">
        <f>Population!B13</f>
        <v>311582564</v>
      </c>
    </row>
    <row r="11" spans="1:4" x14ac:dyDescent="0.25">
      <c r="A11" s="80" t="s">
        <v>152</v>
      </c>
      <c r="B11" s="81"/>
      <c r="C11" s="81"/>
      <c r="D11" s="81"/>
    </row>
    <row r="12" spans="1:4" x14ac:dyDescent="0.25">
      <c r="A12" s="2" t="s">
        <v>142</v>
      </c>
      <c r="B12" s="2" t="s">
        <v>143</v>
      </c>
      <c r="C12" s="2" t="s">
        <v>144</v>
      </c>
      <c r="D12" s="73"/>
    </row>
    <row r="13" spans="1:4" x14ac:dyDescent="0.25">
      <c r="A13" s="82">
        <f>A5*($B9/$B8)</f>
        <v>295671.89207198308</v>
      </c>
      <c r="B13" s="82">
        <f t="shared" ref="B13:C13" si="0">B5*($B9/$B8)</f>
        <v>53732.978415262063</v>
      </c>
      <c r="C13" s="82">
        <f t="shared" si="0"/>
        <v>11532.216295015289</v>
      </c>
    </row>
    <row r="15" spans="1:4" x14ac:dyDescent="0.25">
      <c r="A15" t="s">
        <v>153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workbookViewId="0"/>
  </sheetViews>
  <sheetFormatPr defaultRowHeight="15" x14ac:dyDescent="0.25"/>
  <cols>
    <col min="2" max="2" width="87.5703125" customWidth="1"/>
  </cols>
  <sheetData>
    <row r="1" spans="1:2" x14ac:dyDescent="0.25">
      <c r="A1" s="1" t="s">
        <v>154</v>
      </c>
    </row>
    <row r="3" spans="1:2" x14ac:dyDescent="0.25">
      <c r="A3" s="1" t="s">
        <v>163</v>
      </c>
    </row>
    <row r="4" spans="1:2" x14ac:dyDescent="0.25">
      <c r="A4" t="s">
        <v>155</v>
      </c>
    </row>
    <row r="5" spans="1:2" x14ac:dyDescent="0.25">
      <c r="A5" t="s">
        <v>161</v>
      </c>
    </row>
    <row r="6" spans="1:2" x14ac:dyDescent="0.25">
      <c r="A6" t="s">
        <v>160</v>
      </c>
    </row>
    <row r="8" spans="1:2" x14ac:dyDescent="0.25">
      <c r="A8" s="2" t="s">
        <v>159</v>
      </c>
      <c r="B8" s="73"/>
    </row>
    <row r="9" spans="1:2" x14ac:dyDescent="0.25">
      <c r="A9" s="76">
        <v>233000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About</vt:lpstr>
      <vt:lpstr>Results</vt:lpstr>
      <vt:lpstr>FoVObE-passengers</vt:lpstr>
      <vt:lpstr>FoVObE-freight</vt:lpstr>
      <vt:lpstr>NTS Table 1-11</vt:lpstr>
      <vt:lpstr>Federal Govt</vt:lpstr>
      <vt:lpstr>Fire Departments</vt:lpstr>
      <vt:lpstr>Police Departments</vt:lpstr>
      <vt:lpstr>Taxis and Limos</vt:lpstr>
      <vt:lpstr>Population</vt:lpstr>
    </vt:vector>
  </TitlesOfParts>
  <Company>EnergyInnovation.org</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Jeffrey Rissman</cp:lastModifiedBy>
  <dcterms:created xsi:type="dcterms:W3CDTF">2014-04-12T22:49:27Z</dcterms:created>
  <dcterms:modified xsi:type="dcterms:W3CDTF">2015-06-16T23:32:17Z</dcterms:modified>
</cp:coreProperties>
</file>